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tabRatio="274"/>
  </bookViews>
  <sheets>
    <sheet name="CRONICOS" sheetId="6" r:id="rId1"/>
    <sheet name="  DISLIPIDEMIA" sheetId="4" r:id="rId2"/>
    <sheet name="HIPOTIROIDISMO" sheetId="2" r:id="rId3"/>
    <sheet name="RESCATAR" sheetId="5" r:id="rId4"/>
    <sheet name="IGO" sheetId="7" r:id="rId5"/>
  </sheets>
  <definedNames>
    <definedName name="_xlnm._FilterDatabase" localSheetId="0" hidden="1">CRONICOS!$A$1:$BH$1664</definedName>
    <definedName name="_xlnm._FilterDatabase" localSheetId="3" hidden="1">RESCATAR!$A$1:$J$63</definedName>
    <definedName name="_xlnm._FilterDatabase" localSheetId="1" hidden="1">'  DISLIPIDEMIA'!$A$1:$I$57</definedName>
  </definedNames>
  <calcPr calcId="144525"/>
</workbook>
</file>

<file path=xl/sharedStrings.xml><?xml version="1.0" encoding="utf-8"?>
<sst xmlns="http://schemas.openxmlformats.org/spreadsheetml/2006/main" count="29110" uniqueCount="4173">
  <si>
    <t>Nombre</t>
  </si>
  <si>
    <t>RUT</t>
  </si>
  <si>
    <t>Ficha</t>
  </si>
  <si>
    <t>Fecha de Nacimiento</t>
  </si>
  <si>
    <t>Fecha</t>
  </si>
  <si>
    <t>Dias</t>
  </si>
  <si>
    <t>Edad</t>
  </si>
  <si>
    <t>Grupo</t>
  </si>
  <si>
    <t>Sector</t>
  </si>
  <si>
    <t>Ingreso</t>
  </si>
  <si>
    <t>Sexo</t>
  </si>
  <si>
    <t>Diagnostico</t>
  </si>
  <si>
    <t>Otros Diagnósticos</t>
  </si>
  <si>
    <t>GAA</t>
  </si>
  <si>
    <t>IGO</t>
  </si>
  <si>
    <t>(ECV) ANTEC ENF C.VAS</t>
  </si>
  <si>
    <t>ANTEC DE INFARTO</t>
  </si>
  <si>
    <t>PESO INICIAL</t>
  </si>
  <si>
    <t>PESO CONTROL</t>
  </si>
  <si>
    <t>IMC</t>
  </si>
  <si>
    <t>Presion Sistolica</t>
  </si>
  <si>
    <t>Grupo PS</t>
  </si>
  <si>
    <t>Presion Diastolica</t>
  </si>
  <si>
    <t>Grupo PD</t>
  </si>
  <si>
    <t>Insulinoterapia</t>
  </si>
  <si>
    <t>Losartan o Enalapril</t>
  </si>
  <si>
    <t>Aspirina</t>
  </si>
  <si>
    <t>Estatina</t>
  </si>
  <si>
    <t>Tabaco</t>
  </si>
  <si>
    <t>RCV</t>
  </si>
  <si>
    <t>FECHA ESTIMACION RIESGO</t>
  </si>
  <si>
    <t>Estimacion riesgo ulceracion del Pie</t>
  </si>
  <si>
    <t>Amputacion pie DM</t>
  </si>
  <si>
    <t>Diagnóstico Funcional</t>
  </si>
  <si>
    <t>Fecha EFAM</t>
  </si>
  <si>
    <t>Glicemia</t>
  </si>
  <si>
    <t>Fecha perfil lipidico</t>
  </si>
  <si>
    <t>Colesterol Total</t>
  </si>
  <si>
    <t>LDL</t>
  </si>
  <si>
    <t>Grupo LDL</t>
  </si>
  <si>
    <t>HDL</t>
  </si>
  <si>
    <t>Triglicéridos</t>
  </si>
  <si>
    <t>Hemoglobina Glicosilada</t>
  </si>
  <si>
    <t>Grupo Hba1c</t>
  </si>
  <si>
    <t>Microalbuminuria</t>
  </si>
  <si>
    <t>GRUPO Malb</t>
  </si>
  <si>
    <t>Creatinina</t>
  </si>
  <si>
    <t>RAC</t>
  </si>
  <si>
    <t>Grupo RAC</t>
  </si>
  <si>
    <t>VFG</t>
  </si>
  <si>
    <t>Etapa ERC</t>
  </si>
  <si>
    <t>EKG</t>
  </si>
  <si>
    <t>Examen F.de.Ojo</t>
  </si>
  <si>
    <t>Fondo de Ojo</t>
  </si>
  <si>
    <t>Retinopatía Diabética</t>
  </si>
  <si>
    <t>Fecha Último Control</t>
  </si>
  <si>
    <t>Proxima Citación</t>
  </si>
  <si>
    <t>Adriana    Lara   Lobos</t>
  </si>
  <si>
    <t>12840426-0</t>
  </si>
  <si>
    <t>Femenino</t>
  </si>
  <si>
    <t>HTA</t>
  </si>
  <si>
    <t>dislipidemia</t>
  </si>
  <si>
    <t>no</t>
  </si>
  <si>
    <t>NO</t>
  </si>
  <si>
    <t>Obeso</t>
  </si>
  <si>
    <t>SI</t>
  </si>
  <si>
    <t>Positivo</t>
  </si>
  <si>
    <t>Medio</t>
  </si>
  <si>
    <t>Adriana Marengo Marengo</t>
  </si>
  <si>
    <t>6580307-0</t>
  </si>
  <si>
    <t>DM</t>
  </si>
  <si>
    <t>Bajopeso</t>
  </si>
  <si>
    <t>Negativo</t>
  </si>
  <si>
    <t>Alto</t>
  </si>
  <si>
    <t>Bajo</t>
  </si>
  <si>
    <t xml:space="preserve">Autovalente Sin Riesgo  </t>
  </si>
  <si>
    <t>Normal</t>
  </si>
  <si>
    <t>Sin Retinopatia</t>
  </si>
  <si>
    <t>Adriana Vera Aguilera</t>
  </si>
  <si>
    <t>5012046-5</t>
  </si>
  <si>
    <t>artrosis</t>
  </si>
  <si>
    <t>autovalente sin riesgo</t>
  </si>
  <si>
    <t>Adriana Verdejo Madrid</t>
  </si>
  <si>
    <t>5343683-8</t>
  </si>
  <si>
    <t>Hipotiroidismo, dislipidemia</t>
  </si>
  <si>
    <t>Sobrepeso</t>
  </si>
  <si>
    <t xml:space="preserve">Agustina Araya Valdivia </t>
  </si>
  <si>
    <t>7066389-9</t>
  </si>
  <si>
    <t>hipotiroidismo, artrosis</t>
  </si>
  <si>
    <t>si</t>
  </si>
  <si>
    <t>Autovalente con riesgo</t>
  </si>
  <si>
    <t xml:space="preserve">Aida Aguilera Aguilera </t>
  </si>
  <si>
    <t>3407338-4</t>
  </si>
  <si>
    <t>Si</t>
  </si>
  <si>
    <t xml:space="preserve"> Dependencia Leve </t>
  </si>
  <si>
    <t>Aida Rubio Morales</t>
  </si>
  <si>
    <t>6794683-9</t>
  </si>
  <si>
    <t>dislipidemia, hipotiroidismo, artrosis</t>
  </si>
  <si>
    <t xml:space="preserve">autovalente con riesgo </t>
  </si>
  <si>
    <t>Alberto Altamirano salvo</t>
  </si>
  <si>
    <t>6997531-3</t>
  </si>
  <si>
    <t>Masculino</t>
  </si>
  <si>
    <t>MIXTA</t>
  </si>
  <si>
    <t>Aldo Contreras Pinto</t>
  </si>
  <si>
    <t>6656045-7</t>
  </si>
  <si>
    <t>inasistente</t>
  </si>
  <si>
    <t>Alejandra   Ballestero   Hernandez</t>
  </si>
  <si>
    <t>5999100-0</t>
  </si>
  <si>
    <t>DLP/Gonartrosis</t>
  </si>
  <si>
    <t>Autovalente SIn Riesgo</t>
  </si>
  <si>
    <t>Alejandra Del Canto Mourguez</t>
  </si>
  <si>
    <t>13229127-6</t>
  </si>
  <si>
    <t>intolerancia a la glucosa</t>
  </si>
  <si>
    <t xml:space="preserve">Alejandra Ramirez Larenas </t>
  </si>
  <si>
    <t>10821916-5</t>
  </si>
  <si>
    <t>Alejandra Rodriguez Tapia</t>
  </si>
  <si>
    <t>10493663-6</t>
  </si>
  <si>
    <t>Hipotiroidismo/IGO</t>
  </si>
  <si>
    <t>Alejandra Sanchez Moraga</t>
  </si>
  <si>
    <t>9724207-0</t>
  </si>
  <si>
    <t>Gonartrosis</t>
  </si>
  <si>
    <t>VACIO</t>
  </si>
  <si>
    <t>Alessia Arancibia Sanchez</t>
  </si>
  <si>
    <t>12065603-1</t>
  </si>
  <si>
    <t>Hipotiroidismo</t>
  </si>
  <si>
    <t>Alfonso Aguilera Verdejo</t>
  </si>
  <si>
    <t>8551085-1</t>
  </si>
  <si>
    <t>Hipotiroidismo+ dislipidemia+ Igo</t>
  </si>
  <si>
    <t>c/examenes</t>
  </si>
  <si>
    <t>Alicia Cruzat Martinez</t>
  </si>
  <si>
    <t>6310356-k</t>
  </si>
  <si>
    <t>hipotiroidismo</t>
  </si>
  <si>
    <t xml:space="preserve">Autovalente sin / riesgo </t>
  </si>
  <si>
    <t>Alicia Lira Riaño</t>
  </si>
  <si>
    <t>3538752-8</t>
  </si>
  <si>
    <t xml:space="preserve">Autovalente sin Riesgo </t>
  </si>
  <si>
    <t>Alicia Madariaga Madariaga</t>
  </si>
  <si>
    <t>3995586-5</t>
  </si>
  <si>
    <t>Hipotiroidismo + Artrosis de rodilla</t>
  </si>
  <si>
    <t xml:space="preserve">Autovalente con riesgo </t>
  </si>
  <si>
    <t>rp/x1mes</t>
  </si>
  <si>
    <t>Alicia Muñoz Urra</t>
  </si>
  <si>
    <t>5150164-0</t>
  </si>
  <si>
    <t>Insulinoresistente</t>
  </si>
  <si>
    <t>Autovalente sin riesgo</t>
  </si>
  <si>
    <t xml:space="preserve">Alicia Nieves Puelles </t>
  </si>
  <si>
    <t>7593080-1</t>
  </si>
  <si>
    <t>Alicia Ojeda Muñoz</t>
  </si>
  <si>
    <t>10910487-6</t>
  </si>
  <si>
    <t>Dislipidemia</t>
  </si>
  <si>
    <t>Alison Bravo Sepulveda</t>
  </si>
  <si>
    <t>18032507-7</t>
  </si>
  <si>
    <t>Alonso Martinez Sobarzo</t>
  </si>
  <si>
    <t>7853056-1</t>
  </si>
  <si>
    <t>Igo</t>
  </si>
  <si>
    <t>Alterado</t>
  </si>
  <si>
    <t>INGRESO  DM</t>
  </si>
  <si>
    <t xml:space="preserve">Amelia Calderon Videla </t>
  </si>
  <si>
    <t>7730549-1</t>
  </si>
  <si>
    <t>65-69</t>
  </si>
  <si>
    <t>dislipidemia  - artrosi  Rodilla</t>
  </si>
  <si>
    <t>Ana Bravo Cortes</t>
  </si>
  <si>
    <t>6775382-8</t>
  </si>
  <si>
    <t xml:space="preserve">Ana Brito Alamos </t>
  </si>
  <si>
    <t>5267750-5</t>
  </si>
  <si>
    <t>Hipotiroidismo/DLP/Gonartrosis</t>
  </si>
  <si>
    <t>Ana Bugueño Jamett</t>
  </si>
  <si>
    <t>8084555-3</t>
  </si>
  <si>
    <t>control medico con examen</t>
  </si>
  <si>
    <t>Ana Cortez Nilo</t>
  </si>
  <si>
    <t>10594926-k</t>
  </si>
  <si>
    <t>asma</t>
  </si>
  <si>
    <t>Ana Goldschmidt Lorca</t>
  </si>
  <si>
    <t>5358075-0</t>
  </si>
  <si>
    <t>DISLIPIDEMIA</t>
  </si>
  <si>
    <t>ana guajardo gonzalez</t>
  </si>
  <si>
    <t>6417994-2</t>
  </si>
  <si>
    <t>hipotirioidismo</t>
  </si>
  <si>
    <t>Ana Guajardo Gonzalez</t>
  </si>
  <si>
    <t>autovalente conn riesgo</t>
  </si>
  <si>
    <t>Ana Maria Ramos Perez</t>
  </si>
  <si>
    <t>7445870-k</t>
  </si>
  <si>
    <t>Ana Orellana Carrasco</t>
  </si>
  <si>
    <t>7145533-5</t>
  </si>
  <si>
    <t>30 y -</t>
  </si>
  <si>
    <t>Ana Vargas Perez</t>
  </si>
  <si>
    <t>4694642-1</t>
  </si>
  <si>
    <t>Dislipidemia, EBOC,Hipotiroidismo, nefropatia</t>
  </si>
  <si>
    <t xml:space="preserve">autovalente  con riesgo </t>
  </si>
  <si>
    <t>Anabella Moral Morales</t>
  </si>
  <si>
    <t>3329116-7</t>
  </si>
  <si>
    <t>dislipidemia - gonartrosis - erc</t>
  </si>
  <si>
    <t>Riesgo Dependencia</t>
  </si>
  <si>
    <t>Andrea Bravo Valdes</t>
  </si>
  <si>
    <t>15729792-9</t>
  </si>
  <si>
    <t>Angel Canessa Muñoz</t>
  </si>
  <si>
    <t>6138272-0</t>
  </si>
  <si>
    <t>hipotiroidsimo</t>
  </si>
  <si>
    <t>riesgo dependencia</t>
  </si>
  <si>
    <t>Angela Rojas Torres</t>
  </si>
  <si>
    <t>6070154-7</t>
  </si>
  <si>
    <t>hipitiroidismo - gonartrosis</t>
  </si>
  <si>
    <t>Autovalente sin riesgo(</t>
  </si>
  <si>
    <t>Angelica Galindo Labbe</t>
  </si>
  <si>
    <t>12823683-k</t>
  </si>
  <si>
    <t>Anselmo Cornejo Vidal</t>
  </si>
  <si>
    <t>9888724-5</t>
  </si>
  <si>
    <t>Antonieta Jaramillo Vargas</t>
  </si>
  <si>
    <t>6179874-9</t>
  </si>
  <si>
    <t xml:space="preserve">Autovalente Sin Riesgo </t>
  </si>
  <si>
    <t>Armandina Sepulveda Cubillos</t>
  </si>
  <si>
    <t>9847155-3</t>
  </si>
  <si>
    <t>Armando Apiolaza Apiolaza</t>
  </si>
  <si>
    <t>3523994-4</t>
  </si>
  <si>
    <t>Autovalente Sin Riesgo</t>
  </si>
  <si>
    <t>Armando Astudillo Ortiz</t>
  </si>
  <si>
    <t>6703117-2</t>
  </si>
  <si>
    <t>autovalente S/R</t>
  </si>
  <si>
    <t>Con Retinopatia</t>
  </si>
  <si>
    <t>Armando Montero Nuñez</t>
  </si>
  <si>
    <t>6386561-3</t>
  </si>
  <si>
    <t>Arturo Saavedra Cubillo</t>
  </si>
  <si>
    <t>7130894-4</t>
  </si>
  <si>
    <t>dislipidmia</t>
  </si>
  <si>
    <t>Aurelio Conejeros Alvarado</t>
  </si>
  <si>
    <t>7144647-6</t>
  </si>
  <si>
    <t>Aurora Carvallo Acevedo</t>
  </si>
  <si>
    <t>5351363-8</t>
  </si>
  <si>
    <t>HIPOTIROIDISMO</t>
  </si>
  <si>
    <t xml:space="preserve"> </t>
  </si>
  <si>
    <t xml:space="preserve">Aurora Toledo Montes </t>
  </si>
  <si>
    <t>5565701-7</t>
  </si>
  <si>
    <t>hipotiroidismo,dislipidemia</t>
  </si>
  <si>
    <t xml:space="preserve">autovalente sin riesgo </t>
  </si>
  <si>
    <t>Beatriz Pardo Benitez</t>
  </si>
  <si>
    <t>4288657-2</t>
  </si>
  <si>
    <t>Benjamin Leon Cruz</t>
  </si>
  <si>
    <t>9320411-5</t>
  </si>
  <si>
    <t>Bernarda Arroyo Herrera</t>
  </si>
  <si>
    <t>4393049-4</t>
  </si>
  <si>
    <t>Hipotiroidismo gonartrosis</t>
  </si>
  <si>
    <t xml:space="preserve">riesgo dependencia </t>
  </si>
  <si>
    <t>Bernarda Gonzalez Nuñez</t>
  </si>
  <si>
    <t>7124066-5</t>
  </si>
  <si>
    <t>Bernardita Huaiquiñir Pineda</t>
  </si>
  <si>
    <t>6196573-4</t>
  </si>
  <si>
    <t>DLP/Gonartrosis/Coxartrosis</t>
  </si>
  <si>
    <t>AUTOVALENTE SIN RIESGO</t>
  </si>
  <si>
    <t>Berta Gonzalez Navea</t>
  </si>
  <si>
    <t>5680634-2</t>
  </si>
  <si>
    <t xml:space="preserve">dislipidemia+ Artrosis rodilla </t>
  </si>
  <si>
    <t>Betty Espinoza Villarroel</t>
  </si>
  <si>
    <t>4292937-9</t>
  </si>
  <si>
    <t>hipotiroidismo+artrosis de rodilla</t>
  </si>
  <si>
    <t xml:space="preserve"> dependencia  leve </t>
  </si>
  <si>
    <t>Dismiovilizado</t>
  </si>
  <si>
    <t>Blanca Contreras Osorio</t>
  </si>
  <si>
    <t>5916020-6</t>
  </si>
  <si>
    <t>Hipotiroidismo (2012)</t>
  </si>
  <si>
    <t>Autovalente  Sin  Riesgo</t>
  </si>
  <si>
    <t>Blanca Gomez Estrada</t>
  </si>
  <si>
    <t>5725966-3</t>
  </si>
  <si>
    <t>Autovalente sin Riesgo</t>
  </si>
  <si>
    <t>Blanca Rejano Valdes</t>
  </si>
  <si>
    <t>4631563-4</t>
  </si>
  <si>
    <t>autovalente sin Riesgo</t>
  </si>
  <si>
    <t>Boris Horstmeier Jara</t>
  </si>
  <si>
    <t>11351041-2</t>
  </si>
  <si>
    <t>RP   X  1  MES</t>
  </si>
  <si>
    <t>Brenda Herrera Davorich</t>
  </si>
  <si>
    <t>9720172-2</t>
  </si>
  <si>
    <t>Carla Zamora Martinez</t>
  </si>
  <si>
    <t>16664754-1</t>
  </si>
  <si>
    <t>Maria Espinoza espinoza</t>
  </si>
  <si>
    <t>3769905-5</t>
  </si>
  <si>
    <t>Carlos Escudero Munizaga</t>
  </si>
  <si>
    <t>5735461-5</t>
  </si>
  <si>
    <t>EBOC</t>
  </si>
  <si>
    <t>autovalente con  riesgo</t>
  </si>
  <si>
    <t>Carlos gomez torrejon</t>
  </si>
  <si>
    <t>7635082-5</t>
  </si>
  <si>
    <t>autovalente s/riesgo</t>
  </si>
  <si>
    <t>Carlos Iglesias Henriquez</t>
  </si>
  <si>
    <t>9527142-1</t>
  </si>
  <si>
    <t>Carlos Lazo Oro</t>
  </si>
  <si>
    <t>6210792-8</t>
  </si>
  <si>
    <t xml:space="preserve">AUTOVALENTE C/RIESGO </t>
  </si>
  <si>
    <t>Carlos Maino Bravo</t>
  </si>
  <si>
    <t>5896065-9</t>
  </si>
  <si>
    <t>Carlos Montecinos Salinas</t>
  </si>
  <si>
    <t>7237426-6</t>
  </si>
  <si>
    <t>Carlos Moya Brinzo</t>
  </si>
  <si>
    <t>4932439-1</t>
  </si>
  <si>
    <t xml:space="preserve">Autovalente sin riesgo </t>
  </si>
  <si>
    <t>Carlos Tognio Ramos</t>
  </si>
  <si>
    <t>9325771-5</t>
  </si>
  <si>
    <t>Dislipidemia,hipotiroidismo</t>
  </si>
  <si>
    <t>Carlos Vasquez Rojas</t>
  </si>
  <si>
    <t>8641452-k</t>
  </si>
  <si>
    <t>7 y -</t>
  </si>
  <si>
    <t>Carlos Zelaya Yañez</t>
  </si>
  <si>
    <t>3726725-2</t>
  </si>
  <si>
    <t>Carmen Aliante Millanao</t>
  </si>
  <si>
    <t>3496554-4</t>
  </si>
  <si>
    <t>Dislipidemia,artrosis,hipotiroidismo</t>
  </si>
  <si>
    <t xml:space="preserve">riesgo dependencia  Leve </t>
  </si>
  <si>
    <t xml:space="preserve">Carmen Muquillaza Tello </t>
  </si>
  <si>
    <t>4219932-k</t>
  </si>
  <si>
    <t>dislipidemia, gonartrosis</t>
  </si>
  <si>
    <t xml:space="preserve">autovalente s/ riesgo </t>
  </si>
  <si>
    <t>Carmen Sanchez Olivares</t>
  </si>
  <si>
    <t>8142121-8</t>
  </si>
  <si>
    <t>Carolina Fernandez Valenzuela</t>
  </si>
  <si>
    <t>9633310-2</t>
  </si>
  <si>
    <t>RP   X  1   MES</t>
  </si>
  <si>
    <t>Carolina Quezada Quintana</t>
  </si>
  <si>
    <t>14000145-7</t>
  </si>
  <si>
    <t>Cecilia Cadiz Pedreros</t>
  </si>
  <si>
    <t>8990917-1</t>
  </si>
  <si>
    <t xml:space="preserve">Cecilia Flores Lizama </t>
  </si>
  <si>
    <t>6917445-0</t>
  </si>
  <si>
    <t>Cecilia Lopez Diaz</t>
  </si>
  <si>
    <t>7061840-0</t>
  </si>
  <si>
    <t>gonartrosis</t>
  </si>
  <si>
    <t>Autovalente  Con  Riesgo</t>
  </si>
  <si>
    <t>Cesar Varas Cruzat</t>
  </si>
  <si>
    <t>13025878-6</t>
  </si>
  <si>
    <t xml:space="preserve">Christian Sepulveda Carrasco </t>
  </si>
  <si>
    <t>12229186-3</t>
  </si>
  <si>
    <t>Cinthia  Riveros Cabrera</t>
  </si>
  <si>
    <t>16102844-4</t>
  </si>
  <si>
    <t>Cornelio Medina Balboa</t>
  </si>
  <si>
    <t>11424154-7</t>
  </si>
  <si>
    <t>Moderado</t>
  </si>
  <si>
    <t xml:space="preserve">Crismaldina Alicera Silva </t>
  </si>
  <si>
    <t>4582866-2</t>
  </si>
  <si>
    <t xml:space="preserve">Dislipidemia+Hipotiriodismo  </t>
  </si>
  <si>
    <t>Cristian Bavestrello Aroyo</t>
  </si>
  <si>
    <t>10198466-4</t>
  </si>
  <si>
    <t>Cristina Ibacache Velgar</t>
  </si>
  <si>
    <t>6397419-6</t>
  </si>
  <si>
    <t>autovalente con riesgo (07/11/2017)</t>
  </si>
  <si>
    <t>RP X 1 MES</t>
  </si>
  <si>
    <t>Cristobal Astudillo Castillo</t>
  </si>
  <si>
    <t>8627416-7</t>
  </si>
  <si>
    <t>Cynthia Silva Guzman</t>
  </si>
  <si>
    <t>16907052-0</t>
  </si>
  <si>
    <t>Daniel Maldonado Huaquiñir</t>
  </si>
  <si>
    <t>13988454-k</t>
  </si>
  <si>
    <t>Daniela Zenteno Cruz</t>
  </si>
  <si>
    <t>13230644-3</t>
  </si>
  <si>
    <t>David Ordenes Arriagada</t>
  </si>
  <si>
    <t>7131284-4</t>
  </si>
  <si>
    <t>David Saavedra Andrade</t>
  </si>
  <si>
    <t>4413523-k</t>
  </si>
  <si>
    <t>Maximo</t>
  </si>
  <si>
    <t>Delia Rojas Arcos</t>
  </si>
  <si>
    <t>11831012-8</t>
  </si>
  <si>
    <t>Demetrio Sepulveda</t>
  </si>
  <si>
    <t>4169033-K</t>
  </si>
  <si>
    <t xml:space="preserve">Autovalente Con Riesgo </t>
  </si>
  <si>
    <t>Didimo Campillay Bavestrello</t>
  </si>
  <si>
    <t>11623067-4</t>
  </si>
  <si>
    <t>Digna Castro Contreras</t>
  </si>
  <si>
    <t>4201930-5</t>
  </si>
  <si>
    <t xml:space="preserve">Autovalente Sin riesgo </t>
  </si>
  <si>
    <t>Digna Veragua Trigo</t>
  </si>
  <si>
    <t>13228959-k</t>
  </si>
  <si>
    <t xml:space="preserve">Autovalente  con  Riesgo </t>
  </si>
  <si>
    <t>Dolores Vera Guzman</t>
  </si>
  <si>
    <t>5931694-k</t>
  </si>
  <si>
    <t>Dominga Gonzalez Tapia</t>
  </si>
  <si>
    <t>8471620-0</t>
  </si>
  <si>
    <t xml:space="preserve">Dominga Maggiolo torres </t>
  </si>
  <si>
    <t>7301564-2</t>
  </si>
  <si>
    <t>autovalenre sin riesgo</t>
  </si>
  <si>
    <t>Doris  Cerda  Peña</t>
  </si>
  <si>
    <t>9465936-1</t>
  </si>
  <si>
    <t xml:space="preserve">hipotiroidismo </t>
  </si>
  <si>
    <t>Doris Ojeda Madrid</t>
  </si>
  <si>
    <t>9113357-1</t>
  </si>
  <si>
    <t xml:space="preserve">Edgardo Morales Bernales </t>
  </si>
  <si>
    <t>5766345-6</t>
  </si>
  <si>
    <t>Edgardo Oyarzun Vilches</t>
  </si>
  <si>
    <t>9650654-6</t>
  </si>
  <si>
    <t>Dismovilizado</t>
  </si>
  <si>
    <t>Edita Lopez Cortez</t>
  </si>
  <si>
    <t>9509012-5</t>
  </si>
  <si>
    <t>Hipot.Dislp.Artrosis</t>
  </si>
  <si>
    <t>Edith  Aviles Saavedra</t>
  </si>
  <si>
    <t>4929229-5</t>
  </si>
  <si>
    <t xml:space="preserve"> hipotiroidismo, dislipidemia,IGO</t>
  </si>
  <si>
    <t>Edith Beltran Valdes</t>
  </si>
  <si>
    <t>8241961-6</t>
  </si>
  <si>
    <t xml:space="preserve">Edith Pieronne Contreras </t>
  </si>
  <si>
    <t>7178916-0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</si>
  <si>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</si>
  <si>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Eduardo Guzman Valencia</t>
  </si>
  <si>
    <t>12214794-0</t>
  </si>
  <si>
    <t>c/examenes ptgo</t>
  </si>
  <si>
    <t>Eduardo Miranda Ovalle</t>
  </si>
  <si>
    <t>7728080-4</t>
  </si>
  <si>
    <t>Eduardo Rojas Perez</t>
  </si>
  <si>
    <t>5759786-0</t>
  </si>
  <si>
    <t>autovalente con riesgo</t>
  </si>
  <si>
    <t>Eduardo Saldivar Silva</t>
  </si>
  <si>
    <t>5273296-4</t>
  </si>
  <si>
    <t>Eladio Solis Leal</t>
  </si>
  <si>
    <t>9528267-9</t>
  </si>
  <si>
    <t>Elba Galdames Moya</t>
  </si>
  <si>
    <t>3271838-8</t>
  </si>
  <si>
    <t>Artrosis</t>
  </si>
  <si>
    <t xml:space="preserve">Elba Martinez Silva </t>
  </si>
  <si>
    <t>3430757-1</t>
  </si>
  <si>
    <t>Dislipidemia/Hipotiriodismo</t>
  </si>
  <si>
    <t xml:space="preserve">riesgo de dependencia </t>
  </si>
  <si>
    <t>Elcira Olivares Garcia</t>
  </si>
  <si>
    <t>5732680-8</t>
  </si>
  <si>
    <t>Elena Brito Rojas</t>
  </si>
  <si>
    <t>6214203-0</t>
  </si>
  <si>
    <t>HIPOT,DLP,GONARTROSIS</t>
  </si>
  <si>
    <t>Elena Salinas</t>
  </si>
  <si>
    <t>7239285-k</t>
  </si>
  <si>
    <t>Hipotiroidismo, IGO</t>
  </si>
  <si>
    <t>Elena Vergara jopia</t>
  </si>
  <si>
    <t>7799148-4</t>
  </si>
  <si>
    <t>Eliana Armijo Bahamondes</t>
  </si>
  <si>
    <t>7735351-8</t>
  </si>
  <si>
    <t>Eliana Carvajal Mendez</t>
  </si>
  <si>
    <t>4931463-9</t>
  </si>
  <si>
    <t>Artrosis+dislipidemia</t>
  </si>
  <si>
    <t>Eliana Delgado Troncoso</t>
  </si>
  <si>
    <t>3308843-4</t>
  </si>
  <si>
    <t>Eliana Osorio Reyes</t>
  </si>
  <si>
    <t>7322026-2</t>
  </si>
  <si>
    <t>Dislipidemia+Hipotiroidismo</t>
  </si>
  <si>
    <t>Eliana Puelles Estay</t>
  </si>
  <si>
    <t>9079004-8</t>
  </si>
  <si>
    <t>Eliana Silva Farias</t>
  </si>
  <si>
    <t>12096037-7</t>
  </si>
  <si>
    <t>Elianor Montenegro Tello</t>
  </si>
  <si>
    <t>5895954-5</t>
  </si>
  <si>
    <t>No</t>
  </si>
  <si>
    <t>Elinda Alballay Tapia</t>
  </si>
  <si>
    <t>9424694-6</t>
  </si>
  <si>
    <t>dislipidemia, hipotiroidismo</t>
  </si>
  <si>
    <t>Elisa Acevedo Campos</t>
  </si>
  <si>
    <t>5295002-3</t>
  </si>
  <si>
    <t>mixta</t>
  </si>
  <si>
    <t>dislipidemia, artrosis</t>
  </si>
  <si>
    <t>alto</t>
  </si>
  <si>
    <t xml:space="preserve">dependiente leve </t>
  </si>
  <si>
    <t>Elizabeth Alarcon Pastene</t>
  </si>
  <si>
    <t>9548020-9</t>
  </si>
  <si>
    <t>Elizabeth Miranda Escobar</t>
  </si>
  <si>
    <t>16754774-5</t>
  </si>
  <si>
    <t>15/01/20202</t>
  </si>
  <si>
    <t>normal</t>
  </si>
  <si>
    <t>Elizabeth Rodriguez Vasquez</t>
  </si>
  <si>
    <t>13022131-9</t>
  </si>
  <si>
    <t>Elizabeth Vera Orellana</t>
  </si>
  <si>
    <t>9569229-k</t>
  </si>
  <si>
    <t>Elizabeth Villanueva Castro</t>
  </si>
  <si>
    <t>7717551-2</t>
  </si>
  <si>
    <t>Asma + hipotiroidismo</t>
  </si>
  <si>
    <t>positivo</t>
  </si>
  <si>
    <t>Elsa Carreño Carreño</t>
  </si>
  <si>
    <t>7738468-5</t>
  </si>
  <si>
    <t>dislipidemia + hipotiroidismo</t>
  </si>
  <si>
    <t>RP X 1  MES</t>
  </si>
  <si>
    <t>Elsa Castillo Aros</t>
  </si>
  <si>
    <t>6390946-7</t>
  </si>
  <si>
    <t xml:space="preserve">autovalente  s/riesgo </t>
  </si>
  <si>
    <t>0,59,1</t>
  </si>
  <si>
    <t>Elsa Diaz Vivanco</t>
  </si>
  <si>
    <t>8141380-0</t>
  </si>
  <si>
    <t>Elsa Garcia Gutierrez</t>
  </si>
  <si>
    <t>7530239-8</t>
  </si>
  <si>
    <t>Elsa Gonzalez Fuentes</t>
  </si>
  <si>
    <t>5141684-8</t>
  </si>
  <si>
    <t xml:space="preserve">  </t>
  </si>
  <si>
    <t>Elsa Pinto Gonzalez</t>
  </si>
  <si>
    <t>6095193-4</t>
  </si>
  <si>
    <t>Dislipidemia,artrosis</t>
  </si>
  <si>
    <t>Elsa Steck Diaz</t>
  </si>
  <si>
    <t>7294191-8</t>
  </si>
  <si>
    <t>Elsa Vargas Ahumada</t>
  </si>
  <si>
    <t>7990054-0</t>
  </si>
  <si>
    <t>dislipidemia + Artrosis  cadera</t>
  </si>
  <si>
    <t>Elsa Vidal Molina</t>
  </si>
  <si>
    <t>6238176-9</t>
  </si>
  <si>
    <t xml:space="preserve">Ema Alvarado Zapata </t>
  </si>
  <si>
    <t>10767774-7</t>
  </si>
  <si>
    <t>dislipidemia,artrosis de  rodilla</t>
  </si>
  <si>
    <t xml:space="preserve">Ema contreras delgado </t>
  </si>
  <si>
    <t>3773486-1</t>
  </si>
  <si>
    <t>Ema Garcia Muñoz</t>
  </si>
  <si>
    <t>3919286-1</t>
  </si>
  <si>
    <t>Hipotiroidismo+artrosis</t>
  </si>
  <si>
    <t>Emilia Soto Muena</t>
  </si>
  <si>
    <t>6575762-1</t>
  </si>
  <si>
    <t>Artrosis, resiastente a la insulina</t>
  </si>
  <si>
    <t>Autovalente Con Riesgo</t>
  </si>
  <si>
    <t>Enilde Tobar Soto</t>
  </si>
  <si>
    <t>9762673-1</t>
  </si>
  <si>
    <t>Enrique Bañados Ossandon</t>
  </si>
  <si>
    <t>6759995-0</t>
  </si>
  <si>
    <t>Enrique Contreras Lopez</t>
  </si>
  <si>
    <t>4866221-8</t>
  </si>
  <si>
    <t>enrique echeverria navarro</t>
  </si>
  <si>
    <t>7828113-8</t>
  </si>
  <si>
    <t>Enrique Guillen Pino</t>
  </si>
  <si>
    <t>6148382-9</t>
  </si>
  <si>
    <t>Enrique Reyes Garces</t>
  </si>
  <si>
    <t>6124214-7</t>
  </si>
  <si>
    <t>artrosis, IGO</t>
  </si>
  <si>
    <t>Enrique Thibaut Aguilera</t>
  </si>
  <si>
    <t xml:space="preserve"> 5670599-6 </t>
  </si>
  <si>
    <t>Erika Aguilera Verdejo</t>
  </si>
  <si>
    <t>10286148-5</t>
  </si>
  <si>
    <t>erika astudillo escurra</t>
  </si>
  <si>
    <t>8295648-2</t>
  </si>
  <si>
    <t>Erika  Rodriguez Vega</t>
  </si>
  <si>
    <t>8225361-0</t>
  </si>
  <si>
    <t>no se presento a medico( 07/02/2020)</t>
  </si>
  <si>
    <t>Eris Fuentes Lundstedt</t>
  </si>
  <si>
    <t>7163175-3</t>
  </si>
  <si>
    <t>EBOC + ARTROSIS, dislipidemia</t>
  </si>
  <si>
    <t>Ernestina Ponce Salinas</t>
  </si>
  <si>
    <t>5615716-6</t>
  </si>
  <si>
    <t xml:space="preserve">Ernesto Mesias Vasquez </t>
  </si>
  <si>
    <t>10131574-6</t>
  </si>
  <si>
    <t>Esmeralda Reyna Reyes</t>
  </si>
  <si>
    <t>5250508-9</t>
  </si>
  <si>
    <t xml:space="preserve"> dependencia  moderada </t>
  </si>
  <si>
    <t xml:space="preserve">Ester Alday Contreras </t>
  </si>
  <si>
    <t>8673315-3</t>
  </si>
  <si>
    <t>Ester Villagran Monsalve</t>
  </si>
  <si>
    <t>4663759-3</t>
  </si>
  <si>
    <t>Eva Espinoza Jona</t>
  </si>
  <si>
    <t>8704873-k</t>
  </si>
  <si>
    <t>Fanny koo Piña</t>
  </si>
  <si>
    <t>5583708-2</t>
  </si>
  <si>
    <t>Fernando Gutierrez Carcuro</t>
  </si>
  <si>
    <t>9557876-4</t>
  </si>
  <si>
    <t>fernando hernandez igor</t>
  </si>
  <si>
    <t>13997685-1</t>
  </si>
  <si>
    <t>Fernando Maldonado Cardenas</t>
  </si>
  <si>
    <t>7965369-1</t>
  </si>
  <si>
    <t>Fernando Otero Pozo</t>
  </si>
  <si>
    <t>9085743-6</t>
  </si>
  <si>
    <t>Filomena Bernal Perez</t>
  </si>
  <si>
    <t>8277161-1</t>
  </si>
  <si>
    <t>RP   X1  MES</t>
  </si>
  <si>
    <t>flor felix tapia</t>
  </si>
  <si>
    <t>9310083-2</t>
  </si>
  <si>
    <t>flor muñoz cornejo</t>
  </si>
  <si>
    <t>2241701-0</t>
  </si>
  <si>
    <t>Flor Rivas Grez</t>
  </si>
  <si>
    <t>10035816-6</t>
  </si>
  <si>
    <t xml:space="preserve">Florencia Calderon Arancibia </t>
  </si>
  <si>
    <t>5904833-3</t>
  </si>
  <si>
    <t>hipotiroidismo, dislipidemia</t>
  </si>
  <si>
    <t>Francis Guerra Jorquera</t>
  </si>
  <si>
    <t>10626128-8</t>
  </si>
  <si>
    <t>francisco  roblero madariaga</t>
  </si>
  <si>
    <t>4201486-9</t>
  </si>
  <si>
    <t>hta</t>
  </si>
  <si>
    <t>Ind barthel dependencia severa</t>
  </si>
  <si>
    <t>Francisco Aguilar Calderon</t>
  </si>
  <si>
    <t>9295929-5</t>
  </si>
  <si>
    <t>dislipidemia, ERC</t>
  </si>
  <si>
    <t xml:space="preserve">Francisco Espinoza Cuadro </t>
  </si>
  <si>
    <t>13654550-7</t>
  </si>
  <si>
    <t>Francisco Nuñez Nuñez</t>
  </si>
  <si>
    <t>5298031-3</t>
  </si>
  <si>
    <t>Dependiente  Leve</t>
  </si>
  <si>
    <t>Francisco Pardo Gonzalez</t>
  </si>
  <si>
    <t>5051530-3</t>
  </si>
  <si>
    <t>Intolerancia glucosa, artrosis</t>
  </si>
  <si>
    <t>Francisco Poblete Olivares</t>
  </si>
  <si>
    <t>5734492-k</t>
  </si>
  <si>
    <t>Fresia Montenegro Flores</t>
  </si>
  <si>
    <t>7555772-8</t>
  </si>
  <si>
    <t>123/02/2020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</si>
  <si>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</si>
  <si>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Fresia Solar Alfaro</t>
  </si>
  <si>
    <t>8833939-8</t>
  </si>
  <si>
    <t>RP  X  1 MES</t>
  </si>
  <si>
    <t>Gabriel Avendaño Silva</t>
  </si>
  <si>
    <t>4141457-k</t>
  </si>
  <si>
    <t>Gabriel Fuentes Ramirez</t>
  </si>
  <si>
    <t>4927780-6</t>
  </si>
  <si>
    <t>negativo</t>
  </si>
  <si>
    <t>Gabriel Mercado Gallardo</t>
  </si>
  <si>
    <t>10662450-K</t>
  </si>
  <si>
    <t>28/02/202</t>
  </si>
  <si>
    <t>Gabriela   Cerda  Lemus</t>
  </si>
  <si>
    <t>12472519-4</t>
  </si>
  <si>
    <t>Georgina Cortez Guiorguiades</t>
  </si>
  <si>
    <t>7238101-7</t>
  </si>
  <si>
    <t>hipotiroidismo-   Artrosis - Asma</t>
  </si>
  <si>
    <t>German Valdivia   Peña</t>
  </si>
  <si>
    <t>9592003-9</t>
  </si>
  <si>
    <t>17/092020</t>
  </si>
  <si>
    <t>Gilberto Santiago Maureira</t>
  </si>
  <si>
    <t>7902395-7</t>
  </si>
  <si>
    <t>Gilda Roman Gallardo</t>
  </si>
  <si>
    <t>5030638-0</t>
  </si>
  <si>
    <t>Gilda Troncoso Marin</t>
  </si>
  <si>
    <t>9750693-0</t>
  </si>
  <si>
    <t>Gina Cuevas Perez</t>
  </si>
  <si>
    <t>14402175-4</t>
  </si>
  <si>
    <t>Gioconda Cruz Silva</t>
  </si>
  <si>
    <t>3571437-5</t>
  </si>
  <si>
    <t xml:space="preserve">Autovalente  S/R  </t>
  </si>
  <si>
    <t>Gladys Diaz Nuñez</t>
  </si>
  <si>
    <t>9429762-1</t>
  </si>
  <si>
    <t>Gladys Montenegro Lopez</t>
  </si>
  <si>
    <t>5332788-5</t>
  </si>
  <si>
    <t>Hipotiroidismo, gonartrosis</t>
  </si>
  <si>
    <t>Gladys Pardo Orellana</t>
  </si>
  <si>
    <t>6107051-6</t>
  </si>
  <si>
    <t xml:space="preserve">Dislipidemia </t>
  </si>
  <si>
    <t>RP  X 1  MES</t>
  </si>
  <si>
    <t>Gladys Valencia Gatica</t>
  </si>
  <si>
    <t>4504731-8</t>
  </si>
  <si>
    <t>Hipo, Epilepsia,artrosis</t>
  </si>
  <si>
    <t>Glafira Videla Carvallo</t>
  </si>
  <si>
    <t>3218254-2</t>
  </si>
  <si>
    <t>Gloria aguilar Calderon</t>
  </si>
  <si>
    <t>8927080-4</t>
  </si>
  <si>
    <t>Gloria Miranda Donoso</t>
  </si>
  <si>
    <t>10307838-5</t>
  </si>
  <si>
    <t>Gloria   Vera   Yañez</t>
  </si>
  <si>
    <t>14528721-9</t>
  </si>
  <si>
    <t>Gonzalo Arevalo Robles</t>
  </si>
  <si>
    <t>6729424-6</t>
  </si>
  <si>
    <t>IGO/Hipotiroidismo</t>
  </si>
  <si>
    <t>gonzalo montenegro leon</t>
  </si>
  <si>
    <t>3330077-8</t>
  </si>
  <si>
    <t>risgo dependencia</t>
  </si>
  <si>
    <t>MEDICO CON EXAMENES</t>
  </si>
  <si>
    <t>Graciela Bustamante Nuñez</t>
  </si>
  <si>
    <t>5568496-0</t>
  </si>
  <si>
    <t xml:space="preserve"> Riesgo dependencia </t>
  </si>
  <si>
    <t>Graciela Figueroa Arduiz</t>
  </si>
  <si>
    <t>4972026-2</t>
  </si>
  <si>
    <t>Dislipidemia/Nefropatía</t>
  </si>
  <si>
    <t>autovalente sin  riesgo</t>
  </si>
  <si>
    <t>Graciela Pizarro Bahamondes</t>
  </si>
  <si>
    <t>6985979-8</t>
  </si>
  <si>
    <t>Graciela Ramirez Valdes</t>
  </si>
  <si>
    <t>3586040-1</t>
  </si>
  <si>
    <t>Gregoria Diaz Donoso</t>
  </si>
  <si>
    <t>6659650-8</t>
  </si>
  <si>
    <t>Gricelda Garcia Castro</t>
  </si>
  <si>
    <t>8294142-8</t>
  </si>
  <si>
    <t>Griselda Olivares Contreras</t>
  </si>
  <si>
    <t>7765758-4</t>
  </si>
  <si>
    <t>Guacolda Ugarte Gutierrez</t>
  </si>
  <si>
    <t>6148766-2</t>
  </si>
  <si>
    <t>Artrosis de rodilla-  Igo</t>
  </si>
  <si>
    <t xml:space="preserve">Guadalupe Borquez Borquez </t>
  </si>
  <si>
    <t>5760408-5</t>
  </si>
  <si>
    <t>Ave</t>
  </si>
  <si>
    <t>I NDEPENDIENTE</t>
  </si>
  <si>
    <t>Gualdina Galea Lopez</t>
  </si>
  <si>
    <t>10752758-3</t>
  </si>
  <si>
    <t>Autovalente con Riesgo</t>
  </si>
  <si>
    <t>Guillermina Basualto Tapia</t>
  </si>
  <si>
    <t xml:space="preserve">   6933075-4      </t>
  </si>
  <si>
    <t>RINOPATIA / 2018</t>
  </si>
  <si>
    <t>Guillermina Millacoy Figueroa</t>
  </si>
  <si>
    <t>4581974-4</t>
  </si>
  <si>
    <t>Guillermo Cerda Olmedo</t>
  </si>
  <si>
    <t>5147204-7</t>
  </si>
  <si>
    <t>Guillermo Chappa Garreton</t>
  </si>
  <si>
    <t>3932248-k</t>
  </si>
  <si>
    <t>Guillermo Guajardo Donoso</t>
  </si>
  <si>
    <t>5182932-8</t>
  </si>
  <si>
    <t>Guillermo Molina Ibarra</t>
  </si>
  <si>
    <t>6459969-0</t>
  </si>
  <si>
    <t>Guillermo Ponce Ibacache</t>
  </si>
  <si>
    <t>3704619-1</t>
  </si>
  <si>
    <t>Nefropatía</t>
  </si>
  <si>
    <t xml:space="preserve"> dependencia  grave</t>
  </si>
  <si>
    <t>Guillermo Romero Nuñez</t>
  </si>
  <si>
    <t>4828830-8</t>
  </si>
  <si>
    <t xml:space="preserve"> Autovalente  sin Riesgo</t>
  </si>
  <si>
    <t>Guillermo Soto Muñoz</t>
  </si>
  <si>
    <t>9885481-9</t>
  </si>
  <si>
    <t>Gustavo Flores Osorio</t>
  </si>
  <si>
    <t>12228211-2</t>
  </si>
  <si>
    <t>Hector Astudillo Lopez</t>
  </si>
  <si>
    <t>9536537-k</t>
  </si>
  <si>
    <t>Hector Labbe Rojas</t>
  </si>
  <si>
    <t>3324121-6</t>
  </si>
  <si>
    <t>EPOC 02 dependiente</t>
  </si>
  <si>
    <t>Riesgo de dependencia</t>
  </si>
  <si>
    <t>Hector Letelier Rodriguez</t>
  </si>
  <si>
    <t>7591556-k</t>
  </si>
  <si>
    <t>Hector Nuñez Nuñez</t>
  </si>
  <si>
    <t>5504599-2</t>
  </si>
  <si>
    <t>Riesgo dependencia</t>
  </si>
  <si>
    <t>Hector San Martin Araos</t>
  </si>
  <si>
    <t>9336082-6</t>
  </si>
  <si>
    <t>Herminda Fernandez C.</t>
  </si>
  <si>
    <t>3359319-8</t>
  </si>
  <si>
    <t>dependencia leve</t>
  </si>
  <si>
    <t>Hernan Chacana Bravo</t>
  </si>
  <si>
    <t>5113843-0</t>
  </si>
  <si>
    <t>Hernan Rival Zarate</t>
  </si>
  <si>
    <t>5805915-3</t>
  </si>
  <si>
    <t>Hipotiroidismo+Artrosis columna</t>
  </si>
  <si>
    <t>Hilda Rodriguez Baeza</t>
  </si>
  <si>
    <t>4821421-5</t>
  </si>
  <si>
    <t>Hilda Vivanco Salinas</t>
  </si>
  <si>
    <t>5529897-1</t>
  </si>
  <si>
    <t>Intolerancia glucosa</t>
  </si>
  <si>
    <t>Autovalente Con  Riesgo</t>
  </si>
  <si>
    <t>Hilma Daza Constanzo</t>
  </si>
  <si>
    <t>7113601-9</t>
  </si>
  <si>
    <t>Hugo Hidalgo Silva</t>
  </si>
  <si>
    <t>8649926-6</t>
  </si>
  <si>
    <t>DLP, Gonartrosis, Hipotiroidismo</t>
  </si>
  <si>
    <t>Humberto Salgado Barahona</t>
  </si>
  <si>
    <t>6689160-7</t>
  </si>
  <si>
    <t xml:space="preserve">Inadina Gutierrez Nuñez </t>
  </si>
  <si>
    <t>5189329-8</t>
  </si>
  <si>
    <t>75-79</t>
  </si>
  <si>
    <t>Ines Lillo Quilodran</t>
  </si>
  <si>
    <t>11624389-k</t>
  </si>
  <si>
    <t>RP   X 1</t>
  </si>
  <si>
    <t>Ingrid Cantillano Cabrera</t>
  </si>
  <si>
    <t>10038930-4</t>
  </si>
  <si>
    <t xml:space="preserve">Irene Cadiz Pedreros </t>
  </si>
  <si>
    <t>9432865-9</t>
  </si>
  <si>
    <t>Dislipidemia, hipotiroidismo</t>
  </si>
  <si>
    <t>Iris Sanchez Muñoz</t>
  </si>
  <si>
    <t>5843757-3</t>
  </si>
  <si>
    <t>insulinaresistencia</t>
  </si>
  <si>
    <t>autovalente  Con riesgo</t>
  </si>
  <si>
    <t>Irma Fuentes Brito</t>
  </si>
  <si>
    <t>3630573-8</t>
  </si>
  <si>
    <t>Isabel Montoya Plaza</t>
  </si>
  <si>
    <t>7299731-k</t>
  </si>
  <si>
    <t>Hipotiroidismo/Coxartrosis</t>
  </si>
  <si>
    <t>Ismael Tirado Carvajal</t>
  </si>
  <si>
    <t>4053798-8</t>
  </si>
  <si>
    <t>HIPOTIROIDISMO / EPI</t>
  </si>
  <si>
    <t>Ismenia Peralta Valencia</t>
  </si>
  <si>
    <t>10716850-8</t>
  </si>
  <si>
    <t>Isolina Villalobos Villalobos</t>
  </si>
  <si>
    <t>9975543-1</t>
  </si>
  <si>
    <t>ARTROSIS</t>
  </si>
  <si>
    <t xml:space="preserve">                             </t>
  </si>
  <si>
    <t>Ivan Fernandez Laffert</t>
  </si>
  <si>
    <t>4121822-3</t>
  </si>
  <si>
    <t xml:space="preserve">Ivonne Vargas San Martin </t>
  </si>
  <si>
    <t>12230276-8</t>
  </si>
  <si>
    <t>Jacqueline Donoso Diaz</t>
  </si>
  <si>
    <t>10172568-5</t>
  </si>
  <si>
    <t>Jacqueline Reyes Martinez</t>
  </si>
  <si>
    <t>10084365-k</t>
  </si>
  <si>
    <t>Jacqueline Vargas Valenzuela</t>
  </si>
  <si>
    <t>8224294-5</t>
  </si>
  <si>
    <t>Jaime Carvallo Acevedo</t>
  </si>
  <si>
    <t>6475690-7</t>
  </si>
  <si>
    <t>Jaime Gonzalez San Martin</t>
  </si>
  <si>
    <t>6148403-5</t>
  </si>
  <si>
    <t>nefropatia</t>
  </si>
  <si>
    <t>RP   X  1 MES</t>
  </si>
  <si>
    <t>Jaime Pontio Caqueo</t>
  </si>
  <si>
    <t>5347784-4</t>
  </si>
  <si>
    <t>jaqueline muñoz castro</t>
  </si>
  <si>
    <t>9941128-7</t>
  </si>
  <si>
    <t>Sin Examenes vigentes  (compra los medicamentos)</t>
  </si>
  <si>
    <t>Jazmina Vera Arancibia</t>
  </si>
  <si>
    <t>6573057-k</t>
  </si>
  <si>
    <t>Hipotiroidismo+dislipidemia</t>
  </si>
  <si>
    <t>Jeanette Ojeda Lizama</t>
  </si>
  <si>
    <t>11401068-5</t>
  </si>
  <si>
    <t>Jeannette Araya Manriquez</t>
  </si>
  <si>
    <t>10012131-k</t>
  </si>
  <si>
    <t>Jessica Gonzalez Torres</t>
  </si>
  <si>
    <t>11830394-6</t>
  </si>
  <si>
    <t xml:space="preserve">    </t>
  </si>
  <si>
    <t>Jessica Gonzalez Vidal</t>
  </si>
  <si>
    <t>11830027-0</t>
  </si>
  <si>
    <t xml:space="preserve">RP X 1 MES </t>
  </si>
  <si>
    <t>Jessica Salinas araya</t>
  </si>
  <si>
    <t>9087365-2</t>
  </si>
  <si>
    <t>Johana Osorio Naranjo</t>
  </si>
  <si>
    <t>15765012-2</t>
  </si>
  <si>
    <t>Jorge Briones Elkins</t>
  </si>
  <si>
    <t>12626461-5</t>
  </si>
  <si>
    <t>Jorge Lopez Cordova</t>
  </si>
  <si>
    <t>9915064-5</t>
  </si>
  <si>
    <t>Jorge Mateluna Farias</t>
  </si>
  <si>
    <t>10247748-0</t>
  </si>
  <si>
    <t>ººº</t>
  </si>
  <si>
    <t>10082636-4</t>
  </si>
  <si>
    <t>Jose Galdames Bruna</t>
  </si>
  <si>
    <t>6536582-0</t>
  </si>
  <si>
    <t>Dislipidemia,  I Glucosa</t>
  </si>
  <si>
    <t>Jose Helle Lombardi</t>
  </si>
  <si>
    <t>5553307-5</t>
  </si>
  <si>
    <t>Artrosis de rodilla</t>
  </si>
  <si>
    <t xml:space="preserve">autovalente Con riesgo </t>
  </si>
  <si>
    <t>Jose Miranda Castillo</t>
  </si>
  <si>
    <t>4808948-8</t>
  </si>
  <si>
    <t>hipoti- Intole  a la Glucosa</t>
  </si>
  <si>
    <t>Jose Pacheco Alvarez</t>
  </si>
  <si>
    <t>5242936-6</t>
  </si>
  <si>
    <t>Jose  Rojas Rojas</t>
  </si>
  <si>
    <t>14587315-0</t>
  </si>
  <si>
    <t xml:space="preserve">Jose Rojas Valenzuela </t>
  </si>
  <si>
    <t>7009131-3</t>
  </si>
  <si>
    <t>Jose Saldivia Perez</t>
  </si>
  <si>
    <t>7854025-7</t>
  </si>
  <si>
    <t>pre diabetes</t>
  </si>
  <si>
    <t>Jose Soto Diaz</t>
  </si>
  <si>
    <t>13653587-0</t>
  </si>
  <si>
    <t>30 y +</t>
  </si>
  <si>
    <t>Jose Suazo Flores</t>
  </si>
  <si>
    <t>9083996-9</t>
  </si>
  <si>
    <t>sin  tratamiento</t>
  </si>
  <si>
    <t>Jose Vallejos Rivas</t>
  </si>
  <si>
    <t>8087916-4</t>
  </si>
  <si>
    <t>Jose Vega Silva</t>
  </si>
  <si>
    <t>10795115-6</t>
  </si>
  <si>
    <t>Jose Vigueras Vargas</t>
  </si>
  <si>
    <t>8252527-0</t>
  </si>
  <si>
    <t>Josefina Gutierrez  Carcamo</t>
  </si>
  <si>
    <t>8709636-k</t>
  </si>
  <si>
    <t>Jovita Silva lizama</t>
  </si>
  <si>
    <t>5242362-7</t>
  </si>
  <si>
    <t>Juan Aguilar Araya</t>
  </si>
  <si>
    <t>5372670-4</t>
  </si>
  <si>
    <t>Autovalente s/Riesgo</t>
  </si>
  <si>
    <t>Juan Alfaro Vega</t>
  </si>
  <si>
    <t>3850102-k</t>
  </si>
  <si>
    <t>Hipotiroidismo/Insulinoresistente</t>
  </si>
  <si>
    <t xml:space="preserve">autovalente s/riesgo </t>
  </si>
  <si>
    <t xml:space="preserve">Juan Carlos Herrera Cortes </t>
  </si>
  <si>
    <t>5622780-6</t>
  </si>
  <si>
    <t>Dislipidemia, IGO, Epilepsia</t>
  </si>
  <si>
    <t>DISMIVILIZADO</t>
  </si>
  <si>
    <t>Juan Castillo Montes</t>
  </si>
  <si>
    <t>12627506-4</t>
  </si>
  <si>
    <t>Juan Corrales Gonzalez</t>
  </si>
  <si>
    <t>6331968-6</t>
  </si>
  <si>
    <t>Dependencia  Leve</t>
  </si>
  <si>
    <t>Juan Gallardo Henriquez</t>
  </si>
  <si>
    <t>5348240-6</t>
  </si>
  <si>
    <t>Juan Gambotto Fernandez</t>
  </si>
  <si>
    <t>5189912-1</t>
  </si>
  <si>
    <t>Juan Guerra Serrano</t>
  </si>
  <si>
    <t>9227192-7</t>
  </si>
  <si>
    <t>Juan Herrera Ortiz</t>
  </si>
  <si>
    <t>8856374-3</t>
  </si>
  <si>
    <t>Juan Jose Muñoz Araneda</t>
  </si>
  <si>
    <t>7862217-2</t>
  </si>
  <si>
    <t>juan lunas morales</t>
  </si>
  <si>
    <t>12846039-k</t>
  </si>
  <si>
    <t>Juan Oyanedel Gomez</t>
  </si>
  <si>
    <t>8781026-7</t>
  </si>
  <si>
    <t>Juan Oyarce Pacheco</t>
  </si>
  <si>
    <t>9184559-8</t>
  </si>
  <si>
    <t>Juan Pinilla Nanjari</t>
  </si>
  <si>
    <t>9050174-7</t>
  </si>
  <si>
    <t>Juan Quiroz Molina</t>
  </si>
  <si>
    <t>7759681-k</t>
  </si>
  <si>
    <t>Juan Roman Mandiola</t>
  </si>
  <si>
    <t>7400515-2</t>
  </si>
  <si>
    <t>Juan   Salado   Espinoza</t>
  </si>
  <si>
    <t>5606288-2</t>
  </si>
  <si>
    <t>Juan Zavala Costelo</t>
  </si>
  <si>
    <t>10728142-8</t>
  </si>
  <si>
    <t>Juana Cañete Caballero</t>
  </si>
  <si>
    <t>7738628-9</t>
  </si>
  <si>
    <t>Juana Gonzalez Venenciano</t>
  </si>
  <si>
    <t>10549966-3</t>
  </si>
  <si>
    <t>artrosis de cadera</t>
  </si>
  <si>
    <t>Juana Ojeda Inostroza</t>
  </si>
  <si>
    <t>6606433-6</t>
  </si>
  <si>
    <t>Juana Salas Olivares</t>
  </si>
  <si>
    <t>9187015-0</t>
  </si>
  <si>
    <t>Juana Villalon Tapia</t>
  </si>
  <si>
    <t>4760995-k</t>
  </si>
  <si>
    <t>julia berrios reyes</t>
  </si>
  <si>
    <t>7236039-7</t>
  </si>
  <si>
    <t>dislipidemia + Artrosis rodilla</t>
  </si>
  <si>
    <t>Julia Fredes Merani</t>
  </si>
  <si>
    <t>10595167-1</t>
  </si>
  <si>
    <t>Julia Morgues Manterola</t>
  </si>
  <si>
    <t>4978725-1</t>
  </si>
  <si>
    <t>Autovalente S/R</t>
  </si>
  <si>
    <t>Julia Zamora Gallardo</t>
  </si>
  <si>
    <t>7119255-5</t>
  </si>
  <si>
    <t>Julio Arancibia Febres</t>
  </si>
  <si>
    <t>3850871-7</t>
  </si>
  <si>
    <t>Julio Castro Espinoza</t>
  </si>
  <si>
    <t>7769661-k</t>
  </si>
  <si>
    <t>Julio Lazo Vargas</t>
  </si>
  <si>
    <t>12623318-3</t>
  </si>
  <si>
    <t>dislipidemia, Asma</t>
  </si>
  <si>
    <t>Julio  Orfali  Alveal</t>
  </si>
  <si>
    <t>8354868-1</t>
  </si>
  <si>
    <t xml:space="preserve">  RP  X   1  MES</t>
  </si>
  <si>
    <t>Julio Palacios Jamet</t>
  </si>
  <si>
    <t>3534681-3</t>
  </si>
  <si>
    <t>Julio Silva Bravo</t>
  </si>
  <si>
    <t>8959222-4</t>
  </si>
  <si>
    <t xml:space="preserve">Dislipidemia-Hipotiroidismo </t>
  </si>
  <si>
    <t>Karen Valdebenito Vidal</t>
  </si>
  <si>
    <t>10706997-6</t>
  </si>
  <si>
    <t>Ketty Vidal Madrid</t>
  </si>
  <si>
    <t>9308978-2</t>
  </si>
  <si>
    <t>Lautaro Tobar Pruessing</t>
  </si>
  <si>
    <t>4867967-6</t>
  </si>
  <si>
    <t>rp/x2meses</t>
  </si>
  <si>
    <t>Leonilda Muñoz Rodriguez</t>
  </si>
  <si>
    <t>4896659-4</t>
  </si>
  <si>
    <t>Libio Araneda Pereira</t>
  </si>
  <si>
    <t>4670118-6</t>
  </si>
  <si>
    <t xml:space="preserve">autovalente  sin riesgo </t>
  </si>
  <si>
    <t>Lidia Araya Tapia</t>
  </si>
  <si>
    <t>6318742-9</t>
  </si>
  <si>
    <t>Lila Aranda Aravena</t>
  </si>
  <si>
    <t>4300867-6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</si>
  <si>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</si>
  <si>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Lina Yañez Heredia</t>
  </si>
  <si>
    <t>4911747-7</t>
  </si>
  <si>
    <t>Dislipidemia,  asma</t>
  </si>
  <si>
    <t>Riesgo  Dependencia</t>
  </si>
  <si>
    <t>Lorena arcos piccardo</t>
  </si>
  <si>
    <t>11121414-k</t>
  </si>
  <si>
    <t>Lorena Cabello Neira</t>
  </si>
  <si>
    <t>11830266-4</t>
  </si>
  <si>
    <t xml:space="preserve">Lorena Contreras Fuentealba </t>
  </si>
  <si>
    <t>11331716-7</t>
  </si>
  <si>
    <t>Lorenzo Lagos Concha</t>
  </si>
  <si>
    <t>9450409-0</t>
  </si>
  <si>
    <t>Lorna Quiroz Araya</t>
  </si>
  <si>
    <t>11121873-0</t>
  </si>
  <si>
    <t>HIPOTIROIDISMO, dislipidemia</t>
  </si>
  <si>
    <t>Lucinda Vasquez Rojas</t>
  </si>
  <si>
    <t>6165662-6</t>
  </si>
  <si>
    <t>lucy Silva Acevedo</t>
  </si>
  <si>
    <t>10218023-2</t>
  </si>
  <si>
    <t>Luis Acevedo Torres</t>
  </si>
  <si>
    <t>4070652-6</t>
  </si>
  <si>
    <t>Luis aleitte Sepulveda</t>
  </si>
  <si>
    <t>7698486-7</t>
  </si>
  <si>
    <t>Luis Armijo Armijo</t>
  </si>
  <si>
    <t>8925058-7</t>
  </si>
  <si>
    <t>Luis Contreras Gonzalez</t>
  </si>
  <si>
    <t>5033438-4</t>
  </si>
  <si>
    <t>03/03/202</t>
  </si>
  <si>
    <t xml:space="preserve">Luis Contreras Lagos </t>
  </si>
  <si>
    <t>4604126-7</t>
  </si>
  <si>
    <t>Autovalente sin riesgo (06/01/2016)</t>
  </si>
  <si>
    <t xml:space="preserve">rp x 1 mes </t>
  </si>
  <si>
    <t>Luis Cortez Martinez</t>
  </si>
  <si>
    <t>9436741-7</t>
  </si>
  <si>
    <t>Epilepsia+Dislipidemia</t>
  </si>
  <si>
    <t>Luis Figueroa Araya</t>
  </si>
  <si>
    <t>3099522-8</t>
  </si>
  <si>
    <t>Luis Fuenzalida Galaz</t>
  </si>
  <si>
    <t>4165243-8</t>
  </si>
  <si>
    <t>DIslipidemia</t>
  </si>
  <si>
    <t>Luis Gacitua Muñoz</t>
  </si>
  <si>
    <t>6537308-4</t>
  </si>
  <si>
    <t>Luis Jerez Lopez</t>
  </si>
  <si>
    <t>3768453-8</t>
  </si>
  <si>
    <t>artrosis rodilla + E.R cronica</t>
  </si>
  <si>
    <t>dependencia severa (05/05/2016)</t>
  </si>
  <si>
    <t>paciente en Programa Dismovilizados</t>
  </si>
  <si>
    <t>Luis Marambio Paredes</t>
  </si>
  <si>
    <t>5244389-k</t>
  </si>
  <si>
    <t>Luis Medina Villalobos</t>
  </si>
  <si>
    <t>3611388-k</t>
  </si>
  <si>
    <t>Luis Morales Diaz</t>
  </si>
  <si>
    <t>7309372-4</t>
  </si>
  <si>
    <t>epoc</t>
  </si>
  <si>
    <t>Luis Nahuelanca Morales</t>
  </si>
  <si>
    <t xml:space="preserve">  13876799-K </t>
  </si>
  <si>
    <t>Luis Pacheco Menesses</t>
  </si>
  <si>
    <t>9014897-4</t>
  </si>
  <si>
    <t>Luis Peñaloza Machuca</t>
  </si>
  <si>
    <t>9861589-k</t>
  </si>
  <si>
    <t>Luis Perez Guzman</t>
  </si>
  <si>
    <t>12845157-9</t>
  </si>
  <si>
    <t>Luis Pimentel Cortes</t>
  </si>
  <si>
    <t>8170544-5</t>
  </si>
  <si>
    <t>luis Ramirez ossa</t>
  </si>
  <si>
    <t>10187382-k</t>
  </si>
  <si>
    <t>Luis Sanchez Gonzalez</t>
  </si>
  <si>
    <t>7855920-9</t>
  </si>
  <si>
    <t>Luis Venegas Olmos</t>
  </si>
  <si>
    <t>5291705-0</t>
  </si>
  <si>
    <t>Luis Zenteno Canales</t>
  </si>
  <si>
    <t>6803593-7</t>
  </si>
  <si>
    <t>Dislipidemia, IGO</t>
  </si>
  <si>
    <t>Luisa Aliste Henriquez</t>
  </si>
  <si>
    <t>9066002-0</t>
  </si>
  <si>
    <t xml:space="preserve">Luisa Araos Araos </t>
  </si>
  <si>
    <t>4643876-0</t>
  </si>
  <si>
    <t xml:space="preserve">Luisa Salazar Rivera </t>
  </si>
  <si>
    <t>6608101-k</t>
  </si>
  <si>
    <t>Dislipidemia,asma</t>
  </si>
  <si>
    <t>Lupe Arevalo Amasifuen</t>
  </si>
  <si>
    <t>14548044-2</t>
  </si>
  <si>
    <t>Luz Cordero Montero</t>
  </si>
  <si>
    <t>6080348-k</t>
  </si>
  <si>
    <t>luz   Cornejo  Caceres</t>
  </si>
  <si>
    <t>5173364-9</t>
  </si>
  <si>
    <t>Luzmila Mieres Osses</t>
  </si>
  <si>
    <t>7971628-6</t>
  </si>
  <si>
    <t>Mabel Diaz San Cristobal</t>
  </si>
  <si>
    <t>10028728-5</t>
  </si>
  <si>
    <t>rp/x2meses  Inasistente</t>
  </si>
  <si>
    <t>Mabel Rodriguez Tapia</t>
  </si>
  <si>
    <t>10227213-7</t>
  </si>
  <si>
    <t>Macarena Quezada Quintana</t>
  </si>
  <si>
    <t>15556476-8</t>
  </si>
  <si>
    <t>Magali Godoy Arancibia</t>
  </si>
  <si>
    <t>7959634-5</t>
  </si>
  <si>
    <t>Magaly Navarro Roman</t>
  </si>
  <si>
    <t>10948893-3</t>
  </si>
  <si>
    <t>EPI + Dislipidemia</t>
  </si>
  <si>
    <t>Magdalena Figueroa Pulgar</t>
  </si>
  <si>
    <t>6155241-3</t>
  </si>
  <si>
    <t>Magdalena Gonzalez Pinto</t>
  </si>
  <si>
    <t>10473074-4</t>
  </si>
  <si>
    <t xml:space="preserve">Malva Barria Villegas </t>
  </si>
  <si>
    <t>7452427-3</t>
  </si>
  <si>
    <t>Manuel  Salvador Saavedra</t>
  </si>
  <si>
    <t>10168477-6</t>
  </si>
  <si>
    <t>Manuel Fuentes Aguilera</t>
  </si>
  <si>
    <t>7745597-3</t>
  </si>
  <si>
    <t>Manuel Garrido Vargas</t>
  </si>
  <si>
    <t>6151558-5</t>
  </si>
  <si>
    <t xml:space="preserve">Manuel Irarrazabal Fuentes </t>
  </si>
  <si>
    <t>8020757-3</t>
  </si>
  <si>
    <t>Manuel Lopez Berrios</t>
  </si>
  <si>
    <t>9029075-4</t>
  </si>
  <si>
    <t>Manuel Martinez Salas</t>
  </si>
  <si>
    <t>16499591-7</t>
  </si>
  <si>
    <t>Manuel Morales Morales</t>
  </si>
  <si>
    <t>3769408-8</t>
  </si>
  <si>
    <t>dependiente leve (02/06/2016)</t>
  </si>
  <si>
    <t>Manuel Rodriguez Aravena</t>
  </si>
  <si>
    <t>13635197-4</t>
  </si>
  <si>
    <t>Manuel Solis Castillo</t>
  </si>
  <si>
    <t>9237879-9</t>
  </si>
  <si>
    <t>Manuel Valenzuela Reyes</t>
  </si>
  <si>
    <t>8145191-5</t>
  </si>
  <si>
    <t>Manuel Vera Perez</t>
  </si>
  <si>
    <t>7174251-2</t>
  </si>
  <si>
    <t>Marcela Gonzalez Chacana</t>
  </si>
  <si>
    <t>11605389-6</t>
  </si>
  <si>
    <t>1203/2020</t>
  </si>
  <si>
    <t>Marcelo Bastias Rios</t>
  </si>
  <si>
    <t>12016631-k</t>
  </si>
  <si>
    <t>90 y -</t>
  </si>
  <si>
    <t>RP X 1 MES, ultima rp sin control.</t>
  </si>
  <si>
    <t>Marcelo Bonilla Placencio</t>
  </si>
  <si>
    <t>13653394-0</t>
  </si>
  <si>
    <t>proximo control con examens</t>
  </si>
  <si>
    <t>Marcelo Gonzalez Saravia</t>
  </si>
  <si>
    <t>10012172-7</t>
  </si>
  <si>
    <t>Marco Silva Leiva</t>
  </si>
  <si>
    <t>9912435-0</t>
  </si>
  <si>
    <t>Marcos Muñoz Lambert</t>
  </si>
  <si>
    <t>8216934-2</t>
  </si>
  <si>
    <t>Marcos Zamora Soto</t>
  </si>
  <si>
    <t>5295585-8</t>
  </si>
  <si>
    <t>autovalente sin riesgo ( 12/07/2018)</t>
  </si>
  <si>
    <t xml:space="preserve">Margarita Ahumada Marin </t>
  </si>
  <si>
    <t>6668552-7</t>
  </si>
  <si>
    <t>Margarita alvarez diaz</t>
  </si>
  <si>
    <t>8394748-9</t>
  </si>
  <si>
    <t>Margarita Castro Letelier</t>
  </si>
  <si>
    <t>8138649-8</t>
  </si>
  <si>
    <t>margarita cordero donoso</t>
  </si>
  <si>
    <t>9925050-k</t>
  </si>
  <si>
    <t>Margarita Del Canto Santibañez</t>
  </si>
  <si>
    <t>6622975-0</t>
  </si>
  <si>
    <t>Margarita Jacobelli Berrios</t>
  </si>
  <si>
    <t>5037515-3</t>
  </si>
  <si>
    <t>Asma- Dislip  - Hipotiroi</t>
  </si>
  <si>
    <t xml:space="preserve">autovalente c/riesgo </t>
  </si>
  <si>
    <t>margarita lopez calderon</t>
  </si>
  <si>
    <t>6505907-k</t>
  </si>
  <si>
    <t>Margarita Maldonado Aguirre</t>
  </si>
  <si>
    <t>4148187-0</t>
  </si>
  <si>
    <t>margarita mandiola villarroel</t>
  </si>
  <si>
    <t>12845735-6</t>
  </si>
  <si>
    <t>Margarita Manriquez Alday</t>
  </si>
  <si>
    <t>4921140-6</t>
  </si>
  <si>
    <t>Autovalente SIn riesgo</t>
  </si>
  <si>
    <t>Maria Araya Duarte</t>
  </si>
  <si>
    <t>3812171-5</t>
  </si>
  <si>
    <t>hipotiroidismo - Artrosis rodilla</t>
  </si>
  <si>
    <t xml:space="preserve">Autovalente   S/ Riesgo   </t>
  </si>
  <si>
    <t xml:space="preserve">Maria Astorga Gonzalez </t>
  </si>
  <si>
    <t>5678045-9</t>
  </si>
  <si>
    <t>autovalente con riesgo(01/02/2018)</t>
  </si>
  <si>
    <t>Maria Avendaño Vergara</t>
  </si>
  <si>
    <t>8604150-2</t>
  </si>
  <si>
    <t>Maria Bastias Bustos</t>
  </si>
  <si>
    <t>3582805-2</t>
  </si>
  <si>
    <t>Parkinson,artrosis, DLP</t>
  </si>
  <si>
    <t>Maria Bobadilla Chamorro</t>
  </si>
  <si>
    <t>6565189-0</t>
  </si>
  <si>
    <t>Asma</t>
  </si>
  <si>
    <t>Maria Bustos Mora</t>
  </si>
  <si>
    <t>6725281-0</t>
  </si>
  <si>
    <t>Maria Caldera Peña</t>
  </si>
  <si>
    <t>5141619-8</t>
  </si>
  <si>
    <t xml:space="preserve">autovalente  c/riesgo </t>
  </si>
  <si>
    <t>Maria Calderon Mena</t>
  </si>
  <si>
    <t>8871300-1</t>
  </si>
  <si>
    <t>Maria Canales Morales</t>
  </si>
  <si>
    <t>7858517-k</t>
  </si>
  <si>
    <t>Maria Castillo Diaz</t>
  </si>
  <si>
    <t>5383097-8</t>
  </si>
  <si>
    <t>Autovalente  Sin Riesgo</t>
  </si>
  <si>
    <t>Maria Castillo Montes</t>
  </si>
  <si>
    <t>12452137-8</t>
  </si>
  <si>
    <t>Maria Cerda figueroa</t>
  </si>
  <si>
    <t>6461637-4</t>
  </si>
  <si>
    <t>Maria del Campo Vargas</t>
  </si>
  <si>
    <t>7487180-1</t>
  </si>
  <si>
    <t>Maria Dominguez Asenjo</t>
  </si>
  <si>
    <t>3403935-6</t>
  </si>
  <si>
    <t>bajo</t>
  </si>
  <si>
    <t>Carlos Arevalo Morales</t>
  </si>
  <si>
    <t>10012778-4</t>
  </si>
  <si>
    <t>Maria Farias Picoli</t>
  </si>
  <si>
    <t>6102361-5</t>
  </si>
  <si>
    <t>Maria Garcia Cancino</t>
  </si>
  <si>
    <t>8072127-7</t>
  </si>
  <si>
    <t xml:space="preserve">Hipotiroidismo </t>
  </si>
  <si>
    <t>Maria Garrido Espinoza</t>
  </si>
  <si>
    <t>7382052-9</t>
  </si>
  <si>
    <t>hipotiroidismo Dislipidemia</t>
  </si>
  <si>
    <t>Maria Godoy Zamorano</t>
  </si>
  <si>
    <t>8237154-0</t>
  </si>
  <si>
    <t>Maria Gomez Jimenez</t>
  </si>
  <si>
    <t>6426443-5</t>
  </si>
  <si>
    <t>Maria Guerrero Pizarro</t>
  </si>
  <si>
    <t>8076974-1</t>
  </si>
  <si>
    <t>hipotiroidismo + Dislipidemia</t>
  </si>
  <si>
    <t>Maria Gutierrez Gonzalez</t>
  </si>
  <si>
    <t>9164774-5</t>
  </si>
  <si>
    <t>Maria Guzman Celis</t>
  </si>
  <si>
    <t>13302450-6</t>
  </si>
  <si>
    <t>Maria Henriquez Franco</t>
  </si>
  <si>
    <t>4918693-2</t>
  </si>
  <si>
    <t>EBOC + Dislipidemia</t>
  </si>
  <si>
    <t>Maria Hernandez Mancilla</t>
  </si>
  <si>
    <t>4926584-0</t>
  </si>
  <si>
    <t>Hipot, DLP, artrosis</t>
  </si>
  <si>
    <t>Maria Igor Mancilla</t>
  </si>
  <si>
    <t>6049521-1</t>
  </si>
  <si>
    <t>Maria Inay Guerrero</t>
  </si>
  <si>
    <t>8164772-0</t>
  </si>
  <si>
    <t>maria ines lisboa castillo</t>
  </si>
  <si>
    <t>6216006-3</t>
  </si>
  <si>
    <t>AUTOVALENTE CON RIESGO ( 25/05/2017)</t>
  </si>
  <si>
    <t>Maria Jofre Silva</t>
  </si>
  <si>
    <t>7759157-5</t>
  </si>
  <si>
    <t>Maria Jose Villarroel Meza</t>
  </si>
  <si>
    <t>10687248-1</t>
  </si>
  <si>
    <t>Maria Justiniano Gonzalez</t>
  </si>
  <si>
    <t>9987551-8</t>
  </si>
  <si>
    <t>POST CONTROL ESPECIAlIDADES</t>
  </si>
  <si>
    <t>Maria Lazcano Gonzalez</t>
  </si>
  <si>
    <t>9725638-1</t>
  </si>
  <si>
    <t>hipotiroidismo + A.Rodilla</t>
  </si>
  <si>
    <t>Maria Mayne Salinas</t>
  </si>
  <si>
    <t>3906924-5</t>
  </si>
  <si>
    <t>Maria Martinez Marchant</t>
  </si>
  <si>
    <t>3630360-3</t>
  </si>
  <si>
    <t>EBOC,dislipidemia</t>
  </si>
  <si>
    <t>Maria Navarro Frez</t>
  </si>
  <si>
    <t>6404087-1</t>
  </si>
  <si>
    <t>Dislipidemia + hipotiroidismo</t>
  </si>
  <si>
    <t>Maria Nuñez Aranda</t>
  </si>
  <si>
    <t>11120844-1</t>
  </si>
  <si>
    <t>Maria Ortiz Bravo</t>
  </si>
  <si>
    <t>10679104-k</t>
  </si>
  <si>
    <t>Maria Pacheco Navarro</t>
  </si>
  <si>
    <t>5173499-8</t>
  </si>
  <si>
    <t>Artrosis rodilla</t>
  </si>
  <si>
    <t>Maria Palacios Toselli</t>
  </si>
  <si>
    <t>8000502-4</t>
  </si>
  <si>
    <t>dislipidemia + artrosis</t>
  </si>
  <si>
    <t>Inasistente</t>
  </si>
  <si>
    <t>Maria Perez Alvarado</t>
  </si>
  <si>
    <t>5518380-5</t>
  </si>
  <si>
    <t xml:space="preserve">Maria Pizarro Fuenzalida </t>
  </si>
  <si>
    <t>7303211-3</t>
  </si>
  <si>
    <t>hipotiroidismo + artrosis de rodilla</t>
  </si>
  <si>
    <t xml:space="preserve">Maria Sagredo Zamora </t>
  </si>
  <si>
    <t>9884660-3</t>
  </si>
  <si>
    <t>Maria Salgado Pavez</t>
  </si>
  <si>
    <t>5204221-6</t>
  </si>
  <si>
    <t>Dislipidemia/Hipotiroidismo</t>
  </si>
  <si>
    <t>Maria Tereza Contreras</t>
  </si>
  <si>
    <t>8137694-8</t>
  </si>
  <si>
    <t>Maria Tolosa Garri</t>
  </si>
  <si>
    <t>5951377-k</t>
  </si>
  <si>
    <t>Dislipidemia,gonartrosis</t>
  </si>
  <si>
    <t>Maria Valdes Ramirez</t>
  </si>
  <si>
    <t>8454108-7</t>
  </si>
  <si>
    <t>Maria Vargas Vidal</t>
  </si>
  <si>
    <t>5690622-3</t>
  </si>
  <si>
    <t xml:space="preserve">Riesgo de Dependencia </t>
  </si>
  <si>
    <t>Maria Vasquez Rodriguez</t>
  </si>
  <si>
    <t>8221631-6</t>
  </si>
  <si>
    <t>Artrosis - dislipidemia-hipotiroidismo</t>
  </si>
  <si>
    <t>Autovalente Sin Riesgo (22/03/2018)</t>
  </si>
  <si>
    <t>RP  X  1   MES</t>
  </si>
  <si>
    <t>maria vergara paredes</t>
  </si>
  <si>
    <t>4937394-5</t>
  </si>
  <si>
    <t xml:space="preserve">Maria Vergara Silva </t>
  </si>
  <si>
    <t>5046638-8</t>
  </si>
  <si>
    <t>Maria Vivanco Cisternas</t>
  </si>
  <si>
    <t>12118845-7</t>
  </si>
  <si>
    <t>control c/enf</t>
  </si>
  <si>
    <t>Mariana Escobar Vasquez</t>
  </si>
  <si>
    <t>10847114-k</t>
  </si>
  <si>
    <t>Mariana Saiz Zubiaga</t>
  </si>
  <si>
    <t>5778474-1</t>
  </si>
  <si>
    <t>Marianella Palma Villanueva</t>
  </si>
  <si>
    <t>9729436-4</t>
  </si>
  <si>
    <t>Maribel Letelier Rafferman</t>
  </si>
  <si>
    <t>15750817-2</t>
  </si>
  <si>
    <t>Mario Castro Muñoz</t>
  </si>
  <si>
    <t>3225962-6</t>
  </si>
  <si>
    <t>autovalente riesgo dependencia</t>
  </si>
  <si>
    <t>Mario Olivares Barra</t>
  </si>
  <si>
    <t>14500590-6</t>
  </si>
  <si>
    <t>Mario Pastene Reyes</t>
  </si>
  <si>
    <t>4725657-7</t>
  </si>
  <si>
    <t>Mario Ponce Caceres</t>
  </si>
  <si>
    <t>9649668-0</t>
  </si>
  <si>
    <t>Mario Quezada Santibañez</t>
  </si>
  <si>
    <t>7076219-6</t>
  </si>
  <si>
    <t>rp x 1 mes</t>
  </si>
  <si>
    <t>Maritza Andaur Leighton</t>
  </si>
  <si>
    <t>7430704-3</t>
  </si>
  <si>
    <t>Maritza Gutierrez Romero</t>
  </si>
  <si>
    <t>9692148-9</t>
  </si>
  <si>
    <t>Maritza Saavedra Duran</t>
  </si>
  <si>
    <t>10835078-4</t>
  </si>
  <si>
    <t>Marta Antilef Oyarzun</t>
  </si>
  <si>
    <t>10234219-4</t>
  </si>
  <si>
    <t>Marta Gonzalez Pinto</t>
  </si>
  <si>
    <t>7915924-7</t>
  </si>
  <si>
    <t>artrosis, dislipidemia</t>
  </si>
  <si>
    <t>Marta Henriquez Gonzalez</t>
  </si>
  <si>
    <t>5449520-k</t>
  </si>
  <si>
    <t>Hipotiroidismo  dislipidmia</t>
  </si>
  <si>
    <t xml:space="preserve">Marta Manosalva Lamadrid </t>
  </si>
  <si>
    <t>6566028-8</t>
  </si>
  <si>
    <t>Marta Morales Morales</t>
  </si>
  <si>
    <t>4541233-4</t>
  </si>
  <si>
    <t>epoc, artrosis, hipotiroidismo</t>
  </si>
  <si>
    <t>Autovalente  Con Riesgo</t>
  </si>
  <si>
    <t>Marta Peña Bustamanate</t>
  </si>
  <si>
    <t>4631565-0</t>
  </si>
  <si>
    <t>Marta Ramirez Arancibia</t>
  </si>
  <si>
    <t>7652826-8</t>
  </si>
  <si>
    <t>Marta Tapia Reyes</t>
  </si>
  <si>
    <t>10838639-8</t>
  </si>
  <si>
    <t>Mauricio Galaz Cardenas</t>
  </si>
  <si>
    <t>14454702-0</t>
  </si>
  <si>
    <t xml:space="preserve">Mauricio letelier beltran </t>
  </si>
  <si>
    <t>8682392-6</t>
  </si>
  <si>
    <t>Mercedes Brito Harding</t>
  </si>
  <si>
    <t>5285935-2</t>
  </si>
  <si>
    <t>Hipotiriodismo</t>
  </si>
  <si>
    <t>Mercedes Gamboa Gonzalez</t>
  </si>
  <si>
    <t>12624686-2</t>
  </si>
  <si>
    <t>Mercedes Garcia Velasquez</t>
  </si>
  <si>
    <t>6160685-8</t>
  </si>
  <si>
    <t>Migue Bravo Jimenez</t>
  </si>
  <si>
    <t>13881281-2</t>
  </si>
  <si>
    <t>01-02-6-2020</t>
  </si>
  <si>
    <t>Miguel Orellana Navarro</t>
  </si>
  <si>
    <t>8852253-2</t>
  </si>
  <si>
    <t>Miriam Riffo Segura</t>
  </si>
  <si>
    <t>7346096-4</t>
  </si>
  <si>
    <t>Mirta Villagra Astudillo</t>
  </si>
  <si>
    <t>7161748-3</t>
  </si>
  <si>
    <t>Mirtha Ampuero LLano</t>
  </si>
  <si>
    <t>10734328-8</t>
  </si>
  <si>
    <t>Mirtha Astorga Flores</t>
  </si>
  <si>
    <t>5628938-0</t>
  </si>
  <si>
    <t>04/04/209</t>
  </si>
  <si>
    <t>1,00,8</t>
  </si>
  <si>
    <t>Mirtha Contreras Aranda</t>
  </si>
  <si>
    <t>13229936-6</t>
  </si>
  <si>
    <t xml:space="preserve">Moises Canales Ibacache </t>
  </si>
  <si>
    <t>15753039-9</t>
  </si>
  <si>
    <t>Epilepsia</t>
  </si>
  <si>
    <t>Monica Cataldo Salas</t>
  </si>
  <si>
    <t>5793583-9</t>
  </si>
  <si>
    <t>Autovalente S/ Riesgo</t>
  </si>
  <si>
    <t>Monica Zamora Alvear</t>
  </si>
  <si>
    <t>9269958-7</t>
  </si>
  <si>
    <t>Myriam Sepulveda Saavedra</t>
  </si>
  <si>
    <t>7663196-4</t>
  </si>
  <si>
    <t>Nancy Bustos Lagos</t>
  </si>
  <si>
    <t>10682125-9</t>
  </si>
  <si>
    <t>hipotiroidismo - Dislipidemia</t>
  </si>
  <si>
    <t>Nancy Molina Cabrera</t>
  </si>
  <si>
    <t>8986884-K</t>
  </si>
  <si>
    <t>HIPOTIROIDISMO+dislipidemia</t>
  </si>
  <si>
    <t>Nancy Perez Bastias</t>
  </si>
  <si>
    <t>8262368-k</t>
  </si>
  <si>
    <t>hipotiroidsimo, artrosis</t>
  </si>
  <si>
    <t>RIESGO DEPENDENCIA</t>
  </si>
  <si>
    <t>receta x 1 mes</t>
  </si>
  <si>
    <t>Nancy Perez Mora</t>
  </si>
  <si>
    <t>5394332-2</t>
  </si>
  <si>
    <t>Natalia Alarcon Brant</t>
  </si>
  <si>
    <t>9274104-4</t>
  </si>
  <si>
    <t>Coxartrosis</t>
  </si>
  <si>
    <t>Nataly Tognio Herrera</t>
  </si>
  <si>
    <t>15729797-k</t>
  </si>
  <si>
    <t>13/12/20219</t>
  </si>
  <si>
    <t>Nelia Cuadro Cuadra</t>
  </si>
  <si>
    <t>5592616-6</t>
  </si>
  <si>
    <t>hipotiroidismo - Asma</t>
  </si>
  <si>
    <t>riesgo de dependencia</t>
  </si>
  <si>
    <t>Nelson Aguilar Fuentes</t>
  </si>
  <si>
    <t>5247046-3</t>
  </si>
  <si>
    <t>Nelson Castillo Mella</t>
  </si>
  <si>
    <t>8678606-0</t>
  </si>
  <si>
    <t>Noemi Farias Iturra</t>
  </si>
  <si>
    <t>9147140-k</t>
  </si>
  <si>
    <t>Nora Figueroa Vargas</t>
  </si>
  <si>
    <t>6944644-2</t>
  </si>
  <si>
    <t>Nora Hernandez Leiva</t>
  </si>
  <si>
    <t>9369381-7</t>
  </si>
  <si>
    <t>Nora Manriquez Figueroa</t>
  </si>
  <si>
    <t>5757092-k</t>
  </si>
  <si>
    <t>glaucoma</t>
  </si>
  <si>
    <t>Nora Pulgar Basualto</t>
  </si>
  <si>
    <t>7865317-5</t>
  </si>
  <si>
    <t>Norma Bravo  Zuñiga</t>
  </si>
  <si>
    <t>5431087-0</t>
  </si>
  <si>
    <t xml:space="preserve">Nury Guzman Delgado </t>
  </si>
  <si>
    <t>8600387-2</t>
  </si>
  <si>
    <t>Odette Guzman Cardenas</t>
  </si>
  <si>
    <t>10669330-7</t>
  </si>
  <si>
    <t>Olga Escobar Neira</t>
  </si>
  <si>
    <t>8801941-5</t>
  </si>
  <si>
    <t>Olga Fuenzalida Guerrero</t>
  </si>
  <si>
    <t>7558365-6</t>
  </si>
  <si>
    <t>Olga Labbe Espinoza</t>
  </si>
  <si>
    <t>7140024-7</t>
  </si>
  <si>
    <t xml:space="preserve">Olga Veloso Sandoval </t>
  </si>
  <si>
    <t>3983756-0</t>
  </si>
  <si>
    <t>Olivia Lopez Paez</t>
  </si>
  <si>
    <t>4508223-7</t>
  </si>
  <si>
    <t>riesgo dependencia (05/09/2017)</t>
  </si>
  <si>
    <t>Orlando Bello Guzman</t>
  </si>
  <si>
    <t>9340842-k</t>
  </si>
  <si>
    <t>Orlando Carvajal Malbran</t>
  </si>
  <si>
    <t>7971724-k</t>
  </si>
  <si>
    <t>Oscar Alfaro Silva</t>
  </si>
  <si>
    <t>7059384-k</t>
  </si>
  <si>
    <t>dislipidemia,hipotiroidismo</t>
  </si>
  <si>
    <t>Oscar Madrid Navarro</t>
  </si>
  <si>
    <t>5688752-0</t>
  </si>
  <si>
    <t>Oscar Ortiz saavedra</t>
  </si>
  <si>
    <t>8685383-3</t>
  </si>
  <si>
    <t>Oscar Tognio Ramos</t>
  </si>
  <si>
    <t>8160147-k</t>
  </si>
  <si>
    <t>dislipidemia, IGO</t>
  </si>
  <si>
    <t>Osvaldo Leon Latoje</t>
  </si>
  <si>
    <t>4543427-3</t>
  </si>
  <si>
    <t>Pablo Quintana Herrera</t>
  </si>
  <si>
    <t>13021202-6</t>
  </si>
  <si>
    <t>Pamela Figueroa Gonzalez</t>
  </si>
  <si>
    <t>14493364-8</t>
  </si>
  <si>
    <t>Paola Ramirez Farias</t>
  </si>
  <si>
    <t>9362076-3</t>
  </si>
  <si>
    <t>Paola Rodriguez Reyes</t>
  </si>
  <si>
    <t>12225574-3</t>
  </si>
  <si>
    <t>Patricia Beltran Miranda</t>
  </si>
  <si>
    <t>8558690-4</t>
  </si>
  <si>
    <t>artrosis de rodilla,hipotiroidsimo</t>
  </si>
  <si>
    <t>Patricia Gonzalez Alvarado</t>
  </si>
  <si>
    <t>8526142-8</t>
  </si>
  <si>
    <t>Dislipidemia- Gonatrosis</t>
  </si>
  <si>
    <t>Patricia Hernandez Lopez</t>
  </si>
  <si>
    <t>8561041-4</t>
  </si>
  <si>
    <t xml:space="preserve">Patricia Hernandez Soto </t>
  </si>
  <si>
    <t>8444653-k</t>
  </si>
  <si>
    <t>Patricia Leon Pacheco</t>
  </si>
  <si>
    <t>6955530-6</t>
  </si>
  <si>
    <t>autovalente c/riesgo</t>
  </si>
  <si>
    <t>Patricia Ortega Pasten</t>
  </si>
  <si>
    <t>6856247-3</t>
  </si>
  <si>
    <t>Rechaza  Tratamiento de insulina (24/07/2017)</t>
  </si>
  <si>
    <t>Patricia Toledo Diaz</t>
  </si>
  <si>
    <t>7755191-3</t>
  </si>
  <si>
    <t xml:space="preserve">Patricia Venegas Campos </t>
  </si>
  <si>
    <t>8175230-3</t>
  </si>
  <si>
    <t>Patricio Barraza Gonzalez</t>
  </si>
  <si>
    <t>6882470-2</t>
  </si>
  <si>
    <t>Paul Diaz Cano</t>
  </si>
  <si>
    <t>8898667-9</t>
  </si>
  <si>
    <t>Paula Gonzalez caceres</t>
  </si>
  <si>
    <t>13261488-1</t>
  </si>
  <si>
    <t>Paula Gonzalez Vergara</t>
  </si>
  <si>
    <t>13227355-3</t>
  </si>
  <si>
    <t>Pedro Castro Sepulveda</t>
  </si>
  <si>
    <t>3327277-4</t>
  </si>
  <si>
    <t>Autovalente sin Riesgo (30/07/2018)</t>
  </si>
  <si>
    <t>Pedro Sepulveda Gonzalez</t>
  </si>
  <si>
    <t>7865007-9</t>
  </si>
  <si>
    <t>Pedro Vergara Tapia</t>
  </si>
  <si>
    <t>6144436-k</t>
  </si>
  <si>
    <t>disli`pidemia</t>
  </si>
  <si>
    <t>Autotovalente con Riesgo</t>
  </si>
  <si>
    <t>Pilar Aguilar Quiroz</t>
  </si>
  <si>
    <t>7035987-1</t>
  </si>
  <si>
    <t>autovalente C/riesgo</t>
  </si>
  <si>
    <t xml:space="preserve">Purisima Reyes Orellana </t>
  </si>
  <si>
    <t>6017348-6</t>
  </si>
  <si>
    <t>Rainier Valencia Torres</t>
  </si>
  <si>
    <t>10050453-7</t>
  </si>
  <si>
    <t>Raquel Dazzarola Valencia</t>
  </si>
  <si>
    <t>8385421-9</t>
  </si>
  <si>
    <t>Hipotiroidismo,dislipidemia</t>
  </si>
  <si>
    <t>Raquel Fuentes Matus</t>
  </si>
  <si>
    <t>10961862-4</t>
  </si>
  <si>
    <t>Raul Barria Roa</t>
  </si>
  <si>
    <t>9063229-9</t>
  </si>
  <si>
    <t xml:space="preserve">C/EXAMENES </t>
  </si>
  <si>
    <t xml:space="preserve">Rebeca Acevedo Vivar </t>
  </si>
  <si>
    <t>4266904-0</t>
  </si>
  <si>
    <t>Artrosis DISlipidemia</t>
  </si>
  <si>
    <t>Regina Cortez Diaz</t>
  </si>
  <si>
    <t>8842190-6</t>
  </si>
  <si>
    <t>hipotiroidismo, dislipidemia, IGO</t>
  </si>
  <si>
    <t>Reinalda Espinoza</t>
  </si>
  <si>
    <t>3787842-1</t>
  </si>
  <si>
    <t>Artrosis-Hipotiroidismo</t>
  </si>
  <si>
    <t>Dependiente moderada</t>
  </si>
  <si>
    <t>Ricardo Aldoney Piñones</t>
  </si>
  <si>
    <t>7797293-5</t>
  </si>
  <si>
    <t>Ricardo Jara Perez</t>
  </si>
  <si>
    <t>9941631-9</t>
  </si>
  <si>
    <t>Ricardo Letelier Moncada</t>
  </si>
  <si>
    <t>8689511-0</t>
  </si>
  <si>
    <t xml:space="preserve">Ricardo Ramirez Aguilera </t>
  </si>
  <si>
    <t>2803765-1</t>
  </si>
  <si>
    <t xml:space="preserve">Riesgo De Dependencia </t>
  </si>
  <si>
    <t>Roberto Leon Gomez</t>
  </si>
  <si>
    <t>7262145-k</t>
  </si>
  <si>
    <t>Rolando Aguilera Cabello</t>
  </si>
  <si>
    <t>17474093-3</t>
  </si>
  <si>
    <t>Rolando Tucapel Arriagada</t>
  </si>
  <si>
    <t>4567419-3</t>
  </si>
  <si>
    <t>Romelio  ContrerasGaldames</t>
  </si>
  <si>
    <t>9224151-3</t>
  </si>
  <si>
    <t xml:space="preserve">Rommy poggember pettersen </t>
  </si>
  <si>
    <t>8246132-9</t>
  </si>
  <si>
    <t>EPOC</t>
  </si>
  <si>
    <t>RP    X  1  MES</t>
  </si>
  <si>
    <t>Rosa Aguilera Cortes</t>
  </si>
  <si>
    <t>6607719-5</t>
  </si>
  <si>
    <t xml:space="preserve">Rosa Aracena Correa </t>
  </si>
  <si>
    <t>6668578-0</t>
  </si>
  <si>
    <t>DISLIPIDEMIA,gonartrosis</t>
  </si>
  <si>
    <t>Rosa Arancibia Alvarez</t>
  </si>
  <si>
    <t>4809053-2</t>
  </si>
  <si>
    <t>Rosa Arancibia Arancibia</t>
  </si>
  <si>
    <t>8731450-2</t>
  </si>
  <si>
    <t>Rosa Barrera Nuñez</t>
  </si>
  <si>
    <t>8481006-1</t>
  </si>
  <si>
    <t>Rosa Cuellar Meneses</t>
  </si>
  <si>
    <t>7328142-3</t>
  </si>
  <si>
    <t>Dislipidemia + Hipotiroidismo</t>
  </si>
  <si>
    <t>Rosa Gamboa Aguayo</t>
  </si>
  <si>
    <t>8199301-7</t>
  </si>
  <si>
    <t>Rosa Gonzalez Romani</t>
  </si>
  <si>
    <t>3627663-0</t>
  </si>
  <si>
    <t>Rosa Herrera Diaz</t>
  </si>
  <si>
    <t>10708294-8</t>
  </si>
  <si>
    <t>ROSA HUERTA HUERTA</t>
  </si>
  <si>
    <t>5120610-k</t>
  </si>
  <si>
    <t>Rosa Lara Campos</t>
  </si>
  <si>
    <t>4022369-k</t>
  </si>
  <si>
    <t>Rosa Matamala Sanchez</t>
  </si>
  <si>
    <t>7720123-8</t>
  </si>
  <si>
    <t>Autovalente</t>
  </si>
  <si>
    <t xml:space="preserve">Rosa Oñate Silva </t>
  </si>
  <si>
    <t>8831775-0</t>
  </si>
  <si>
    <t>Rosa Oyarce Garate</t>
  </si>
  <si>
    <t>5909814-4</t>
  </si>
  <si>
    <t>Rosa Parra Rosales</t>
  </si>
  <si>
    <t>10389312-7</t>
  </si>
  <si>
    <t>Rosa Peña Pincheira</t>
  </si>
  <si>
    <t>5729397-7</t>
  </si>
  <si>
    <t>hipoacusia</t>
  </si>
  <si>
    <t>Rosa Petterson Olavarria</t>
  </si>
  <si>
    <t>3587014-8</t>
  </si>
  <si>
    <t>RP   X  6  MESES</t>
  </si>
  <si>
    <t>Rosa Plaza Devia</t>
  </si>
  <si>
    <t>4583987-7</t>
  </si>
  <si>
    <t>Rosa Ponce Ibacache</t>
  </si>
  <si>
    <t>3729113-7</t>
  </si>
  <si>
    <t>Rosa Saavedra Hermosilla</t>
  </si>
  <si>
    <t>6635718-k</t>
  </si>
  <si>
    <t>Artrosis Dislipidemia</t>
  </si>
  <si>
    <t>Rosa Salas Herrera</t>
  </si>
  <si>
    <t>4735093-k</t>
  </si>
  <si>
    <t>Dislipidemia + hipotiroidismo,artrosis</t>
  </si>
  <si>
    <t>Rosa   Silva  Escobar</t>
  </si>
  <si>
    <t>9232496-6</t>
  </si>
  <si>
    <t>Hipotiroidismo,dislipidemia, artrosis</t>
  </si>
  <si>
    <t>Rosa Venegas Tapia</t>
  </si>
  <si>
    <t>7717305-6</t>
  </si>
  <si>
    <t>Rosalia Cataldo Olivares</t>
  </si>
  <si>
    <t>4478972-8</t>
  </si>
  <si>
    <t xml:space="preserve">Autovalente  con riesgo </t>
  </si>
  <si>
    <t>Rosario Opazo Opazo</t>
  </si>
  <si>
    <t>7130634-8</t>
  </si>
  <si>
    <t xml:space="preserve">Dependencia   Leve </t>
  </si>
  <si>
    <t>rossana mendez acevedo</t>
  </si>
  <si>
    <t>9443170-0</t>
  </si>
  <si>
    <t>Ruby Tapia Castro</t>
  </si>
  <si>
    <t>6352883-8</t>
  </si>
  <si>
    <t>Dislipidemia, gonartrosis, IGO</t>
  </si>
  <si>
    <t>Ruth Perez Rojas</t>
  </si>
  <si>
    <t>9650123-4</t>
  </si>
  <si>
    <t>Samuel Castro Zamora</t>
  </si>
  <si>
    <t>7660849-0</t>
  </si>
  <si>
    <t>Sandra  Villagra Aguirre</t>
  </si>
  <si>
    <t>11043906-7</t>
  </si>
  <si>
    <t xml:space="preserve">Sandra Ehijos Fuentes </t>
  </si>
  <si>
    <t>9372761-4</t>
  </si>
  <si>
    <t>Sandra Flores Lincanqueo</t>
  </si>
  <si>
    <t>10894019-0</t>
  </si>
  <si>
    <t>Santiago Campillay Cayo</t>
  </si>
  <si>
    <t>4724325-4</t>
  </si>
  <si>
    <t>Sara Berrios Nuñez</t>
  </si>
  <si>
    <t>8552400-3</t>
  </si>
  <si>
    <t>Sara Espindola Silva</t>
  </si>
  <si>
    <t>7611038-7</t>
  </si>
  <si>
    <t>hipotiroidismo, DISLIPIDEMIA</t>
  </si>
  <si>
    <t>Sara Perales Henriquez</t>
  </si>
  <si>
    <t>4611644-5</t>
  </si>
  <si>
    <t>Sara Silva Bravo</t>
  </si>
  <si>
    <t>5657627-4</t>
  </si>
  <si>
    <t xml:space="preserve">dependencia leve </t>
  </si>
  <si>
    <t>Sara Urra Rojaz</t>
  </si>
  <si>
    <t>8582016-8</t>
  </si>
  <si>
    <t>Hipo   -  IGO</t>
  </si>
  <si>
    <t>Sarita Madrid Rodriguez</t>
  </si>
  <si>
    <t>4678329-8</t>
  </si>
  <si>
    <t>Sebastian Perez Diaz</t>
  </si>
  <si>
    <t>19329707-2</t>
  </si>
  <si>
    <t>Sergio Calderon Chandia</t>
  </si>
  <si>
    <t>8733172-5</t>
  </si>
  <si>
    <t>Dislipidemia, ASMA</t>
  </si>
  <si>
    <t>Sergio Galvez Olivares</t>
  </si>
  <si>
    <t>11330821-4</t>
  </si>
  <si>
    <t>Sergio Gonzalez Osorio</t>
  </si>
  <si>
    <t>3457807-9</t>
  </si>
  <si>
    <t>Autovalente con Riesgo(10/07/2018)</t>
  </si>
  <si>
    <t>Sergio Gonzalez Rojas</t>
  </si>
  <si>
    <t>6834109-4</t>
  </si>
  <si>
    <t>Sergio Irribarra muñoz</t>
  </si>
  <si>
    <t>7388997-7</t>
  </si>
  <si>
    <t>Sergio Tagle Castro</t>
  </si>
  <si>
    <t>4540232-0</t>
  </si>
  <si>
    <t>Silvia Campos Barra</t>
  </si>
  <si>
    <t>5697818-6</t>
  </si>
  <si>
    <t>Sinforosa  Astudillo Rozas</t>
  </si>
  <si>
    <t>4070705-0</t>
  </si>
  <si>
    <t>Autovalente  sin Riesgo</t>
  </si>
  <si>
    <t>Soledad Jara Farias</t>
  </si>
  <si>
    <t>18033701-6</t>
  </si>
  <si>
    <t>Soledad Suarez Gonzalez</t>
  </si>
  <si>
    <t>11011084-7</t>
  </si>
  <si>
    <t xml:space="preserve">Sonia Guzman Ponce </t>
  </si>
  <si>
    <t>5362481-2</t>
  </si>
  <si>
    <t>Autovalent Con Riesgo</t>
  </si>
  <si>
    <t>Sonia Igor Mancilla</t>
  </si>
  <si>
    <t>5150174-8</t>
  </si>
  <si>
    <t>Sonia Paredes Silva</t>
  </si>
  <si>
    <t>12228808-0</t>
  </si>
  <si>
    <t>Susan Cadiz Barrios</t>
  </si>
  <si>
    <t>12450790-1</t>
  </si>
  <si>
    <t>Susana Romero Valenzuela</t>
  </si>
  <si>
    <t>5777415-0</t>
  </si>
  <si>
    <t>Dislipidemia/Hipotiriodismo,artrosis</t>
  </si>
  <si>
    <t xml:space="preserve">Riesgo Dependencia </t>
  </si>
  <si>
    <t>Susana Sanchez Gutierrez</t>
  </si>
  <si>
    <t>13999602-k</t>
  </si>
  <si>
    <t>Susana      Villalobos   Soto</t>
  </si>
  <si>
    <t>9651343-7</t>
  </si>
  <si>
    <t>Sylvia Diaz Mancilla</t>
  </si>
  <si>
    <t>7069299-6</t>
  </si>
  <si>
    <t>Tegualda Labra Gutierrez</t>
  </si>
  <si>
    <t>9458283-0</t>
  </si>
  <si>
    <t>Teresa Astorga Aravena</t>
  </si>
  <si>
    <t>5046385-0</t>
  </si>
  <si>
    <t>Teresa Baradit Zepeda</t>
  </si>
  <si>
    <t>6143916-1</t>
  </si>
  <si>
    <t>autovalente con/ riesgo</t>
  </si>
  <si>
    <t xml:space="preserve">Teresa Brito Alamos </t>
  </si>
  <si>
    <t>3654880-0</t>
  </si>
  <si>
    <t xml:space="preserve">Teresa Mendoza Flores </t>
  </si>
  <si>
    <t>5256066-7</t>
  </si>
  <si>
    <t>010/03/2020</t>
  </si>
  <si>
    <t>Teresa Muñoz Opazo</t>
  </si>
  <si>
    <t>7469564-7</t>
  </si>
  <si>
    <t>Dislipidemia, artrosis</t>
  </si>
  <si>
    <t>Teresa Reyes Reyes</t>
  </si>
  <si>
    <t>6188939-6</t>
  </si>
  <si>
    <t>Teresa Saldes Lazo</t>
  </si>
  <si>
    <t>7714954-6</t>
  </si>
  <si>
    <t>Teresa torres Alvarez</t>
  </si>
  <si>
    <t>7284282-0</t>
  </si>
  <si>
    <t>Asma , Artrosis</t>
  </si>
  <si>
    <t>Teresa Torres Gajardo</t>
  </si>
  <si>
    <t>6277650-1</t>
  </si>
  <si>
    <t>dislipidemia + Hipotiroidismo</t>
  </si>
  <si>
    <t>Teresa Valencia Hernandez</t>
  </si>
  <si>
    <t>8982364-1</t>
  </si>
  <si>
    <t>Tomas Ponce Vicencio</t>
  </si>
  <si>
    <t>4937766-5</t>
  </si>
  <si>
    <t>Ugualdina Aedo Guzman</t>
  </si>
  <si>
    <t>3482356-1</t>
  </si>
  <si>
    <t>DISLIPIDEMIA, hipotiroidismo</t>
  </si>
  <si>
    <t xml:space="preserve">Veronica Diaz Espinoza </t>
  </si>
  <si>
    <t>8732328-5</t>
  </si>
  <si>
    <t>Veronica Leon Peralta</t>
  </si>
  <si>
    <t>9448452-9</t>
  </si>
  <si>
    <t>Veronica Quintana Soto</t>
  </si>
  <si>
    <t>8390535-2</t>
  </si>
  <si>
    <t>Dislipidemia + int.a glucosa</t>
  </si>
  <si>
    <t>20/02/202</t>
  </si>
  <si>
    <t>Veronica Vasquez Martinez</t>
  </si>
  <si>
    <t>9450671-9</t>
  </si>
  <si>
    <t>Artrosis rodilla  y  Cadera</t>
  </si>
  <si>
    <t>Veronica Velasquez Vargas</t>
  </si>
  <si>
    <t>9249144-7</t>
  </si>
  <si>
    <t>Victor Farfan Vargas</t>
  </si>
  <si>
    <t>9143107-6</t>
  </si>
  <si>
    <t>victor moraga berrios</t>
  </si>
  <si>
    <t>19012625-0</t>
  </si>
  <si>
    <t>Victor Muñoz Vera</t>
  </si>
  <si>
    <t>5008717-4</t>
  </si>
  <si>
    <t>Victor Soto Alvarez</t>
  </si>
  <si>
    <t>13022164-5</t>
  </si>
  <si>
    <t>Violeta Nieves Puelles</t>
  </si>
  <si>
    <t>7331667-7</t>
  </si>
  <si>
    <t xml:space="preserve">Dependencia Leve </t>
  </si>
  <si>
    <t xml:space="preserve">Dismivilizado       </t>
  </si>
  <si>
    <t>Violeta Ramirez arancibia</t>
  </si>
  <si>
    <t>12145932-9</t>
  </si>
  <si>
    <t>RP  X 1 MES</t>
  </si>
  <si>
    <t>Violeta Seron Villagran</t>
  </si>
  <si>
    <t>8782097-1</t>
  </si>
  <si>
    <t>Virginia   Donoso Carreño</t>
  </si>
  <si>
    <t>3482826-1</t>
  </si>
  <si>
    <t>Viviana Concha Rojas</t>
  </si>
  <si>
    <t>9801096-3</t>
  </si>
  <si>
    <t>Walter Bailey Aldana</t>
  </si>
  <si>
    <t>6418072-k</t>
  </si>
  <si>
    <t>Wilson Castillo Paz</t>
  </si>
  <si>
    <t>6419060-1</t>
  </si>
  <si>
    <t>Ximena Caceres Molina</t>
  </si>
  <si>
    <t>8232901-3</t>
  </si>
  <si>
    <t>Ximena Henriquez Gonzalez</t>
  </si>
  <si>
    <t>9517095-1</t>
  </si>
  <si>
    <t>Ximena Muñoz Ugarte</t>
  </si>
  <si>
    <t>9455784-4</t>
  </si>
  <si>
    <t>Yanina Silva Aguilar</t>
  </si>
  <si>
    <t>13020803-7</t>
  </si>
  <si>
    <t>Yanira Jeraldo Pino</t>
  </si>
  <si>
    <t>12849869-9</t>
  </si>
  <si>
    <t>Yasna Cabello Tapia</t>
  </si>
  <si>
    <t>9146511-6</t>
  </si>
  <si>
    <t>Yolanda Hernandez Provis</t>
  </si>
  <si>
    <t>8614382-8</t>
  </si>
  <si>
    <t>Yuri Embry Lopez</t>
  </si>
  <si>
    <t>10467312-0</t>
  </si>
  <si>
    <t>hipertrigliceridos</t>
  </si>
  <si>
    <t>Zelma Arriagada Carvallo</t>
  </si>
  <si>
    <t>3360514-5</t>
  </si>
  <si>
    <t xml:space="preserve">autovalente sin  riesgo </t>
  </si>
  <si>
    <t xml:space="preserve">Zulema mellado vergara </t>
  </si>
  <si>
    <t>3305774-1</t>
  </si>
  <si>
    <t>Dependencia leve</t>
  </si>
  <si>
    <t>PR X  1 MES</t>
  </si>
  <si>
    <t>zulema romero gonzalez</t>
  </si>
  <si>
    <t>9762723-1</t>
  </si>
  <si>
    <t>Zunilda Burgos Retamal</t>
  </si>
  <si>
    <t>5954713-5</t>
  </si>
  <si>
    <t>Zunilda Osorio Gallardo</t>
  </si>
  <si>
    <t>3399455-9</t>
  </si>
  <si>
    <t>Zunilda Ramos Orellana</t>
  </si>
  <si>
    <t>3366491-5</t>
  </si>
  <si>
    <t>hipotiroidismo + dislipidemia</t>
  </si>
  <si>
    <t>150-160</t>
  </si>
  <si>
    <t>Autovalente Con riesgo</t>
  </si>
  <si>
    <t>Silvia Nuñez Nuñez</t>
  </si>
  <si>
    <t>7157530-6</t>
  </si>
  <si>
    <t>dislipidemia +artrosis</t>
  </si>
  <si>
    <t>Narcia Contrera Valdes</t>
  </si>
  <si>
    <t>7004713-6</t>
  </si>
  <si>
    <t>dislipidemia  Igo</t>
  </si>
  <si>
    <t>Clara   Sence    Su</t>
  </si>
  <si>
    <t>22784586-4</t>
  </si>
  <si>
    <t>Norma Muñoz Contreras</t>
  </si>
  <si>
    <t>5350165-6</t>
  </si>
  <si>
    <t>Norma Oteiza Oteiza</t>
  </si>
  <si>
    <t>5381980-k</t>
  </si>
  <si>
    <t>dislipidemia+artrosis</t>
  </si>
  <si>
    <t>Elcira Valenzuela Araya</t>
  </si>
  <si>
    <t>10553766-2</t>
  </si>
  <si>
    <t>Maria Perez Palacio</t>
  </si>
  <si>
    <t>7994391-6</t>
  </si>
  <si>
    <t>Fernando Hidalgo Orellana</t>
  </si>
  <si>
    <t>10690098-1</t>
  </si>
  <si>
    <t>Clara  Antihuala Pinchumilla</t>
  </si>
  <si>
    <t>5917097-k</t>
  </si>
  <si>
    <t xml:space="preserve">Maria Diaz Rojas </t>
  </si>
  <si>
    <t>9191381-k</t>
  </si>
  <si>
    <t xml:space="preserve"> Jessica  Rojas  Cabrera</t>
  </si>
  <si>
    <t>10386044-k</t>
  </si>
  <si>
    <t>OBESO</t>
  </si>
  <si>
    <t>NEGATIVO</t>
  </si>
  <si>
    <t>Mercedes  Faundez  Marilao</t>
  </si>
  <si>
    <t>2788320-6</t>
  </si>
  <si>
    <t>dislipidemia-  hipotiroidismo</t>
  </si>
  <si>
    <t>Hector     Diaz   Mena</t>
  </si>
  <si>
    <t>2229399-0</t>
  </si>
  <si>
    <t>Nancy    Sumonte  Pizarro</t>
  </si>
  <si>
    <t>13024452-1</t>
  </si>
  <si>
    <t xml:space="preserve">Marta    Rojas   </t>
  </si>
  <si>
    <t>7803937-k</t>
  </si>
  <si>
    <t>Maria     Vera   Closing</t>
  </si>
  <si>
    <t>5343645-5</t>
  </si>
  <si>
    <t>Luisa   Cañas   Torres</t>
  </si>
  <si>
    <t>5688747-4</t>
  </si>
  <si>
    <t>Miriam  Garcia    Ramirez</t>
  </si>
  <si>
    <t>12230335-7</t>
  </si>
  <si>
    <t>Alberto    Verdugo   Serna</t>
  </si>
  <si>
    <t>5983703-6</t>
  </si>
  <si>
    <t>Elena     Lucero  Nuñez</t>
  </si>
  <si>
    <t>6471094-k</t>
  </si>
  <si>
    <t>Dislipidemia -Igo</t>
  </si>
  <si>
    <t>Joselin       Neira   Garcia</t>
  </si>
  <si>
    <t>17643347-7</t>
  </si>
  <si>
    <t>Manuel    Arriagada  Medina</t>
  </si>
  <si>
    <t>12603790-2</t>
  </si>
  <si>
    <t>Claudia     Villagra  Navarro</t>
  </si>
  <si>
    <t>14466396-9</t>
  </si>
  <si>
    <t>Ismael    Robles    Plaza</t>
  </si>
  <si>
    <t>15401292-3</t>
  </si>
  <si>
    <t>Antonio Garcia Real</t>
  </si>
  <si>
    <t>8994003-6</t>
  </si>
  <si>
    <t>Claudio Meza Zamora</t>
  </si>
  <si>
    <t>8906361-2</t>
  </si>
  <si>
    <t>Maritza Bustamantes Arancibia</t>
  </si>
  <si>
    <t>10910538-4</t>
  </si>
  <si>
    <t>Eriko Ortiz Rodriguez</t>
  </si>
  <si>
    <t>17993355-1</t>
  </si>
  <si>
    <t>Maria Reyes Reyes</t>
  </si>
  <si>
    <t>6288035-k</t>
  </si>
  <si>
    <t>Dislipidemia  -  Artrosis</t>
  </si>
  <si>
    <t>Virginia Torres Palma</t>
  </si>
  <si>
    <t>9200599-2</t>
  </si>
  <si>
    <t xml:space="preserve">Dislipidemia  -  </t>
  </si>
  <si>
    <t>Jessy   Smith  Piret</t>
  </si>
  <si>
    <t>7246856-2</t>
  </si>
  <si>
    <t>Autovalente Sin  Riesgo</t>
  </si>
  <si>
    <t>Olga      Vargas   Diaz</t>
  </si>
  <si>
    <t>9366661-5</t>
  </si>
  <si>
    <t>Pre Diabetica</t>
  </si>
  <si>
    <t>Juan    Astudillo  Contreras</t>
  </si>
  <si>
    <t>7665323-2</t>
  </si>
  <si>
    <t>Dismivilizado</t>
  </si>
  <si>
    <t>Alicia   Ggonzalez    Villarroel</t>
  </si>
  <si>
    <t>9148132-4</t>
  </si>
  <si>
    <t>Ines   Saavedra  Duran</t>
  </si>
  <si>
    <t>8102601-7</t>
  </si>
  <si>
    <t>Paola   Atero   Brunet</t>
  </si>
  <si>
    <t>11829075-5</t>
  </si>
  <si>
    <t>Maria    Velasquez  Guerra</t>
  </si>
  <si>
    <t>10056138-7</t>
  </si>
  <si>
    <t>Gloria   Perez   Mora</t>
  </si>
  <si>
    <t>6344604-1</t>
  </si>
  <si>
    <t>Adela   Vasquez  Tejo</t>
  </si>
  <si>
    <t>15538447-6</t>
  </si>
  <si>
    <t>Mirta  Maureira   Torres</t>
  </si>
  <si>
    <t>6567416-5</t>
  </si>
  <si>
    <t>Autovalente C/Riesgo</t>
  </si>
  <si>
    <t>Rudencindo  Jara Ulloa</t>
  </si>
  <si>
    <t>9657315-4</t>
  </si>
  <si>
    <t>Dislipidemia- Hipotiroidismo</t>
  </si>
  <si>
    <t>Romina  Bravo  Gaete</t>
  </si>
  <si>
    <t>13230490-4</t>
  </si>
  <si>
    <t>Rosa   Pereira    Yuz</t>
  </si>
  <si>
    <t>5880577-7</t>
  </si>
  <si>
    <t>Juvenal   Azocar  Jara</t>
  </si>
  <si>
    <t>2,967583-k</t>
  </si>
  <si>
    <t>Hipotiroidismo-  Artrosis</t>
  </si>
  <si>
    <t>Se  Atiende En Segundo  Nivel</t>
  </si>
  <si>
    <t>Juan Campo  Perez</t>
  </si>
  <si>
    <t>16486448-0</t>
  </si>
  <si>
    <t xml:space="preserve">Sandra  Vasquez  Tapia </t>
  </si>
  <si>
    <t>6389438-9</t>
  </si>
  <si>
    <t>Claudio   Olmo  Nuñez</t>
  </si>
  <si>
    <t>6100898-5</t>
  </si>
  <si>
    <t>Ana      Huerta   Pacheco</t>
  </si>
  <si>
    <t>7219166-8</t>
  </si>
  <si>
    <t>Autovalente   Con  Riesgo</t>
  </si>
  <si>
    <t>Miguel  Gonzalez   Rojas</t>
  </si>
  <si>
    <t>7059571-0</t>
  </si>
  <si>
    <t>Ruben   Diaz   Lascano</t>
  </si>
  <si>
    <t>10470041-1</t>
  </si>
  <si>
    <t>Veronica Farfan Matamala</t>
  </si>
  <si>
    <t>8624163-3</t>
  </si>
  <si>
    <t>Juana Soto Mnedoza</t>
  </si>
  <si>
    <t>2822554-7</t>
  </si>
  <si>
    <t xml:space="preserve">Gaston Palma Lillo </t>
  </si>
  <si>
    <t>6868984-8</t>
  </si>
  <si>
    <t xml:space="preserve">Veronica Farias Zamorano </t>
  </si>
  <si>
    <t>6170266-0</t>
  </si>
  <si>
    <t>dlp-hipo</t>
  </si>
  <si>
    <t xml:space="preserve">Mario Vasquez Araos </t>
  </si>
  <si>
    <t>5359244-9</t>
  </si>
  <si>
    <t xml:space="preserve">Jasmisn Olguin Hernandez </t>
  </si>
  <si>
    <t>10875566-0</t>
  </si>
  <si>
    <t xml:space="preserve">DM </t>
  </si>
  <si>
    <t xml:space="preserve">DISLIPIDEMIA </t>
  </si>
  <si>
    <t xml:space="preserve">Teresa Fuentes Vergara </t>
  </si>
  <si>
    <t>5049668-6</t>
  </si>
  <si>
    <t>DLP-HIPO-ASMA</t>
  </si>
  <si>
    <t xml:space="preserve">Autovalente c/riesgo </t>
  </si>
  <si>
    <t xml:space="preserve">Rosa Torres Urzua </t>
  </si>
  <si>
    <t>6946854-3</t>
  </si>
  <si>
    <t xml:space="preserve">Frederic Ovalle Hernandez </t>
  </si>
  <si>
    <t>11831232-5</t>
  </si>
  <si>
    <t>IAM</t>
  </si>
  <si>
    <t xml:space="preserve">Militina Vidal Bravo </t>
  </si>
  <si>
    <t>393673-9</t>
  </si>
  <si>
    <t xml:space="preserve">hta </t>
  </si>
  <si>
    <t xml:space="preserve">Edith Zapata Navarrete </t>
  </si>
  <si>
    <t>6794623-5</t>
  </si>
  <si>
    <t xml:space="preserve">Dependiente leve </t>
  </si>
  <si>
    <t>Jorge Hidalgo Parra</t>
  </si>
  <si>
    <t>9578521-2</t>
  </si>
  <si>
    <t>POST CONTROL ESPECIALES</t>
  </si>
  <si>
    <t xml:space="preserve">Juan Ulloa Arancibia </t>
  </si>
  <si>
    <t>8014889-5</t>
  </si>
  <si>
    <t xml:space="preserve">Hilda Pino Salinas </t>
  </si>
  <si>
    <t>5746153-5</t>
  </si>
  <si>
    <t xml:space="preserve">HTA </t>
  </si>
  <si>
    <t xml:space="preserve">PARKINSON - Artrosis </t>
  </si>
  <si>
    <t xml:space="preserve">Berta Valencia Zapata </t>
  </si>
  <si>
    <t>9446150-2</t>
  </si>
  <si>
    <t xml:space="preserve">Mirtha Ampuro Haro </t>
  </si>
  <si>
    <t xml:space="preserve">Normal </t>
  </si>
  <si>
    <t xml:space="preserve">Isabel Mazuela Rios </t>
  </si>
  <si>
    <t>6446530-9</t>
  </si>
  <si>
    <t xml:space="preserve">Sergio Carmona Moreno </t>
  </si>
  <si>
    <t>6204251-6</t>
  </si>
  <si>
    <t xml:space="preserve">Aldo Silva Opazo </t>
  </si>
  <si>
    <t>13231554-k</t>
  </si>
  <si>
    <t>Margarita Lopez Lopez</t>
  </si>
  <si>
    <t>5627989-k</t>
  </si>
  <si>
    <t>INGRESO  DM  (HTA)</t>
  </si>
  <si>
    <t xml:space="preserve">Jorge Aguilera  Valenzuela </t>
  </si>
  <si>
    <t>9771778-8</t>
  </si>
  <si>
    <t>Orlando Gonzalez Perez</t>
  </si>
  <si>
    <t>7389455-7</t>
  </si>
  <si>
    <t>dlp - hipo</t>
  </si>
  <si>
    <t xml:space="preserve">Autovalente  Con  Riesgo </t>
  </si>
  <si>
    <t>05/03/202</t>
  </si>
  <si>
    <t>Hector    Payan  Casique</t>
  </si>
  <si>
    <t>26595276-3</t>
  </si>
  <si>
    <t>Luis  Vasquez  Feliu</t>
  </si>
  <si>
    <t>13870698-2</t>
  </si>
  <si>
    <t>Marisol  Labbe  Espinoza</t>
  </si>
  <si>
    <t>10288945-2</t>
  </si>
  <si>
    <t>Pietro  Gombotto Poggenberg</t>
  </si>
  <si>
    <t>21384484-9</t>
  </si>
  <si>
    <t>Mario   Farfan   Rojas</t>
  </si>
  <si>
    <t>5376848-2</t>
  </si>
  <si>
    <t>Carlos  Herrera   Veliz</t>
  </si>
  <si>
    <t>5468788-5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</si>
  <si>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</si>
  <si>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jose    Acosta   Valenzuela</t>
  </si>
  <si>
    <t>7928313-4</t>
  </si>
  <si>
    <t>NORMAL</t>
  </si>
  <si>
    <t>Marta  Manriquez</t>
  </si>
  <si>
    <t>6792250-6</t>
  </si>
  <si>
    <t>Elizabeth  Vasquez  Rojas</t>
  </si>
  <si>
    <t>10094762-5</t>
  </si>
  <si>
    <t>Pamela  Muñoz  Salas</t>
  </si>
  <si>
    <t>11621142-4</t>
  </si>
  <si>
    <t>Marcos   Mancilla  Bermuder</t>
  </si>
  <si>
    <t>9656005-2</t>
  </si>
  <si>
    <t>artrosis, caderas</t>
  </si>
  <si>
    <t>Karina    Canales  Molina</t>
  </si>
  <si>
    <t>13654392-k</t>
  </si>
  <si>
    <t>Jorge  Jimenez  Zapata</t>
  </si>
  <si>
    <t>15765151-k</t>
  </si>
  <si>
    <t>Sandra  Vergara  Gonzalez</t>
  </si>
  <si>
    <t>11830431-4</t>
  </si>
  <si>
    <t>Mixta</t>
  </si>
  <si>
    <t>Maria   Vivanco   Cisterna</t>
  </si>
  <si>
    <t>Jenifer  Cisterna  Vergara</t>
  </si>
  <si>
    <t>12452984-0</t>
  </si>
  <si>
    <t>Dislip</t>
  </si>
  <si>
    <t>Reinaldo   Toro    Vasquez</t>
  </si>
  <si>
    <t>9307946-9</t>
  </si>
  <si>
    <t>Alberto   Labella  Labella</t>
  </si>
  <si>
    <t>24322087-4</t>
  </si>
  <si>
    <t>Hiperplasia de la Prostata</t>
  </si>
  <si>
    <t>Cecilia  Villalon  Vidal</t>
  </si>
  <si>
    <t>10338538-5</t>
  </si>
  <si>
    <t>Maria  Bobadilla  Concha</t>
  </si>
  <si>
    <t>5948901-1</t>
  </si>
  <si>
    <t>N</t>
  </si>
  <si>
    <t>Jorje  Rojas  Cisterna</t>
  </si>
  <si>
    <t>Manuel     Moraga  Wegener</t>
  </si>
  <si>
    <t>6908645-4</t>
  </si>
  <si>
    <t xml:space="preserve">Autovalente  Sin Riesgox </t>
  </si>
  <si>
    <t>Ernesto  Pereira  Cerda</t>
  </si>
  <si>
    <t>8888169-9</t>
  </si>
  <si>
    <t>Zuley  Ortega  Ayluardo</t>
  </si>
  <si>
    <t>14002284-5</t>
  </si>
  <si>
    <t>Adriana   Astudillo  Perez</t>
  </si>
  <si>
    <t>6708933-2</t>
  </si>
  <si>
    <t>Patricio  Nuñez   Araya</t>
  </si>
  <si>
    <t>12623749-9</t>
  </si>
  <si>
    <t>Juan   Sepulveda   Silva</t>
  </si>
  <si>
    <t>12110495-4</t>
  </si>
  <si>
    <t>Juan    Gallardo   Torres</t>
  </si>
  <si>
    <t>13753386-3</t>
  </si>
  <si>
    <t>Johana  Brignardello  Jaramillo</t>
  </si>
  <si>
    <t>13231386-5</t>
  </si>
  <si>
    <t>Juana  Cayuman  Cayuman</t>
  </si>
  <si>
    <t>14077021-3</t>
  </si>
  <si>
    <t>Christian   Araya    Manriquez</t>
  </si>
  <si>
    <t>12228614-2</t>
  </si>
  <si>
    <t xml:space="preserve">Patricia    Mermedo   Riquelme </t>
  </si>
  <si>
    <t>12849579-7</t>
  </si>
  <si>
    <t>Gustavo    Sanchez   Soto</t>
  </si>
  <si>
    <t>10503966-2</t>
  </si>
  <si>
    <t>Raul   Tiznado   Mancilla</t>
  </si>
  <si>
    <t>12/624817-2</t>
  </si>
  <si>
    <t>Jose   Gomez    Cares</t>
  </si>
  <si>
    <t>6434898-1</t>
  </si>
  <si>
    <t xml:space="preserve">Nancy   Contreras   Rebolledo </t>
  </si>
  <si>
    <t>7866237-9</t>
  </si>
  <si>
    <t>Adriana    Arancibia   Altamirano</t>
  </si>
  <si>
    <t>4070622-4</t>
  </si>
  <si>
    <t>Solange  Zuñiga   Quintana</t>
  </si>
  <si>
    <t>8495981-2</t>
  </si>
  <si>
    <t>Juana  Janett  Briones</t>
  </si>
  <si>
    <t>6931570-4</t>
  </si>
  <si>
    <t>Daniela   Rodriguez Aracena</t>
  </si>
  <si>
    <t>15948498-k</t>
  </si>
  <si>
    <t>Pablo  Barrera   Toledo</t>
  </si>
  <si>
    <t>7941529-4</t>
  </si>
  <si>
    <t xml:space="preserve">Ivan   Flies     Tapia  </t>
  </si>
  <si>
    <t>6473275-7</t>
  </si>
  <si>
    <t>Jaime   Ugalde   Retamales</t>
  </si>
  <si>
    <t>7039392-1</t>
  </si>
  <si>
    <t>Luisa    Botello  Botello</t>
  </si>
  <si>
    <t>4371467-8</t>
  </si>
  <si>
    <t>Carlos   Venegas  Olmo</t>
  </si>
  <si>
    <t>6218934-7</t>
  </si>
  <si>
    <t>Marcos    Olivares</t>
  </si>
  <si>
    <t>9028215-8</t>
  </si>
  <si>
    <t>Manuel  Andrades  Berrios</t>
  </si>
  <si>
    <t>5930999-4</t>
  </si>
  <si>
    <t>Leticia  Cajales   Gallardo</t>
  </si>
  <si>
    <t>5778771-6</t>
  </si>
  <si>
    <t>Laura   Aguilar   Allende</t>
  </si>
  <si>
    <t>13023028-8</t>
  </si>
  <si>
    <t>Carlo  Olmo  Camus</t>
  </si>
  <si>
    <t>4647185-7</t>
  </si>
  <si>
    <t>Dislipidemia Antecedente IAM</t>
  </si>
  <si>
    <t xml:space="preserve">Abraham  Jimenes  </t>
  </si>
  <si>
    <t>8572873-3</t>
  </si>
  <si>
    <t>AVE</t>
  </si>
  <si>
    <t>Marcela  Garces  Bustamante</t>
  </si>
  <si>
    <t>12243496-6</t>
  </si>
  <si>
    <t>Dislip  --  Hipotoroidismo</t>
  </si>
  <si>
    <t>Patricia  Gamboa   Mejias</t>
  </si>
  <si>
    <t>7444768-6</t>
  </si>
  <si>
    <t>Margarita  Fernandez   Mondaca</t>
  </si>
  <si>
    <t>9756264-4</t>
  </si>
  <si>
    <t>Sara  San Martin  Gonzalez</t>
  </si>
  <si>
    <t>8434318-8</t>
  </si>
  <si>
    <t>Erika  Saavedra  Montenegro</t>
  </si>
  <si>
    <t>10735785-8</t>
  </si>
  <si>
    <t>Aurora   Moscoso   Labra</t>
  </si>
  <si>
    <t>10490254-5</t>
  </si>
  <si>
    <t>Hipotoroidism</t>
  </si>
  <si>
    <t>Darby  Andunca   C</t>
  </si>
  <si>
    <t>11620834-2</t>
  </si>
  <si>
    <t>Elizabeth    Muñoz  Paredes</t>
  </si>
  <si>
    <t>8796746-8</t>
  </si>
  <si>
    <t>Artritis  Reomatidia  -IGO</t>
  </si>
  <si>
    <t xml:space="preserve">Jaqueline    Jimenez  Ponce </t>
  </si>
  <si>
    <t>7367404-2</t>
  </si>
  <si>
    <t>Herminia  Ahumada Morales</t>
  </si>
  <si>
    <t>10675188-9</t>
  </si>
  <si>
    <t>Mauricio  Manrique  Dinamarca</t>
  </si>
  <si>
    <t>8913842-6</t>
  </si>
  <si>
    <t>Gloria    Oyanedel  Huerta</t>
  </si>
  <si>
    <t>17808919-6</t>
  </si>
  <si>
    <t>Monica   Cancino   Zuñiga</t>
  </si>
  <si>
    <t>8992406-5</t>
  </si>
  <si>
    <t>Dislip - Hipoti - Artrosis - Igo</t>
  </si>
  <si>
    <t>Ana   Cisterna   Guerra</t>
  </si>
  <si>
    <t>6378904-3</t>
  </si>
  <si>
    <t>DISLIP</t>
  </si>
  <si>
    <t>Rosa   Donoso  Diaz</t>
  </si>
  <si>
    <t>11675244-1</t>
  </si>
  <si>
    <t>Alicia    Abalos    Zamora</t>
  </si>
  <si>
    <t>3727263-9</t>
  </si>
  <si>
    <t>Reingreso  (Dismivilisado)</t>
  </si>
  <si>
    <t>Ursula  Carcamo  Carrasco</t>
  </si>
  <si>
    <t>11984586-6</t>
  </si>
  <si>
    <t>Maria Leon  Cunce</t>
  </si>
  <si>
    <t>12268875-0</t>
  </si>
  <si>
    <t>Blanca  Lucero   Palma</t>
  </si>
  <si>
    <t>9209123-6</t>
  </si>
  <si>
    <t>IGO - Hiptiroidismo</t>
  </si>
  <si>
    <t>Eda   Figueroa   Ortiz</t>
  </si>
  <si>
    <t>6834699-1</t>
  </si>
  <si>
    <t>Julio  Castro   Gallardo</t>
  </si>
  <si>
    <t>6832785-7</t>
  </si>
  <si>
    <t>Sandra    Aranda   Ramirez</t>
  </si>
  <si>
    <t>9788924-4</t>
  </si>
  <si>
    <t>Gioconda  Henriquez  Ochoa</t>
  </si>
  <si>
    <t>9217047-0</t>
  </si>
  <si>
    <t>Maria  Ramirez   Caceres</t>
  </si>
  <si>
    <t>7224280-7</t>
  </si>
  <si>
    <t>Esteban  Rodrigues  Perez</t>
  </si>
  <si>
    <t>12225463-1</t>
  </si>
  <si>
    <t>Rosa  Petterson  Olavarria</t>
  </si>
  <si>
    <t>Daisy  Miranda  Orrego</t>
  </si>
  <si>
    <t>11121571-5</t>
  </si>
  <si>
    <t>Marianela   Jaramillo  Astorga</t>
  </si>
  <si>
    <t>9932443-0</t>
  </si>
  <si>
    <t>Solange   Castillo   Leon</t>
  </si>
  <si>
    <t>15753447-5</t>
  </si>
  <si>
    <t>Isabel   Bustos  Duque</t>
  </si>
  <si>
    <t>864989-9</t>
  </si>
  <si>
    <t>Maria   Lagos    Valenzuela</t>
  </si>
  <si>
    <t>8181263-2</t>
  </si>
  <si>
    <t>Sandro  Fritz   Bustos</t>
  </si>
  <si>
    <t>10334108-6</t>
  </si>
  <si>
    <t>Francisco   Avila  Orellana</t>
  </si>
  <si>
    <t>4829323-9</t>
  </si>
  <si>
    <t>Michael   Torrejon  Bravos</t>
  </si>
  <si>
    <t>15731530-6</t>
  </si>
  <si>
    <t>Debora  Jara  Sanchez</t>
  </si>
  <si>
    <t>11299970-1</t>
  </si>
  <si>
    <t>Violeta  Condemarin  Parra</t>
  </si>
  <si>
    <t>6792855-5</t>
  </si>
  <si>
    <t>Luz   Gomez  Gonzalez</t>
  </si>
  <si>
    <t>15076735-0</t>
  </si>
  <si>
    <t>Maria  Jose  Rojas Marin</t>
  </si>
  <si>
    <t>15751294-3</t>
  </si>
  <si>
    <t>Teresa  Herrera  Alvarez</t>
  </si>
  <si>
    <t>12848195-8</t>
  </si>
  <si>
    <t>Viviana  Valle  Pizarro</t>
  </si>
  <si>
    <t>9750027-4</t>
  </si>
  <si>
    <t>Jorge   Gonzalez   Ordenes</t>
  </si>
  <si>
    <t>7329096-1</t>
  </si>
  <si>
    <t>ALTERADO</t>
  </si>
  <si>
    <t>INGRESO</t>
  </si>
  <si>
    <t>Cristian  Villarroel  Lopez</t>
  </si>
  <si>
    <t>15072678-6</t>
  </si>
  <si>
    <t>Gladys  Ramirez  Tapia</t>
  </si>
  <si>
    <t>12054837-9</t>
  </si>
  <si>
    <t>Elizabeth   Muñoz  Muñoz</t>
  </si>
  <si>
    <t>10580102-5</t>
  </si>
  <si>
    <t xml:space="preserve">IGO </t>
  </si>
  <si>
    <t>INGRESO  INCOMPLETO</t>
  </si>
  <si>
    <t>Raul    Hernandez Valdivia</t>
  </si>
  <si>
    <t>5135359-5</t>
  </si>
  <si>
    <t>Jorge Hernandez vilches</t>
  </si>
  <si>
    <t>5371339-4</t>
  </si>
  <si>
    <t>Carlos  Oyarce  Pacheco</t>
  </si>
  <si>
    <t>9184550-4</t>
  </si>
  <si>
    <t>Cambio de Sector</t>
  </si>
  <si>
    <t>Victor   Gutierrez  Calderon</t>
  </si>
  <si>
    <t>4630881-6</t>
  </si>
  <si>
    <t>Ramon  Alvarez  Rodriguez</t>
  </si>
  <si>
    <t>6742668-1</t>
  </si>
  <si>
    <t>Mario    Olivares  Barra</t>
  </si>
  <si>
    <t>Juan  Gallardo  Torres</t>
  </si>
  <si>
    <t>Hector   Castillo Sepulvedad</t>
  </si>
  <si>
    <t>757688-5</t>
  </si>
  <si>
    <t>Maria  Fernandez  Rojas</t>
  </si>
  <si>
    <t>10110208-4</t>
  </si>
  <si>
    <t>Carmen Lopez  Cortes</t>
  </si>
  <si>
    <t>7321574-9</t>
  </si>
  <si>
    <t>Artriosis - IGO</t>
  </si>
  <si>
    <t>Silvana   Ortiz  Ramos</t>
  </si>
  <si>
    <t>15083673-5</t>
  </si>
  <si>
    <t>Jorge    Machuca  Pizarro</t>
  </si>
  <si>
    <t>8680149-3</t>
  </si>
  <si>
    <t>Antonia  Araya  Bhamondez</t>
  </si>
  <si>
    <t>9314726-k</t>
  </si>
  <si>
    <t>Silvia  Rivas  Saye</t>
  </si>
  <si>
    <t>8784691-1</t>
  </si>
  <si>
    <t>Mirta   Farias  Flores</t>
  </si>
  <si>
    <t>6489582-6</t>
  </si>
  <si>
    <t>Artrosis  Cadera</t>
  </si>
  <si>
    <t>Maria  Marcoleta  Sandoval</t>
  </si>
  <si>
    <t>8196330-4</t>
  </si>
  <si>
    <t>Patricia   Nuñez    Venegas</t>
  </si>
  <si>
    <t>10769386-6</t>
  </si>
  <si>
    <t>Ricardo   Briceño  Tapia</t>
  </si>
  <si>
    <t>7223860-5</t>
  </si>
  <si>
    <t>Hipo  -  hiperpotasemia -Hipertriglice</t>
  </si>
  <si>
    <t>Michael   Araya  Lopez</t>
  </si>
  <si>
    <t>17476527-8</t>
  </si>
  <si>
    <t>Isabel    Reyes   Garrido</t>
  </si>
  <si>
    <t>10396611-6</t>
  </si>
  <si>
    <t>Ingrid  Samden  Rojas</t>
  </si>
  <si>
    <t>15065353-3</t>
  </si>
  <si>
    <t>Romy   Gonzalez  Salazar</t>
  </si>
  <si>
    <t>10920878-7</t>
  </si>
  <si>
    <t>Sonia   Pedrero  Ahumada</t>
  </si>
  <si>
    <t>8757573-k</t>
  </si>
  <si>
    <t>Amanda   Rojas   Aguilera</t>
  </si>
  <si>
    <t>8030126-k</t>
  </si>
  <si>
    <t>Igo   Hipotiroidismo</t>
  </si>
  <si>
    <t>Alberto  Verdujo  Cerna</t>
  </si>
  <si>
    <t>Jessica Machuca Arredondo</t>
  </si>
  <si>
    <t>10416977-5</t>
  </si>
  <si>
    <t>Eliana Tapia Palacios</t>
  </si>
  <si>
    <t>8723962-4</t>
  </si>
  <si>
    <t>Francisco Villablanca  Mermedo</t>
  </si>
  <si>
    <t>15077142-0</t>
  </si>
  <si>
    <t>Arturo   Barrera  Nuñez</t>
  </si>
  <si>
    <t>7587899-0</t>
  </si>
  <si>
    <t>Maria  Bustamante  Muñoz</t>
  </si>
  <si>
    <t>6686476-6</t>
  </si>
  <si>
    <t>Enedina    Tapia   Diaz</t>
  </si>
  <si>
    <t>7539240-0</t>
  </si>
  <si>
    <t>Sara   Menesses Quiroz</t>
  </si>
  <si>
    <t>3752263-5</t>
  </si>
  <si>
    <t>Sin Examenes</t>
  </si>
  <si>
    <t>Francisco    Riquelme  Pacheco</t>
  </si>
  <si>
    <t>10257173-8</t>
  </si>
  <si>
    <t>Irma  Herrera   Cepeda</t>
  </si>
  <si>
    <t>5885619-3</t>
  </si>
  <si>
    <t>Maria   Poblete  Vargas</t>
  </si>
  <si>
    <t>9824777-7</t>
  </si>
  <si>
    <t>Maria  Roman  Rebeco</t>
  </si>
  <si>
    <t>10175985-7</t>
  </si>
  <si>
    <t>Silvana     Ramos  Anduna</t>
  </si>
  <si>
    <t>9113983-9</t>
  </si>
  <si>
    <t>0703/2016</t>
  </si>
  <si>
    <t>INASISTENTE</t>
  </si>
  <si>
    <t>Juan   Castro   Armijo</t>
  </si>
  <si>
    <t>5256152-3</t>
  </si>
  <si>
    <t>Marianella  Garcia  Troncoso</t>
  </si>
  <si>
    <t>11621802-K</t>
  </si>
  <si>
    <t>Carmen  Pino  Sarmiento</t>
  </si>
  <si>
    <t>10435192-1</t>
  </si>
  <si>
    <t>Brisa   Gomez    Torrejon</t>
  </si>
  <si>
    <t>5918462-8</t>
  </si>
  <si>
    <t>Artrosis de rodilla  -  Igo</t>
  </si>
  <si>
    <t>Camila   Bello    Ortiz</t>
  </si>
  <si>
    <t>17142496-8</t>
  </si>
  <si>
    <t>Gloria     Jorquera   Pino</t>
  </si>
  <si>
    <t>13022686-8</t>
  </si>
  <si>
    <t>Myriam  Gonzalez   Moreno</t>
  </si>
  <si>
    <t>8702098-3</t>
  </si>
  <si>
    <t>Hector   Galvez   Lastra</t>
  </si>
  <si>
    <t>14500954-5</t>
  </si>
  <si>
    <t>Marlene   Gonzalez  Godoy</t>
  </si>
  <si>
    <t>12850139-8</t>
  </si>
  <si>
    <t>Valeska    Cuello  Rojas</t>
  </si>
  <si>
    <t>16967833-2</t>
  </si>
  <si>
    <t>Intolerante  a la Glucosa</t>
  </si>
  <si>
    <t>Raquel  Aguilera  Vera</t>
  </si>
  <si>
    <t>10349250-5</t>
  </si>
  <si>
    <t>Jorge  Salgado  Bastos</t>
  </si>
  <si>
    <t>11898885-k</t>
  </si>
  <si>
    <t>Claudia  Alarcon  Gonzalez</t>
  </si>
  <si>
    <t>15089623-1</t>
  </si>
  <si>
    <t>Guillermo  Jorquera  Hidalgo</t>
  </si>
  <si>
    <t>4994154-4</t>
  </si>
  <si>
    <t>Erica   Rivas  Cortez</t>
  </si>
  <si>
    <t>13997813-7</t>
  </si>
  <si>
    <t>Jose   Mansilla  Altamirano</t>
  </si>
  <si>
    <t>6472786-9</t>
  </si>
  <si>
    <t>Ricardo  Godoy  Saez</t>
  </si>
  <si>
    <t>10527561-7</t>
  </si>
  <si>
    <t>Jose  Quiroga  Vargas</t>
  </si>
  <si>
    <t>9657263-8</t>
  </si>
  <si>
    <t>Roberto  Silva  Lecaros</t>
  </si>
  <si>
    <t>6461281-6</t>
  </si>
  <si>
    <t>1506/2018</t>
  </si>
  <si>
    <t>05/18/2018</t>
  </si>
  <si>
    <t>Elena  Tapia  Moscoso</t>
  </si>
  <si>
    <t>5371300-9</t>
  </si>
  <si>
    <t>Luisa   Herrera  Galvez</t>
  </si>
  <si>
    <t>10655721-7</t>
  </si>
  <si>
    <t>10/05/209</t>
  </si>
  <si>
    <t>Cristian   Araya   Manriquez</t>
  </si>
  <si>
    <t>12228614-k</t>
  </si>
  <si>
    <t>45-49</t>
  </si>
  <si>
    <t>activo</t>
  </si>
  <si>
    <t>Maryorie  Alvear  Salazar</t>
  </si>
  <si>
    <t>16968704-8</t>
  </si>
  <si>
    <t>Jaqueline    Zamora    Vidal</t>
  </si>
  <si>
    <t>17144395-4</t>
  </si>
  <si>
    <t>Lientur  Contreras  Iglesia</t>
  </si>
  <si>
    <t>5496417-k</t>
  </si>
  <si>
    <t>Maria   Garay   Guajardo</t>
  </si>
  <si>
    <t>8481460-1</t>
  </si>
  <si>
    <t>Ulises   Donoso  Carteiro</t>
  </si>
  <si>
    <t>8390156-k</t>
  </si>
  <si>
    <t>Fresia   Castro   Borquez</t>
  </si>
  <si>
    <t>6462736-8</t>
  </si>
  <si>
    <t>Hipotirioidismo - IGO</t>
  </si>
  <si>
    <t>Lucila  Hernandez  Bravo</t>
  </si>
  <si>
    <t>8437169-6</t>
  </si>
  <si>
    <t>Hipotiroidismo - Igo</t>
  </si>
  <si>
    <t>Elena  Barriento  Martinez</t>
  </si>
  <si>
    <t>10481257-0</t>
  </si>
  <si>
    <t>Nixa  Pereira   Contreras</t>
  </si>
  <si>
    <t>9410204-9</t>
  </si>
  <si>
    <t>Eugenio  Barrera  Sanchez</t>
  </si>
  <si>
    <t>5890164-4</t>
  </si>
  <si>
    <t xml:space="preserve">Celinda Gonzalez Contreras </t>
  </si>
  <si>
    <t>7999916-4</t>
  </si>
  <si>
    <t xml:space="preserve">Elizabeth Vera Caceres </t>
  </si>
  <si>
    <t>8141563-3</t>
  </si>
  <si>
    <t>CHRISTIAN GARCIA BUSTOS</t>
  </si>
  <si>
    <t>19013935-2</t>
  </si>
  <si>
    <t xml:space="preserve">ADELINA BRICEÑO VASQUEZ </t>
  </si>
  <si>
    <t>4931631-3</t>
  </si>
  <si>
    <t>AUTOVALENTE S/R</t>
  </si>
  <si>
    <t>ADRIANA MONTT  CARVAJAL</t>
  </si>
  <si>
    <t>3118489-4</t>
  </si>
  <si>
    <t xml:space="preserve">AUTOVALENTE C/R </t>
  </si>
  <si>
    <t xml:space="preserve">AIDA NAVIA SANDOVAL </t>
  </si>
  <si>
    <t>8058547-0</t>
  </si>
  <si>
    <t xml:space="preserve">HIPOTIROIDISMO </t>
  </si>
  <si>
    <t>AIDA VASQUEZ LOAYZA</t>
  </si>
  <si>
    <t>4736830-8</t>
  </si>
  <si>
    <t>ALDO LEAL GONZALEZ</t>
  </si>
  <si>
    <t>7485236-K</t>
  </si>
  <si>
    <t xml:space="preserve">ALEJANDRO VIVANCO PEÑALOZA </t>
  </si>
  <si>
    <t>9392726-5</t>
  </si>
  <si>
    <t xml:space="preserve">ANA DELGADO SOTO </t>
  </si>
  <si>
    <t>9422788-7</t>
  </si>
  <si>
    <t xml:space="preserve">DLP - HIPO </t>
  </si>
  <si>
    <t>ANA FUENTES MARIN</t>
  </si>
  <si>
    <t>4951566-9</t>
  </si>
  <si>
    <t>IR</t>
  </si>
  <si>
    <t>DEPENDENCIA LEVE (BARTHEL)</t>
  </si>
  <si>
    <t xml:space="preserve">ANA GONZALEZ RAMOS </t>
  </si>
  <si>
    <t>7456587-5</t>
  </si>
  <si>
    <t xml:space="preserve">ANA LUISA  MERY  ROJAS </t>
  </si>
  <si>
    <t>6986081-8</t>
  </si>
  <si>
    <t xml:space="preserve">ANDREA MELA VILLALON </t>
  </si>
  <si>
    <t>15973254-1</t>
  </si>
  <si>
    <t xml:space="preserve">ANDREA ROJAS GONZALEZ </t>
  </si>
  <si>
    <t>14473091-7</t>
  </si>
  <si>
    <t xml:space="preserve">ANDRES FERNANDEZ PRADO </t>
  </si>
  <si>
    <t>26107108-8</t>
  </si>
  <si>
    <t xml:space="preserve">ANGELA VARAS DELGADO </t>
  </si>
  <si>
    <t>13881641-9</t>
  </si>
  <si>
    <t xml:space="preserve">ANGELICA GONZALEZ CONTRERAS </t>
  </si>
  <si>
    <t>10224749-3</t>
  </si>
  <si>
    <t xml:space="preserve">ANGELICA GONZALEZ SALAS </t>
  </si>
  <si>
    <t>10288303-9</t>
  </si>
  <si>
    <t>ATILIO TORRES NAVAROO</t>
  </si>
  <si>
    <t>6276255-1</t>
  </si>
  <si>
    <t xml:space="preserve">BEATRIZ DELGADO SOTO </t>
  </si>
  <si>
    <t>7630658-3</t>
  </si>
  <si>
    <t xml:space="preserve">RIESGO  DEPENDENCIA </t>
  </si>
  <si>
    <t xml:space="preserve">BEDY RIVERA OSSES </t>
  </si>
  <si>
    <t>6096600-1</t>
  </si>
  <si>
    <t xml:space="preserve">BELEN OLIVARES FUENZALIDA </t>
  </si>
  <si>
    <t>15077121-8</t>
  </si>
  <si>
    <t>BELTRAN MANZANAREZ MENENDES</t>
  </si>
  <si>
    <t>7604995-5</t>
  </si>
  <si>
    <t xml:space="preserve">BENEDITO MUÑOZ TAPIA </t>
  </si>
  <si>
    <t>6854245-6</t>
  </si>
  <si>
    <t xml:space="preserve">BERNARDA TAPIA GONZALEZ </t>
  </si>
  <si>
    <t>6309125-1</t>
  </si>
  <si>
    <t>Bartel  dependencia  leve</t>
  </si>
  <si>
    <t xml:space="preserve">BERNARDO MORA VERGAA </t>
  </si>
  <si>
    <t>4840625-4</t>
  </si>
  <si>
    <t xml:space="preserve">BERNARDO ZAMORA CARIAGA </t>
  </si>
  <si>
    <t>4123716-3</t>
  </si>
  <si>
    <t>AUTOVALENTE C/R</t>
  </si>
  <si>
    <t>BERNARDO ZAMORA LOPEZ</t>
  </si>
  <si>
    <t>7868571-9</t>
  </si>
  <si>
    <t xml:space="preserve">BERTA OLIVARES MARTINEZ </t>
  </si>
  <si>
    <t>5963772-K</t>
  </si>
  <si>
    <t xml:space="preserve">BETTY LOBOS SALINAS </t>
  </si>
  <si>
    <t>9827688-2</t>
  </si>
  <si>
    <t>DLP</t>
  </si>
  <si>
    <t xml:space="preserve">BETZABE GUERRERO LOPEZ </t>
  </si>
  <si>
    <t>8743553-9</t>
  </si>
  <si>
    <t xml:space="preserve">BLANCA CASTILLO NAVARRO </t>
  </si>
  <si>
    <t>4077953-1</t>
  </si>
  <si>
    <t xml:space="preserve">                    </t>
  </si>
  <si>
    <t xml:space="preserve">CAMILA ESPINOZA ACOSTA </t>
  </si>
  <si>
    <t>19470764-9</t>
  </si>
  <si>
    <t>CARLOS GONZALEZ CACERES</t>
  </si>
  <si>
    <t>12452024-K</t>
  </si>
  <si>
    <t xml:space="preserve">CARLOS RETAMALES VALENZUELA </t>
  </si>
  <si>
    <t>7043614-0</t>
  </si>
  <si>
    <t xml:space="preserve">CARLOS UBEDA MUÑOZ </t>
  </si>
  <si>
    <t>8942946-3</t>
  </si>
  <si>
    <t>CARMEN RIVERA ALBORNOZ</t>
  </si>
  <si>
    <t>4976667-K</t>
  </si>
  <si>
    <t>DEPENDENCIA LEVE</t>
  </si>
  <si>
    <t>CATALINA LAZCANO RAMOS</t>
  </si>
  <si>
    <t>5381976-1</t>
  </si>
  <si>
    <t xml:space="preserve">CECILIA ASTORGA SUAZO </t>
  </si>
  <si>
    <t>11044608-K</t>
  </si>
  <si>
    <t xml:space="preserve">CECILIA CONSTANZO PINEDA </t>
  </si>
  <si>
    <t>5068309-2</t>
  </si>
  <si>
    <t>CECILIA CRUZ CARRILLO</t>
  </si>
  <si>
    <t>10418688-2</t>
  </si>
  <si>
    <t xml:space="preserve">CECILIA NAVERRO CASTILLO </t>
  </si>
  <si>
    <t>8578919-8</t>
  </si>
  <si>
    <t xml:space="preserve">CESAR SAGREDO VERGARA </t>
  </si>
  <si>
    <t>16989030-7</t>
  </si>
  <si>
    <t>CIPRIANA LOPEZ GORIGOITIA</t>
  </si>
  <si>
    <t>2537784-2</t>
  </si>
  <si>
    <t xml:space="preserve">DEPENDENCIA LEVE </t>
  </si>
  <si>
    <t xml:space="preserve">CLORINDA PINTO IBARRA </t>
  </si>
  <si>
    <t>7751328-0</t>
  </si>
  <si>
    <t>DANIEL OLGUIN ORTEGA</t>
  </si>
  <si>
    <t>5609730-9</t>
  </si>
  <si>
    <t>DANIEL OYANEDEL MEDINA</t>
  </si>
  <si>
    <t>6813167-7</t>
  </si>
  <si>
    <t xml:space="preserve">autovalente  s/ riesgo </t>
  </si>
  <si>
    <t>DANTE CARCAMO ROJAS</t>
  </si>
  <si>
    <t>6071831-8</t>
  </si>
  <si>
    <t xml:space="preserve">AUTOVALENTE CON RIESGO </t>
  </si>
  <si>
    <t>DONATO LACALLE ANATIVA</t>
  </si>
  <si>
    <t>4913979-9</t>
  </si>
  <si>
    <t xml:space="preserve">EDUARDO  BRICEÑO  ARANDA </t>
  </si>
  <si>
    <t>12025637-8</t>
  </si>
  <si>
    <t xml:space="preserve"> NO</t>
  </si>
  <si>
    <t>EDUARDO VERA HERRERA</t>
  </si>
  <si>
    <t>5212249-K</t>
  </si>
  <si>
    <t xml:space="preserve">ELBA MALDONADO BRUNA </t>
  </si>
  <si>
    <t>4964728-K</t>
  </si>
  <si>
    <t xml:space="preserve">DLP - ARTROSIS </t>
  </si>
  <si>
    <t xml:space="preserve">ELENA PINO SOLIS </t>
  </si>
  <si>
    <t>12620972-K</t>
  </si>
  <si>
    <t>ELENA TAPIA GONZALEZ</t>
  </si>
  <si>
    <t>4585677-1</t>
  </si>
  <si>
    <t xml:space="preserve">ELIANA SAGREDO ZAMORA </t>
  </si>
  <si>
    <t>12847339-4</t>
  </si>
  <si>
    <t xml:space="preserve">EMA GALLARDO MARTINEZ </t>
  </si>
  <si>
    <t>3544732-6</t>
  </si>
  <si>
    <t xml:space="preserve">RIESGO DE DEPENDENCIA </t>
  </si>
  <si>
    <t xml:space="preserve">EUGENIO GUERRA VERA </t>
  </si>
  <si>
    <t>4584914-7</t>
  </si>
  <si>
    <t xml:space="preserve">FLAVIA GONZALEZ COS </t>
  </si>
  <si>
    <t>7162810-8</t>
  </si>
  <si>
    <t xml:space="preserve">FLORA ROSSEL CATALAN </t>
  </si>
  <si>
    <t>5235074-3</t>
  </si>
  <si>
    <t>DEPENDENCIA MODEREDA</t>
  </si>
  <si>
    <t>FRANCISCO MULLER RAMIREZ</t>
  </si>
  <si>
    <t>9338963-8</t>
  </si>
  <si>
    <t xml:space="preserve">GEANNIS HERRERA ORELLANA </t>
  </si>
  <si>
    <t>7529591-K</t>
  </si>
  <si>
    <t xml:space="preserve">GLADYS QUIROZ BASAEZ </t>
  </si>
  <si>
    <t>6649686-4</t>
  </si>
  <si>
    <t>AUTOVALENTE c/R</t>
  </si>
  <si>
    <t xml:space="preserve">GLADYS SALINAS ALVARADO </t>
  </si>
  <si>
    <t>7328138-5</t>
  </si>
  <si>
    <t xml:space="preserve">GLORIA GUERRA TABILO </t>
  </si>
  <si>
    <t>8872648-0</t>
  </si>
  <si>
    <t xml:space="preserve">GRACIELA BRICEÑO ALARCON </t>
  </si>
  <si>
    <t>5083019-5</t>
  </si>
  <si>
    <t xml:space="preserve">GRISELDA CONTRERAS ABARCA </t>
  </si>
  <si>
    <t>5919460-7</t>
  </si>
  <si>
    <t xml:space="preserve">GUACOLDA QUEZADA FUENTEALBA </t>
  </si>
  <si>
    <t>5431305-5</t>
  </si>
  <si>
    <t>DLP - PARKINSON</t>
  </si>
  <si>
    <t xml:space="preserve">GUILLERMO CEPEDA ABARCA </t>
  </si>
  <si>
    <t>7750628-4</t>
  </si>
  <si>
    <t>GUILLERMO CORDOVA RIQUELME</t>
  </si>
  <si>
    <t>5731181-9</t>
  </si>
  <si>
    <t xml:space="preserve">HECTOR GUZMAN PEÑA </t>
  </si>
  <si>
    <t>7850103-0</t>
  </si>
  <si>
    <t>HELEN PIZARRO CRUZ</t>
  </si>
  <si>
    <t>18269695-1</t>
  </si>
  <si>
    <t xml:space="preserve">IRMA ARAYA ZABALA </t>
  </si>
  <si>
    <t>3582799-4</t>
  </si>
  <si>
    <t>DLP - ERCIII</t>
  </si>
  <si>
    <t xml:space="preserve">IRMA QUIROZ ARAYA </t>
  </si>
  <si>
    <t>10091858-7</t>
  </si>
  <si>
    <t xml:space="preserve">ISMAEL FERNANDEZ MALDONADO </t>
  </si>
  <si>
    <t>10007906-2</t>
  </si>
  <si>
    <t xml:space="preserve">JAIME POZO SILVA </t>
  </si>
  <si>
    <t>9563113-4</t>
  </si>
  <si>
    <t>JAQUELINE TRONCOSO MUQUILLAZA</t>
  </si>
  <si>
    <t>10515227-2</t>
  </si>
  <si>
    <t>JEAN PACHE SALINAS</t>
  </si>
  <si>
    <t>8353607-1</t>
  </si>
  <si>
    <t xml:space="preserve">JOHANA VARGAS DONOSO </t>
  </si>
  <si>
    <t>12952290-9</t>
  </si>
  <si>
    <t>JORGE GABAUDE SAGREDO</t>
  </si>
  <si>
    <t>4113266-3</t>
  </si>
  <si>
    <t xml:space="preserve">JORGE PIZARRO HERRERA </t>
  </si>
  <si>
    <t>11831790-4</t>
  </si>
  <si>
    <t>JOSE TAPIA GONZALEZ</t>
  </si>
  <si>
    <t>5040931-7</t>
  </si>
  <si>
    <t>JUAN  MOLINA MERY</t>
  </si>
  <si>
    <t>16231518-8</t>
  </si>
  <si>
    <t>JUAN ARANCIBIA VICENCIO</t>
  </si>
  <si>
    <t>9809593-4</t>
  </si>
  <si>
    <t>JUAN PEREDO BARRIENTO</t>
  </si>
  <si>
    <t>9178495-5</t>
  </si>
  <si>
    <t>JUAN TAPIA GONZALEZ</t>
  </si>
  <si>
    <t>12453571-9</t>
  </si>
  <si>
    <t>6076732-7</t>
  </si>
  <si>
    <t xml:space="preserve">JUANA  LOPEZ QUEMPUAN </t>
  </si>
  <si>
    <t>7736946-5</t>
  </si>
  <si>
    <t xml:space="preserve">JUANA ALLENDES GUERRERO </t>
  </si>
  <si>
    <t>5915385-4</t>
  </si>
  <si>
    <t xml:space="preserve">AUTOVALENTE S/R </t>
  </si>
  <si>
    <t xml:space="preserve">JUANA OJEDA OJEDA </t>
  </si>
  <si>
    <t>5383308-K</t>
  </si>
  <si>
    <t xml:space="preserve">DEPENDIENTE TOTAL </t>
  </si>
  <si>
    <t xml:space="preserve">KATHERINE CARTAGENA </t>
  </si>
  <si>
    <t>17805900-9</t>
  </si>
  <si>
    <t xml:space="preserve">LENINA GONZALEZ SACCHI </t>
  </si>
  <si>
    <t>11622087-3</t>
  </si>
  <si>
    <t xml:space="preserve">LUCIA BULBOA GRANDON </t>
  </si>
  <si>
    <t>3717238-3</t>
  </si>
  <si>
    <t>DLP - HIPO</t>
  </si>
  <si>
    <t>LUCRECIA FERNANDEZ PEÑA</t>
  </si>
  <si>
    <t>7725866-3</t>
  </si>
  <si>
    <t>autovalente  s/riesgo</t>
  </si>
  <si>
    <t>LUIS DURAN QUEZADA</t>
  </si>
  <si>
    <t>7693549-1</t>
  </si>
  <si>
    <t>LUIS FLORES ESCOBEDO</t>
  </si>
  <si>
    <t>8733435-K</t>
  </si>
  <si>
    <t xml:space="preserve">LUISA VEGA IBAÑEZ </t>
  </si>
  <si>
    <t>12381244-1</t>
  </si>
  <si>
    <t xml:space="preserve">LUZ FIGUEROA SARMIENTO </t>
  </si>
  <si>
    <t>7677981-3</t>
  </si>
  <si>
    <t xml:space="preserve">MABEL AROS SEPULVEDA </t>
  </si>
  <si>
    <t>11001554-2</t>
  </si>
  <si>
    <t xml:space="preserve">ASMA </t>
  </si>
  <si>
    <t xml:space="preserve">MAGALY GALDAMES MARTINES </t>
  </si>
  <si>
    <t>9556218-3</t>
  </si>
  <si>
    <t xml:space="preserve">MAGARITA UBILLA VILLAGRAN </t>
  </si>
  <si>
    <t>7068841-7</t>
  </si>
  <si>
    <t>ARTROSIS -DLP-HIPO</t>
  </si>
  <si>
    <t>MANUEL NUÑEZ CEA</t>
  </si>
  <si>
    <t>4782990-9</t>
  </si>
  <si>
    <t>MANUEL ROMERO TEMPLE</t>
  </si>
  <si>
    <t>8680332-1</t>
  </si>
  <si>
    <t xml:space="preserve">MARCELA ESPINOZA ROSSEL </t>
  </si>
  <si>
    <t>14575414-3</t>
  </si>
  <si>
    <t xml:space="preserve">MARCELA ROMERO TEMPLE </t>
  </si>
  <si>
    <t>11622163-2</t>
  </si>
  <si>
    <t xml:space="preserve">MARGARITA GUZMAN AMPUERO </t>
  </si>
  <si>
    <t>6581998-8</t>
  </si>
  <si>
    <t xml:space="preserve">MARGARITA MORALES MORALES </t>
  </si>
  <si>
    <t>3763863-3</t>
  </si>
  <si>
    <t>DILSLIPIDEMIA</t>
  </si>
  <si>
    <t xml:space="preserve">MARIA AMAYA VERA </t>
  </si>
  <si>
    <t>14669103-K</t>
  </si>
  <si>
    <t xml:space="preserve">MARIA BARRIENTO QUIROGA </t>
  </si>
  <si>
    <t>6763551-5</t>
  </si>
  <si>
    <t xml:space="preserve">MARIA CACERES MOLINA </t>
  </si>
  <si>
    <t>5365822-9</t>
  </si>
  <si>
    <t>MARIA ISABEL  PIZARRO GUERRERO</t>
  </si>
  <si>
    <t>4870372-0</t>
  </si>
  <si>
    <t xml:space="preserve">MARIA JUSTINIANO ARO </t>
  </si>
  <si>
    <t>6095861-0</t>
  </si>
  <si>
    <t>DLP-HIPO-ART</t>
  </si>
  <si>
    <t>MARIA LABBE SILVA</t>
  </si>
  <si>
    <t>7922391-3</t>
  </si>
  <si>
    <t xml:space="preserve">MARÍA MONDACA PEREZ </t>
  </si>
  <si>
    <t>9393251-K</t>
  </si>
  <si>
    <t>MARIA OLIVARES OLGUIN</t>
  </si>
  <si>
    <t>4741811-9</t>
  </si>
  <si>
    <t>HIPOT</t>
  </si>
  <si>
    <t xml:space="preserve">MARIA PALACIOS ARREDONDO </t>
  </si>
  <si>
    <t>4849127-8</t>
  </si>
  <si>
    <t>MARIA PUGAS TORRES</t>
  </si>
  <si>
    <t>5428714-3</t>
  </si>
  <si>
    <t>AUTOVALENTE C/RIESGO</t>
  </si>
  <si>
    <t xml:space="preserve">MARISOL PATRONE GONZALEZ </t>
  </si>
  <si>
    <t>8881698-6</t>
  </si>
  <si>
    <t xml:space="preserve">MARITZA HUENTEMIL CASTRO </t>
  </si>
  <si>
    <t>9016451-1</t>
  </si>
  <si>
    <t xml:space="preserve">MARITZA OYANEDEL BARRIA </t>
  </si>
  <si>
    <t>11622517-4</t>
  </si>
  <si>
    <t xml:space="preserve">MARTA BORQUEZ CASTILLO </t>
  </si>
  <si>
    <t>5159278-6</t>
  </si>
  <si>
    <t xml:space="preserve">BARTEL: DEPENDENCIA LEVE </t>
  </si>
  <si>
    <t xml:space="preserve">MARTA PASTENE  ZARAGOZA </t>
  </si>
  <si>
    <t>5105312-5</t>
  </si>
  <si>
    <t xml:space="preserve">MECEDES RODRIGUES CARRILLO </t>
  </si>
  <si>
    <t>10573047-0</t>
  </si>
  <si>
    <t>MIGUEL GONZALEZ SALAZAR</t>
  </si>
  <si>
    <t>10095787-6</t>
  </si>
  <si>
    <t xml:space="preserve">MIRZA POBLETE  BARRIOS </t>
  </si>
  <si>
    <t>8058526-8</t>
  </si>
  <si>
    <t xml:space="preserve">MYRIAM GUTIERREZ AGUILERA </t>
  </si>
  <si>
    <t>7630203-0</t>
  </si>
  <si>
    <t xml:space="preserve">MYRIAM SOZA VERA </t>
  </si>
  <si>
    <t>7677085-9</t>
  </si>
  <si>
    <t>HIPOTIROIDISMO - IGO</t>
  </si>
  <si>
    <t xml:space="preserve">NANCY ABALOS EGAÑA </t>
  </si>
  <si>
    <t>8554132-3</t>
  </si>
  <si>
    <t>NANCY CABALLERIA CANTO</t>
  </si>
  <si>
    <t>5762268-7</t>
  </si>
  <si>
    <t xml:space="preserve">AUTOVALENTE  S/RIESGO </t>
  </si>
  <si>
    <t xml:space="preserve">NAYADI HERRERA ORELLANA </t>
  </si>
  <si>
    <t>8357037-7</t>
  </si>
  <si>
    <t xml:space="preserve">NORA GONZALEZ CHACON </t>
  </si>
  <si>
    <t>5182938-7</t>
  </si>
  <si>
    <t>OCTAVIO SILVA VILLALOBOS</t>
  </si>
  <si>
    <t>3139868-1</t>
  </si>
  <si>
    <t xml:space="preserve">Autovalente  c/riesgo </t>
  </si>
  <si>
    <t>OLGA SEPULVEDA FRINCO</t>
  </si>
  <si>
    <t>6916681-4</t>
  </si>
  <si>
    <t xml:space="preserve">OLIVIA CAVALLO ACEVEDO </t>
  </si>
  <si>
    <t>5291720-4</t>
  </si>
  <si>
    <t xml:space="preserve">OLIVIA UGALDE ZAVALA </t>
  </si>
  <si>
    <t>9567675-8</t>
  </si>
  <si>
    <t>OSCAR IBAÑEZ IBAÑEZ</t>
  </si>
  <si>
    <t>6964281-0</t>
  </si>
  <si>
    <t>OSCAR LOPEZ TABILO</t>
  </si>
  <si>
    <t>5678972-3</t>
  </si>
  <si>
    <t xml:space="preserve">PAMELA QUIJONES MACHUCA </t>
  </si>
  <si>
    <t>11623871-3</t>
  </si>
  <si>
    <t>PAOLA VASQUEZ CABAÑA</t>
  </si>
  <si>
    <t>11827677-9</t>
  </si>
  <si>
    <t xml:space="preserve">PATRICIA BAEZ LOPEZ </t>
  </si>
  <si>
    <t>6254540-2</t>
  </si>
  <si>
    <t>AUTOVAELENTE S/R</t>
  </si>
  <si>
    <t xml:space="preserve">PATRICIA CHAPA GONZALEZ </t>
  </si>
  <si>
    <t>7038801-4</t>
  </si>
  <si>
    <t xml:space="preserve">PATRICIA NOVO VILLAGRAN </t>
  </si>
  <si>
    <t>10369825-1</t>
  </si>
  <si>
    <t xml:space="preserve">PATRICIA OVANDO LOBOS </t>
  </si>
  <si>
    <t>8188144-8</t>
  </si>
  <si>
    <t xml:space="preserve">PATRICIO PERALTA CARVAJAL </t>
  </si>
  <si>
    <t>10868698-7</t>
  </si>
  <si>
    <t xml:space="preserve">RAQUEL ARAOS GUTIERREZ </t>
  </si>
  <si>
    <t>13653818-7</t>
  </si>
  <si>
    <t xml:space="preserve">RAQUEL FIGUEROA IBACACHE </t>
  </si>
  <si>
    <t>6010440-9</t>
  </si>
  <si>
    <t xml:space="preserve">REGINA YUZ GONZÁLEZ </t>
  </si>
  <si>
    <t>9817790-6</t>
  </si>
  <si>
    <t xml:space="preserve">RICARDO  FLORES  BASCUÑAN </t>
  </si>
  <si>
    <t>4842672-7</t>
  </si>
  <si>
    <t>acv</t>
  </si>
  <si>
    <t>RICARDO HARDING SERRANO</t>
  </si>
  <si>
    <t>5470761-4</t>
  </si>
  <si>
    <t xml:space="preserve">ROBERTO PEREZ ESPEJO </t>
  </si>
  <si>
    <t>5245546-4</t>
  </si>
  <si>
    <t>RODOLFO ENCINA BUSTOS</t>
  </si>
  <si>
    <t>5917116-K</t>
  </si>
  <si>
    <t xml:space="preserve">RODOLFO ORTIZ </t>
  </si>
  <si>
    <t>21924832-6</t>
  </si>
  <si>
    <t xml:space="preserve">SANTOS ALARCON SARAVIA </t>
  </si>
  <si>
    <t>6459373-0</t>
  </si>
  <si>
    <t>SERGIO CAÑON GONZALEZ</t>
  </si>
  <si>
    <t>9347023-0</t>
  </si>
  <si>
    <t xml:space="preserve">SONIA BUSTAMANTE MUÑOZ </t>
  </si>
  <si>
    <t>3957387-3</t>
  </si>
  <si>
    <t xml:space="preserve">VERÓNICA PEREDO BARRIENTOS </t>
  </si>
  <si>
    <t>8945585-5</t>
  </si>
  <si>
    <t>VICTOR BERNAL SANTIAGO</t>
  </si>
  <si>
    <t>6174565-3</t>
  </si>
  <si>
    <t>VICTOR ESCOBAR CORTEZ</t>
  </si>
  <si>
    <t>9776307-0</t>
  </si>
  <si>
    <t xml:space="preserve">VICTOR PEREZ GUZMAN </t>
  </si>
  <si>
    <t>15750770-2</t>
  </si>
  <si>
    <t xml:space="preserve">VICTOR TRONCOSO MANRIQUEZ </t>
  </si>
  <si>
    <t>6758296-9</t>
  </si>
  <si>
    <t xml:space="preserve">XIMENA  TORRES  CHAPA </t>
  </si>
  <si>
    <t>15080602-K</t>
  </si>
  <si>
    <t>MANUEL CARRASCO RAVECO</t>
  </si>
  <si>
    <t>3955864-5</t>
  </si>
  <si>
    <t xml:space="preserve">LUIS DELGADO CACERES </t>
  </si>
  <si>
    <t>16502061-8</t>
  </si>
  <si>
    <t xml:space="preserve">JOEL SILVA  SAAVEDRA </t>
  </si>
  <si>
    <t>12060171-7</t>
  </si>
  <si>
    <t xml:space="preserve">JUAN ESPINOZA  ROSEL  </t>
  </si>
  <si>
    <t>11388460-6</t>
  </si>
  <si>
    <t xml:space="preserve">EDITH GUERRERO GUAJARDO </t>
  </si>
  <si>
    <t>12626064-4</t>
  </si>
  <si>
    <t xml:space="preserve">ABIGAIL MARTINEZ GUTIERREZ </t>
  </si>
  <si>
    <t>180322763-0</t>
  </si>
  <si>
    <t>ADOLFO VALLADARES HERNANDEZ</t>
  </si>
  <si>
    <t>6334618-7</t>
  </si>
  <si>
    <t>RND</t>
  </si>
  <si>
    <t xml:space="preserve">ADRIANA YOP RIQUELME </t>
  </si>
  <si>
    <t>3449070-8</t>
  </si>
  <si>
    <t xml:space="preserve">ADRIANACOLLAO ARANGUIZ </t>
  </si>
  <si>
    <t>6074420-3</t>
  </si>
  <si>
    <t>AGUSTINA CANELO GUENIS</t>
  </si>
  <si>
    <t>4312905-8</t>
  </si>
  <si>
    <t>AGUSTINA FUENTEALBA FLORES</t>
  </si>
  <si>
    <t>4389370-K</t>
  </si>
  <si>
    <t xml:space="preserve">ALDO MONTIEL OLMOS </t>
  </si>
  <si>
    <t>12451406-1</t>
  </si>
  <si>
    <t>ALEJANDRO GONZALEZ BASCUÑAN</t>
  </si>
  <si>
    <t>6544045-8</t>
  </si>
  <si>
    <t>ALEJANDRO PERALTA MARTINEZ</t>
  </si>
  <si>
    <t>8210757-6</t>
  </si>
  <si>
    <t xml:space="preserve">ALEX  ZUÑIGA ACEVEDO </t>
  </si>
  <si>
    <t>9592995-8</t>
  </si>
  <si>
    <t>ALEXI MUÑOZ PASTENE</t>
  </si>
  <si>
    <t>15751597-7</t>
  </si>
  <si>
    <t>ALEXIS CONCHA RUIZ</t>
  </si>
  <si>
    <t>10489920-K</t>
  </si>
  <si>
    <t>ALFREDO AVALOS CERDA</t>
  </si>
  <si>
    <t>5589496-5</t>
  </si>
  <si>
    <t>ALFREDO GUTIERREZ GUTIERREZ</t>
  </si>
  <si>
    <t>12229906-6</t>
  </si>
  <si>
    <t>ALFREDO SAAVEDRA FARIAS</t>
  </si>
  <si>
    <t>6459975-5</t>
  </si>
  <si>
    <t xml:space="preserve">ALICIA  GUTIERREZ VALENZUELA </t>
  </si>
  <si>
    <t>8551205-6</t>
  </si>
  <si>
    <t>ALICIA ABARCA SAEZ</t>
  </si>
  <si>
    <t>8603965-6</t>
  </si>
  <si>
    <t>ALICIA MILLANAO PAILAYA</t>
  </si>
  <si>
    <t>6785878-6</t>
  </si>
  <si>
    <t xml:space="preserve">ALICIA RIOS SALAZAR </t>
  </si>
  <si>
    <t>6094562-4</t>
  </si>
  <si>
    <t xml:space="preserve">ALICIA SEPULVEDA VASQUEZ </t>
  </si>
  <si>
    <t>6152879-2</t>
  </si>
  <si>
    <t>ALOISIO ALMEIDA DOMINICINI</t>
  </si>
  <si>
    <t>26269136-5</t>
  </si>
  <si>
    <t xml:space="preserve">ANA CALDERON CALDERON </t>
  </si>
  <si>
    <t>5727337-2</t>
  </si>
  <si>
    <t xml:space="preserve">ANA DIAZ LARA </t>
  </si>
  <si>
    <t>7147222-1</t>
  </si>
  <si>
    <t xml:space="preserve">ANA FLORES ARREDONDO </t>
  </si>
  <si>
    <t>8993631-4</t>
  </si>
  <si>
    <t xml:space="preserve">ANA LEIVA LARA </t>
  </si>
  <si>
    <t>8723464-9</t>
  </si>
  <si>
    <t xml:space="preserve">ANA LEIVA NUÑEZ </t>
  </si>
  <si>
    <t>6398695-K</t>
  </si>
  <si>
    <t>AUTOVALETE s/R</t>
  </si>
  <si>
    <t xml:space="preserve">ANA LEON COLLAO </t>
  </si>
  <si>
    <t>4960169-7</t>
  </si>
  <si>
    <t xml:space="preserve">ANA MARIA GONZALEZ SACCHI </t>
  </si>
  <si>
    <t>9637742-8</t>
  </si>
  <si>
    <t>55-59</t>
  </si>
  <si>
    <t xml:space="preserve">ANA OLMEDO INZULZA </t>
  </si>
  <si>
    <t>6845173-6</t>
  </si>
  <si>
    <t xml:space="preserve">ANA PIZARRO MUÑOZ </t>
  </si>
  <si>
    <t>5383311-K</t>
  </si>
  <si>
    <t xml:space="preserve">ANA SALAS TAPIA </t>
  </si>
  <si>
    <t>8612508-0</t>
  </si>
  <si>
    <t xml:space="preserve">ANA SILVA PEREIRA </t>
  </si>
  <si>
    <t>9334322-0</t>
  </si>
  <si>
    <t xml:space="preserve">ANA TORRES GALZAMES </t>
  </si>
  <si>
    <t>5979415-9</t>
  </si>
  <si>
    <t xml:space="preserve">ANA VASQUEZ CARDENAS </t>
  </si>
  <si>
    <t>8689525-0</t>
  </si>
  <si>
    <t>ASMA - HIPO</t>
  </si>
  <si>
    <t>ANA ZAMORA BAHAMONDES</t>
  </si>
  <si>
    <t>9206090-K</t>
  </si>
  <si>
    <t xml:space="preserve">ANDRES HERNANDEZ ALVARADO </t>
  </si>
  <si>
    <t>8935634-2</t>
  </si>
  <si>
    <t>17/02/202</t>
  </si>
  <si>
    <t xml:space="preserve">ANGELICA DIAZ CANO </t>
  </si>
  <si>
    <t>10383454-7</t>
  </si>
  <si>
    <t>13-01-2020175</t>
  </si>
  <si>
    <t>ANIBAL MARTINEZ GRASSI</t>
  </si>
  <si>
    <t>5645963-4</t>
  </si>
  <si>
    <t>ARGELIA ALFARO CORTEZ</t>
  </si>
  <si>
    <t>1648674-4</t>
  </si>
  <si>
    <t>AUERLIO ZAMORA DIAZ</t>
  </si>
  <si>
    <t>5299328-8</t>
  </si>
  <si>
    <t xml:space="preserve">AURORA PIZARRO CORDOVA </t>
  </si>
  <si>
    <t>3117176-8</t>
  </si>
  <si>
    <t xml:space="preserve">DEPENDIENTE LEVE </t>
  </si>
  <si>
    <t xml:space="preserve">BARBARA CUADRA VERA </t>
  </si>
  <si>
    <t>19326444-1</t>
  </si>
  <si>
    <t>BENJAMIN MUÑOZ SILVA</t>
  </si>
  <si>
    <t>8499361-1</t>
  </si>
  <si>
    <t xml:space="preserve">BENJAMIN RODRIGUEZ SILVA </t>
  </si>
  <si>
    <t>4934596-8</t>
  </si>
  <si>
    <t>BERNARDITA VALDERRAMA PAVES</t>
  </si>
  <si>
    <t>8760817-4</t>
  </si>
  <si>
    <t>BERNORD DURIER DUCHEMIN</t>
  </si>
  <si>
    <t>7655357-2</t>
  </si>
  <si>
    <t>BERTA TEMPLE TEMPLE</t>
  </si>
  <si>
    <t>4964703-4</t>
  </si>
  <si>
    <t>BLANCA NEIRA LARENAS</t>
  </si>
  <si>
    <t>4511041-9</t>
  </si>
  <si>
    <t>hvi</t>
  </si>
  <si>
    <t xml:space="preserve">BRENDA BECERRA PAVEZ </t>
  </si>
  <si>
    <t>9535893-4</t>
  </si>
  <si>
    <t xml:space="preserve">BRIGIDA JUSTINIANO BRAVO </t>
  </si>
  <si>
    <t>7393074-K</t>
  </si>
  <si>
    <t xml:space="preserve">BRUNILDA  SAGAL LOPEZ </t>
  </si>
  <si>
    <t>3313532-7</t>
  </si>
  <si>
    <t xml:space="preserve">CARLA MORALES MORALES </t>
  </si>
  <si>
    <t>14000781-1</t>
  </si>
  <si>
    <t xml:space="preserve">CARLINA RODRIGUEZ RAMOS </t>
  </si>
  <si>
    <t>7902414-7</t>
  </si>
  <si>
    <t xml:space="preserve">CARLOS AREVALO ESTAY </t>
  </si>
  <si>
    <t>7269656-5</t>
  </si>
  <si>
    <t>28-02--2020</t>
  </si>
  <si>
    <t xml:space="preserve">CARLOS BARRAZA MADRID </t>
  </si>
  <si>
    <t>8800151-6</t>
  </si>
  <si>
    <t>CARLOS GONZALES NAVARRO</t>
  </si>
  <si>
    <t>5961984-5</t>
  </si>
  <si>
    <t>EPOC-DLP-RI</t>
  </si>
  <si>
    <t>CARLOS LEYTON ESPINOZA</t>
  </si>
  <si>
    <t>4694679-0</t>
  </si>
  <si>
    <t>ERC</t>
  </si>
  <si>
    <t>DEPENDIENTE LEVE</t>
  </si>
  <si>
    <t>CARLOS MORALES SAEZ</t>
  </si>
  <si>
    <t>3850740-0</t>
  </si>
  <si>
    <t>ASMA-DLP</t>
  </si>
  <si>
    <t xml:space="preserve">riesgo  dependencia  </t>
  </si>
  <si>
    <t>CARLOS MUÑOZ ALVAREZ</t>
  </si>
  <si>
    <t>9459548-7</t>
  </si>
  <si>
    <t>CARLOS OLGUIN VEAS</t>
  </si>
  <si>
    <t>9080134-1</t>
  </si>
  <si>
    <t>CARLOS TORNIC BAEZA</t>
  </si>
  <si>
    <t>4967489-9</t>
  </si>
  <si>
    <t xml:space="preserve">AUTOVALENTE Riesgo dependencia </t>
  </si>
  <si>
    <t>CARLOS TORO GARAY</t>
  </si>
  <si>
    <t>4067445-5</t>
  </si>
  <si>
    <t>CARLOS TORRES GATICA</t>
  </si>
  <si>
    <t>6444416-6</t>
  </si>
  <si>
    <t>CARLOS VEGA RAMIREZ</t>
  </si>
  <si>
    <t>3726728-7</t>
  </si>
  <si>
    <t xml:space="preserve">CARMEN FAUNDEZ CACERES </t>
  </si>
  <si>
    <t>8181806-1</t>
  </si>
  <si>
    <t xml:space="preserve">CARMEN GAETE MIÑO </t>
  </si>
  <si>
    <t>11044252-1</t>
  </si>
  <si>
    <t xml:space="preserve">CARMEN HOFFMAN BLAYA </t>
  </si>
  <si>
    <t>6480419-7</t>
  </si>
  <si>
    <t xml:space="preserve">CAROLINA TORRES JORQUERA </t>
  </si>
  <si>
    <t>20175478-K</t>
  </si>
  <si>
    <t xml:space="preserve">CAROLINA ZAMORA FIGUEROA </t>
  </si>
  <si>
    <t>12849185-6</t>
  </si>
  <si>
    <t>ASMA</t>
  </si>
  <si>
    <t xml:space="preserve">CATALINA CORTEZ GALVEZ </t>
  </si>
  <si>
    <t>13429370-5</t>
  </si>
  <si>
    <t xml:space="preserve">CATALINA OYARCE ROJAS </t>
  </si>
  <si>
    <t>14910511-5</t>
  </si>
  <si>
    <t>CECILIA LUNA FAUNDES</t>
  </si>
  <si>
    <t>3942290-5</t>
  </si>
  <si>
    <t>DLP-HIPOT</t>
  </si>
  <si>
    <t xml:space="preserve">RIESGO DE EPENDENCIA </t>
  </si>
  <si>
    <t xml:space="preserve">CECILIA MUÑOZ CAMPILLO </t>
  </si>
  <si>
    <t>7407644-0</t>
  </si>
  <si>
    <t xml:space="preserve">CECILIA PUENTE LUNA </t>
  </si>
  <si>
    <t>9390569-5</t>
  </si>
  <si>
    <t xml:space="preserve">CECILIA RUIZ URRUTIA </t>
  </si>
  <si>
    <t>9723754-9</t>
  </si>
  <si>
    <t xml:space="preserve">ARTROSIS RODILLA Y CADERA </t>
  </si>
  <si>
    <t>CECILIA TOBAR PEREZ</t>
  </si>
  <si>
    <t>6308196-5</t>
  </si>
  <si>
    <t>PRE-DM</t>
  </si>
  <si>
    <t xml:space="preserve">CELIA PEREDO BARRIENTOS </t>
  </si>
  <si>
    <t>10352869-0</t>
  </si>
  <si>
    <t>CESAR QUINTEROS LUQUE</t>
  </si>
  <si>
    <t>4136616-8</t>
  </si>
  <si>
    <t>CESAR VARGAS FERNANDEZ</t>
  </si>
  <si>
    <t>16081644-9</t>
  </si>
  <si>
    <t>DLP - PRE-DM</t>
  </si>
  <si>
    <t xml:space="preserve">CLARA JIMENEZ CUETO </t>
  </si>
  <si>
    <t>6163185-2</t>
  </si>
  <si>
    <t>CLAUDIA GONZALEZ CANDIA</t>
  </si>
  <si>
    <t>11832681-4</t>
  </si>
  <si>
    <t xml:space="preserve">CLAUDIA MOYA SALGADO </t>
  </si>
  <si>
    <t>12850607-1</t>
  </si>
  <si>
    <t>CLAUDIA QUIROZ HERNANDEZ</t>
  </si>
  <si>
    <t>1285197-0</t>
  </si>
  <si>
    <t xml:space="preserve">REST INSULINA </t>
  </si>
  <si>
    <t>CLAUDIA RAMIREZ GUAJARDO</t>
  </si>
  <si>
    <t>13998438-2</t>
  </si>
  <si>
    <t xml:space="preserve">CLAUDINA MARTINEZ MORALES </t>
  </si>
  <si>
    <t>9174154-7</t>
  </si>
  <si>
    <t>CLAUDIO RETAMAL RUBILAR</t>
  </si>
  <si>
    <t>3549843-5</t>
  </si>
  <si>
    <t>poc</t>
  </si>
  <si>
    <t>28/012020</t>
  </si>
  <si>
    <t xml:space="preserve">CLEMENTINA RUIZ QUEZADA </t>
  </si>
  <si>
    <t>9026874-0</t>
  </si>
  <si>
    <t xml:space="preserve">ARTROSIS DE CADERA </t>
  </si>
  <si>
    <t xml:space="preserve">CORNELIO VARGAS CHAPARRO </t>
  </si>
  <si>
    <t>8138657-9</t>
  </si>
  <si>
    <t>60-64</t>
  </si>
  <si>
    <t>140 y -</t>
  </si>
  <si>
    <t xml:space="preserve">CRISTINA VILLALON UGARTE </t>
  </si>
  <si>
    <t>6536565-0</t>
  </si>
  <si>
    <t xml:space="preserve">CRUZ SALGADO SALGADO </t>
  </si>
  <si>
    <t>9753419-5</t>
  </si>
  <si>
    <t xml:space="preserve">CUBELLE RIVAS RAMIREZ </t>
  </si>
  <si>
    <t>8379343-0</t>
  </si>
  <si>
    <t>DAVID ASTUDILLO SALLER</t>
  </si>
  <si>
    <t>5773419-1</t>
  </si>
  <si>
    <t>HIPOT -DLP</t>
  </si>
  <si>
    <t>DAVID CEPEDA ARAYA</t>
  </si>
  <si>
    <t>9548926-5</t>
  </si>
  <si>
    <t>DAVID GONZALEZ MUÑOZ</t>
  </si>
  <si>
    <t>16103585-8</t>
  </si>
  <si>
    <t>DAVID JARA ALARCON</t>
  </si>
  <si>
    <t>5642857-7</t>
  </si>
  <si>
    <t xml:space="preserve">DELFINA CARVAJAL PALACIOS </t>
  </si>
  <si>
    <t>5909806-3</t>
  </si>
  <si>
    <t>DELIA FARIAS CORNEJO</t>
  </si>
  <si>
    <t>6561748-K</t>
  </si>
  <si>
    <t xml:space="preserve">DEVORA CARCAMO SUPLY </t>
  </si>
  <si>
    <t>8708692-5</t>
  </si>
  <si>
    <t xml:space="preserve">DOMINGO CANTO CASTRO </t>
  </si>
  <si>
    <t>3167066-7</t>
  </si>
  <si>
    <t>DOMINIQUE BARRALES GALDAMES</t>
  </si>
  <si>
    <t>16104132-7</t>
  </si>
  <si>
    <t xml:space="preserve">DOMITILA PAZ ENCALADA </t>
  </si>
  <si>
    <t>7451217-8</t>
  </si>
  <si>
    <t>HIPO - DLP</t>
  </si>
  <si>
    <t xml:space="preserve">DORILA JORQUERA CARVAJAL </t>
  </si>
  <si>
    <t>4580451-8</t>
  </si>
  <si>
    <t xml:space="preserve">DORIS AVILA RIVERA </t>
  </si>
  <si>
    <t>9536420-9</t>
  </si>
  <si>
    <t xml:space="preserve">DORIS GATICA SEPULVEDA </t>
  </si>
  <si>
    <t>9557371-1</t>
  </si>
  <si>
    <t xml:space="preserve">EDELMIRA TOLEDO BRAVO </t>
  </si>
  <si>
    <t>9011004-7</t>
  </si>
  <si>
    <t>EDITH ALBAREZ NARANJO</t>
  </si>
  <si>
    <t>6395004-1</t>
  </si>
  <si>
    <t xml:space="preserve">EDITH JIMENEZ ARANCIBIA </t>
  </si>
  <si>
    <t>8655191-8</t>
  </si>
  <si>
    <t xml:space="preserve">EDITH PEREDO BARRIENTOS </t>
  </si>
  <si>
    <t>7124260-9</t>
  </si>
  <si>
    <t xml:space="preserve">DLP - HIPO - ASMA </t>
  </si>
  <si>
    <t>EDMUNDO BRIGANARDELLO BASTIAS</t>
  </si>
  <si>
    <t>3451949-8</t>
  </si>
  <si>
    <t>EDUARDO AYALA FERRADA</t>
  </si>
  <si>
    <t>7969118-6</t>
  </si>
  <si>
    <t>EDUARDO MOLINA VARAS</t>
  </si>
  <si>
    <t>6130901-2</t>
  </si>
  <si>
    <t xml:space="preserve">EDUVIGIS MORENO LEIVA </t>
  </si>
  <si>
    <t>11099820-1</t>
  </si>
  <si>
    <t>COXARTROSIS</t>
  </si>
  <si>
    <t xml:space="preserve">ELBA CARVAJAL ARENAS </t>
  </si>
  <si>
    <t>5793632-0</t>
  </si>
  <si>
    <t xml:space="preserve">ELENA BERRIOS OTAROLA </t>
  </si>
  <si>
    <t>12660835-7</t>
  </si>
  <si>
    <t xml:space="preserve">ELENA MORAGA ARRIAGADA </t>
  </si>
  <si>
    <t>8723234-4</t>
  </si>
  <si>
    <t xml:space="preserve">ELENA PINO AÑASCO </t>
  </si>
  <si>
    <t>12039298-0</t>
  </si>
  <si>
    <t>DISLIPIDEMIA-IGO</t>
  </si>
  <si>
    <t>ELEODORO MENDEZ CORTES</t>
  </si>
  <si>
    <t>4849291-4</t>
  </si>
  <si>
    <t>ELIANA ESTAY ESTAY</t>
  </si>
  <si>
    <t>4646465-6</t>
  </si>
  <si>
    <t xml:space="preserve">ELIANA LARA CARVAJAL </t>
  </si>
  <si>
    <t>11621789-9</t>
  </si>
  <si>
    <t xml:space="preserve">ELIANA MOYA ALIAGA </t>
  </si>
  <si>
    <t>5742594-6</t>
  </si>
  <si>
    <t>ELIANA SANTANA MARTINEZ</t>
  </si>
  <si>
    <t>5461796-8</t>
  </si>
  <si>
    <t xml:space="preserve">EPILEPSIA </t>
  </si>
  <si>
    <t xml:space="preserve">ELIANA ULLOA RIQUELME </t>
  </si>
  <si>
    <t>5562368-6</t>
  </si>
  <si>
    <t>ELIANA URRUTIA ORDENES</t>
  </si>
  <si>
    <t>3483418-0</t>
  </si>
  <si>
    <t xml:space="preserve">ELISA OLIVARES MARTINEZ </t>
  </si>
  <si>
    <t>6567375-4</t>
  </si>
  <si>
    <t xml:space="preserve">ELIZABETH GUIORGUIADEZ HIDALGO </t>
  </si>
  <si>
    <t>8979548-6</t>
  </si>
  <si>
    <t>DISLIPIDEMIA - ARTROSIS</t>
  </si>
  <si>
    <t xml:space="preserve">ELSA CORTES QUIOZA </t>
  </si>
  <si>
    <t>12626328-7</t>
  </si>
  <si>
    <t xml:space="preserve">ELSA OJEDA MADRID </t>
  </si>
  <si>
    <t>10069117-5</t>
  </si>
  <si>
    <t>DISLIPIDEMIA -HIPO</t>
  </si>
  <si>
    <t>ELSA OSSANDON PEREIRA</t>
  </si>
  <si>
    <t>5040718-7</t>
  </si>
  <si>
    <t xml:space="preserve">ELSA TORRES VILLA </t>
  </si>
  <si>
    <t>9023574-5</t>
  </si>
  <si>
    <t xml:space="preserve">ELVIRA MELLADO REYES </t>
  </si>
  <si>
    <t>5296046-0</t>
  </si>
  <si>
    <t xml:space="preserve">EMILIA FARFAN MUÑOZ </t>
  </si>
  <si>
    <t>11731597-5</t>
  </si>
  <si>
    <t>ENESTINA VASQUEZ FELIU</t>
  </si>
  <si>
    <t>8907202-6</t>
  </si>
  <si>
    <t>PRE-DIABETES</t>
  </si>
  <si>
    <t>ENZO ESPINOZA OLIVARES</t>
  </si>
  <si>
    <t>16231502-1</t>
  </si>
  <si>
    <t xml:space="preserve">ERIK RODRIGUEZ SALAS </t>
  </si>
  <si>
    <t>10992238-2</t>
  </si>
  <si>
    <t xml:space="preserve">ERIKA BAXMAN OYARZUN </t>
  </si>
  <si>
    <t>9774570-6</t>
  </si>
  <si>
    <t xml:space="preserve">ERNESTINA ESTARADA AVENDAÑO </t>
  </si>
  <si>
    <t>8506944-6</t>
  </si>
  <si>
    <t xml:space="preserve">ERNESTINA VASQUEZ GOMEZ </t>
  </si>
  <si>
    <t>5564977-4</t>
  </si>
  <si>
    <t>ERNESTO MIRANDA LOPEZ</t>
  </si>
  <si>
    <t>4540239-8</t>
  </si>
  <si>
    <t xml:space="preserve">ESTELINA HERNANDEZ ZAMORA </t>
  </si>
  <si>
    <t>6789037-K</t>
  </si>
  <si>
    <t xml:space="preserve">ESTER HERNANDEZ GONZALEZ </t>
  </si>
  <si>
    <t>10416828-0</t>
  </si>
  <si>
    <t>ESTILITA ROJAS RUIZ</t>
  </si>
  <si>
    <t>6008642-7</t>
  </si>
  <si>
    <t>AUTOVALENTE S/ RIESGO</t>
  </si>
  <si>
    <t>EUGENIA ARANCIBIA ROJAS</t>
  </si>
  <si>
    <t>3819766-5</t>
  </si>
  <si>
    <t xml:space="preserve">EUGENIA SAAVEDRA ALVAREZ </t>
  </si>
  <si>
    <t>5984459-8</t>
  </si>
  <si>
    <t xml:space="preserve">EVELYN ARANCIBIA ALVAREZ </t>
  </si>
  <si>
    <t>12028013-9</t>
  </si>
  <si>
    <t>EXEQUIEL FLORES PONCE</t>
  </si>
  <si>
    <t>5720056-1</t>
  </si>
  <si>
    <t xml:space="preserve">EXEQUIEL SAAVEDRA SAAVEDRA </t>
  </si>
  <si>
    <t>3855649-5</t>
  </si>
  <si>
    <t xml:space="preserve">FABIOLA NUÑEZ MARTINEZ </t>
  </si>
  <si>
    <t>11825950-5</t>
  </si>
  <si>
    <t>FELIPE CANALES MARZAN</t>
  </si>
  <si>
    <t>4497501-7</t>
  </si>
  <si>
    <t>FELIPE ROJAS DIAZ</t>
  </si>
  <si>
    <t>4299980-6</t>
  </si>
  <si>
    <t xml:space="preserve">FERMIN PASTEN PASTEN </t>
  </si>
  <si>
    <t>4375215-4</t>
  </si>
  <si>
    <t>FERNANDO FIGUEROA CASTRO</t>
  </si>
  <si>
    <t>12230081-1</t>
  </si>
  <si>
    <t>FERNANDO FIGUEROA PIZARRO</t>
  </si>
  <si>
    <t>6079003-5</t>
  </si>
  <si>
    <t>FERNANDO MENDOZA MADRAZO</t>
  </si>
  <si>
    <t>5006939-7</t>
  </si>
  <si>
    <t>FERNANDO PAREDES HERRERA</t>
  </si>
  <si>
    <t>5168760-4</t>
  </si>
  <si>
    <t>FERNANDO PIZARRO CATALAN</t>
  </si>
  <si>
    <t>13230291-K</t>
  </si>
  <si>
    <t xml:space="preserve">FIDELIZA TORO GONZALEZ </t>
  </si>
  <si>
    <t>9724817-6</t>
  </si>
  <si>
    <t xml:space="preserve">FLOR ROJAS RETAMAL </t>
  </si>
  <si>
    <t>6706388-0</t>
  </si>
  <si>
    <t xml:space="preserve">FRANCISCO LIZAMA PACHECO </t>
  </si>
  <si>
    <t>10427765-9</t>
  </si>
  <si>
    <t>FRANCISCO MIRANDA VERA</t>
  </si>
  <si>
    <t>6309324-6</t>
  </si>
  <si>
    <t>AUTOVALENTE C/ RIESGO</t>
  </si>
  <si>
    <t>FREDDY NAVARRO GATICA</t>
  </si>
  <si>
    <t>69007070-4</t>
  </si>
  <si>
    <t xml:space="preserve">FRESIA PLAZA ULLOA </t>
  </si>
  <si>
    <t>8097363-2</t>
  </si>
  <si>
    <t xml:space="preserve">GABRIELA  LOPEZ MUÑOZ </t>
  </si>
  <si>
    <t>6622710-3</t>
  </si>
  <si>
    <t>GASTON ASTORGA ZUÑIGA</t>
  </si>
  <si>
    <t>5389854-8</t>
  </si>
  <si>
    <t xml:space="preserve">GENOVEVA ROMERO GONZALEZ </t>
  </si>
  <si>
    <t>16573163-8</t>
  </si>
  <si>
    <t xml:space="preserve">GEORGINA DIAZ DIAZ </t>
  </si>
  <si>
    <t>5833557-6</t>
  </si>
  <si>
    <t xml:space="preserve">GILDA GONZALEZ CORDOVA </t>
  </si>
  <si>
    <t>6676023-5</t>
  </si>
  <si>
    <t xml:space="preserve">GINA  MUÑOZ MUÑOZ </t>
  </si>
  <si>
    <t>14510479-3</t>
  </si>
  <si>
    <t xml:space="preserve">GINETTE AMBIADO ARAYA </t>
  </si>
  <si>
    <t>10878140-8</t>
  </si>
  <si>
    <t xml:space="preserve">GIOCONDA PONCE ORDENES </t>
  </si>
  <si>
    <t>5645953-7</t>
  </si>
  <si>
    <t xml:space="preserve">GIORGINA QUIROZ PEREZ </t>
  </si>
  <si>
    <t>4730439-3</t>
  </si>
  <si>
    <t xml:space="preserve">GISEL LEBEL GODOY </t>
  </si>
  <si>
    <t>4586089-2</t>
  </si>
  <si>
    <t xml:space="preserve">GISELA GONZALEZ HERNANDEZ </t>
  </si>
  <si>
    <t>12452012-6</t>
  </si>
  <si>
    <t xml:space="preserve">GLADYS ALVAREZ ANDANA </t>
  </si>
  <si>
    <t>9372811-4</t>
  </si>
  <si>
    <t xml:space="preserve">GLADYS ARAYA LEÓN </t>
  </si>
  <si>
    <t>8800984-3</t>
  </si>
  <si>
    <t xml:space="preserve">GLADYS BRICEÑO SOUMASTRE </t>
  </si>
  <si>
    <t>5445478-3</t>
  </si>
  <si>
    <t xml:space="preserve">GLADYS ESPINOZA PLEYIN </t>
  </si>
  <si>
    <t>6893193-2</t>
  </si>
  <si>
    <t xml:space="preserve">R. INSULINA </t>
  </si>
  <si>
    <t xml:space="preserve">GLADYS GONZALEZ RIVERA </t>
  </si>
  <si>
    <t>6353617-2</t>
  </si>
  <si>
    <t>GLADYS OLIVARES VIDELA</t>
  </si>
  <si>
    <t>7354483-1</t>
  </si>
  <si>
    <t>GLADYS POLANCO BERRIOS</t>
  </si>
  <si>
    <t>6480530-4</t>
  </si>
  <si>
    <t xml:space="preserve">GLORIA ACEVEDO VEGA </t>
  </si>
  <si>
    <t>6573144-4</t>
  </si>
  <si>
    <t xml:space="preserve">GLORIA GUZMAN VILLEGAS </t>
  </si>
  <si>
    <t>9296193-1</t>
  </si>
  <si>
    <t>GONZALO CONTRESRAS MOLINA</t>
  </si>
  <si>
    <t>10835255-8</t>
  </si>
  <si>
    <t xml:space="preserve">GRACIELA FUENZALIDA RIVERA </t>
  </si>
  <si>
    <t>8021328-K</t>
  </si>
  <si>
    <t xml:space="preserve">GRACIELA MONARDE ARANCUBIA </t>
  </si>
  <si>
    <t>8594623-4</t>
  </si>
  <si>
    <t>GRACIELA REYES GOMEZ</t>
  </si>
  <si>
    <t>4345935-K</t>
  </si>
  <si>
    <t>GREGORIO PARRAGUEZ CORTEZ</t>
  </si>
  <si>
    <t>12060153-9</t>
  </si>
  <si>
    <t>GREGORIO ROJAS CABRERA</t>
  </si>
  <si>
    <t>5918224-2</t>
  </si>
  <si>
    <t xml:space="preserve">GRISELDA SALAS HERRERA </t>
  </si>
  <si>
    <t>6726893-8</t>
  </si>
  <si>
    <t xml:space="preserve">AUTOVALENTE </t>
  </si>
  <si>
    <t>GUIDO RODRIGUEZ BERNAL</t>
  </si>
  <si>
    <t>8986669-3</t>
  </si>
  <si>
    <t>GUILERMO NOVA MANRIQUEZ</t>
  </si>
  <si>
    <t>8980591-0</t>
  </si>
  <si>
    <t>GUILLERMO ARRATIA ARMIJO</t>
  </si>
  <si>
    <t>4319694-4</t>
  </si>
  <si>
    <t>GUILLERMO CARTAGENA LOPEZ</t>
  </si>
  <si>
    <t>6420686-9</t>
  </si>
  <si>
    <t>DLP-ASMA</t>
  </si>
  <si>
    <t xml:space="preserve">GUILLERMO ORTIZ MATUS </t>
  </si>
  <si>
    <t>7464534-8</t>
  </si>
  <si>
    <t>GUILLERMO RIQUELME FICA</t>
  </si>
  <si>
    <t>4287014-5</t>
  </si>
  <si>
    <t xml:space="preserve">ARTROSIS DE RODILLA </t>
  </si>
  <si>
    <t>AUTVALENTE S/R</t>
  </si>
  <si>
    <t>GUILLERMO VALDIVIA SALGADO</t>
  </si>
  <si>
    <t>4692948-9</t>
  </si>
  <si>
    <t>DLP-ERC</t>
  </si>
  <si>
    <t>GUSTAVO VELASQUEZ RUIZ</t>
  </si>
  <si>
    <t>15557977-3</t>
  </si>
  <si>
    <t xml:space="preserve">HECTOR ARANCIBIA MUGA </t>
  </si>
  <si>
    <t>10514805-4</t>
  </si>
  <si>
    <t xml:space="preserve">HECTOR FREDES FERNANDEZ </t>
  </si>
  <si>
    <t>6621520-2</t>
  </si>
  <si>
    <t>HECTOR GONZALEZ ABARZA</t>
  </si>
  <si>
    <t>4531060-4</t>
  </si>
  <si>
    <t>HECTOR MANRIQUEZ ABDAY</t>
  </si>
  <si>
    <t>6739023-7</t>
  </si>
  <si>
    <t xml:space="preserve">HECTOR OJEDA MANRIQUEZ </t>
  </si>
  <si>
    <t>7143377-3</t>
  </si>
  <si>
    <t>HECTOR PEÑA PEZOA</t>
  </si>
  <si>
    <t>3683731-4</t>
  </si>
  <si>
    <t xml:space="preserve">RIESGO DEPENDENCIA </t>
  </si>
  <si>
    <t>HECTOR SOTO SEPULVEDA</t>
  </si>
  <si>
    <t>3744045-0</t>
  </si>
  <si>
    <t>AUTOVALENTE C/r</t>
  </si>
  <si>
    <t>HEINS MANSILLA TOLEDO</t>
  </si>
  <si>
    <t>18270470-9</t>
  </si>
  <si>
    <t>HERNAN AGUILERA RAMIREZ</t>
  </si>
  <si>
    <t>9229739-K</t>
  </si>
  <si>
    <t>HILDA GAETE GAETE</t>
  </si>
  <si>
    <t>4865333-2</t>
  </si>
  <si>
    <t>HILDA MUÑOZ REYES</t>
  </si>
  <si>
    <t>5411835-K</t>
  </si>
  <si>
    <t>utovalente s/r</t>
  </si>
  <si>
    <t xml:space="preserve">HILDA ROMERO SEPULVEDA </t>
  </si>
  <si>
    <t>5642978-6</t>
  </si>
  <si>
    <t xml:space="preserve">HINGA MONTERO VALENZUELA </t>
  </si>
  <si>
    <t>11044728-0</t>
  </si>
  <si>
    <t xml:space="preserve">HIRMA CISTERNAS QUEZADA </t>
  </si>
  <si>
    <t>5919842-4</t>
  </si>
  <si>
    <t xml:space="preserve">HORTENSIA CHAPA GONZALEZ </t>
  </si>
  <si>
    <t>4802985-K</t>
  </si>
  <si>
    <t>12/02/20201</t>
  </si>
  <si>
    <t>HUGO BRITO PEREZ</t>
  </si>
  <si>
    <t>6016281-6</t>
  </si>
  <si>
    <t>HUGO GONZALEZ ARANCIBIA</t>
  </si>
  <si>
    <t>7641062-3</t>
  </si>
  <si>
    <t>HUGO HERNANDEZ SILVA</t>
  </si>
  <si>
    <t>5047031-8</t>
  </si>
  <si>
    <t>DLP-IGO</t>
  </si>
  <si>
    <t>HUGO PEÑA SILVA</t>
  </si>
  <si>
    <t>4937771-1</t>
  </si>
  <si>
    <t xml:space="preserve">INES MUÑOZ LOPEZ </t>
  </si>
  <si>
    <t>7630513-7</t>
  </si>
  <si>
    <t>INES ORTEGA HERNANDEZ</t>
  </si>
  <si>
    <t>4929220-1</t>
  </si>
  <si>
    <t xml:space="preserve">IRMA CASTRO RICHARD </t>
  </si>
  <si>
    <t>3757407-4</t>
  </si>
  <si>
    <t xml:space="preserve">IRMA DAMIAN PATIÑO </t>
  </si>
  <si>
    <t>1380636-5</t>
  </si>
  <si>
    <t xml:space="preserve">IRMA MUÑOZ CISTERNAS </t>
  </si>
  <si>
    <t>11958356-K</t>
  </si>
  <si>
    <t xml:space="preserve">IRMA RAMOS GONZALEZ </t>
  </si>
  <si>
    <t>8256395-4</t>
  </si>
  <si>
    <t xml:space="preserve">IRMA ROBLES POBLETE </t>
  </si>
  <si>
    <t>4153604-7</t>
  </si>
  <si>
    <t>IRMA SANDOVAL NUÑEZ</t>
  </si>
  <si>
    <t>6235677-4</t>
  </si>
  <si>
    <t xml:space="preserve">EPILEPSIA - PARKINSON </t>
  </si>
  <si>
    <t xml:space="preserve">IRMINA MOYA ZAMBRANO </t>
  </si>
  <si>
    <t>8751249-5</t>
  </si>
  <si>
    <t>ISABEL PINTO ENCINA</t>
  </si>
  <si>
    <t>7157559-4</t>
  </si>
  <si>
    <t xml:space="preserve">ISABEL PLAZA ARANCIBIA </t>
  </si>
  <si>
    <t>6840723-0</t>
  </si>
  <si>
    <t xml:space="preserve">ISABEL PONCE SEPULVEDA </t>
  </si>
  <si>
    <t>7236452-K</t>
  </si>
  <si>
    <t>Autovalente s/r</t>
  </si>
  <si>
    <t xml:space="preserve">IVONNE CORNEJO CISTERNAS </t>
  </si>
  <si>
    <t>10256386-7</t>
  </si>
  <si>
    <t>JACOB PARRA FERNADEZ</t>
  </si>
  <si>
    <t>4055944-2</t>
  </si>
  <si>
    <t xml:space="preserve">JAIME MARTINEZ SAN MARTIN </t>
  </si>
  <si>
    <t>6189326-1</t>
  </si>
  <si>
    <t xml:space="preserve">JAIME NAVERRO GAETE </t>
  </si>
  <si>
    <t>4806703-4</t>
  </si>
  <si>
    <t>JAIME PINTO CORTES</t>
  </si>
  <si>
    <t>6816831-7</t>
  </si>
  <si>
    <t>JAIME RAMOS AHUMADA</t>
  </si>
  <si>
    <t>7855609-9</t>
  </si>
  <si>
    <t>JAIME ROJAS PIZARRO</t>
  </si>
  <si>
    <t>8569281-K</t>
  </si>
  <si>
    <t xml:space="preserve">JAQUELINE FUENTES LOBOS </t>
  </si>
  <si>
    <t>9299889-4</t>
  </si>
  <si>
    <t>JAVIER CORREA VARGAS</t>
  </si>
  <si>
    <t>8806999-4</t>
  </si>
  <si>
    <t>jeanette espinoza toro</t>
  </si>
  <si>
    <t>12240377-7</t>
  </si>
  <si>
    <t xml:space="preserve">JENNIER VICENCIO ARANCIBIA </t>
  </si>
  <si>
    <t>6934532-8</t>
  </si>
  <si>
    <t xml:space="preserve">DEPENDENCIA MODERADA </t>
  </si>
  <si>
    <t xml:space="preserve">JENOVEVA LIRA LABRA </t>
  </si>
  <si>
    <t>10086782-6</t>
  </si>
  <si>
    <t>JESSENIA GUTIERREZ GUTIERREZ</t>
  </si>
  <si>
    <t>9541997-6</t>
  </si>
  <si>
    <t xml:space="preserve">JOHANNA VALENZUELA CASTILLO </t>
  </si>
  <si>
    <t>14002127-K</t>
  </si>
  <si>
    <t>JORGE AMOR LOPEZ</t>
  </si>
  <si>
    <t>6902098-4</t>
  </si>
  <si>
    <t>JORGE BRAVO VALDES</t>
  </si>
  <si>
    <t>7431186-5</t>
  </si>
  <si>
    <t>JORGE CANALES RIOS</t>
  </si>
  <si>
    <t>3672713-6</t>
  </si>
  <si>
    <t>jorge  figueroa   sarmiento</t>
  </si>
  <si>
    <t>8847985-8</t>
  </si>
  <si>
    <t>JORGE GOMEZ LAZO</t>
  </si>
  <si>
    <t>9271093-9</t>
  </si>
  <si>
    <t xml:space="preserve">JORGE GONZALEZ ORDENES </t>
  </si>
  <si>
    <t>JORGE LOPEZ CORDOVA</t>
  </si>
  <si>
    <t>JORGE LOPEZ TABILO</t>
  </si>
  <si>
    <t>6154842-4</t>
  </si>
  <si>
    <t>JORGE SALAZAR DONOSO</t>
  </si>
  <si>
    <t>4918027-6</t>
  </si>
  <si>
    <t>JORGE ZAMORA FISCHER</t>
  </si>
  <si>
    <t>9014895-8</t>
  </si>
  <si>
    <t>JOSE CARVALLO ACEVEDO</t>
  </si>
  <si>
    <t>4694217-5</t>
  </si>
  <si>
    <t>AUTOVALENTE</t>
  </si>
  <si>
    <t>JOSE COLIN TORRES</t>
  </si>
  <si>
    <t>5555541-9</t>
  </si>
  <si>
    <t xml:space="preserve">JOSE DELGADO SOTO </t>
  </si>
  <si>
    <t>7034170-0</t>
  </si>
  <si>
    <t>JOSE FLORES GONZALEZ</t>
  </si>
  <si>
    <t>6012676-3</t>
  </si>
  <si>
    <t>JOSE HONORATIO DIAZ</t>
  </si>
  <si>
    <t>4796915-8</t>
  </si>
  <si>
    <t>JOSE IBACACHE FUENTES</t>
  </si>
  <si>
    <t>3528266-1</t>
  </si>
  <si>
    <t>JOSE LEIVA LARA</t>
  </si>
  <si>
    <t>5386455-4</t>
  </si>
  <si>
    <t>JOSE LIRA ROJAS</t>
  </si>
  <si>
    <t>11733685-9</t>
  </si>
  <si>
    <t>JOSE LOPEZ RODRIGUEZ</t>
  </si>
  <si>
    <t>8274848-2</t>
  </si>
  <si>
    <t xml:space="preserve">JOSE MASMAN CONTRERAS </t>
  </si>
  <si>
    <t>6168329-1</t>
  </si>
  <si>
    <t xml:space="preserve">JOSE MENDEZ ACEVEDO </t>
  </si>
  <si>
    <t>5337324-0</t>
  </si>
  <si>
    <t>JOSE MUÑOZ AGUAYO</t>
  </si>
  <si>
    <t>5286215-9</t>
  </si>
  <si>
    <t xml:space="preserve">JOSE RAMOS GONZALEZ </t>
  </si>
  <si>
    <t>6893070-7</t>
  </si>
  <si>
    <t>JOSE ROJAS GONZALEZ</t>
  </si>
  <si>
    <t>6526260-6</t>
  </si>
  <si>
    <t>JOSE TAPIA PUGAS</t>
  </si>
  <si>
    <t>11831619-3</t>
  </si>
  <si>
    <t xml:space="preserve">JOSE VASQUEZ CAMPUSANO </t>
  </si>
  <si>
    <t>5425356-7</t>
  </si>
  <si>
    <t xml:space="preserve">JUAN ARACENA OLMOS </t>
  </si>
  <si>
    <t>9295930-9</t>
  </si>
  <si>
    <t xml:space="preserve">JUAN ARANCIBIA ENCINA </t>
  </si>
  <si>
    <t>2807023-3</t>
  </si>
  <si>
    <t>JUAN CABRERA FARIAS</t>
  </si>
  <si>
    <t>4644159-1</t>
  </si>
  <si>
    <t>autovalente s/r</t>
  </si>
  <si>
    <t xml:space="preserve">JUAN CALISTO LLAQUIN </t>
  </si>
  <si>
    <t>10877880-6</t>
  </si>
  <si>
    <t>JUAN CARTAGENA FLORES</t>
  </si>
  <si>
    <t>4447931-1</t>
  </si>
  <si>
    <t>JUAN DIAZ ESPINOZA</t>
  </si>
  <si>
    <t>9344030-7</t>
  </si>
  <si>
    <t>JUAN ESPINOZA LABBE</t>
  </si>
  <si>
    <t>8556743-8</t>
  </si>
  <si>
    <t xml:space="preserve">JUAN GONZALEZ SACCHI </t>
  </si>
  <si>
    <t>8629808-2</t>
  </si>
  <si>
    <t>JUAN GUERRERO LOPEZ</t>
  </si>
  <si>
    <t>5840051-3</t>
  </si>
  <si>
    <t>JUAN HERNANDEZ VALDIVIA</t>
  </si>
  <si>
    <t>5135360-9</t>
  </si>
  <si>
    <t>JUAN LEIVA VERDUGO</t>
  </si>
  <si>
    <t>12455929-4</t>
  </si>
  <si>
    <t>JUAN MAGNAN FERNANDEZ</t>
  </si>
  <si>
    <t>4861232-6</t>
  </si>
  <si>
    <t>DLP-RND</t>
  </si>
  <si>
    <t xml:space="preserve">JUAN MONDACA FIGUEROA </t>
  </si>
  <si>
    <t>6416192-K</t>
  </si>
  <si>
    <t>JUAN MONTENEGRO GAMBOA</t>
  </si>
  <si>
    <t>6579920-0</t>
  </si>
  <si>
    <t xml:space="preserve">JUAN RIVAS GREZ </t>
  </si>
  <si>
    <t>10368851-1</t>
  </si>
  <si>
    <t>JUAN RODRIGUEZ SALAS</t>
  </si>
  <si>
    <t>13881869-1</t>
  </si>
  <si>
    <t xml:space="preserve">JUAN SOTO RAINAO </t>
  </si>
  <si>
    <t>8590929-0</t>
  </si>
  <si>
    <t>JUAN URZUA PACHECO</t>
  </si>
  <si>
    <t>4290342-6</t>
  </si>
  <si>
    <t xml:space="preserve">Riesgo  dependencia </t>
  </si>
  <si>
    <t xml:space="preserve">JUANA AHUMADA MOLINA </t>
  </si>
  <si>
    <t>2545693-9</t>
  </si>
  <si>
    <t xml:space="preserve">JUANA BAEZ MUÑOZ </t>
  </si>
  <si>
    <t>7720261-7</t>
  </si>
  <si>
    <t xml:space="preserve">JUANA LORCA URBINA </t>
  </si>
  <si>
    <t>3334140-7</t>
  </si>
  <si>
    <t xml:space="preserve">JUANA ZAMORANO FARIAS </t>
  </si>
  <si>
    <t>11832742-K</t>
  </si>
  <si>
    <t xml:space="preserve">JUDITH QUEZADA ALCAINO </t>
  </si>
  <si>
    <t>6738544-6</t>
  </si>
  <si>
    <t xml:space="preserve">HIPOTIRIODISMO </t>
  </si>
  <si>
    <t xml:space="preserve">AUTOVAELNTE C/R </t>
  </si>
  <si>
    <t xml:space="preserve">JULIA ARANCIBIA CONTRERAS </t>
  </si>
  <si>
    <t>9272651-7</t>
  </si>
  <si>
    <t xml:space="preserve">JULIA GAJARDO PARRAGUEZ </t>
  </si>
  <si>
    <t>8425275-1</t>
  </si>
  <si>
    <t>JULIO NORAMBUENA DIAZ</t>
  </si>
  <si>
    <t>3526636-4</t>
  </si>
  <si>
    <t>autovalente c/r</t>
  </si>
  <si>
    <t>JULIO OJEDA MADRID</t>
  </si>
  <si>
    <t>8950390-6</t>
  </si>
  <si>
    <t xml:space="preserve">KARINA MENDOZA MARTINEZ </t>
  </si>
  <si>
    <t>12225765-7</t>
  </si>
  <si>
    <t xml:space="preserve">LASTENIA ROSAS ALVAREZ </t>
  </si>
  <si>
    <t>6078112-5</t>
  </si>
  <si>
    <t xml:space="preserve">RIESGO DE DEPENDENCIA leve </t>
  </si>
  <si>
    <t>11/02/20201</t>
  </si>
  <si>
    <t xml:space="preserve">LAURA MELO BRAVO </t>
  </si>
  <si>
    <t>9814816-7</t>
  </si>
  <si>
    <t xml:space="preserve">LAURA VASQUEZ ARAOS </t>
  </si>
  <si>
    <t>8757757-0</t>
  </si>
  <si>
    <t xml:space="preserve">LEONTINA SAN MARTIN PUEBLA </t>
  </si>
  <si>
    <t>6761069-5</t>
  </si>
  <si>
    <t>LILIANA HENRIQUEZ VALDES</t>
  </si>
  <si>
    <t>6406745-1</t>
  </si>
  <si>
    <t>AUTVALENTE C/R</t>
  </si>
  <si>
    <t xml:space="preserve">LILIANA VASQUEZ NUÑEZ </t>
  </si>
  <si>
    <t>6566002-4</t>
  </si>
  <si>
    <t>LISSETTE PONCE GOMEZ</t>
  </si>
  <si>
    <t>19776618-2</t>
  </si>
  <si>
    <t xml:space="preserve">LORENA PADILLA SALAS </t>
  </si>
  <si>
    <t>12624932-2</t>
  </si>
  <si>
    <t>LORENA URZUA GUAJARDO</t>
  </si>
  <si>
    <t>13022843-7</t>
  </si>
  <si>
    <t>lucia abarca martinez</t>
  </si>
  <si>
    <t>5823204-1</t>
  </si>
  <si>
    <t>LUCIA CONTRERAS CASTILLO</t>
  </si>
  <si>
    <t>1866488-7</t>
  </si>
  <si>
    <t xml:space="preserve">LUCIA MOYA GAJARDO </t>
  </si>
  <si>
    <t>10355778-K</t>
  </si>
  <si>
    <t>LUIS AHUMADA ARANCIBIA</t>
  </si>
  <si>
    <t>12114274-0</t>
  </si>
  <si>
    <t>LUIS ALEGRIA PINOCHET</t>
  </si>
  <si>
    <t>4037950-9</t>
  </si>
  <si>
    <t>LUIS ALQUINTA FIGUEROA</t>
  </si>
  <si>
    <t>7604979-3</t>
  </si>
  <si>
    <t>LUIS ARAYA MORALES</t>
  </si>
  <si>
    <t>5721651-4</t>
  </si>
  <si>
    <t>AUTOVALENTE C/ R</t>
  </si>
  <si>
    <t xml:space="preserve">LUIS CABALLERO LAZO </t>
  </si>
  <si>
    <t>9140941-0</t>
  </si>
  <si>
    <t>LUIS CONTRERAS ABARCA</t>
  </si>
  <si>
    <t>6805283-1</t>
  </si>
  <si>
    <t>LUIS GILBERTO VALENZUELA</t>
  </si>
  <si>
    <t>6305394-5</t>
  </si>
  <si>
    <t>LUIS GOMEZ GOMEZ</t>
  </si>
  <si>
    <t>9851985-8</t>
  </si>
  <si>
    <t>LUIS GUTIERREZ VIDELA</t>
  </si>
  <si>
    <t>7997407-2</t>
  </si>
  <si>
    <t xml:space="preserve">LUIS HERRERA LAZCANO </t>
  </si>
  <si>
    <t>6011490-0</t>
  </si>
  <si>
    <t xml:space="preserve">LUIS LAZCANO CASTRO </t>
  </si>
  <si>
    <t>9527141-3</t>
  </si>
  <si>
    <t>ANTECEDENTES DE ACV</t>
  </si>
  <si>
    <t>LUIS OÑATE SILVA</t>
  </si>
  <si>
    <t>8256644-9</t>
  </si>
  <si>
    <t>LUIS SALAS CASES</t>
  </si>
  <si>
    <t>6260963-K</t>
  </si>
  <si>
    <t xml:space="preserve">LUIS SALINAS ACUÑA </t>
  </si>
  <si>
    <t>6099952-K</t>
  </si>
  <si>
    <t>LUIS SEPULVEDA VASQUEZ</t>
  </si>
  <si>
    <t>4640606-0</t>
  </si>
  <si>
    <t xml:space="preserve">RIESGO  DE  DEPENDENCIA </t>
  </si>
  <si>
    <t>LUIS TRUJILLO ARAYA</t>
  </si>
  <si>
    <t>5809186-3</t>
  </si>
  <si>
    <t>LUIS VALENZUELA OSORIO</t>
  </si>
  <si>
    <t>5770851-4</t>
  </si>
  <si>
    <t xml:space="preserve">LUISA  GOMEZ DONOSO </t>
  </si>
  <si>
    <t>11401639-K</t>
  </si>
  <si>
    <t xml:space="preserve">LUISA ELKINS STEPHENS </t>
  </si>
  <si>
    <t>6172798-1</t>
  </si>
  <si>
    <t>ASMA - DLP</t>
  </si>
  <si>
    <t xml:space="preserve">LUISA MONTECINOS ORELLANA </t>
  </si>
  <si>
    <t>6917499-K</t>
  </si>
  <si>
    <t>LUZ QUIROZ DIAZ</t>
  </si>
  <si>
    <t>9084705-8</t>
  </si>
  <si>
    <t xml:space="preserve">MAGDALENA GUZMAN PEÑA </t>
  </si>
  <si>
    <t>7145258-1</t>
  </si>
  <si>
    <t>MANUEL GARCIA HERNANDEZ</t>
  </si>
  <si>
    <t>7585267-3</t>
  </si>
  <si>
    <t xml:space="preserve">MANUEL JIMENEZ TORRES </t>
  </si>
  <si>
    <t>9648026-1</t>
  </si>
  <si>
    <t>MANUEL MARIN MARIN</t>
  </si>
  <si>
    <t>7859491-8</t>
  </si>
  <si>
    <t xml:space="preserve">MANUEL SEPULVEDA VASQUEZ </t>
  </si>
  <si>
    <t>7865681-6</t>
  </si>
  <si>
    <t>MANUEL VIVANCO ARAYA</t>
  </si>
  <si>
    <t>18268755-3</t>
  </si>
  <si>
    <t>MANUEL VIVANCO RAMOS</t>
  </si>
  <si>
    <t>4571674-0</t>
  </si>
  <si>
    <t>MARCELO CUETO ELKINS</t>
  </si>
  <si>
    <t>10337368-9</t>
  </si>
  <si>
    <t xml:space="preserve">MARCO CHIVARIN  ALVARADO </t>
  </si>
  <si>
    <t>8708994-0</t>
  </si>
  <si>
    <t xml:space="preserve">MARCOS LARA MONTALVA </t>
  </si>
  <si>
    <t>9500168-8</t>
  </si>
  <si>
    <t>MARCOS OLIVARES VARGAS</t>
  </si>
  <si>
    <t>7059401-3</t>
  </si>
  <si>
    <t>MARCOS SILVA ACOSTA</t>
  </si>
  <si>
    <t>4509167-8</t>
  </si>
  <si>
    <t xml:space="preserve">MARGARITA ACUÑA HERRERA </t>
  </si>
  <si>
    <t>10146387-7</t>
  </si>
  <si>
    <t xml:space="preserve">HIPO -ARTROSIS </t>
  </si>
  <si>
    <t xml:space="preserve">MARGARITA ARANEDA SALAS </t>
  </si>
  <si>
    <t>7991045-7</t>
  </si>
  <si>
    <t>MARGARITA ARAYA VALENCIA</t>
  </si>
  <si>
    <t>7293712-0</t>
  </si>
  <si>
    <t xml:space="preserve">MARGARITA DELGADO SOTO </t>
  </si>
  <si>
    <t>6183508-3</t>
  </si>
  <si>
    <t xml:space="preserve">HIPO - ARTROSIS RODILLA  - DLP </t>
  </si>
  <si>
    <t xml:space="preserve">MARGARITA FLORES PONCE </t>
  </si>
  <si>
    <t>6701660-2</t>
  </si>
  <si>
    <t>AUTOVALENTE S/RIESGO</t>
  </si>
  <si>
    <t xml:space="preserve">MARGARITA GONGORA VILCHES </t>
  </si>
  <si>
    <t>11331362-5</t>
  </si>
  <si>
    <t xml:space="preserve">MARGARITA MAGNAN MONJE </t>
  </si>
  <si>
    <t>12097200-6</t>
  </si>
  <si>
    <t>MARGARITA NORAMBUENA DIAZ</t>
  </si>
  <si>
    <t>5017991-5</t>
  </si>
  <si>
    <t xml:space="preserve">MARGARITA VARAS MALDONADO </t>
  </si>
  <si>
    <t>5931289-8</t>
  </si>
  <si>
    <t xml:space="preserve">DEPENDIENTE MOD </t>
  </si>
  <si>
    <t xml:space="preserve">MARGARITA VASQUEZ CAMPUSANO </t>
  </si>
  <si>
    <t>4420979-9</t>
  </si>
  <si>
    <t xml:space="preserve">MARÍA ARAYA MORALES </t>
  </si>
  <si>
    <t>12072726-5</t>
  </si>
  <si>
    <t xml:space="preserve">MARIA ASTORGA GONZALEZ </t>
  </si>
  <si>
    <t>MARIA ASTORGA LOPEZ</t>
  </si>
  <si>
    <t>7125170-5</t>
  </si>
  <si>
    <t>MARIA AVENDAÑO OSORIO</t>
  </si>
  <si>
    <t>5714207-3</t>
  </si>
  <si>
    <t>DISLIPIDEMIA-HIPOTIROIDISMO</t>
  </si>
  <si>
    <t xml:space="preserve">MARIA BECERRA ELGUETA </t>
  </si>
  <si>
    <t>9801796-8</t>
  </si>
  <si>
    <t>ARTROSIS -R. INSL</t>
  </si>
  <si>
    <t xml:space="preserve">MARIA CACERES BERROETA </t>
  </si>
  <si>
    <t>7320866-1</t>
  </si>
  <si>
    <t xml:space="preserve">MARIA CAMPOS MUÑOZ </t>
  </si>
  <si>
    <t>5051950-3</t>
  </si>
  <si>
    <t>MARIA CATRO BERRIOS</t>
  </si>
  <si>
    <t>5831701-2</t>
  </si>
  <si>
    <t>DLP - HIPOT</t>
  </si>
  <si>
    <t>MARIA CISTERNAS CORTES</t>
  </si>
  <si>
    <t>7130628-3</t>
  </si>
  <si>
    <t xml:space="preserve">MARÍA CISTERNAS JUSTINIANO </t>
  </si>
  <si>
    <t>8628352-2</t>
  </si>
  <si>
    <t xml:space="preserve">MARÍA CORNEJO ROJAS </t>
  </si>
  <si>
    <t>8506618-8</t>
  </si>
  <si>
    <t xml:space="preserve">MARIA CORTES GALLARDO </t>
  </si>
  <si>
    <t>10002884-0</t>
  </si>
  <si>
    <t>No Vigente</t>
  </si>
  <si>
    <t xml:space="preserve">MARIA ESCOBAR ESCALONA </t>
  </si>
  <si>
    <t>13878227-1</t>
  </si>
  <si>
    <t xml:space="preserve">MARIA ESTAY MORALES </t>
  </si>
  <si>
    <t>6952677-2</t>
  </si>
  <si>
    <t>AUTOVALENTE  C/RIESGO</t>
  </si>
  <si>
    <t>MARIA FUENZALIDA FUENZALIDA</t>
  </si>
  <si>
    <t>10303595-3</t>
  </si>
  <si>
    <t>MARIA GALVEZ MORALES</t>
  </si>
  <si>
    <t>5515167-9</t>
  </si>
  <si>
    <t xml:space="preserve">MARIA GALVEZ VERA </t>
  </si>
  <si>
    <t>8733615-8</t>
  </si>
  <si>
    <t>MARIA GOMEZ ITURRIAGA</t>
  </si>
  <si>
    <t>5726803-4</t>
  </si>
  <si>
    <t xml:space="preserve">dependencia </t>
  </si>
  <si>
    <t xml:space="preserve">MARÍA ISABEL CANDIA VASQUEZ </t>
  </si>
  <si>
    <t>7605635-8</t>
  </si>
  <si>
    <t>Autovante S/RIESGO</t>
  </si>
  <si>
    <t xml:space="preserve">MARIA JUSTINIANO ARAVENA </t>
  </si>
  <si>
    <t>5281052-3</t>
  </si>
  <si>
    <t>MARIA LAGOS SOTO</t>
  </si>
  <si>
    <t>4950131-5</t>
  </si>
  <si>
    <t xml:space="preserve">MARIA LEIVA HERRERA </t>
  </si>
  <si>
    <t>5698656-1</t>
  </si>
  <si>
    <t>ARTROSIS - ERC</t>
  </si>
  <si>
    <t xml:space="preserve">MARIA LERTORA SALAS </t>
  </si>
  <si>
    <t>4631574-K</t>
  </si>
  <si>
    <t xml:space="preserve">MARIA LLANOS VIVANCO </t>
  </si>
  <si>
    <t>8369920-5</t>
  </si>
  <si>
    <t xml:space="preserve">MARIA LOPEZ INZULZA </t>
  </si>
  <si>
    <t>5400370-6</t>
  </si>
  <si>
    <t>MARIA MALDONADO CORTEZ</t>
  </si>
  <si>
    <t>7119406-K</t>
  </si>
  <si>
    <t xml:space="preserve">MARIA MALDONADO OYARCE </t>
  </si>
  <si>
    <t>9891400-5</t>
  </si>
  <si>
    <t xml:space="preserve">MARIA MEZA VARGAS </t>
  </si>
  <si>
    <t>7707845-2</t>
  </si>
  <si>
    <t xml:space="preserve">MARIA MORALES ESCOBAR </t>
  </si>
  <si>
    <t>5677832-2</t>
  </si>
  <si>
    <t xml:space="preserve">MARIA MORALES LAGOS </t>
  </si>
  <si>
    <t>6421828-K</t>
  </si>
  <si>
    <t>MARIA MUÑOZ MUÑOZ</t>
  </si>
  <si>
    <t>3274576-8</t>
  </si>
  <si>
    <t xml:space="preserve">MARIA ORTEGA DELGADO </t>
  </si>
  <si>
    <t>4874622-5</t>
  </si>
  <si>
    <t>MARIA PICHUNLAF GAETE</t>
  </si>
  <si>
    <t>14224272-9</t>
  </si>
  <si>
    <t>MARIA PUEBLA ARAYA</t>
  </si>
  <si>
    <t>3895139-4</t>
  </si>
  <si>
    <t>ARTROSIS DE RODILLA</t>
  </si>
  <si>
    <t xml:space="preserve">MARIA SANDOVAL OLGUIN </t>
  </si>
  <si>
    <t>6211135-6</t>
  </si>
  <si>
    <t>MARIA SERRANO DIAZ</t>
  </si>
  <si>
    <t>6130245-K</t>
  </si>
  <si>
    <t xml:space="preserve">MARIA SUAREZ ALVARADO </t>
  </si>
  <si>
    <t>6770883-0</t>
  </si>
  <si>
    <t xml:space="preserve">MARIA TAPIA PARDO </t>
  </si>
  <si>
    <t>4423373-8</t>
  </si>
  <si>
    <t xml:space="preserve">MARIA TORRES PEREZ </t>
  </si>
  <si>
    <t>6072720-1</t>
  </si>
  <si>
    <t>HIPO-ART RODILLE Y CADERA</t>
  </si>
  <si>
    <t>AUTOVALENTE C RIESGO</t>
  </si>
  <si>
    <t xml:space="preserve">MARIA TRONCOSO QUEZADA </t>
  </si>
  <si>
    <t>7553996-7</t>
  </si>
  <si>
    <t xml:space="preserve">MARIA VALDES ERAZO </t>
  </si>
  <si>
    <t>6577469-0</t>
  </si>
  <si>
    <t xml:space="preserve">DLP - ASMAS </t>
  </si>
  <si>
    <t xml:space="preserve">MARIA VILCHEZ ESPINOZA </t>
  </si>
  <si>
    <t>7322649-K</t>
  </si>
  <si>
    <t xml:space="preserve">MARIA VILLARROEL CARRIZO </t>
  </si>
  <si>
    <t>5532487-5</t>
  </si>
  <si>
    <t xml:space="preserve">MARIANETTE SEPULVEDA CACERES </t>
  </si>
  <si>
    <t>12154100-9</t>
  </si>
  <si>
    <t xml:space="preserve">MARIELA AGUILIO AGUILIO </t>
  </si>
  <si>
    <t>12450871-1</t>
  </si>
  <si>
    <t xml:space="preserve">MARINA HERNANDEZ BRAVO </t>
  </si>
  <si>
    <t>6257850-5</t>
  </si>
  <si>
    <t>Autovalente  C/R</t>
  </si>
  <si>
    <t>MARIO CODOCEDO PIMENTEL</t>
  </si>
  <si>
    <t>8255540-4</t>
  </si>
  <si>
    <t xml:space="preserve">MARIO FARIAS MOLINO </t>
  </si>
  <si>
    <t>5047195-0</t>
  </si>
  <si>
    <t xml:space="preserve">MARIO PERÉZ CONTRERAS </t>
  </si>
  <si>
    <t>9441404-0</t>
  </si>
  <si>
    <t>MARIO RODRIGUEZ HENRIQUEZ</t>
  </si>
  <si>
    <t>7377304-0</t>
  </si>
  <si>
    <t xml:space="preserve">MARISOL BERNAL MONTECINOS </t>
  </si>
  <si>
    <t>9190876-K</t>
  </si>
  <si>
    <t xml:space="preserve">MARISOL BRITO ANTIGUAY </t>
  </si>
  <si>
    <t>11829334-7</t>
  </si>
  <si>
    <t xml:space="preserve">MARISOL DIAZ HERVIA </t>
  </si>
  <si>
    <t>11044340-4</t>
  </si>
  <si>
    <t>MARISOL HERNANDEZ HERNANDEZ</t>
  </si>
  <si>
    <t>14093982-K</t>
  </si>
  <si>
    <t xml:space="preserve">MARISOL HERNÁNDEZ HERNÁNDEZ </t>
  </si>
  <si>
    <t>9733053-0</t>
  </si>
  <si>
    <t xml:space="preserve">DISLIPDEMIA </t>
  </si>
  <si>
    <t xml:space="preserve">MARITZA VILLABLANCA BECERRA </t>
  </si>
  <si>
    <t>11031695-K</t>
  </si>
  <si>
    <t xml:space="preserve">MARLENE GUAJARDO ORELLANA </t>
  </si>
  <si>
    <t>8744476-7</t>
  </si>
  <si>
    <t xml:space="preserve">MARLENE NAVARRETE MUÑOZ </t>
  </si>
  <si>
    <t>8434316-1</t>
  </si>
  <si>
    <t xml:space="preserve">MARLENE OLIVARES ALVAREZ </t>
  </si>
  <si>
    <t>11521058-0</t>
  </si>
  <si>
    <t xml:space="preserve">MARTA FONTECILLA ZEPEDA </t>
  </si>
  <si>
    <t>4719255-2</t>
  </si>
  <si>
    <t>MARTA MORALES MORALES</t>
  </si>
  <si>
    <t xml:space="preserve">MARTA MUGA CUETO </t>
  </si>
  <si>
    <t>4727643-8</t>
  </si>
  <si>
    <t xml:space="preserve">MARTA RAMIREZ MUÑOZ </t>
  </si>
  <si>
    <t>10378881-1</t>
  </si>
  <si>
    <t>MARTA SALAZAR MENDEZ</t>
  </si>
  <si>
    <t>5888748-K</t>
  </si>
  <si>
    <t xml:space="preserve">MARY CATAGENA VALDES </t>
  </si>
  <si>
    <t>15750228-K</t>
  </si>
  <si>
    <t xml:space="preserve">MARY CEA MARCHANT </t>
  </si>
  <si>
    <t>7118459-5</t>
  </si>
  <si>
    <t xml:space="preserve">MAURICIO FARIAS ROMERO </t>
  </si>
  <si>
    <t>14275250-6</t>
  </si>
  <si>
    <t>PARALISIS EEII</t>
  </si>
  <si>
    <t>MAURICIO LARA HERNANDEZ</t>
  </si>
  <si>
    <t>10268724-8</t>
  </si>
  <si>
    <t>ASMA-DLP-EPI</t>
  </si>
  <si>
    <t xml:space="preserve">MAURICIO ULLOA SANTANA </t>
  </si>
  <si>
    <t>11624776-3</t>
  </si>
  <si>
    <t xml:space="preserve">MAURICIO VILLARROEL GUERRERO </t>
  </si>
  <si>
    <t>7993178-0</t>
  </si>
  <si>
    <t xml:space="preserve">MERCEDES FLORES PINOCHET </t>
  </si>
  <si>
    <t>5963231-0</t>
  </si>
  <si>
    <t>DLP ARTROSIS</t>
  </si>
  <si>
    <t xml:space="preserve">AUTOVALENTE C/R  </t>
  </si>
  <si>
    <t xml:space="preserve">MIGUEL CORTESE GUZMAN </t>
  </si>
  <si>
    <t>7557535-1</t>
  </si>
  <si>
    <t>MIGUEL ESPINOZA PIZARRO</t>
  </si>
  <si>
    <t>7552306-8</t>
  </si>
  <si>
    <t>MIGUEL LOPEZ LOPEZ</t>
  </si>
  <si>
    <t>5372691-7</t>
  </si>
  <si>
    <t xml:space="preserve">MIGUEL NIETO TAPIA </t>
  </si>
  <si>
    <t>5492417-8</t>
  </si>
  <si>
    <t>MIGUEL YAÑEZ CASTILLO</t>
  </si>
  <si>
    <t>9753819-0</t>
  </si>
  <si>
    <t>MIGUELINA GATICA RUIZ</t>
  </si>
  <si>
    <t>8218575-5</t>
  </si>
  <si>
    <t xml:space="preserve">MILTON ESPINOZA LABBE </t>
  </si>
  <si>
    <t>8297957-3</t>
  </si>
  <si>
    <t xml:space="preserve">MINERVA GALVEZ DÍAZ </t>
  </si>
  <si>
    <t>6432658-9</t>
  </si>
  <si>
    <t xml:space="preserve">MIRTA LEIVA AGUILERA </t>
  </si>
  <si>
    <t>6239911-2</t>
  </si>
  <si>
    <t>MIRTHA MARTINEZ MARCHANT</t>
  </si>
  <si>
    <t>8937779-K</t>
  </si>
  <si>
    <t xml:space="preserve">NANCY ARANCIBIA MONTENEGRO </t>
  </si>
  <si>
    <t>5932162-5</t>
  </si>
  <si>
    <t xml:space="preserve">NANCY LOBO LOBO </t>
  </si>
  <si>
    <t>4564702-1</t>
  </si>
  <si>
    <t xml:space="preserve">NANCY MALDONADO BRUNA </t>
  </si>
  <si>
    <t>7553314-4</t>
  </si>
  <si>
    <t xml:space="preserve">NANCY SEPULVEDA VÁSQUEZ </t>
  </si>
  <si>
    <t>8524309-8</t>
  </si>
  <si>
    <t xml:space="preserve">NELLY LEIVA VIDAL </t>
  </si>
  <si>
    <t>3971056-0</t>
  </si>
  <si>
    <t xml:space="preserve">NIBALDO GONZALEZ  VARGAS </t>
  </si>
  <si>
    <t>7501066-4</t>
  </si>
  <si>
    <t>NICOLAS CONTRERAS RODRIGUEZ</t>
  </si>
  <si>
    <t>19776994-7</t>
  </si>
  <si>
    <t xml:space="preserve">NOEMI LAZO GENERAL </t>
  </si>
  <si>
    <t>4787665-6</t>
  </si>
  <si>
    <t xml:space="preserve">NORA MEZA VARGAS </t>
  </si>
  <si>
    <t>6035200-3</t>
  </si>
  <si>
    <t xml:space="preserve">NORMA BALLADARES CAUTIVO </t>
  </si>
  <si>
    <t>8218170-9</t>
  </si>
  <si>
    <t>NORMA CONSTANZO PINEDA</t>
  </si>
  <si>
    <t>3431001-7</t>
  </si>
  <si>
    <t xml:space="preserve">NORMA CORTES GALLARDO </t>
  </si>
  <si>
    <t>8320607-1</t>
  </si>
  <si>
    <t>NORMA LOPEZ SANCHEZ</t>
  </si>
  <si>
    <t>6893577-6</t>
  </si>
  <si>
    <t>NORMA ROMÁN SUAREZ</t>
  </si>
  <si>
    <t>5504238-1</t>
  </si>
  <si>
    <t>NURY GONZALEZ COLLAO</t>
  </si>
  <si>
    <t>13650699-4</t>
  </si>
  <si>
    <t xml:space="preserve">OLGA CONTRERAS GONZALEZ </t>
  </si>
  <si>
    <t>3746472-4</t>
  </si>
  <si>
    <t xml:space="preserve">OLGA PASTENE SILVA </t>
  </si>
  <si>
    <t>10454223-9</t>
  </si>
  <si>
    <t xml:space="preserve">OLGA TORRES TORRES </t>
  </si>
  <si>
    <t>6017316-8</t>
  </si>
  <si>
    <t xml:space="preserve">Barthel RIESGO  DEOENDENCIA  </t>
  </si>
  <si>
    <t xml:space="preserve">OLIVIA URRUTIA VARGAS </t>
  </si>
  <si>
    <t>7232887-6</t>
  </si>
  <si>
    <t>OMAR  LUCERO ALVAREZ</t>
  </si>
  <si>
    <t>9244007-9</t>
  </si>
  <si>
    <t xml:space="preserve">ONDINA GONZALEZ CONTRERAS </t>
  </si>
  <si>
    <t>4234261-0</t>
  </si>
  <si>
    <t xml:space="preserve">AUTOVALENTE  C/RIESGO </t>
  </si>
  <si>
    <t>ORIELLE CORREA LINEROS</t>
  </si>
  <si>
    <t>6988123-8</t>
  </si>
  <si>
    <t>ORLANDO CARDENASOYARCE</t>
  </si>
  <si>
    <t>6815434-0</t>
  </si>
  <si>
    <t>ORLANDO MEDINA FERNADEZ</t>
  </si>
  <si>
    <t>5084264-9</t>
  </si>
  <si>
    <t>ORLANDO VILLAROEL CORTEZ</t>
  </si>
  <si>
    <t>5600476-9</t>
  </si>
  <si>
    <t>OSCAR MARTINES RIOS</t>
  </si>
  <si>
    <t>5769235-9</t>
  </si>
  <si>
    <t xml:space="preserve">PAMELA TORRES FAJARDO </t>
  </si>
  <si>
    <t>11829639-7</t>
  </si>
  <si>
    <t xml:space="preserve">PATRICIA BOASSI URTUBIA </t>
  </si>
  <si>
    <t>8879915-1</t>
  </si>
  <si>
    <t xml:space="preserve">PATRICIA CARRASCO OÑATE </t>
  </si>
  <si>
    <t>9167466-1</t>
  </si>
  <si>
    <t xml:space="preserve">PATRICIA GONZALEZ ARANEDA </t>
  </si>
  <si>
    <t>8301001-0</t>
  </si>
  <si>
    <t xml:space="preserve">PATRICIA LEIVA ALVARADO </t>
  </si>
  <si>
    <t>7239859-9</t>
  </si>
  <si>
    <t xml:space="preserve">PATRICIA MORENO DELLACASA </t>
  </si>
  <si>
    <t>8937362-K</t>
  </si>
  <si>
    <t xml:space="preserve">PATRICIA SAAVEDRA RIQUELME </t>
  </si>
  <si>
    <t>8196661-3</t>
  </si>
  <si>
    <t>HIPOTIROIDISMO  DLP</t>
  </si>
  <si>
    <t xml:space="preserve">PATRICIO APABLAZA APABLAZA </t>
  </si>
  <si>
    <t>11401662-4</t>
  </si>
  <si>
    <t>PATRICIO LOPEZ MAGNA</t>
  </si>
  <si>
    <t>8651434-6</t>
  </si>
  <si>
    <t>PATRICIO SILVA APABLAZA</t>
  </si>
  <si>
    <t>15740171-8</t>
  </si>
  <si>
    <t>PEDRO ALVARADO CONTRERAS</t>
  </si>
  <si>
    <t>4648101-1</t>
  </si>
  <si>
    <t>PEDRO CABELLO CASTILLO</t>
  </si>
  <si>
    <t>4736864-2</t>
  </si>
  <si>
    <t>PEDRO ESPINJOZA ESPINOZA</t>
  </si>
  <si>
    <t>4500168-7</t>
  </si>
  <si>
    <t>DEPENDIENTE</t>
  </si>
  <si>
    <t>PEDRO GAMBOA VILLACURA</t>
  </si>
  <si>
    <t>6960073-5</t>
  </si>
  <si>
    <t>PEDRO GUTIERREZ AVALOS</t>
  </si>
  <si>
    <t>4679941-0</t>
  </si>
  <si>
    <t>AUITOVALENTE S/R</t>
  </si>
  <si>
    <t xml:space="preserve">PEDRO LOPEZ LOPEZ </t>
  </si>
  <si>
    <t>6232230-6</t>
  </si>
  <si>
    <t>PEDRO MORALES ESCOBAR</t>
  </si>
  <si>
    <t>5189630-0</t>
  </si>
  <si>
    <t>PEDRO VARAS SOTO</t>
  </si>
  <si>
    <t>7405302-5</t>
  </si>
  <si>
    <t>PONCIANO MERINO PALMA</t>
  </si>
  <si>
    <t>4024474-3</t>
  </si>
  <si>
    <t xml:space="preserve">PRISCILLA GARCIA GONZALEZ </t>
  </si>
  <si>
    <t>13427475-1</t>
  </si>
  <si>
    <t xml:space="preserve">PURISIMA SILVA PACHECO </t>
  </si>
  <si>
    <t>7828984-8</t>
  </si>
  <si>
    <t>RAMON VALDES VALDES</t>
  </si>
  <si>
    <t>4646254-8</t>
  </si>
  <si>
    <t>RAUL GONZALEZ JIMENEZ</t>
  </si>
  <si>
    <t>6429670-1</t>
  </si>
  <si>
    <t>RAUL MAYER SEPULVEDA</t>
  </si>
  <si>
    <t>5808492-1</t>
  </si>
  <si>
    <t>DLP-EPOC</t>
  </si>
  <si>
    <t>RAUL SUAZO VALENCIA</t>
  </si>
  <si>
    <t>9997532-6</t>
  </si>
  <si>
    <t xml:space="preserve">REBECA BALBONTIN MARTIINEZ </t>
  </si>
  <si>
    <t>5820699-7</t>
  </si>
  <si>
    <t xml:space="preserve">REGINA CORDOVA ALCAPIA </t>
  </si>
  <si>
    <t>8398113-K</t>
  </si>
  <si>
    <t>REGINA SANCHEZ CASTRO</t>
  </si>
  <si>
    <t>4968464-9</t>
  </si>
  <si>
    <t>REGINA SANCHEZ RAMIREZ</t>
  </si>
  <si>
    <t>4931523-6</t>
  </si>
  <si>
    <t xml:space="preserve">Barthel </t>
  </si>
  <si>
    <t>REINALDO NAVARRETE FERRADA</t>
  </si>
  <si>
    <t>4733708-9</t>
  </si>
  <si>
    <t>REINALDO TORRES PEREZ</t>
  </si>
  <si>
    <t>4172059-K</t>
  </si>
  <si>
    <t>RENE CORREA DELGADILLO</t>
  </si>
  <si>
    <t>6488791-2</t>
  </si>
  <si>
    <t xml:space="preserve">RENE GUARDIA ASTORGA </t>
  </si>
  <si>
    <t>13650590-4</t>
  </si>
  <si>
    <t>RENE LLANOS IBARRA</t>
  </si>
  <si>
    <t>3450992-1</t>
  </si>
  <si>
    <t xml:space="preserve">REUZA VICENCIO DIAZ </t>
  </si>
  <si>
    <t>13546397-3</t>
  </si>
  <si>
    <t>RICARDO CORDOVA ARANCIBIA</t>
  </si>
  <si>
    <t>7122885-1</t>
  </si>
  <si>
    <t xml:space="preserve">RICARDO CRUZ MARCHANT </t>
  </si>
  <si>
    <t>4802041-0</t>
  </si>
  <si>
    <t>RICARDO DELGADO SOTO</t>
  </si>
  <si>
    <t>6185187-9</t>
  </si>
  <si>
    <t>DLP-ARTROSIS-VALVULOPATIA</t>
  </si>
  <si>
    <t>AUTOVALENTE s/R</t>
  </si>
  <si>
    <t>RICARDO NIEVES ALTUVE</t>
  </si>
  <si>
    <t>26440003-1</t>
  </si>
  <si>
    <t>RICARDO SEGURA PALMA</t>
  </si>
  <si>
    <t>7142629-7</t>
  </si>
  <si>
    <t>RITA REYES ALBIÑO</t>
  </si>
  <si>
    <t>6357340-K</t>
  </si>
  <si>
    <t xml:space="preserve">ROBERTO CONTRERAS BUSTAMANTE </t>
  </si>
  <si>
    <t>7371185-1</t>
  </si>
  <si>
    <t>ROBERTO DIAZ ARAYA</t>
  </si>
  <si>
    <t>5831682-2</t>
  </si>
  <si>
    <t xml:space="preserve">ROBERTO FUENTES GALLARDO </t>
  </si>
  <si>
    <t>3953495-9</t>
  </si>
  <si>
    <t>AUTOVALENTE  S/RIESGO</t>
  </si>
  <si>
    <t xml:space="preserve">ROBERTO PEREZ TRONCOSO </t>
  </si>
  <si>
    <t>9844939-6</t>
  </si>
  <si>
    <t>RODRIGO PIMENTEL MUÑOZ</t>
  </si>
  <si>
    <t>13427696-7</t>
  </si>
  <si>
    <t xml:space="preserve">ROSA BASCUÑAN ZAMORANO </t>
  </si>
  <si>
    <t>5158646-8</t>
  </si>
  <si>
    <t xml:space="preserve">ROSA CACERES RIQUELME </t>
  </si>
  <si>
    <t>2217394-4</t>
  </si>
  <si>
    <t xml:space="preserve">ROSA CANALES MORALES </t>
  </si>
  <si>
    <t>10750781-7</t>
  </si>
  <si>
    <t xml:space="preserve">ROSA GONZALEZ ALBORNOZ </t>
  </si>
  <si>
    <t>646084-2</t>
  </si>
  <si>
    <t xml:space="preserve">ROSA LABRIN PINOCHET </t>
  </si>
  <si>
    <t>5791759-8</t>
  </si>
  <si>
    <t xml:space="preserve">ROSA LAGOS ALVARES </t>
  </si>
  <si>
    <t>2942820-4</t>
  </si>
  <si>
    <t>ROSA LAZCANO PAEZ</t>
  </si>
  <si>
    <t>6856002-0</t>
  </si>
  <si>
    <t xml:space="preserve">ROSA MIRANDA SARRIAS </t>
  </si>
  <si>
    <t>10848944-8</t>
  </si>
  <si>
    <t>ROSA ORELLANA CONTRERAS</t>
  </si>
  <si>
    <t>5972463-0</t>
  </si>
  <si>
    <t>ROSA OYANEDEL MOLINA</t>
  </si>
  <si>
    <t>7172218-K</t>
  </si>
  <si>
    <t xml:space="preserve">ROSA RAFFERMAN AHUMADA </t>
  </si>
  <si>
    <t>7401472-0</t>
  </si>
  <si>
    <t xml:space="preserve">ROSA ROJAS TAPIA </t>
  </si>
  <si>
    <t>5683890-2</t>
  </si>
  <si>
    <t xml:space="preserve">ROSA SAA HIDALGO </t>
  </si>
  <si>
    <t>4698017-4</t>
  </si>
  <si>
    <t>DLP HIPOTIROIDISMO</t>
  </si>
  <si>
    <t xml:space="preserve">ROSA SANTANA FLORES </t>
  </si>
  <si>
    <t>6835652-0</t>
  </si>
  <si>
    <t>ROSA SILVA MARTINEZ</t>
  </si>
  <si>
    <t>6851502-5</t>
  </si>
  <si>
    <t xml:space="preserve">ROSA ZUÑIGA ROMAN </t>
  </si>
  <si>
    <t>3289857-2</t>
  </si>
  <si>
    <t xml:space="preserve">ROSALIA GONZALEZ SACCHI </t>
  </si>
  <si>
    <t>11024541-6</t>
  </si>
  <si>
    <t>ROSALIA SACCHI PEÑALOZA</t>
  </si>
  <si>
    <t>4698021-2</t>
  </si>
  <si>
    <t xml:space="preserve">ROSELIA BUGUEÑO DIAZ </t>
  </si>
  <si>
    <t>6767757-9</t>
  </si>
  <si>
    <t xml:space="preserve">ROSENDA ALARCON CANCINO </t>
  </si>
  <si>
    <t>5558540-7</t>
  </si>
  <si>
    <t>ROSENDA CONTRERAS VILLACOSTA</t>
  </si>
  <si>
    <t>3499183-9</t>
  </si>
  <si>
    <t xml:space="preserve">ROSSANA VASQUEZ QUEVEDO </t>
  </si>
  <si>
    <t>9761695-7</t>
  </si>
  <si>
    <t xml:space="preserve">RUBEN PALOMINO GARCIA </t>
  </si>
  <si>
    <t>6850586-0</t>
  </si>
  <si>
    <t xml:space="preserve">RUDY MUÑOZ MALDONADO </t>
  </si>
  <si>
    <t>9727366-9</t>
  </si>
  <si>
    <t xml:space="preserve">RUTH GODOY SOTO </t>
  </si>
  <si>
    <t>8361149-9</t>
  </si>
  <si>
    <t xml:space="preserve">RUTH JIMENEZ ESPINOZA </t>
  </si>
  <si>
    <t>6809472-0</t>
  </si>
  <si>
    <t xml:space="preserve">RUTH OÑATE HERNANDEZ </t>
  </si>
  <si>
    <t>9500967-0</t>
  </si>
  <si>
    <t xml:space="preserve">SAMUEL LOPEZ CARRASCO </t>
  </si>
  <si>
    <t>15557779-7</t>
  </si>
  <si>
    <t xml:space="preserve">SANDRA CABRERA RUIZ </t>
  </si>
  <si>
    <t>12848463-9</t>
  </si>
  <si>
    <t xml:space="preserve">SANDRA CORDOVA ARANCIBIA </t>
  </si>
  <si>
    <t>12849889-3</t>
  </si>
  <si>
    <t>SANDRA CORVALAN OTAROLA</t>
  </si>
  <si>
    <t>8390544-1</t>
  </si>
  <si>
    <t>SANDRA GODOY REYES</t>
  </si>
  <si>
    <t>12846632-0</t>
  </si>
  <si>
    <t xml:space="preserve">SANDRA VERGARA GONZALEZ </t>
  </si>
  <si>
    <t>SANTOS NAVARRO ARAYA</t>
  </si>
  <si>
    <t>4384480-6</t>
  </si>
  <si>
    <t>AUTOVALENET S/R</t>
  </si>
  <si>
    <t xml:space="preserve">SARA GUAJARDO MORENO </t>
  </si>
  <si>
    <t>12161459-6</t>
  </si>
  <si>
    <t>SARA RUIZ BUSTOS</t>
  </si>
  <si>
    <t>5498349-2</t>
  </si>
  <si>
    <t>SERGIO BERRIOS FUENZALIDA</t>
  </si>
  <si>
    <t>6488755-6</t>
  </si>
  <si>
    <t xml:space="preserve">SERGIO CARDENAS ROMERO </t>
  </si>
  <si>
    <t>9063939-0</t>
  </si>
  <si>
    <t>SERGIO NORAMBUENA CAVIERES</t>
  </si>
  <si>
    <t>2536974-2</t>
  </si>
  <si>
    <t xml:space="preserve">SIGFRIDO BAHAMONDES GAETE </t>
  </si>
  <si>
    <t>11829478-5</t>
  </si>
  <si>
    <t xml:space="preserve">SILVIA BAEZ BAEZ </t>
  </si>
  <si>
    <t>8238905-9</t>
  </si>
  <si>
    <t xml:space="preserve">SILVIA FUENTES QUIROZ </t>
  </si>
  <si>
    <t>8308998-9</t>
  </si>
  <si>
    <t>SILVIA PEÑALOZA LAGOS</t>
  </si>
  <si>
    <t>5291642-9</t>
  </si>
  <si>
    <t xml:space="preserve">autovalente </t>
  </si>
  <si>
    <t>SILVIA ROMERO ROJAS</t>
  </si>
  <si>
    <t>9308967-7</t>
  </si>
  <si>
    <t xml:space="preserve">SILVIA TENORIO ASTUDILLO </t>
  </si>
  <si>
    <t>8909133-0</t>
  </si>
  <si>
    <t xml:space="preserve">SOFIA IBARRA MORALES </t>
  </si>
  <si>
    <t>4821593-9</t>
  </si>
  <si>
    <t xml:space="preserve">SOFIA MUÑOZ MIRANDA </t>
  </si>
  <si>
    <t>11874914-6</t>
  </si>
  <si>
    <t xml:space="preserve">SONIA BAHAMONDES ROMAN </t>
  </si>
  <si>
    <t>10163364-0</t>
  </si>
  <si>
    <t xml:space="preserve">SONIA CATALAN ROJAS </t>
  </si>
  <si>
    <t>10290534-2</t>
  </si>
  <si>
    <t xml:space="preserve">SONIA GONZALEZ SAAVEDRA </t>
  </si>
  <si>
    <t>6078990-8</t>
  </si>
  <si>
    <t xml:space="preserve">SONIA URRIOLA CISTERNAS </t>
  </si>
  <si>
    <t>4473595-4</t>
  </si>
  <si>
    <t xml:space="preserve">SUSANA AVALOS LOPEZ </t>
  </si>
  <si>
    <t>12850514-8</t>
  </si>
  <si>
    <t xml:space="preserve">SUSANA BUSTOS LARA </t>
  </si>
  <si>
    <t>6881875-3</t>
  </si>
  <si>
    <t>EPI - HIPO - ART</t>
  </si>
  <si>
    <t xml:space="preserve">SUSANA FARIAS HENRIQUEZ </t>
  </si>
  <si>
    <t>8053763-8</t>
  </si>
  <si>
    <t xml:space="preserve">SUSANA MENESES HENRIQUEZ </t>
  </si>
  <si>
    <t>6773881-0</t>
  </si>
  <si>
    <t xml:space="preserve">SUSANA TORO GAETE </t>
  </si>
  <si>
    <t>8885915-4</t>
  </si>
  <si>
    <t xml:space="preserve">TEOLINDA SANDOVAL VILLANUEVA </t>
  </si>
  <si>
    <t>4573634-2</t>
  </si>
  <si>
    <t xml:space="preserve">TERESA MUNIZAGA AVARIA </t>
  </si>
  <si>
    <t>9077731-9</t>
  </si>
  <si>
    <t xml:space="preserve">TERESA MUÑOZ VARGAS </t>
  </si>
  <si>
    <t>6019200-6</t>
  </si>
  <si>
    <t>TERESA NAVARRO PEÑA</t>
  </si>
  <si>
    <t>7348112-0</t>
  </si>
  <si>
    <t xml:space="preserve">TERESA SEGURA PALMA </t>
  </si>
  <si>
    <t>7700607-9</t>
  </si>
  <si>
    <t>UBERLINDA MOLINA ARRIAGADA</t>
  </si>
  <si>
    <t>4522655-7</t>
  </si>
  <si>
    <t>URZULA RIQUELME PEREZ</t>
  </si>
  <si>
    <t>5037306-1</t>
  </si>
  <si>
    <t>VALERIA ESPINOZA LABBÉ</t>
  </si>
  <si>
    <t>11120375-K</t>
  </si>
  <si>
    <t xml:space="preserve">VANESSA YAÑEZ TORRES </t>
  </si>
  <si>
    <t>19790874-2</t>
  </si>
  <si>
    <t xml:space="preserve">VERONICA CORTEZ CASTILLO </t>
  </si>
  <si>
    <t>11830943-K</t>
  </si>
  <si>
    <t xml:space="preserve">VERÓNICA GAETE MIÑO </t>
  </si>
  <si>
    <t>10499806-2</t>
  </si>
  <si>
    <t xml:space="preserve">VERÓNICA URRA GONZALEZ </t>
  </si>
  <si>
    <t>9783312-5</t>
  </si>
  <si>
    <t xml:space="preserve">VICTOR DELGADO SOSTO </t>
  </si>
  <si>
    <t>9599219-6</t>
  </si>
  <si>
    <t>VICTOR MEDINA MUÑOZ</t>
  </si>
  <si>
    <t>12757021-3</t>
  </si>
  <si>
    <t>VICTOR OLMOS INZULZA</t>
  </si>
  <si>
    <t>5656887-5</t>
  </si>
  <si>
    <t>VICTOR PACHECO FUENZALIDA</t>
  </si>
  <si>
    <t>9560508-7</t>
  </si>
  <si>
    <t>VICTOR VILLARROEL ZAMORA</t>
  </si>
  <si>
    <t>5052929-0</t>
  </si>
  <si>
    <t xml:space="preserve">VICTORIA ALVAREZ RIQUELME </t>
  </si>
  <si>
    <t>6933050-9</t>
  </si>
  <si>
    <t xml:space="preserve">VICTORIA UGALDE TAPIA </t>
  </si>
  <si>
    <t>4281726-0</t>
  </si>
  <si>
    <t xml:space="preserve">VIVIAN PALOMINO GARCIA </t>
  </si>
  <si>
    <t>10394845-8</t>
  </si>
  <si>
    <t xml:space="preserve">VIVIANA CONTRERAS SANCHEZ </t>
  </si>
  <si>
    <t>10664783-6</t>
  </si>
  <si>
    <t xml:space="preserve">WALESKA CEA LEIVA </t>
  </si>
  <si>
    <t>12626678-2</t>
  </si>
  <si>
    <t xml:space="preserve">WANDA GUERRERO ORELLANA </t>
  </si>
  <si>
    <t>12848831-6</t>
  </si>
  <si>
    <t xml:space="preserve">WANDA VALDES COFRE </t>
  </si>
  <si>
    <t>8689514-5</t>
  </si>
  <si>
    <t xml:space="preserve">XIMENA ROSALES SAGAL </t>
  </si>
  <si>
    <t>8180881-3</t>
  </si>
  <si>
    <t>DLP - HIPO - PRE DM</t>
  </si>
  <si>
    <t xml:space="preserve">XIOMARA VELASQUEZ RUIZ </t>
  </si>
  <si>
    <t>8526540-7</t>
  </si>
  <si>
    <t>YANET HERRERA SOZA</t>
  </si>
  <si>
    <t>12624157-7</t>
  </si>
  <si>
    <t xml:space="preserve">YASMINA SANDOVAL PACHECO </t>
  </si>
  <si>
    <t>12845938-3</t>
  </si>
  <si>
    <t xml:space="preserve">YASNA CEA LEIVA </t>
  </si>
  <si>
    <t>11830023-8</t>
  </si>
  <si>
    <t xml:space="preserve">YASNA ROJAS PEREDO </t>
  </si>
  <si>
    <t>15073753-2</t>
  </si>
  <si>
    <t xml:space="preserve">YIANINA URSALOVIC BECERRA </t>
  </si>
  <si>
    <t>9995670-4</t>
  </si>
  <si>
    <t xml:space="preserve">YISEL ALBURQUERQUE MONTENEGRO </t>
  </si>
  <si>
    <t>17806522-K</t>
  </si>
  <si>
    <t xml:space="preserve">YOLANDA MARTINEZ CUEVAS </t>
  </si>
  <si>
    <t>6622270-5</t>
  </si>
  <si>
    <t>ZOILA GATICA RODRIGUEZ</t>
  </si>
  <si>
    <t>3191772-7</t>
  </si>
  <si>
    <t xml:space="preserve">MACARENA ZAMORANO RAMIREZ </t>
  </si>
  <si>
    <t>17997944-7</t>
  </si>
  <si>
    <t xml:space="preserve">ZUNILDA CARTES JARA </t>
  </si>
  <si>
    <t>5557449-9</t>
  </si>
  <si>
    <t>INSULINOREQUIRENTE</t>
  </si>
  <si>
    <t xml:space="preserve">JUAN ULLOA ARANCIBIA </t>
  </si>
  <si>
    <t>JOSE BARRERA VILLALOBOS</t>
  </si>
  <si>
    <t>84628013-1</t>
  </si>
  <si>
    <t>ZUNILDA LAZCANO PAEZ</t>
  </si>
  <si>
    <t>10156924-1</t>
  </si>
  <si>
    <t>JAQUELINE FUENTES CASTILLO</t>
  </si>
  <si>
    <t>6255827-K</t>
  </si>
  <si>
    <t>DISL. HIPO ACV</t>
  </si>
  <si>
    <t xml:space="preserve">JULIA POBLETE MELLADO </t>
  </si>
  <si>
    <t>7281868-7</t>
  </si>
  <si>
    <t>DLP-HIPO</t>
  </si>
  <si>
    <t xml:space="preserve">INES CARASSI UBILLA </t>
  </si>
  <si>
    <t>4340461-K</t>
  </si>
  <si>
    <t xml:space="preserve">ENRRIQUE BRAVO VARGAS </t>
  </si>
  <si>
    <t>5081583-8</t>
  </si>
  <si>
    <t>VIVIANA  CARDENAS VARGAS</t>
  </si>
  <si>
    <t>11332214-4</t>
  </si>
  <si>
    <t>EPILEPSIA</t>
  </si>
  <si>
    <t xml:space="preserve">PATRICIA  OLIVAREZ RODRIGUEZ </t>
  </si>
  <si>
    <t>9213336-2</t>
  </si>
  <si>
    <t xml:space="preserve">HIPO - HINTOLERANCIA </t>
  </si>
  <si>
    <t xml:space="preserve">NINFA PALMA  REYES </t>
  </si>
  <si>
    <t>2987033-0</t>
  </si>
  <si>
    <t>EPOC -DISLIPIDEMIA</t>
  </si>
  <si>
    <t>ELIZABETH AVENDAÑO DIAZ</t>
  </si>
  <si>
    <t>9049868-1</t>
  </si>
  <si>
    <t xml:space="preserve">JESÚS PEIRANO TOLOSA </t>
  </si>
  <si>
    <t>9508959-3</t>
  </si>
  <si>
    <t>VICENTE BASAEZ QUIROZ</t>
  </si>
  <si>
    <t>4850014-6</t>
  </si>
  <si>
    <t>DISLIPIEMIA</t>
  </si>
  <si>
    <t>MARCELO GUERRA CATALAN</t>
  </si>
  <si>
    <t>11276363-5</t>
  </si>
  <si>
    <t>Edith    Menesses  Rivera</t>
  </si>
  <si>
    <t>7414320-2</t>
  </si>
  <si>
    <t>Amanda  Rojas  Aguilera</t>
  </si>
  <si>
    <t>0/1/03/08/2018</t>
  </si>
  <si>
    <t>Antonia   Arancibia  Silva</t>
  </si>
  <si>
    <t>10416359-9</t>
  </si>
  <si>
    <t>iNASISTENTE</t>
  </si>
  <si>
    <t>Margarita   Fernandez</t>
  </si>
  <si>
    <t>Susana    Cueto  Sandoval</t>
  </si>
  <si>
    <t>9079681-1</t>
  </si>
  <si>
    <t>Sara  San  Martin  Gonzalez</t>
  </si>
  <si>
    <t>Rudencindo   Jara   Ulloa</t>
  </si>
  <si>
    <t>Erika  Sandoval  Montenegro</t>
  </si>
  <si>
    <t>Maria   Leon Chunce</t>
  </si>
  <si>
    <t>12626875-0</t>
  </si>
  <si>
    <t>Blanca  Luceros Palma</t>
  </si>
  <si>
    <t>Eda   Figueroa  Ortiz</t>
  </si>
  <si>
    <t>Julio   Castro  Gallardo</t>
  </si>
  <si>
    <t>Jaqueline  Jimenes  Ponce</t>
  </si>
  <si>
    <t>Jose   Vigueras   Vargas</t>
  </si>
  <si>
    <t xml:space="preserve">Sandra   Aranda  Ramirez </t>
  </si>
  <si>
    <t>Solange  Castillo  Leon</t>
  </si>
  <si>
    <t>8464989-9</t>
  </si>
  <si>
    <t>Maria   Leon  Valenzuela</t>
  </si>
  <si>
    <t>Viviana   Valle   Pizarro</t>
  </si>
  <si>
    <t>Michael   Torrejon  Bravo</t>
  </si>
  <si>
    <t>15751530-6</t>
  </si>
  <si>
    <t>Debora   Jara   Sanchez</t>
  </si>
  <si>
    <t>Violeta    Condemarin  Parra</t>
  </si>
  <si>
    <t>Carmen   Lopez  Cortes</t>
  </si>
  <si>
    <t>Maria  Bolados  Vega</t>
  </si>
  <si>
    <t>8708033-1</t>
  </si>
  <si>
    <t>Oriana  Martinez  Castillo</t>
  </si>
  <si>
    <t>10772734-5</t>
  </si>
  <si>
    <t>Jorge   Machuca   Pizarro</t>
  </si>
  <si>
    <t>Silvia  Rivas   Saje</t>
  </si>
  <si>
    <t xml:space="preserve">Mirtha  Farias  Flores </t>
  </si>
  <si>
    <t>RPX 1 MES</t>
  </si>
  <si>
    <t>Maria   Marcoleta Sandoval</t>
  </si>
  <si>
    <t>Patricia   Nuñez   Venegas</t>
  </si>
  <si>
    <t>Olga  Garay   Gonzalez</t>
  </si>
  <si>
    <t>8463557-k</t>
  </si>
  <si>
    <t>Alicia  Cañete  Valdebenito</t>
  </si>
  <si>
    <t>9700675-k</t>
  </si>
  <si>
    <t>Michael   Araya   Lopez</t>
  </si>
  <si>
    <t>4994154-7</t>
  </si>
  <si>
    <t>Erika    Rivas  Cortez</t>
  </si>
  <si>
    <t>Myrian   Gonzalez  Moreno</t>
  </si>
  <si>
    <t>Marlene    Gonzalez  Godoy</t>
  </si>
  <si>
    <t>Erika   Saavedra Montenegro</t>
  </si>
  <si>
    <t>Daniel    Vargas  Roman</t>
  </si>
  <si>
    <t>11332130-k</t>
  </si>
  <si>
    <t>Silvia  Diaz  Quiroz</t>
  </si>
  <si>
    <t>10689552-k</t>
  </si>
  <si>
    <t>Valeska   Cuello   Rojas</t>
  </si>
  <si>
    <t>Jorge   Salgado   Basto</t>
  </si>
  <si>
    <t>Ricardo   Godoy  Saez</t>
  </si>
  <si>
    <t>Juan    Castro  Armijo</t>
  </si>
  <si>
    <t>Andi   Pino   Figueroa</t>
  </si>
  <si>
    <t>13996585-k</t>
  </si>
  <si>
    <t>Isabel  Campo   Quezada</t>
  </si>
  <si>
    <t>15558196-4</t>
  </si>
  <si>
    <t>Brisa   gomez   Torrejon</t>
  </si>
  <si>
    <t>Rosa   Canales   Grandona</t>
  </si>
  <si>
    <t>13880958-7</t>
  </si>
  <si>
    <t>Rosa   Pereira   Yuz</t>
  </si>
  <si>
    <t>Maria    Leon   Chunce</t>
  </si>
  <si>
    <t>Josefina    Arias   Araya</t>
  </si>
  <si>
    <t>6991643-0</t>
  </si>
  <si>
    <t>25/10/218</t>
  </si>
  <si>
    <t>Fecha De   Rescate</t>
  </si>
  <si>
    <t>Persona que Realiza el Rescate</t>
  </si>
  <si>
    <t>Rescate  Telefonico  o en Domicilio</t>
  </si>
  <si>
    <t>Retira Examenes</t>
  </si>
  <si>
    <t>Hora  Medico</t>
  </si>
  <si>
    <t>julio   Silva  Bravos</t>
  </si>
  <si>
    <t>Doc Herrera</t>
  </si>
  <si>
    <t>Telefonico</t>
  </si>
  <si>
    <t>Jose  Velazquez  Bazaez</t>
  </si>
  <si>
    <t>7461996-7</t>
  </si>
  <si>
    <t>Oscar    Tognio   Ramos</t>
  </si>
  <si>
    <t>Eliana   Olivare Garcia</t>
  </si>
  <si>
    <t>Eliana (13/09/2018)</t>
  </si>
  <si>
    <t>13/010/2018</t>
  </si>
  <si>
    <t>Jose    Rojas  Rojas</t>
  </si>
  <si>
    <t>Miguel  Bravo   Jimenez</t>
  </si>
  <si>
    <t>Eduardo     Valdes   Riveros</t>
  </si>
  <si>
    <t>5974113-6</t>
  </si>
  <si>
    <t>Sylvia   Diaz  Mancilla</t>
  </si>
  <si>
    <t>SIN HORA MEDICO</t>
  </si>
  <si>
    <t xml:space="preserve">   </t>
  </si>
  <si>
    <t>Juan Oyanedel  Gomez</t>
  </si>
  <si>
    <t>Alejandra  Ramirez  Larenas</t>
  </si>
  <si>
    <t>Mixto</t>
  </si>
  <si>
    <t>Jhonny  Andaur  Sanchez</t>
  </si>
  <si>
    <t>7451559-2</t>
  </si>
  <si>
    <t>Aldo   Contreras  Pinto</t>
  </si>
  <si>
    <t>Yeni    Embry   Lopez</t>
  </si>
  <si>
    <t>Soledad  Suarez  Gonzalez</t>
  </si>
  <si>
    <t>Hernan    Chacana  Bravo</t>
  </si>
  <si>
    <t>Francisco  Espinoza  Cuadro</t>
  </si>
  <si>
    <t>Carlos  Merino  Bravo</t>
  </si>
  <si>
    <t>Paola  Rodriguez  Reyes</t>
  </si>
  <si>
    <t>Humberto   Salgado  Barahona</t>
  </si>
  <si>
    <t>6689100-7</t>
  </si>
  <si>
    <t>Marta   Morales  Morales</t>
  </si>
  <si>
    <t xml:space="preserve">R etira examenes  la hija </t>
  </si>
  <si>
    <t>Manuel    Canales  Morales</t>
  </si>
  <si>
    <t>9460623-3</t>
  </si>
  <si>
    <t>Eugenio  Orellana   Espinoza</t>
  </si>
  <si>
    <t>15098060-7</t>
  </si>
  <si>
    <t>Jorge   Orellana  Vera</t>
  </si>
  <si>
    <t>6255184-4</t>
  </si>
  <si>
    <t>Mario   Olivares  Barra</t>
  </si>
  <si>
    <t>Paula   Gonzalez   Caceres</t>
  </si>
  <si>
    <t>Elizabeth  Prado  Cataldo</t>
  </si>
  <si>
    <t>11263059-7</t>
  </si>
  <si>
    <t>Elizabeht (13/09/2019</t>
  </si>
  <si>
    <t>Julia  Zamora    Gllardo</t>
  </si>
  <si>
    <t>Fernando  Hernandaz   Igor</t>
  </si>
  <si>
    <t>Enrique   Echeveria Navarro</t>
  </si>
  <si>
    <t>Olga  Veloso   Sandoval</t>
  </si>
  <si>
    <t xml:space="preserve">Yasmina   Rojas  San Martin  </t>
  </si>
  <si>
    <t>9593063-8</t>
  </si>
  <si>
    <t>Maria  Farias   Picoli</t>
  </si>
  <si>
    <t>Antonieta   Jaramillo  Vargas</t>
  </si>
  <si>
    <t>Ivonne   Varga  San Martin</t>
  </si>
  <si>
    <t>Jaqueline  Muñoz  Castro</t>
  </si>
  <si>
    <t>Dina     Aedo  Guzman</t>
  </si>
  <si>
    <t>Nora   Hernandez  Leiva</t>
  </si>
  <si>
    <t>Nora  (21/09/2018)</t>
  </si>
  <si>
    <t>Isabel   Epinoza  Vergara</t>
  </si>
  <si>
    <t>5291566-k</t>
  </si>
  <si>
    <t>Maria    Vergara  Paredes</t>
  </si>
  <si>
    <t>Rosa  Diaz  Vidal</t>
  </si>
  <si>
    <t>4698702-0</t>
  </si>
  <si>
    <t>Marcos  Silva   Leiva</t>
  </si>
  <si>
    <t xml:space="preserve">Ronaldo    De La Fuente  </t>
  </si>
  <si>
    <t>8197577-9</t>
  </si>
  <si>
    <t>Ediht    Pierome  Contreras</t>
  </si>
  <si>
    <t>Manuel  Vera   Perez</t>
  </si>
  <si>
    <t>Maria    Guzman  Clis</t>
  </si>
  <si>
    <t>Fresia     Solar   Alfaro</t>
  </si>
  <si>
    <t>Margarita  Mandiola  Villarroel</t>
  </si>
  <si>
    <t>Jorge   Mateluna  Farias</t>
  </si>
  <si>
    <t>Rossana Mendez  Acevedo</t>
  </si>
  <si>
    <t>Sergio   Irribarra  Muñoz</t>
  </si>
  <si>
    <t>7388997-9</t>
  </si>
  <si>
    <t>Jorge Briones   Elkin</t>
  </si>
  <si>
    <t xml:space="preserve">Cecilia  Cadiz   Pedrero  </t>
  </si>
  <si>
    <t>Guillermo  Soto  Muñoz</t>
  </si>
  <si>
    <t>Cesar    Varas   Cruzat</t>
  </si>
  <si>
    <t>Johana   Osorio  Naranjo</t>
  </si>
  <si>
    <t>Maria    Lisboa Castillo</t>
  </si>
  <si>
    <t xml:space="preserve">Marcelo   Bonilla   Placencio  </t>
  </si>
  <si>
    <t>Jose   Saldivia  Perez</t>
  </si>
  <si>
    <t>7854025-2</t>
  </si>
  <si>
    <t>Juan   Lunas   Morales</t>
  </si>
  <si>
    <t>Yolanda    Hernandez  Provis</t>
  </si>
  <si>
    <t>Yolanda  (14/09/2018)</t>
  </si>
  <si>
    <t>RESCATE      2018</t>
  </si>
  <si>
    <t xml:space="preserve">NOMBRE </t>
  </si>
  <si>
    <t>RUR</t>
  </si>
  <si>
    <t>FICHA</t>
  </si>
  <si>
    <t xml:space="preserve">FECHA DE NACIMIENTO </t>
  </si>
  <si>
    <t xml:space="preserve">DIAGNOSTICO </t>
  </si>
  <si>
    <t>OTRO DIAGNOSTICO</t>
  </si>
  <si>
    <t>ULTIMO CONTROL</t>
  </si>
  <si>
    <t>PROXIMA CITA</t>
  </si>
  <si>
    <t>PRE DIABETES</t>
  </si>
  <si>
    <t>Gonatrosis</t>
  </si>
  <si>
    <t>Evelyn  Ortiz  Vine</t>
  </si>
  <si>
    <t>Marcial   Zuñiga  Zuñiga</t>
  </si>
  <si>
    <t>8293332-8</t>
  </si>
  <si>
    <t>Gladys    Galvez   Gonzalez</t>
  </si>
  <si>
    <t>9428344-2</t>
  </si>
  <si>
    <t>Sandra    Andaur  Pizarro</t>
  </si>
  <si>
    <t>13228166-1</t>
  </si>
  <si>
    <t>Claudia   Alvarez    Zamorano</t>
  </si>
  <si>
    <t>16106833-0</t>
  </si>
  <si>
    <t>Ramon   Pino   Mella</t>
  </si>
  <si>
    <t>4521767-1</t>
  </si>
  <si>
    <t>Paula   Rojas  Marin</t>
  </si>
  <si>
    <t>16968123-6</t>
  </si>
  <si>
    <t>Magaly  Muñoz  Araya</t>
  </si>
  <si>
    <t>12229105-7</t>
  </si>
  <si>
    <t xml:space="preserve">Jessica  Infante  Muñoz  </t>
  </si>
  <si>
    <t>12623786-3</t>
  </si>
  <si>
    <t>Patricia  Campos    Chavez</t>
  </si>
  <si>
    <t>12410931-0</t>
  </si>
  <si>
    <t>Evangelina  Lopez   Tabilo</t>
  </si>
  <si>
    <t>9593216-9</t>
  </si>
  <si>
    <t>Sofia   Fuentes  Alvarado</t>
  </si>
  <si>
    <t>7931912-0</t>
  </si>
  <si>
    <t>Carlos   Riederer  Goldemes</t>
  </si>
  <si>
    <t>8147373-0</t>
  </si>
  <si>
    <t>Mario  Alvarez    Delgado</t>
  </si>
  <si>
    <t>8098950-4</t>
  </si>
  <si>
    <t>Maria  San Martin  Gomez</t>
  </si>
  <si>
    <t>9457010-7</t>
  </si>
  <si>
    <t>Ema    Iturriaga  Rojas</t>
  </si>
  <si>
    <t>4631280-5</t>
  </si>
  <si>
    <t>17/091941</t>
  </si>
  <si>
    <t>Rosana     Moreno  Prado</t>
  </si>
  <si>
    <t>10276443-9</t>
  </si>
  <si>
    <t>Manuel   Escobar  Moraga</t>
  </si>
  <si>
    <t>4201586-5</t>
  </si>
  <si>
    <t>Dislipidemia  - Artrosis</t>
  </si>
  <si>
    <t xml:space="preserve">Oscar     Vega   Figueroa  </t>
  </si>
  <si>
    <t>8299700-8</t>
  </si>
  <si>
    <t xml:space="preserve">Yanilla  Romo  </t>
  </si>
  <si>
    <t>19774918-0</t>
  </si>
  <si>
    <t>Juan   Leon   Ramos</t>
  </si>
  <si>
    <t>9249398-9</t>
  </si>
  <si>
    <t>Solange  Sanchez  Riquelme</t>
  </si>
  <si>
    <t>16759225-2</t>
  </si>
  <si>
    <t>Luis   Merillan  Jimenez</t>
  </si>
  <si>
    <t>16954366-6</t>
  </si>
  <si>
    <t>Berta    Valenzuela  Zapata</t>
  </si>
  <si>
    <t>Katty    Fernandez   Moncada</t>
  </si>
  <si>
    <t>11330183-k</t>
  </si>
  <si>
    <t>Hipotiroidismo - Dislipid</t>
  </si>
  <si>
    <t>Beatriz     Igor   Navarro</t>
  </si>
  <si>
    <t>4401779-2</t>
  </si>
</sst>
</file>

<file path=xl/styles.xml><?xml version="1.0" encoding="utf-8"?>
<styleSheet xmlns="http://schemas.openxmlformats.org/spreadsheetml/2006/main">
  <numFmts count="10">
    <numFmt numFmtId="176" formatCode="dd/mm/yyyy;@"/>
    <numFmt numFmtId="177" formatCode="_-[$KGS]\ * #,##0.0_-;\-[$KGS]\ * #,##0.0_-;_-[$KGS]\ * &quot;-&quot;?_-;_-@_-"/>
    <numFmt numFmtId="178" formatCode="_-[$£-809]* #,##0.00_-;\-[$£-809]* #,##0.00_-;_-[$£-809]* &quot;-&quot;??_-;_-@_-"/>
    <numFmt numFmtId="179" formatCode="mmm\-yy"/>
    <numFmt numFmtId="180" formatCode="0.0"/>
    <numFmt numFmtId="181" formatCode="dd\-mmm"/>
    <numFmt numFmtId="182" formatCode="_-&quot;$&quot;\ * #,##0.00_-;\-&quot;$&quot;\ * #,##0.00_-;_-&quot;$&quot;\ * &quot;-&quot;??_-;_-@_-"/>
    <numFmt numFmtId="41" formatCode="_-* #,##0_-;\-* #,##0_-;_-* &quot;-&quot;_-;_-@_-"/>
    <numFmt numFmtId="42" formatCode="_-&quot;£&quot;* #,##0_-;\-&quot;£&quot;* #,##0_-;_-&quot;£&quot;* &quot;-&quot;_-;_-@_-"/>
    <numFmt numFmtId="183" formatCode="_-* #,##0.00\ _€_-;\-* #,##0.00\ _€_-;_-* &quot;-&quot;??\ _€_-;_-@_-"/>
  </numFmts>
  <fonts count="41">
    <font>
      <sz val="11"/>
      <color theme="1"/>
      <name val="Calibri"/>
      <charset val="134"/>
      <scheme val="minor"/>
    </font>
    <font>
      <b/>
      <sz val="11"/>
      <color rgb="FF006100"/>
      <name val="Calibri"/>
      <charset val="134"/>
    </font>
    <font>
      <b/>
      <sz val="11"/>
      <name val="Calibri"/>
      <charset val="134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4" tint="0.799981688894314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</font>
    <font>
      <sz val="12"/>
      <color rgb="FF00206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name val="Calibri"/>
      <charset val="134"/>
    </font>
    <font>
      <u/>
      <sz val="12"/>
      <name val="Calibri"/>
      <charset val="134"/>
      <scheme val="minor"/>
    </font>
    <font>
      <b/>
      <sz val="12"/>
      <color rgb="FF4C4C4C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00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/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/>
      <top/>
      <bottom style="thin">
        <color theme="0" tint="-0.14999847407452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/>
      <diagonal/>
    </border>
    <border>
      <left style="thin">
        <color theme="3" tint="0.799981688894314"/>
      </left>
      <right/>
      <top style="thin">
        <color theme="3" tint="0.799981688894314"/>
      </top>
      <bottom/>
      <diagonal/>
    </border>
    <border>
      <left style="thin">
        <color theme="4" tint="0.599993896298105"/>
      </left>
      <right style="thin">
        <color theme="4" tint="0.599993896298105"/>
      </right>
      <top style="thin">
        <color theme="4" tint="0.599993896298105"/>
      </top>
      <bottom style="thin">
        <color theme="4" tint="0.599993896298105"/>
      </bottom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/>
      <diagonal/>
    </border>
    <border>
      <left style="thin">
        <color theme="0" tint="-0.149998474074526"/>
      </left>
      <right/>
      <top style="thin">
        <color theme="0" tint="-0.149998474074526"/>
      </top>
      <bottom/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4" tint="0.599993896298105"/>
      </left>
      <right/>
      <top style="thin">
        <color theme="4" tint="0.599993896298105"/>
      </top>
      <bottom style="thin">
        <color theme="4" tint="0.599993896298105"/>
      </bottom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/>
      <right style="thin">
        <color theme="4" tint="0.599993896298105"/>
      </right>
      <top style="thin">
        <color theme="4" tint="0.599993896298105"/>
      </top>
      <bottom style="thin">
        <color theme="4" tint="0.599993896298105"/>
      </bottom>
      <diagonal/>
    </border>
    <border>
      <left style="thin">
        <color theme="0" tint="-0.149998474074526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4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/>
    <xf numFmtId="0" fontId="29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4" fillId="29" borderId="36" applyNumberFormat="0" applyAlignment="0" applyProtection="0">
      <alignment vertical="center"/>
    </xf>
    <xf numFmtId="182" fontId="0" fillId="0" borderId="0" applyFont="0" applyFill="0" applyBorder="0" applyAlignment="0" applyProtection="0"/>
    <xf numFmtId="0" fontId="26" fillId="32" borderId="0" applyNumberFormat="0" applyBorder="0" applyAlignment="0" applyProtection="0">
      <alignment vertical="center"/>
    </xf>
    <xf numFmtId="0" fontId="22" fillId="31" borderId="35" applyNumberFormat="0" applyFont="0" applyAlignment="0" applyProtection="0">
      <alignment vertical="center"/>
    </xf>
    <xf numFmtId="0" fontId="33" fillId="34" borderId="3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29" borderId="34" applyNumberFormat="0" applyAlignment="0" applyProtection="0">
      <alignment vertical="center"/>
    </xf>
    <xf numFmtId="0" fontId="38" fillId="40" borderId="0" applyNumberFormat="0" applyBorder="0" applyAlignment="0" applyProtection="0"/>
    <xf numFmtId="0" fontId="35" fillId="0" borderId="3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183" fontId="0" fillId="0" borderId="0" applyFont="0" applyFill="0" applyBorder="0" applyAlignment="0" applyProtection="0"/>
    <xf numFmtId="0" fontId="24" fillId="25" borderId="31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4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58" fontId="0" fillId="2" borderId="1" xfId="0" applyNumberFormat="1" applyFill="1" applyBorder="1" applyAlignment="1" applyProtection="1">
      <alignment horizontal="center" vertical="center"/>
      <protection locked="0"/>
    </xf>
    <xf numFmtId="58" fontId="0" fillId="3" borderId="1" xfId="0" applyNumberFormat="1" applyFill="1" applyBorder="1" applyAlignment="1"/>
    <xf numFmtId="0" fontId="0" fillId="3" borderId="1" xfId="0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58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58" fontId="0" fillId="3" borderId="2" xfId="0" applyNumberFormat="1" applyFill="1" applyBorder="1" applyAlignment="1"/>
    <xf numFmtId="0" fontId="0" fillId="3" borderId="2" xfId="0" applyFill="1" applyBorder="1" applyAlignment="1">
      <alignment horizontal="center"/>
    </xf>
    <xf numFmtId="58" fontId="0" fillId="0" borderId="0" xfId="0" applyNumberFormat="1" applyAlignment="1">
      <alignment horizontal="center"/>
    </xf>
    <xf numFmtId="58" fontId="0" fillId="2" borderId="1" xfId="0" applyNumberFormat="1" applyFill="1" applyBorder="1" applyAlignment="1" applyProtection="1">
      <alignment horizontal="center"/>
      <protection locked="0"/>
    </xf>
    <xf numFmtId="58" fontId="0" fillId="3" borderId="1" xfId="0" applyNumberFormat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0" xfId="0" applyAlignment="1"/>
    <xf numFmtId="0" fontId="0" fillId="0" borderId="0" xfId="0" applyFill="1"/>
    <xf numFmtId="0" fontId="1" fillId="9" borderId="3" xfId="33" applyFont="1" applyFill="1" applyBorder="1" applyAlignment="1" applyProtection="1">
      <alignment vertical="center" wrapText="1"/>
    </xf>
    <xf numFmtId="0" fontId="1" fillId="9" borderId="3" xfId="33" applyFont="1" applyFill="1" applyBorder="1" applyAlignment="1" applyProtection="1">
      <alignment horizontal="center" vertical="center" wrapText="1"/>
    </xf>
    <xf numFmtId="0" fontId="0" fillId="5" borderId="0" xfId="0" applyFill="1" applyAlignment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8" borderId="0" xfId="0" applyFill="1" applyAlignment="1"/>
    <xf numFmtId="0" fontId="0" fillId="8" borderId="0" xfId="0" applyFill="1" applyAlignment="1">
      <alignment horizontal="center"/>
    </xf>
    <xf numFmtId="0" fontId="1" fillId="0" borderId="0" xfId="33" applyFont="1" applyFill="1" applyBorder="1" applyAlignment="1" applyProtection="1">
      <alignment vertical="center" wrapText="1"/>
    </xf>
    <xf numFmtId="0" fontId="1" fillId="0" borderId="0" xfId="33" applyFont="1" applyFill="1" applyBorder="1" applyAlignment="1" applyProtection="1">
      <alignment horizontal="center" vertical="center" wrapText="1"/>
    </xf>
    <xf numFmtId="0" fontId="1" fillId="4" borderId="3" xfId="33" applyFont="1" applyFill="1" applyBorder="1" applyAlignment="1" applyProtection="1">
      <alignment horizontal="center" vertical="center" wrapText="1"/>
    </xf>
    <xf numFmtId="0" fontId="2" fillId="4" borderId="3" xfId="33" applyFont="1" applyFill="1" applyBorder="1" applyAlignment="1" applyProtection="1">
      <alignment horizontal="center" vertical="center" wrapText="1"/>
    </xf>
    <xf numFmtId="58" fontId="0" fillId="0" borderId="0" xfId="0" applyNumberFormat="1"/>
    <xf numFmtId="58" fontId="0" fillId="5" borderId="0" xfId="0" applyNumberFormat="1" applyFill="1" applyAlignment="1">
      <alignment horizontal="center"/>
    </xf>
    <xf numFmtId="58" fontId="0" fillId="6" borderId="0" xfId="0" applyNumberFormat="1" applyFill="1"/>
    <xf numFmtId="58" fontId="0" fillId="6" borderId="0" xfId="0" applyNumberFormat="1" applyFill="1" applyAlignment="1">
      <alignment horizontal="center"/>
    </xf>
    <xf numFmtId="58" fontId="0" fillId="8" borderId="0" xfId="0" applyNumberFormat="1" applyFill="1"/>
    <xf numFmtId="58" fontId="0" fillId="5" borderId="0" xfId="0" applyNumberFormat="1" applyFill="1"/>
    <xf numFmtId="0" fontId="1" fillId="4" borderId="0" xfId="33" applyFont="1" applyFill="1" applyBorder="1" applyAlignment="1" applyProtection="1">
      <alignment horizontal="center" vertical="center" wrapText="1"/>
    </xf>
    <xf numFmtId="0" fontId="2" fillId="0" borderId="0" xfId="33" applyFont="1" applyFill="1" applyBorder="1" applyAlignment="1" applyProtection="1">
      <alignment horizontal="center" vertical="center" wrapText="1"/>
    </xf>
    <xf numFmtId="0" fontId="2" fillId="4" borderId="4" xfId="33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6" borderId="0" xfId="0" applyFont="1" applyFill="1"/>
    <xf numFmtId="0" fontId="1" fillId="5" borderId="3" xfId="33" applyFont="1" applyFill="1" applyBorder="1" applyAlignment="1" applyProtection="1">
      <alignment horizontal="left" vertical="center" wrapText="1"/>
    </xf>
    <xf numFmtId="0" fontId="1" fillId="10" borderId="3" xfId="33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 applyProtection="1">
      <alignment horizontal="left" wrapText="1"/>
      <protection locked="0"/>
    </xf>
    <xf numFmtId="0" fontId="4" fillId="6" borderId="3" xfId="0" applyFont="1" applyFill="1" applyBorder="1" applyAlignment="1" applyProtection="1">
      <alignment horizontal="center"/>
      <protection locked="0"/>
    </xf>
    <xf numFmtId="58" fontId="4" fillId="6" borderId="3" xfId="0" applyNumberFormat="1" applyFont="1" applyFill="1" applyBorder="1" applyAlignment="1" applyProtection="1">
      <alignment horizontal="center"/>
      <protection locked="0"/>
    </xf>
    <xf numFmtId="0" fontId="1" fillId="11" borderId="3" xfId="33" applyFont="1" applyFill="1" applyBorder="1" applyAlignment="1" applyProtection="1">
      <alignment horizontal="center" vertical="center" wrapText="1"/>
    </xf>
    <xf numFmtId="0" fontId="2" fillId="11" borderId="3" xfId="33" applyFont="1" applyFill="1" applyBorder="1" applyAlignment="1" applyProtection="1">
      <alignment horizontal="center" vertical="center" wrapText="1"/>
    </xf>
    <xf numFmtId="0" fontId="1" fillId="5" borderId="3" xfId="33" applyNumberFormat="1" applyFont="1" applyFill="1" applyBorder="1" applyAlignment="1" applyProtection="1">
      <alignment horizontal="center" wrapText="1"/>
    </xf>
    <xf numFmtId="0" fontId="1" fillId="5" borderId="3" xfId="33" applyFont="1" applyFill="1" applyBorder="1" applyAlignment="1" applyProtection="1">
      <alignment horizontal="center" vertical="center" wrapText="1"/>
    </xf>
    <xf numFmtId="58" fontId="5" fillId="6" borderId="3" xfId="0" applyNumberFormat="1" applyFont="1" applyFill="1" applyBorder="1" applyAlignment="1" applyProtection="1">
      <alignment horizontal="center"/>
      <protection locked="0"/>
    </xf>
    <xf numFmtId="0" fontId="6" fillId="6" borderId="3" xfId="0" applyFont="1" applyFill="1" applyBorder="1" applyAlignment="1" applyProtection="1">
      <alignment horizontal="center"/>
      <protection locked="0"/>
    </xf>
    <xf numFmtId="0" fontId="5" fillId="6" borderId="3" xfId="0" applyNumberFormat="1" applyFont="1" applyFill="1" applyBorder="1" applyAlignment="1" applyProtection="1">
      <alignment horizontal="center"/>
      <protection locked="0"/>
    </xf>
    <xf numFmtId="0" fontId="5" fillId="6" borderId="3" xfId="0" applyFont="1" applyFill="1" applyBorder="1" applyAlignment="1" applyProtection="1">
      <alignment horizontal="center"/>
    </xf>
    <xf numFmtId="58" fontId="1" fillId="10" borderId="3" xfId="33" applyNumberFormat="1" applyFont="1" applyFill="1" applyBorder="1" applyAlignment="1" applyProtection="1">
      <alignment horizontal="center" vertical="center" wrapText="1"/>
    </xf>
    <xf numFmtId="0" fontId="7" fillId="12" borderId="3" xfId="0" applyFont="1" applyFill="1" applyBorder="1" applyAlignment="1" applyProtection="1">
      <alignment horizontal="center" vertical="center" wrapText="1"/>
    </xf>
    <xf numFmtId="0" fontId="8" fillId="12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/>
    </xf>
    <xf numFmtId="0" fontId="7" fillId="12" borderId="5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/>
      <protection locked="0"/>
    </xf>
    <xf numFmtId="0" fontId="4" fillId="6" borderId="1" xfId="0" applyFont="1" applyFill="1" applyBorder="1" applyAlignment="1" applyProtection="1">
      <alignment horizontal="center"/>
      <protection locked="0"/>
    </xf>
    <xf numFmtId="0" fontId="7" fillId="5" borderId="6" xfId="0" applyFont="1" applyFill="1" applyBorder="1" applyAlignment="1" applyProtection="1">
      <alignment horizontal="center" vertical="center" wrapText="1"/>
    </xf>
    <xf numFmtId="0" fontId="8" fillId="5" borderId="6" xfId="0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</xf>
    <xf numFmtId="0" fontId="7" fillId="12" borderId="7" xfId="0" applyFont="1" applyFill="1" applyBorder="1" applyAlignment="1" applyProtection="1">
      <alignment horizontal="center" vertical="center" wrapText="1"/>
    </xf>
    <xf numFmtId="0" fontId="4" fillId="6" borderId="6" xfId="0" applyFont="1" applyFill="1" applyBorder="1" applyAlignment="1" applyProtection="1">
      <alignment horizontal="center"/>
      <protection locked="0"/>
    </xf>
    <xf numFmtId="0" fontId="4" fillId="6" borderId="7" xfId="0" applyFont="1" applyFill="1" applyBorder="1" applyAlignment="1" applyProtection="1">
      <alignment horizontal="center"/>
      <protection locked="0"/>
    </xf>
    <xf numFmtId="180" fontId="9" fillId="5" borderId="3" xfId="0" applyNumberFormat="1" applyFont="1" applyFill="1" applyBorder="1" applyAlignment="1" applyProtection="1">
      <alignment horizontal="center" vertical="center"/>
      <protection locked="0"/>
    </xf>
    <xf numFmtId="180" fontId="4" fillId="6" borderId="3" xfId="0" applyNumberFormat="1" applyFont="1" applyFill="1" applyBorder="1" applyAlignment="1" applyProtection="1">
      <alignment horizontal="center"/>
      <protection locked="0"/>
    </xf>
    <xf numFmtId="1" fontId="7" fillId="12" borderId="3" xfId="0" applyNumberFormat="1" applyFont="1" applyFill="1" applyBorder="1" applyAlignment="1" applyProtection="1">
      <alignment horizontal="center" vertical="center" wrapText="1"/>
    </xf>
    <xf numFmtId="1" fontId="5" fillId="6" borderId="3" xfId="0" applyNumberFormat="1" applyFont="1" applyFill="1" applyBorder="1" applyAlignment="1" applyProtection="1">
      <alignment horizontal="center"/>
      <protection locked="0"/>
    </xf>
    <xf numFmtId="58" fontId="7" fillId="12" borderId="3" xfId="0" applyNumberFormat="1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 applyProtection="1">
      <alignment horizontal="center"/>
      <protection locked="0"/>
    </xf>
    <xf numFmtId="58" fontId="7" fillId="12" borderId="5" xfId="0" applyNumberFormat="1" applyFont="1" applyFill="1" applyBorder="1" applyAlignment="1" applyProtection="1">
      <alignment horizontal="center" vertical="center" wrapText="1"/>
    </xf>
    <xf numFmtId="0" fontId="0" fillId="3" borderId="3" xfId="0" applyFont="1" applyFill="1" applyBorder="1"/>
    <xf numFmtId="58" fontId="4" fillId="3" borderId="5" xfId="0" applyNumberFormat="1" applyFont="1" applyFill="1" applyBorder="1" applyAlignment="1" applyProtection="1">
      <alignment horizontal="center"/>
      <protection locked="0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0" xfId="0" applyFont="1" applyFill="1" applyBorder="1"/>
    <xf numFmtId="0" fontId="0" fillId="3" borderId="0" xfId="0" applyFill="1" applyBorder="1"/>
    <xf numFmtId="0" fontId="10" fillId="3" borderId="0" xfId="0" applyFont="1" applyFill="1" applyBorder="1" applyAlignment="1">
      <alignment horizontal="center"/>
    </xf>
    <xf numFmtId="0" fontId="10" fillId="0" borderId="0" xfId="0" applyFont="1" applyFill="1" applyBorder="1"/>
    <xf numFmtId="0" fontId="0" fillId="0" borderId="1" xfId="0" applyFill="1" applyBorder="1" applyAlignment="1">
      <alignment horizontal="center"/>
    </xf>
    <xf numFmtId="58" fontId="0" fillId="0" borderId="1" xfId="0" applyNumberFormat="1" applyFill="1" applyBorder="1" applyAlignment="1"/>
    <xf numFmtId="58" fontId="0" fillId="3" borderId="1" xfId="0" applyNumberFormat="1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3" borderId="8" xfId="0" applyFill="1" applyBorder="1"/>
    <xf numFmtId="0" fontId="0" fillId="0" borderId="0" xfId="0" applyFill="1" applyBorder="1"/>
    <xf numFmtId="0" fontId="0" fillId="3" borderId="9" xfId="0" applyFill="1" applyBorder="1"/>
    <xf numFmtId="0" fontId="0" fillId="3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58" fontId="0" fillId="3" borderId="1" xfId="0" applyNumberFormat="1" applyFont="1" applyFill="1" applyBorder="1" applyAlignment="1">
      <alignment horizontal="center"/>
    </xf>
    <xf numFmtId="0" fontId="10" fillId="6" borderId="0" xfId="0" applyFont="1" applyFill="1" applyBorder="1"/>
    <xf numFmtId="0" fontId="0" fillId="6" borderId="1" xfId="0" applyFill="1" applyBorder="1" applyAlignment="1">
      <alignment horizontal="center"/>
    </xf>
    <xf numFmtId="58" fontId="0" fillId="6" borderId="1" xfId="0" applyNumberFormat="1" applyFill="1" applyBorder="1" applyAlignment="1"/>
    <xf numFmtId="0" fontId="9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14" borderId="0" xfId="0" applyFont="1" applyFill="1"/>
    <xf numFmtId="0" fontId="4" fillId="3" borderId="0" xfId="0" applyFont="1" applyFill="1"/>
    <xf numFmtId="0" fontId="4" fillId="15" borderId="0" xfId="0" applyFont="1" applyFill="1"/>
    <xf numFmtId="0" fontId="0" fillId="16" borderId="0" xfId="0" applyFill="1"/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center"/>
    </xf>
    <xf numFmtId="0" fontId="1" fillId="5" borderId="1" xfId="33" applyFont="1" applyFill="1" applyBorder="1" applyAlignment="1" applyProtection="1">
      <alignment horizontal="center" vertical="center" wrapText="1"/>
    </xf>
    <xf numFmtId="0" fontId="1" fillId="10" borderId="1" xfId="33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horizontal="left" wrapText="1"/>
      <protection locked="0"/>
    </xf>
    <xf numFmtId="0" fontId="4" fillId="0" borderId="13" xfId="0" applyFont="1" applyFill="1" applyBorder="1" applyAlignment="1" applyProtection="1">
      <alignment horizontal="center"/>
      <protection locked="0"/>
    </xf>
    <xf numFmtId="58" fontId="4" fillId="0" borderId="13" xfId="0" applyNumberFormat="1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left" wrapText="1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58" fontId="4" fillId="0" borderId="3" xfId="0" applyNumberFormat="1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left" wrapText="1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58" fontId="11" fillId="0" borderId="3" xfId="0" applyNumberFormat="1" applyFont="1" applyFill="1" applyBorder="1" applyAlignment="1" applyProtection="1">
      <alignment horizontal="center"/>
      <protection locked="0"/>
    </xf>
    <xf numFmtId="0" fontId="11" fillId="6" borderId="3" xfId="0" applyFont="1" applyFill="1" applyBorder="1" applyAlignment="1" applyProtection="1">
      <alignment horizontal="left" wrapText="1"/>
      <protection locked="0"/>
    </xf>
    <xf numFmtId="0" fontId="11" fillId="6" borderId="3" xfId="0" applyFont="1" applyFill="1" applyBorder="1" applyAlignment="1" applyProtection="1">
      <alignment horizontal="center"/>
      <protection locked="0"/>
    </xf>
    <xf numFmtId="58" fontId="11" fillId="6" borderId="3" xfId="0" applyNumberFormat="1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/>
    </xf>
    <xf numFmtId="58" fontId="11" fillId="0" borderId="3" xfId="0" applyNumberFormat="1" applyFont="1" applyFill="1" applyBorder="1" applyAlignment="1">
      <alignment horizontal="center"/>
    </xf>
    <xf numFmtId="0" fontId="12" fillId="0" borderId="3" xfId="0" applyFont="1" applyFill="1" applyBorder="1" applyAlignment="1" applyProtection="1">
      <alignment horizontal="left" wrapText="1"/>
      <protection locked="0"/>
    </xf>
    <xf numFmtId="0" fontId="12" fillId="0" borderId="3" xfId="0" applyNumberFormat="1" applyFont="1" applyFill="1" applyBorder="1" applyAlignment="1" applyProtection="1">
      <alignment horizontal="center"/>
      <protection locked="0"/>
    </xf>
    <xf numFmtId="58" fontId="12" fillId="0" borderId="3" xfId="0" applyNumberFormat="1" applyFont="1" applyFill="1" applyBorder="1" applyAlignment="1" applyProtection="1">
      <alignment horizontal="center"/>
      <protection locked="0"/>
    </xf>
    <xf numFmtId="0" fontId="4" fillId="0" borderId="14" xfId="0" applyFont="1" applyFill="1" applyBorder="1" applyAlignment="1" applyProtection="1">
      <alignment horizontal="center"/>
      <protection locked="0"/>
    </xf>
    <xf numFmtId="0" fontId="11" fillId="0" borderId="5" xfId="0" applyFont="1" applyFill="1" applyBorder="1" applyAlignment="1" applyProtection="1">
      <alignment horizontal="left" wrapText="1"/>
      <protection locked="0"/>
    </xf>
    <xf numFmtId="0" fontId="0" fillId="0" borderId="0" xfId="0" applyFill="1" applyBorder="1" applyAlignment="1">
      <alignment horizontal="center" vertical="center" wrapText="1"/>
    </xf>
    <xf numFmtId="58" fontId="11" fillId="0" borderId="7" xfId="0" applyNumberFormat="1" applyFont="1" applyFill="1" applyBorder="1" applyAlignment="1" applyProtection="1">
      <alignment horizontal="center"/>
      <protection locked="0"/>
    </xf>
    <xf numFmtId="0" fontId="11" fillId="6" borderId="13" xfId="0" applyFont="1" applyFill="1" applyBorder="1" applyAlignment="1" applyProtection="1">
      <alignment horizontal="center"/>
      <protection locked="0"/>
    </xf>
    <xf numFmtId="0" fontId="11" fillId="14" borderId="3" xfId="0" applyFont="1" applyFill="1" applyBorder="1" applyAlignment="1" applyProtection="1">
      <alignment horizontal="left" wrapText="1"/>
      <protection locked="0"/>
    </xf>
    <xf numFmtId="0" fontId="11" fillId="14" borderId="3" xfId="0" applyFont="1" applyFill="1" applyBorder="1" applyAlignment="1" applyProtection="1">
      <alignment horizontal="center"/>
      <protection locked="0"/>
    </xf>
    <xf numFmtId="58" fontId="11" fillId="14" borderId="3" xfId="0" applyNumberFormat="1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/>
    </xf>
    <xf numFmtId="58" fontId="4" fillId="0" borderId="3" xfId="0" applyNumberFormat="1" applyFont="1" applyFill="1" applyBorder="1" applyAlignment="1">
      <alignment horizontal="center"/>
    </xf>
    <xf numFmtId="0" fontId="1" fillId="11" borderId="1" xfId="33" applyFont="1" applyFill="1" applyBorder="1" applyAlignment="1" applyProtection="1">
      <alignment horizontal="center" vertical="center" wrapText="1"/>
    </xf>
    <xf numFmtId="0" fontId="2" fillId="11" borderId="1" xfId="33" applyFont="1" applyFill="1" applyBorder="1" applyAlignment="1" applyProtection="1">
      <alignment horizontal="center" vertical="center" wrapText="1"/>
    </xf>
    <xf numFmtId="0" fontId="1" fillId="5" borderId="1" xfId="33" applyNumberFormat="1" applyFont="1" applyFill="1" applyBorder="1" applyAlignment="1" applyProtection="1">
      <alignment horizontal="center" vertical="center" wrapText="1"/>
    </xf>
    <xf numFmtId="58" fontId="5" fillId="0" borderId="13" xfId="0" applyNumberFormat="1" applyFont="1" applyFill="1" applyBorder="1" applyAlignment="1" applyProtection="1">
      <alignment horizontal="center"/>
      <protection locked="0"/>
    </xf>
    <xf numFmtId="0" fontId="6" fillId="0" borderId="13" xfId="0" applyFont="1" applyFill="1" applyBorder="1" applyAlignment="1" applyProtection="1">
      <alignment horizontal="center"/>
      <protection locked="0"/>
    </xf>
    <xf numFmtId="0" fontId="5" fillId="0" borderId="13" xfId="0" applyNumberFormat="1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</xf>
    <xf numFmtId="58" fontId="5" fillId="0" borderId="3" xfId="0" applyNumberFormat="1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</xf>
    <xf numFmtId="0" fontId="5" fillId="14" borderId="3" xfId="0" applyNumberFormat="1" applyFont="1" applyFill="1" applyBorder="1" applyAlignment="1" applyProtection="1">
      <alignment horizontal="center"/>
      <protection locked="0"/>
    </xf>
    <xf numFmtId="0" fontId="5" fillId="14" borderId="3" xfId="0" applyFont="1" applyFill="1" applyBorder="1" applyAlignment="1" applyProtection="1">
      <alignment horizontal="center"/>
    </xf>
    <xf numFmtId="58" fontId="1" fillId="10" borderId="1" xfId="33" applyNumberFormat="1" applyFont="1" applyFill="1" applyBorder="1" applyAlignment="1" applyProtection="1">
      <alignment horizontal="center" vertical="center" wrapText="1"/>
    </xf>
    <xf numFmtId="0" fontId="7" fillId="12" borderId="1" xfId="0" applyFont="1" applyFill="1" applyBorder="1" applyAlignment="1" applyProtection="1">
      <alignment horizontal="center" vertical="center" wrapText="1"/>
    </xf>
    <xf numFmtId="0" fontId="12" fillId="0" borderId="3" xfId="0" applyFont="1" applyFill="1" applyBorder="1" applyAlignment="1" applyProtection="1">
      <alignment horizontal="center"/>
      <protection locked="0"/>
    </xf>
    <xf numFmtId="0" fontId="13" fillId="0" borderId="3" xfId="0" applyFont="1" applyFill="1" applyBorder="1" applyAlignment="1" applyProtection="1">
      <alignment horizontal="center"/>
      <protection locked="0"/>
    </xf>
    <xf numFmtId="58" fontId="13" fillId="0" borderId="3" xfId="0" applyNumberFormat="1" applyFont="1" applyFill="1" applyBorder="1" applyAlignment="1" applyProtection="1">
      <alignment horizontal="center"/>
      <protection locked="0"/>
    </xf>
    <xf numFmtId="179" fontId="11" fillId="0" borderId="3" xfId="0" applyNumberFormat="1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0" fontId="8" fillId="12" borderId="1" xfId="0" applyNumberFormat="1" applyFont="1" applyFill="1" applyBorder="1" applyAlignment="1" applyProtection="1">
      <alignment horizontal="center" vertical="center" wrapText="1"/>
    </xf>
    <xf numFmtId="1" fontId="11" fillId="0" borderId="3" xfId="0" applyNumberFormat="1" applyFont="1" applyFill="1" applyBorder="1" applyAlignment="1" applyProtection="1">
      <alignment horizontal="center"/>
      <protection locked="0"/>
    </xf>
    <xf numFmtId="0" fontId="11" fillId="0" borderId="3" xfId="0" applyNumberFormat="1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16" xfId="0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58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11" fillId="0" borderId="5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58" fontId="11" fillId="0" borderId="1" xfId="0" applyNumberFormat="1" applyFont="1" applyFill="1" applyBorder="1" applyAlignment="1" applyProtection="1">
      <alignment horizontal="center"/>
      <protection locked="0"/>
    </xf>
    <xf numFmtId="0" fontId="11" fillId="6" borderId="5" xfId="0" applyFont="1" applyFill="1" applyBorder="1" applyAlignment="1" applyProtection="1">
      <alignment horizontal="center"/>
      <protection locked="0"/>
    </xf>
    <xf numFmtId="0" fontId="11" fillId="6" borderId="1" xfId="0" applyFont="1" applyFill="1" applyBorder="1" applyAlignment="1" applyProtection="1">
      <alignment horizontal="center"/>
      <protection locked="0"/>
    </xf>
    <xf numFmtId="58" fontId="11" fillId="6" borderId="1" xfId="0" applyNumberFormat="1" applyFont="1" applyFill="1" applyBorder="1" applyAlignment="1" applyProtection="1">
      <alignment horizontal="center"/>
      <protection locked="0"/>
    </xf>
    <xf numFmtId="0" fontId="12" fillId="0" borderId="5" xfId="0" applyFont="1" applyFill="1" applyBorder="1" applyAlignment="1" applyProtection="1">
      <alignment horizontal="center"/>
      <protection locked="0"/>
    </xf>
    <xf numFmtId="58" fontId="12" fillId="0" borderId="1" xfId="0" applyNumberFormat="1" applyFont="1" applyFill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center"/>
      <protection locked="0"/>
    </xf>
    <xf numFmtId="0" fontId="11" fillId="14" borderId="5" xfId="0" applyFont="1" applyFill="1" applyBorder="1" applyAlignment="1" applyProtection="1">
      <alignment horizontal="center"/>
      <protection locked="0"/>
    </xf>
    <xf numFmtId="58" fontId="11" fillId="14" borderId="1" xfId="0" applyNumberFormat="1" applyFont="1" applyFill="1" applyBorder="1" applyAlignment="1" applyProtection="1">
      <alignment horizontal="center"/>
      <protection locked="0"/>
    </xf>
    <xf numFmtId="0" fontId="11" fillId="14" borderId="1" xfId="0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0" borderId="5" xfId="0" applyFont="1" applyFill="1" applyBorder="1" applyAlignment="1" applyProtection="1">
      <alignment horizontal="center"/>
      <protection locked="0"/>
    </xf>
    <xf numFmtId="58" fontId="13" fillId="0" borderId="1" xfId="0" applyNumberFormat="1" applyFont="1" applyFill="1" applyBorder="1" applyAlignment="1" applyProtection="1">
      <alignment horizontal="center"/>
      <protection locked="0"/>
    </xf>
    <xf numFmtId="0" fontId="13" fillId="0" borderId="1" xfId="0" applyFont="1" applyFill="1" applyBorder="1" applyAlignment="1" applyProtection="1">
      <alignment horizontal="center"/>
      <protection locked="0"/>
    </xf>
    <xf numFmtId="183" fontId="11" fillId="0" borderId="1" xfId="44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6" borderId="6" xfId="0" applyFont="1" applyFill="1" applyBorder="1" applyAlignment="1" applyProtection="1">
      <alignment horizontal="center"/>
      <protection locked="0"/>
    </xf>
    <xf numFmtId="0" fontId="11" fillId="6" borderId="7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NumberFormat="1" applyFont="1" applyFill="1" applyBorder="1" applyAlignment="1" applyProtection="1">
      <alignment horizontal="center"/>
      <protection locked="0"/>
    </xf>
    <xf numFmtId="0" fontId="11" fillId="14" borderId="6" xfId="0" applyFont="1" applyFill="1" applyBorder="1" applyAlignment="1" applyProtection="1">
      <alignment horizontal="center"/>
      <protection locked="0"/>
    </xf>
    <xf numFmtId="0" fontId="11" fillId="14" borderId="7" xfId="0" applyFont="1" applyFill="1" applyBorder="1" applyAlignment="1" applyProtection="1">
      <alignment horizontal="center"/>
      <protection locked="0"/>
    </xf>
    <xf numFmtId="58" fontId="11" fillId="0" borderId="6" xfId="0" applyNumberFormat="1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>
      <alignment horizontal="center"/>
    </xf>
    <xf numFmtId="58" fontId="4" fillId="0" borderId="1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183" fontId="11" fillId="0" borderId="6" xfId="44" applyFont="1" applyFill="1" applyBorder="1" applyAlignment="1" applyProtection="1">
      <alignment horizontal="center"/>
      <protection locked="0"/>
    </xf>
    <xf numFmtId="179" fontId="4" fillId="0" borderId="3" xfId="0" applyNumberFormat="1" applyFont="1" applyFill="1" applyBorder="1" applyAlignment="1" applyProtection="1">
      <alignment horizontal="center"/>
      <protection locked="0"/>
    </xf>
    <xf numFmtId="180" fontId="9" fillId="5" borderId="1" xfId="0" applyNumberFormat="1" applyFont="1" applyFill="1" applyBorder="1" applyAlignment="1" applyProtection="1">
      <alignment horizontal="center" vertical="center"/>
      <protection locked="0"/>
    </xf>
    <xf numFmtId="180" fontId="4" fillId="0" borderId="13" xfId="0" applyNumberFormat="1" applyFont="1" applyFill="1" applyBorder="1" applyAlignment="1" applyProtection="1">
      <alignment horizontal="center"/>
      <protection locked="0"/>
    </xf>
    <xf numFmtId="180" fontId="4" fillId="0" borderId="3" xfId="0" applyNumberFormat="1" applyFont="1" applyFill="1" applyBorder="1" applyAlignment="1" applyProtection="1">
      <alignment horizontal="center"/>
      <protection locked="0"/>
    </xf>
    <xf numFmtId="180" fontId="4" fillId="14" borderId="3" xfId="0" applyNumberFormat="1" applyFont="1" applyFill="1" applyBorder="1" applyAlignment="1" applyProtection="1">
      <alignment horizontal="center"/>
      <protection locked="0"/>
    </xf>
    <xf numFmtId="180" fontId="4" fillId="0" borderId="3" xfId="0" applyNumberFormat="1" applyFont="1" applyFill="1" applyBorder="1" applyAlignment="1">
      <alignment horizontal="center"/>
    </xf>
    <xf numFmtId="180" fontId="11" fillId="0" borderId="3" xfId="0" applyNumberFormat="1" applyFont="1" applyFill="1" applyBorder="1" applyAlignment="1" applyProtection="1">
      <alignment horizontal="center"/>
      <protection locked="0"/>
    </xf>
    <xf numFmtId="1" fontId="7" fillId="12" borderId="1" xfId="0" applyNumberFormat="1" applyFont="1" applyFill="1" applyBorder="1" applyAlignment="1" applyProtection="1">
      <alignment horizontal="center" vertical="center" wrapText="1"/>
    </xf>
    <xf numFmtId="1" fontId="5" fillId="0" borderId="13" xfId="0" applyNumberFormat="1" applyFont="1" applyFill="1" applyBorder="1" applyAlignment="1" applyProtection="1">
      <alignment horizontal="center"/>
      <protection locked="0"/>
    </xf>
    <xf numFmtId="1" fontId="5" fillId="0" borderId="3" xfId="0" applyNumberFormat="1" applyFont="1" applyFill="1" applyBorder="1" applyAlignment="1" applyProtection="1">
      <alignment horizontal="center"/>
      <protection locked="0"/>
    </xf>
    <xf numFmtId="1" fontId="5" fillId="14" borderId="3" xfId="0" applyNumberFormat="1" applyFont="1" applyFill="1" applyBorder="1" applyAlignment="1" applyProtection="1">
      <alignment horizontal="center"/>
      <protection locked="0"/>
    </xf>
    <xf numFmtId="1" fontId="6" fillId="0" borderId="3" xfId="0" applyNumberFormat="1" applyFont="1" applyFill="1" applyBorder="1" applyAlignment="1" applyProtection="1">
      <alignment horizontal="center"/>
      <protection locked="0"/>
    </xf>
    <xf numFmtId="58" fontId="7" fillId="12" borderId="1" xfId="0" applyNumberFormat="1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14" borderId="3" xfId="0" applyFont="1" applyFill="1" applyBorder="1" applyAlignment="1" applyProtection="1">
      <alignment horizontal="center"/>
      <protection locked="0"/>
    </xf>
    <xf numFmtId="0" fontId="0" fillId="3" borderId="1" xfId="0" applyFont="1" applyFill="1" applyBorder="1"/>
    <xf numFmtId="58" fontId="4" fillId="0" borderId="15" xfId="0" applyNumberFormat="1" applyFont="1" applyFill="1" applyBorder="1" applyAlignment="1" applyProtection="1">
      <alignment horizontal="center"/>
      <protection locked="0"/>
    </xf>
    <xf numFmtId="58" fontId="4" fillId="0" borderId="5" xfId="0" applyNumberFormat="1" applyFont="1" applyFill="1" applyBorder="1" applyAlignment="1" applyProtection="1">
      <alignment horizontal="center"/>
      <protection locked="0"/>
    </xf>
    <xf numFmtId="58" fontId="4" fillId="6" borderId="5" xfId="0" applyNumberFormat="1" applyFont="1" applyFill="1" applyBorder="1" applyAlignment="1" applyProtection="1">
      <alignment horizontal="center"/>
      <protection locked="0"/>
    </xf>
    <xf numFmtId="58" fontId="4" fillId="14" borderId="5" xfId="0" applyNumberFormat="1" applyFont="1" applyFill="1" applyBorder="1" applyAlignment="1" applyProtection="1">
      <alignment horizontal="center"/>
      <protection locked="0"/>
    </xf>
    <xf numFmtId="1" fontId="11" fillId="0" borderId="5" xfId="0" applyNumberFormat="1" applyFont="1" applyFill="1" applyBorder="1" applyAlignment="1" applyProtection="1">
      <alignment horizontal="center"/>
      <protection locked="0"/>
    </xf>
    <xf numFmtId="58" fontId="11" fillId="0" borderId="5" xfId="0" applyNumberFormat="1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left"/>
    </xf>
    <xf numFmtId="181" fontId="4" fillId="0" borderId="3" xfId="0" applyNumberFormat="1" applyFont="1" applyFill="1" applyBorder="1" applyAlignment="1" applyProtection="1">
      <alignment horizontal="center"/>
      <protection locked="0"/>
    </xf>
    <xf numFmtId="58" fontId="6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58" fontId="4" fillId="0" borderId="6" xfId="0" applyNumberFormat="1" applyFont="1" applyFill="1" applyBorder="1" applyAlignment="1" applyProtection="1">
      <alignment horizontal="center"/>
      <protection locked="0"/>
    </xf>
    <xf numFmtId="58" fontId="4" fillId="6" borderId="1" xfId="0" applyNumberFormat="1" applyFont="1" applyFill="1" applyBorder="1" applyAlignment="1" applyProtection="1">
      <alignment horizontal="center"/>
      <protection locked="0"/>
    </xf>
    <xf numFmtId="0" fontId="11" fillId="0" borderId="7" xfId="0" applyNumberFormat="1" applyFont="1" applyFill="1" applyBorder="1" applyAlignment="1" applyProtection="1">
      <alignment horizontal="center"/>
      <protection locked="0"/>
    </xf>
    <xf numFmtId="0" fontId="4" fillId="0" borderId="3" xfId="0" applyFont="1" applyFill="1" applyBorder="1"/>
    <xf numFmtId="58" fontId="4" fillId="0" borderId="3" xfId="0" applyNumberFormat="1" applyFont="1" applyFill="1" applyBorder="1"/>
    <xf numFmtId="0" fontId="12" fillId="0" borderId="5" xfId="0" applyNumberFormat="1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 wrapText="1"/>
      <protection locked="0"/>
    </xf>
    <xf numFmtId="1" fontId="4" fillId="0" borderId="3" xfId="0" applyNumberFormat="1" applyFont="1" applyFill="1" applyBorder="1" applyAlignment="1" applyProtection="1">
      <alignment horizontal="left" wrapText="1"/>
      <protection locked="0"/>
    </xf>
    <xf numFmtId="0" fontId="12" fillId="6" borderId="3" xfId="0" applyFont="1" applyFill="1" applyBorder="1" applyAlignment="1" applyProtection="1">
      <alignment horizontal="left" wrapText="1"/>
      <protection locked="0"/>
    </xf>
    <xf numFmtId="0" fontId="12" fillId="6" borderId="3" xfId="0" applyNumberFormat="1" applyFont="1" applyFill="1" applyBorder="1" applyAlignment="1" applyProtection="1">
      <alignment horizontal="center"/>
      <protection locked="0"/>
    </xf>
    <xf numFmtId="58" fontId="12" fillId="6" borderId="3" xfId="0" applyNumberFormat="1" applyFont="1" applyFill="1" applyBorder="1" applyAlignment="1" applyProtection="1">
      <alignment horizontal="center"/>
      <protection locked="0"/>
    </xf>
    <xf numFmtId="0" fontId="14" fillId="0" borderId="3" xfId="0" applyFont="1" applyFill="1" applyBorder="1" applyAlignment="1" applyProtection="1">
      <alignment horizontal="left" wrapText="1"/>
      <protection locked="0"/>
    </xf>
    <xf numFmtId="0" fontId="14" fillId="0" borderId="3" xfId="0" applyFont="1" applyFill="1" applyBorder="1" applyAlignment="1" applyProtection="1">
      <alignment horizontal="center"/>
      <protection locked="0"/>
    </xf>
    <xf numFmtId="58" fontId="14" fillId="0" borderId="3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 applyProtection="1">
      <alignment horizontal="left" wrapText="1"/>
      <protection locked="0"/>
    </xf>
    <xf numFmtId="0" fontId="4" fillId="3" borderId="3" xfId="0" applyFont="1" applyFill="1" applyBorder="1" applyAlignment="1" applyProtection="1">
      <alignment horizontal="center"/>
      <protection locked="0"/>
    </xf>
    <xf numFmtId="58" fontId="4" fillId="3" borderId="3" xfId="0" applyNumberFormat="1" applyFont="1" applyFill="1" applyBorder="1" applyAlignment="1" applyProtection="1">
      <alignment horizontal="center"/>
      <protection locked="0"/>
    </xf>
    <xf numFmtId="58" fontId="5" fillId="3" borderId="3" xfId="0" applyNumberFormat="1" applyFont="1" applyFill="1" applyBorder="1" applyAlignment="1" applyProtection="1">
      <alignment horizontal="center"/>
      <protection locked="0"/>
    </xf>
    <xf numFmtId="0" fontId="6" fillId="3" borderId="3" xfId="0" applyFont="1" applyFill="1" applyBorder="1" applyAlignment="1" applyProtection="1">
      <alignment horizontal="center"/>
      <protection locked="0"/>
    </xf>
    <xf numFmtId="0" fontId="5" fillId="3" borderId="3" xfId="0" applyNumberFormat="1" applyFont="1" applyFill="1" applyBorder="1" applyAlignment="1" applyProtection="1">
      <alignment horizontal="center"/>
      <protection locked="0"/>
    </xf>
    <xf numFmtId="0" fontId="12" fillId="6" borderId="3" xfId="0" applyFont="1" applyFill="1" applyBorder="1" applyAlignment="1" applyProtection="1">
      <alignment horizontal="center"/>
      <protection locked="0"/>
    </xf>
    <xf numFmtId="0" fontId="12" fillId="6" borderId="5" xfId="0" applyFont="1" applyFill="1" applyBorder="1" applyAlignment="1" applyProtection="1">
      <alignment horizontal="center"/>
      <protection locked="0"/>
    </xf>
    <xf numFmtId="0" fontId="12" fillId="6" borderId="1" xfId="0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/>
      <protection locked="0"/>
    </xf>
    <xf numFmtId="0" fontId="14" fillId="0" borderId="1" xfId="0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  <protection locked="0"/>
    </xf>
    <xf numFmtId="0" fontId="12" fillId="6" borderId="6" xfId="0" applyFont="1" applyFill="1" applyBorder="1" applyAlignment="1" applyProtection="1">
      <alignment horizontal="center"/>
      <protection locked="0"/>
    </xf>
    <xf numFmtId="0" fontId="12" fillId="6" borderId="7" xfId="0" applyNumberFormat="1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58" fontId="14" fillId="0" borderId="1" xfId="0" applyNumberFormat="1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4" fillId="3" borderId="6" xfId="0" applyFont="1" applyFill="1" applyBorder="1" applyAlignment="1" applyProtection="1">
      <alignment horizontal="center"/>
      <protection locked="0"/>
    </xf>
    <xf numFmtId="0" fontId="4" fillId="3" borderId="7" xfId="0" applyFont="1" applyFill="1" applyBorder="1" applyAlignment="1" applyProtection="1">
      <alignment horizontal="center"/>
      <protection locked="0"/>
    </xf>
    <xf numFmtId="0" fontId="15" fillId="0" borderId="3" xfId="0" applyFont="1" applyFill="1" applyBorder="1" applyAlignment="1">
      <alignment horizontal="center"/>
    </xf>
    <xf numFmtId="180" fontId="4" fillId="3" borderId="3" xfId="0" applyNumberFormat="1" applyFont="1" applyFill="1" applyBorder="1" applyAlignment="1" applyProtection="1">
      <alignment horizontal="center"/>
      <protection locked="0"/>
    </xf>
    <xf numFmtId="1" fontId="5" fillId="3" borderId="3" xfId="0" applyNumberFormat="1" applyFont="1" applyFill="1" applyBorder="1" applyAlignment="1" applyProtection="1">
      <alignment horizont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  <xf numFmtId="1" fontId="11" fillId="6" borderId="3" xfId="0" applyNumberFormat="1" applyFont="1" applyFill="1" applyBorder="1" applyAlignment="1" applyProtection="1">
      <alignment horizontal="center"/>
      <protection locked="0"/>
    </xf>
    <xf numFmtId="0" fontId="12" fillId="6" borderId="5" xfId="0" applyNumberFormat="1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 vertical="top"/>
      <protection locked="0"/>
    </xf>
    <xf numFmtId="0" fontId="11" fillId="0" borderId="3" xfId="0" applyFont="1" applyFill="1" applyBorder="1" applyAlignment="1" applyProtection="1">
      <alignment horizontal="center" wrapText="1"/>
      <protection locked="0"/>
    </xf>
    <xf numFmtId="58" fontId="11" fillId="0" borderId="3" xfId="0" applyNumberFormat="1" applyFont="1" applyFill="1" applyBorder="1" applyAlignment="1" applyProtection="1">
      <alignment horizontal="center" wrapText="1"/>
      <protection locked="0"/>
    </xf>
    <xf numFmtId="0" fontId="4" fillId="0" borderId="3" xfId="0" applyFont="1" applyFill="1" applyBorder="1" applyAlignment="1" applyProtection="1">
      <alignment horizontal="left"/>
      <protection locked="0"/>
    </xf>
    <xf numFmtId="0" fontId="4" fillId="0" borderId="7" xfId="0" applyNumberFormat="1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 wrapText="1"/>
      <protection locked="0"/>
    </xf>
    <xf numFmtId="0" fontId="11" fillId="0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180" fontId="11" fillId="6" borderId="3" xfId="0" applyNumberFormat="1" applyFont="1" applyFill="1" applyBorder="1" applyAlignment="1" applyProtection="1">
      <alignment horizontal="center"/>
      <protection locked="0"/>
    </xf>
    <xf numFmtId="1" fontId="6" fillId="6" borderId="3" xfId="0" applyNumberFormat="1" applyFont="1" applyFill="1" applyBorder="1" applyAlignment="1" applyProtection="1">
      <alignment horizontal="center"/>
      <protection locked="0"/>
    </xf>
    <xf numFmtId="0" fontId="6" fillId="6" borderId="5" xfId="0" applyNumberFormat="1" applyFont="1" applyFill="1" applyBorder="1" applyAlignment="1" applyProtection="1">
      <alignment horizontal="center"/>
      <protection locked="0"/>
    </xf>
    <xf numFmtId="182" fontId="11" fillId="0" borderId="3" xfId="27" applyFont="1" applyFill="1" applyBorder="1" applyAlignment="1" applyProtection="1">
      <alignment horizontal="left" wrapText="1"/>
      <protection locked="0"/>
    </xf>
    <xf numFmtId="182" fontId="11" fillId="0" borderId="3" xfId="27" applyFont="1" applyFill="1" applyBorder="1" applyAlignment="1" applyProtection="1">
      <alignment horizontal="center"/>
      <protection locked="0"/>
    </xf>
    <xf numFmtId="0" fontId="11" fillId="0" borderId="3" xfId="27" applyNumberFormat="1" applyFont="1" applyFill="1" applyBorder="1" applyAlignment="1" applyProtection="1">
      <alignment horizontal="center"/>
      <protection locked="0"/>
    </xf>
    <xf numFmtId="58" fontId="11" fillId="0" borderId="3" xfId="27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>
      <alignment horizontal="center"/>
    </xf>
    <xf numFmtId="182" fontId="11" fillId="0" borderId="5" xfId="27" applyFont="1" applyFill="1" applyBorder="1" applyAlignment="1" applyProtection="1">
      <alignment horizontal="center"/>
      <protection locked="0"/>
    </xf>
    <xf numFmtId="182" fontId="11" fillId="0" borderId="1" xfId="27" applyFont="1" applyFill="1" applyBorder="1" applyAlignment="1" applyProtection="1">
      <alignment horizontal="center"/>
      <protection locked="0"/>
    </xf>
    <xf numFmtId="182" fontId="11" fillId="0" borderId="6" xfId="27" applyFont="1" applyFill="1" applyBorder="1" applyAlignment="1" applyProtection="1">
      <alignment horizontal="center"/>
      <protection locked="0"/>
    </xf>
    <xf numFmtId="0" fontId="11" fillId="0" borderId="7" xfId="27" applyNumberFormat="1" applyFont="1" applyFill="1" applyBorder="1" applyAlignment="1" applyProtection="1">
      <alignment horizontal="center"/>
      <protection locked="0"/>
    </xf>
    <xf numFmtId="0" fontId="4" fillId="0" borderId="7" xfId="0" applyNumberFormat="1" applyFont="1" applyFill="1" applyBorder="1" applyAlignment="1">
      <alignment horizontal="center"/>
    </xf>
    <xf numFmtId="180" fontId="11" fillId="0" borderId="3" xfId="27" applyNumberFormat="1" applyFont="1" applyFill="1" applyBorder="1" applyAlignment="1" applyProtection="1">
      <alignment horizontal="center"/>
      <protection locked="0"/>
    </xf>
    <xf numFmtId="1" fontId="11" fillId="6" borderId="5" xfId="0" applyNumberFormat="1" applyFont="1" applyFill="1" applyBorder="1" applyAlignment="1" applyProtection="1">
      <alignment horizontal="center"/>
      <protection locked="0"/>
    </xf>
    <xf numFmtId="0" fontId="4" fillId="0" borderId="14" xfId="0" applyFont="1" applyFill="1" applyBorder="1" applyAlignment="1" applyProtection="1">
      <alignment horizontal="left" wrapText="1"/>
      <protection locked="0"/>
    </xf>
    <xf numFmtId="58" fontId="4" fillId="0" borderId="14" xfId="0" applyNumberFormat="1" applyFont="1" applyFill="1" applyBorder="1" applyAlignment="1" applyProtection="1">
      <alignment horizontal="center"/>
      <protection locked="0"/>
    </xf>
    <xf numFmtId="0" fontId="11" fillId="0" borderId="19" xfId="0" applyFont="1" applyFill="1" applyBorder="1" applyAlignment="1" applyProtection="1">
      <alignment horizontal="left" wrapText="1"/>
      <protection locked="0"/>
    </xf>
    <xf numFmtId="0" fontId="11" fillId="0" borderId="19" xfId="0" applyFont="1" applyFill="1" applyBorder="1" applyAlignment="1" applyProtection="1">
      <alignment horizontal="center"/>
      <protection locked="0"/>
    </xf>
    <xf numFmtId="58" fontId="11" fillId="0" borderId="20" xfId="0" applyNumberFormat="1" applyFont="1" applyFill="1" applyBorder="1" applyAlignment="1" applyProtection="1">
      <alignment horizontal="center"/>
      <protection locked="0"/>
    </xf>
    <xf numFmtId="0" fontId="11" fillId="0" borderId="11" xfId="0" applyFont="1" applyFill="1" applyBorder="1" applyAlignment="1" applyProtection="1">
      <alignment horizontal="left" wrapText="1"/>
      <protection locked="0"/>
    </xf>
    <xf numFmtId="0" fontId="11" fillId="0" borderId="11" xfId="0" applyFont="1" applyFill="1" applyBorder="1" applyAlignment="1" applyProtection="1">
      <alignment horizontal="center"/>
      <protection locked="0"/>
    </xf>
    <xf numFmtId="58" fontId="11" fillId="0" borderId="11" xfId="0" applyNumberFormat="1" applyFont="1" applyFill="1" applyBorder="1" applyAlignment="1" applyProtection="1">
      <alignment horizontal="center"/>
      <protection locked="0"/>
    </xf>
    <xf numFmtId="0" fontId="11" fillId="0" borderId="13" xfId="0" applyFont="1" applyFill="1" applyBorder="1" applyAlignment="1" applyProtection="1">
      <alignment horizontal="left" wrapText="1"/>
      <protection locked="0"/>
    </xf>
    <xf numFmtId="0" fontId="11" fillId="0" borderId="13" xfId="0" applyFont="1" applyFill="1" applyBorder="1" applyAlignment="1" applyProtection="1">
      <alignment horizontal="center"/>
      <protection locked="0"/>
    </xf>
    <xf numFmtId="58" fontId="11" fillId="0" borderId="13" xfId="0" applyNumberFormat="1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 applyProtection="1">
      <alignment horizontal="left" wrapText="1"/>
      <protection locked="0"/>
    </xf>
    <xf numFmtId="0" fontId="11" fillId="0" borderId="14" xfId="0" applyFont="1" applyFill="1" applyBorder="1" applyAlignment="1" applyProtection="1">
      <alignment horizontal="center"/>
      <protection locked="0"/>
    </xf>
    <xf numFmtId="58" fontId="11" fillId="0" borderId="14" xfId="0" applyNumberFormat="1" applyFont="1" applyFill="1" applyBorder="1" applyAlignment="1" applyProtection="1">
      <alignment horizontal="center"/>
      <protection locked="0"/>
    </xf>
    <xf numFmtId="0" fontId="4" fillId="0" borderId="21" xfId="0" applyFont="1" applyFill="1" applyBorder="1" applyAlignment="1">
      <alignment horizontal="left" wrapText="1"/>
    </xf>
    <xf numFmtId="0" fontId="4" fillId="0" borderId="21" xfId="0" applyFont="1" applyFill="1" applyBorder="1" applyAlignment="1">
      <alignment horizontal="center"/>
    </xf>
    <xf numFmtId="58" fontId="4" fillId="0" borderId="21" xfId="0" applyNumberFormat="1" applyFont="1" applyFill="1" applyBorder="1" applyAlignment="1">
      <alignment horizontal="center"/>
    </xf>
    <xf numFmtId="0" fontId="11" fillId="0" borderId="22" xfId="0" applyFont="1" applyFill="1" applyBorder="1" applyAlignment="1" applyProtection="1">
      <alignment horizontal="center"/>
      <protection locked="0"/>
    </xf>
    <xf numFmtId="58" fontId="11" fillId="0" borderId="23" xfId="0" applyNumberFormat="1" applyFont="1" applyFill="1" applyBorder="1" applyAlignment="1" applyProtection="1">
      <alignment horizontal="center"/>
      <protection locked="0"/>
    </xf>
    <xf numFmtId="0" fontId="11" fillId="0" borderId="4" xfId="0" applyFont="1" applyFill="1" applyBorder="1" applyAlignment="1" applyProtection="1">
      <alignment horizontal="center"/>
      <protection locked="0"/>
    </xf>
    <xf numFmtId="58" fontId="11" fillId="0" borderId="4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>
      <alignment horizontal="center"/>
    </xf>
    <xf numFmtId="0" fontId="4" fillId="0" borderId="24" xfId="0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15" xfId="0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4" fillId="0" borderId="26" xfId="0" applyFont="1" applyFill="1" applyBorder="1" applyAlignment="1">
      <alignment horizontal="center"/>
    </xf>
    <xf numFmtId="58" fontId="12" fillId="0" borderId="6" xfId="0" applyNumberFormat="1" applyFont="1" applyFill="1" applyBorder="1" applyAlignment="1" applyProtection="1">
      <alignment horizontal="center"/>
      <protection locked="0"/>
    </xf>
    <xf numFmtId="0" fontId="4" fillId="0" borderId="27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1" fillId="0" borderId="10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horizontal="center"/>
      <protection locked="0"/>
    </xf>
    <xf numFmtId="0" fontId="4" fillId="0" borderId="2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58" fontId="11" fillId="0" borderId="19" xfId="0" applyNumberFormat="1" applyFont="1" applyFill="1" applyBorder="1" applyAlignment="1" applyProtection="1">
      <alignment horizontal="center"/>
      <protection locked="0"/>
    </xf>
    <xf numFmtId="180" fontId="4" fillId="0" borderId="5" xfId="0" applyNumberFormat="1" applyFont="1" applyFill="1" applyBorder="1" applyAlignment="1" applyProtection="1">
      <alignment horizontal="center"/>
      <protection locked="0"/>
    </xf>
    <xf numFmtId="0" fontId="4" fillId="0" borderId="24" xfId="0" applyFont="1" applyFill="1" applyBorder="1" applyAlignment="1">
      <alignment horizontal="center"/>
    </xf>
    <xf numFmtId="0" fontId="11" fillId="0" borderId="26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58" fontId="11" fillId="0" borderId="0" xfId="0" applyNumberFormat="1" applyFont="1" applyFill="1" applyBorder="1" applyAlignment="1" applyProtection="1">
      <alignment horizontal="center"/>
      <protection locked="0"/>
    </xf>
    <xf numFmtId="178" fontId="4" fillId="0" borderId="3" xfId="0" applyNumberFormat="1" applyFont="1" applyFill="1" applyBorder="1" applyAlignment="1" applyProtection="1">
      <alignment horizontal="center"/>
      <protection locked="0"/>
    </xf>
    <xf numFmtId="0" fontId="4" fillId="6" borderId="3" xfId="0" applyFont="1" applyFill="1" applyBorder="1" applyAlignment="1">
      <alignment horizontal="center"/>
    </xf>
    <xf numFmtId="178" fontId="4" fillId="0" borderId="5" xfId="0" applyNumberFormat="1" applyFont="1" applyFill="1" applyBorder="1" applyAlignment="1" applyProtection="1">
      <alignment horizontal="center"/>
      <protection locked="0"/>
    </xf>
    <xf numFmtId="178" fontId="4" fillId="0" borderId="6" xfId="0" applyNumberFormat="1" applyFont="1" applyFill="1" applyBorder="1" applyAlignment="1" applyProtection="1">
      <alignment horizontal="center"/>
      <protection locked="0"/>
    </xf>
    <xf numFmtId="178" fontId="4" fillId="0" borderId="1" xfId="0" applyNumberFormat="1" applyFont="1" applyFill="1" applyBorder="1" applyAlignment="1" applyProtection="1">
      <alignment horizontal="center"/>
      <protection locked="0"/>
    </xf>
    <xf numFmtId="179" fontId="11" fillId="0" borderId="6" xfId="0" applyNumberFormat="1" applyFont="1" applyFill="1" applyBorder="1" applyAlignment="1" applyProtection="1">
      <alignment horizontal="center"/>
      <protection locked="0"/>
    </xf>
    <xf numFmtId="179" fontId="11" fillId="0" borderId="1" xfId="0" applyNumberFormat="1" applyFont="1" applyFill="1" applyBorder="1" applyAlignment="1" applyProtection="1">
      <alignment horizontal="center"/>
      <protection locked="0"/>
    </xf>
    <xf numFmtId="179" fontId="4" fillId="0" borderId="5" xfId="0" applyNumberFormat="1" applyFont="1" applyFill="1" applyBorder="1" applyAlignment="1" applyProtection="1">
      <alignment horizontal="center"/>
      <protection locked="0"/>
    </xf>
    <xf numFmtId="1" fontId="4" fillId="0" borderId="5" xfId="0" applyNumberFormat="1" applyFont="1" applyFill="1" applyBorder="1" applyAlignment="1" applyProtection="1">
      <alignment horizontal="center"/>
      <protection locked="0"/>
    </xf>
    <xf numFmtId="0" fontId="16" fillId="0" borderId="3" xfId="0" applyFont="1" applyFill="1" applyBorder="1" applyAlignment="1" applyProtection="1">
      <alignment horizontal="center"/>
      <protection locked="0"/>
    </xf>
    <xf numFmtId="58" fontId="4" fillId="6" borderId="6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58" fontId="4" fillId="0" borderId="0" xfId="0" applyNumberFormat="1" applyFont="1" applyFill="1" applyBorder="1" applyAlignment="1">
      <alignment horizontal="center"/>
    </xf>
    <xf numFmtId="58" fontId="17" fillId="6" borderId="3" xfId="0" applyNumberFormat="1" applyFont="1" applyFill="1" applyBorder="1" applyAlignment="1" applyProtection="1">
      <alignment horizontal="center"/>
      <protection locked="0"/>
    </xf>
    <xf numFmtId="0" fontId="4" fillId="0" borderId="4" xfId="0" applyFont="1" applyFill="1" applyBorder="1" applyAlignment="1" applyProtection="1">
      <alignment horizontal="center"/>
      <protection locked="0"/>
    </xf>
    <xf numFmtId="58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29" xfId="0" applyFont="1" applyFill="1" applyBorder="1" applyAlignment="1" applyProtection="1">
      <alignment horizontal="center"/>
      <protection locked="0"/>
    </xf>
    <xf numFmtId="180" fontId="4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left"/>
    </xf>
    <xf numFmtId="58" fontId="4" fillId="6" borderId="3" xfId="0" applyNumberFormat="1" applyFont="1" applyFill="1" applyBorder="1" applyAlignment="1">
      <alignment horizontal="center"/>
    </xf>
    <xf numFmtId="177" fontId="5" fillId="0" borderId="3" xfId="0" applyNumberFormat="1" applyFont="1" applyFill="1" applyBorder="1" applyAlignment="1" applyProtection="1">
      <alignment horizontal="center"/>
      <protection locked="0"/>
    </xf>
    <xf numFmtId="0" fontId="18" fillId="0" borderId="5" xfId="0" applyFont="1" applyFill="1" applyBorder="1" applyAlignment="1" applyProtection="1">
      <alignment horizontal="center"/>
      <protection locked="0"/>
    </xf>
    <xf numFmtId="0" fontId="4" fillId="6" borderId="1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center"/>
    </xf>
    <xf numFmtId="58" fontId="4" fillId="15" borderId="3" xfId="0" applyNumberFormat="1" applyFont="1" applyFill="1" applyBorder="1" applyAlignment="1">
      <alignment horizontal="center"/>
    </xf>
    <xf numFmtId="0" fontId="5" fillId="15" borderId="3" xfId="0" applyNumberFormat="1" applyFont="1" applyFill="1" applyBorder="1" applyAlignment="1" applyProtection="1">
      <alignment horizontal="center"/>
      <protection locked="0"/>
    </xf>
    <xf numFmtId="0" fontId="5" fillId="15" borderId="3" xfId="0" applyFont="1" applyFill="1" applyBorder="1" applyAlignment="1" applyProtection="1">
      <alignment horizontal="center"/>
    </xf>
    <xf numFmtId="0" fontId="4" fillId="15" borderId="3" xfId="0" applyFont="1" applyFill="1" applyBorder="1" applyAlignment="1" applyProtection="1">
      <alignment horizontal="center"/>
      <protection locked="0"/>
    </xf>
    <xf numFmtId="0" fontId="4" fillId="15" borderId="5" xfId="0" applyFont="1" applyFill="1" applyBorder="1" applyAlignment="1">
      <alignment horizontal="center"/>
    </xf>
    <xf numFmtId="58" fontId="4" fillId="15" borderId="1" xfId="0" applyNumberFormat="1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58" fontId="4" fillId="6" borderId="1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6" borderId="7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180" fontId="4" fillId="15" borderId="3" xfId="0" applyNumberFormat="1" applyFont="1" applyFill="1" applyBorder="1" applyAlignment="1" applyProtection="1">
      <alignment horizontal="center"/>
      <protection locked="0"/>
    </xf>
    <xf numFmtId="1" fontId="5" fillId="15" borderId="3" xfId="0" applyNumberFormat="1" applyFont="1" applyFill="1" applyBorder="1" applyAlignment="1" applyProtection="1">
      <alignment horizontal="center"/>
      <protection locked="0"/>
    </xf>
    <xf numFmtId="0" fontId="5" fillId="15" borderId="3" xfId="0" applyFont="1" applyFill="1" applyBorder="1" applyAlignment="1" applyProtection="1">
      <alignment horizontal="center"/>
      <protection locked="0"/>
    </xf>
    <xf numFmtId="58" fontId="4" fillId="15" borderId="5" xfId="0" applyNumberFormat="1" applyFont="1" applyFill="1" applyBorder="1" applyAlignment="1" applyProtection="1">
      <alignment horizontal="center"/>
      <protection locked="0"/>
    </xf>
    <xf numFmtId="58" fontId="5" fillId="17" borderId="3" xfId="0" applyNumberFormat="1" applyFont="1" applyFill="1" applyBorder="1" applyAlignment="1" applyProtection="1">
      <alignment horizontal="center"/>
      <protection locked="0"/>
    </xf>
    <xf numFmtId="0" fontId="6" fillId="17" borderId="3" xfId="0" applyFont="1" applyFill="1" applyBorder="1" applyAlignment="1" applyProtection="1">
      <alignment horizontal="center"/>
      <protection locked="0"/>
    </xf>
    <xf numFmtId="58" fontId="0" fillId="0" borderId="1" xfId="0" applyNumberFormat="1" applyFill="1" applyBorder="1" applyAlignment="1">
      <alignment horizontal="center"/>
    </xf>
    <xf numFmtId="0" fontId="5" fillId="17" borderId="3" xfId="0" applyFont="1" applyFill="1" applyBorder="1" applyAlignment="1" applyProtection="1">
      <alignment horizontal="center"/>
    </xf>
    <xf numFmtId="58" fontId="0" fillId="0" borderId="0" xfId="0" applyNumberFormat="1" applyFill="1" applyBorder="1"/>
    <xf numFmtId="0" fontId="5" fillId="18" borderId="3" xfId="0" applyFont="1" applyFill="1" applyBorder="1" applyAlignment="1" applyProtection="1">
      <alignment horizontal="center"/>
    </xf>
    <xf numFmtId="58" fontId="0" fillId="0" borderId="0" xfId="0" applyNumberForma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58" fontId="4" fillId="0" borderId="0" xfId="0" applyNumberFormat="1" applyFont="1" applyFill="1" applyAlignment="1">
      <alignment horizontal="center"/>
    </xf>
    <xf numFmtId="181" fontId="4" fillId="0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58" fontId="4" fillId="6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58" fontId="0" fillId="0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58" fontId="0" fillId="3" borderId="0" xfId="0" applyNumberFormat="1" applyFill="1" applyAlignment="1">
      <alignment horizontal="center"/>
    </xf>
    <xf numFmtId="0" fontId="0" fillId="16" borderId="0" xfId="0" applyFill="1" applyAlignment="1">
      <alignment horizontal="left"/>
    </xf>
    <xf numFmtId="0" fontId="0" fillId="16" borderId="0" xfId="0" applyFill="1" applyAlignment="1">
      <alignment horizontal="center"/>
    </xf>
    <xf numFmtId="58" fontId="0" fillId="16" borderId="0" xfId="0" applyNumberFormat="1" applyFill="1" applyAlignment="1">
      <alignment horizontal="center"/>
    </xf>
    <xf numFmtId="0" fontId="0" fillId="19" borderId="1" xfId="0" applyFill="1" applyBorder="1"/>
    <xf numFmtId="58" fontId="0" fillId="3" borderId="1" xfId="0" applyNumberFormat="1" applyFill="1" applyBorder="1"/>
    <xf numFmtId="58" fontId="5" fillId="16" borderId="3" xfId="0" applyNumberFormat="1" applyFont="1" applyFill="1" applyBorder="1" applyAlignment="1" applyProtection="1">
      <alignment horizontal="center"/>
      <protection locked="0"/>
    </xf>
    <xf numFmtId="0" fontId="6" fillId="16" borderId="3" xfId="0" applyFont="1" applyFill="1" applyBorder="1" applyAlignment="1" applyProtection="1">
      <alignment horizontal="center"/>
      <protection locked="0"/>
    </xf>
    <xf numFmtId="0" fontId="5" fillId="16" borderId="3" xfId="0" applyNumberFormat="1" applyFont="1" applyFill="1" applyBorder="1" applyAlignment="1" applyProtection="1">
      <alignment horizontal="center"/>
      <protection locked="0"/>
    </xf>
    <xf numFmtId="58" fontId="19" fillId="3" borderId="1" xfId="0" applyNumberFormat="1" applyFont="1" applyFill="1" applyBorder="1" applyAlignment="1" applyProtection="1">
      <alignment horizontal="center"/>
      <protection locked="0"/>
    </xf>
    <xf numFmtId="0" fontId="20" fillId="20" borderId="1" xfId="0" applyFont="1" applyFill="1" applyBorder="1" applyAlignment="1" applyProtection="1">
      <alignment horizontal="center"/>
      <protection locked="0"/>
    </xf>
    <xf numFmtId="0" fontId="19" fillId="3" borderId="1" xfId="0" applyFont="1" applyFill="1" applyBorder="1" applyAlignment="1" applyProtection="1">
      <alignment horizontal="center"/>
      <protection locked="0"/>
    </xf>
    <xf numFmtId="0" fontId="19" fillId="3" borderId="1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4" fillId="16" borderId="0" xfId="0" applyFont="1" applyFill="1"/>
    <xf numFmtId="0" fontId="5" fillId="16" borderId="3" xfId="0" applyFont="1" applyFill="1" applyBorder="1" applyAlignment="1" applyProtection="1">
      <alignment horizontal="center"/>
    </xf>
    <xf numFmtId="0" fontId="0" fillId="3" borderId="0" xfId="0" applyNumberFormat="1" applyFill="1" applyAlignment="1">
      <alignment horizontal="center"/>
    </xf>
    <xf numFmtId="58" fontId="4" fillId="3" borderId="1" xfId="16" applyNumberFormat="1" applyFill="1" applyBorder="1"/>
    <xf numFmtId="0" fontId="0" fillId="3" borderId="1" xfId="16" applyFont="1" applyFill="1" applyBorder="1"/>
    <xf numFmtId="0" fontId="4" fillId="3" borderId="1" xfId="16" applyFill="1" applyBorder="1"/>
    <xf numFmtId="58" fontId="0" fillId="3" borderId="1" xfId="16" applyNumberFormat="1" applyFont="1" applyFill="1" applyBorder="1"/>
    <xf numFmtId="58" fontId="4" fillId="0" borderId="0" xfId="0" applyNumberFormat="1" applyFont="1" applyFill="1"/>
    <xf numFmtId="58" fontId="4" fillId="6" borderId="0" xfId="0" applyNumberFormat="1" applyFont="1" applyFill="1"/>
    <xf numFmtId="58" fontId="0" fillId="0" borderId="0" xfId="0" applyNumberFormat="1" applyFill="1"/>
    <xf numFmtId="58" fontId="0" fillId="3" borderId="0" xfId="0" applyNumberFormat="1" applyFill="1"/>
    <xf numFmtId="0" fontId="5" fillId="16" borderId="3" xfId="0" applyFont="1" applyFill="1" applyBorder="1" applyAlignment="1" applyProtection="1">
      <alignment horizontal="center"/>
      <protection locked="0"/>
    </xf>
    <xf numFmtId="58" fontId="0" fillId="16" borderId="0" xfId="0" applyNumberFormat="1" applyFill="1"/>
    <xf numFmtId="58" fontId="4" fillId="16" borderId="5" xfId="0" applyNumberFormat="1" applyFont="1" applyFill="1" applyBorder="1" applyAlignment="1" applyProtection="1">
      <alignment horizontal="center"/>
      <protection locked="0"/>
    </xf>
    <xf numFmtId="0" fontId="0" fillId="19" borderId="1" xfId="0" applyFill="1" applyBorder="1" applyAlignment="1" applyProtection="1">
      <alignment horizontal="left" wrapText="1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right"/>
      <protection locked="0"/>
    </xf>
    <xf numFmtId="58" fontId="0" fillId="3" borderId="1" xfId="0" applyNumberFormat="1" applyFill="1" applyBorder="1" applyAlignment="1" applyProtection="1">
      <alignment horizontal="right"/>
      <protection locked="0"/>
    </xf>
    <xf numFmtId="58" fontId="19" fillId="0" borderId="1" xfId="0" applyNumberFormat="1" applyFont="1" applyBorder="1" applyAlignment="1" applyProtection="1">
      <alignment horizontal="center"/>
      <protection locked="0"/>
    </xf>
    <xf numFmtId="58" fontId="19" fillId="20" borderId="1" xfId="0" applyNumberFormat="1" applyFont="1" applyFill="1" applyBorder="1" applyAlignment="1" applyProtection="1">
      <alignment horizontal="center"/>
      <protection locked="0"/>
    </xf>
    <xf numFmtId="58" fontId="19" fillId="21" borderId="1" xfId="0" applyNumberFormat="1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179" fontId="0" fillId="3" borderId="1" xfId="0" applyNumberFormat="1" applyFill="1" applyBorder="1"/>
    <xf numFmtId="0" fontId="0" fillId="3" borderId="1" xfId="0" applyFont="1" applyFill="1" applyBorder="1" applyAlignment="1" applyProtection="1">
      <alignment horizontal="center"/>
      <protection locked="0"/>
    </xf>
    <xf numFmtId="0" fontId="19" fillId="21" borderId="1" xfId="0" applyFont="1" applyFill="1" applyBorder="1" applyAlignment="1">
      <alignment horizontal="center"/>
    </xf>
    <xf numFmtId="58" fontId="4" fillId="22" borderId="1" xfId="16" applyNumberFormat="1" applyBorder="1" applyAlignment="1" applyProtection="1">
      <alignment horizontal="center"/>
      <protection locked="0"/>
    </xf>
    <xf numFmtId="0" fontId="4" fillId="22" borderId="1" xfId="16" applyBorder="1" applyAlignment="1" applyProtection="1">
      <alignment horizontal="center"/>
      <protection locked="0"/>
    </xf>
    <xf numFmtId="180" fontId="0" fillId="3" borderId="1" xfId="0" applyNumberFormat="1" applyFont="1" applyFill="1" applyBorder="1" applyAlignment="1" applyProtection="1">
      <alignment horizontal="center"/>
      <protection locked="0"/>
    </xf>
    <xf numFmtId="1" fontId="19" fillId="0" borderId="1" xfId="0" applyNumberFormat="1" applyFont="1" applyBorder="1" applyAlignment="1" applyProtection="1">
      <alignment horizontal="right"/>
      <protection locked="0"/>
    </xf>
    <xf numFmtId="176" fontId="0" fillId="3" borderId="1" xfId="0" applyNumberFormat="1" applyFill="1" applyBorder="1" applyAlignment="1" applyProtection="1">
      <alignment horizontal="right"/>
      <protection locked="0"/>
    </xf>
    <xf numFmtId="58" fontId="19" fillId="23" borderId="1" xfId="0" applyNumberFormat="1" applyFont="1" applyFill="1" applyBorder="1" applyAlignment="1" applyProtection="1">
      <alignment horizontal="center"/>
      <protection locked="0"/>
    </xf>
    <xf numFmtId="58" fontId="19" fillId="17" borderId="1" xfId="0" applyNumberFormat="1" applyFont="1" applyFill="1" applyBorder="1" applyAlignment="1" applyProtection="1">
      <alignment horizontal="center"/>
      <protection locked="0"/>
    </xf>
    <xf numFmtId="0" fontId="19" fillId="17" borderId="1" xfId="0" applyFont="1" applyFill="1" applyBorder="1" applyAlignment="1">
      <alignment horizontal="center"/>
    </xf>
    <xf numFmtId="58" fontId="0" fillId="19" borderId="1" xfId="0" applyNumberFormat="1" applyFill="1" applyBorder="1"/>
    <xf numFmtId="58" fontId="0" fillId="0" borderId="1" xfId="0" applyNumberFormat="1" applyBorder="1"/>
    <xf numFmtId="0" fontId="0" fillId="24" borderId="1" xfId="0" applyFill="1" applyBorder="1"/>
    <xf numFmtId="58" fontId="0" fillId="24" borderId="1" xfId="0" applyNumberFormat="1" applyFill="1" applyBorder="1"/>
    <xf numFmtId="0" fontId="20" fillId="3" borderId="1" xfId="0" applyFont="1" applyFill="1" applyBorder="1" applyAlignment="1" applyProtection="1">
      <alignment horizontal="center"/>
      <protection locked="0"/>
    </xf>
    <xf numFmtId="0" fontId="19" fillId="19" borderId="1" xfId="0" applyFont="1" applyFill="1" applyBorder="1" applyAlignment="1" applyProtection="1">
      <alignment horizontal="center"/>
      <protection locked="0"/>
    </xf>
    <xf numFmtId="0" fontId="19" fillId="19" borderId="1" xfId="0" applyFont="1" applyFill="1" applyBorder="1" applyAlignment="1">
      <alignment horizontal="center"/>
    </xf>
    <xf numFmtId="0" fontId="19" fillId="24" borderId="1" xfId="0" applyFont="1" applyFill="1" applyBorder="1" applyAlignment="1" applyProtection="1">
      <alignment horizontal="center"/>
      <protection locked="0"/>
    </xf>
    <xf numFmtId="0" fontId="19" fillId="24" borderId="1" xfId="0" applyFont="1" applyFill="1" applyBorder="1" applyAlignment="1">
      <alignment horizontal="center"/>
    </xf>
    <xf numFmtId="0" fontId="19" fillId="0" borderId="1" xfId="0" applyFont="1" applyBorder="1" applyAlignment="1" applyProtection="1">
      <alignment horizontal="center"/>
      <protection locked="0"/>
    </xf>
    <xf numFmtId="0" fontId="19" fillId="0" borderId="1" xfId="0" applyFont="1" applyBorder="1" applyAlignment="1">
      <alignment horizontal="center"/>
    </xf>
    <xf numFmtId="0" fontId="0" fillId="19" borderId="1" xfId="0" applyFill="1" applyBorder="1" applyAlignment="1" applyProtection="1">
      <alignment horizontal="center"/>
      <protection locked="0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4" borderId="1" xfId="0" applyFill="1" applyBorder="1" applyAlignment="1" applyProtection="1">
      <alignment horizontal="center"/>
      <protection locked="0"/>
    </xf>
    <xf numFmtId="0" fontId="0" fillId="24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/>
      <protection locked="0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9" fillId="20" borderId="1" xfId="0" applyFont="1" applyFill="1" applyBorder="1" applyAlignment="1">
      <alignment horizontal="center"/>
    </xf>
    <xf numFmtId="58" fontId="4" fillId="19" borderId="1" xfId="16" applyNumberFormat="1" applyFill="1" applyBorder="1"/>
    <xf numFmtId="0" fontId="0" fillId="19" borderId="1" xfId="16" applyFont="1" applyFill="1" applyBorder="1"/>
    <xf numFmtId="58" fontId="4" fillId="22" borderId="1" xfId="16" applyNumberFormat="1" applyBorder="1"/>
    <xf numFmtId="0" fontId="0" fillId="22" borderId="1" xfId="16" applyFont="1" applyBorder="1"/>
    <xf numFmtId="0" fontId="4" fillId="24" borderId="1" xfId="16" applyFill="1" applyBorder="1"/>
    <xf numFmtId="58" fontId="4" fillId="24" borderId="1" xfId="16" applyNumberFormat="1" applyFill="1" applyBorder="1"/>
    <xf numFmtId="0" fontId="0" fillId="24" borderId="1" xfId="16" applyFont="1" applyFill="1" applyBorder="1"/>
    <xf numFmtId="58" fontId="4" fillId="0" borderId="1" xfId="16" applyNumberFormat="1" applyFill="1" applyBorder="1"/>
    <xf numFmtId="0" fontId="0" fillId="0" borderId="1" xfId="16" applyFont="1" applyFill="1" applyBorder="1"/>
    <xf numFmtId="0" fontId="4" fillId="0" borderId="1" xfId="16" applyFill="1" applyBorder="1"/>
    <xf numFmtId="0" fontId="4" fillId="22" borderId="1" xfId="16" applyBorder="1"/>
    <xf numFmtId="0" fontId="4" fillId="19" borderId="1" xfId="16" applyFill="1" applyBorder="1"/>
    <xf numFmtId="58" fontId="0" fillId="22" borderId="1" xfId="16" applyNumberFormat="1" applyFont="1" applyBorder="1"/>
    <xf numFmtId="58" fontId="0" fillId="0" borderId="1" xfId="16" applyNumberFormat="1" applyFont="1" applyFill="1" applyBorder="1"/>
    <xf numFmtId="58" fontId="0" fillId="24" borderId="1" xfId="16" applyNumberFormat="1" applyFont="1" applyFill="1" applyBorder="1"/>
    <xf numFmtId="58" fontId="0" fillId="0" borderId="1" xfId="0" applyNumberFormat="1" applyBorder="1" applyAlignment="1">
      <alignment vertical="top"/>
    </xf>
    <xf numFmtId="58" fontId="0" fillId="3" borderId="5" xfId="0" applyNumberFormat="1" applyFont="1" applyFill="1" applyBorder="1" applyAlignment="1" applyProtection="1">
      <alignment horizontal="center"/>
      <protection locked="0"/>
    </xf>
    <xf numFmtId="0" fontId="0" fillId="20" borderId="1" xfId="0" applyFill="1" applyBorder="1"/>
    <xf numFmtId="58" fontId="0" fillId="20" borderId="1" xfId="0" applyNumberFormat="1" applyFill="1" applyBorder="1"/>
    <xf numFmtId="0" fontId="20" fillId="0" borderId="1" xfId="0" applyFont="1" applyBorder="1" applyAlignment="1" applyProtection="1">
      <alignment horizontal="center"/>
      <protection locked="0"/>
    </xf>
    <xf numFmtId="0" fontId="19" fillId="20" borderId="1" xfId="0" applyFont="1" applyFill="1" applyBorder="1" applyAlignment="1" applyProtection="1">
      <alignment horizontal="center"/>
      <protection locked="0"/>
    </xf>
    <xf numFmtId="0" fontId="0" fillId="20" borderId="1" xfId="0" applyFill="1" applyBorder="1" applyAlignment="1" applyProtection="1">
      <alignment horizontal="center"/>
      <protection locked="0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4" fillId="20" borderId="1" xfId="16" applyFill="1" applyBorder="1"/>
    <xf numFmtId="181" fontId="0" fillId="0" borderId="1" xfId="0" applyNumberFormat="1" applyBorder="1"/>
    <xf numFmtId="58" fontId="19" fillId="19" borderId="1" xfId="0" applyNumberFormat="1" applyFont="1" applyFill="1" applyBorder="1" applyAlignment="1" applyProtection="1">
      <alignment horizontal="center"/>
      <protection locked="0"/>
    </xf>
    <xf numFmtId="0" fontId="20" fillId="19" borderId="1" xfId="0" applyFont="1" applyFill="1" applyBorder="1" applyAlignment="1" applyProtection="1">
      <alignment horizontal="center"/>
      <protection locked="0"/>
    </xf>
    <xf numFmtId="179" fontId="0" fillId="24" borderId="1" xfId="0" applyNumberFormat="1" applyFill="1" applyBorder="1"/>
    <xf numFmtId="179" fontId="0" fillId="0" borderId="1" xfId="0" applyNumberFormat="1" applyBorder="1"/>
    <xf numFmtId="58" fontId="4" fillId="20" borderId="1" xfId="16" applyNumberFormat="1" applyFill="1" applyBorder="1"/>
    <xf numFmtId="58" fontId="0" fillId="19" borderId="1" xfId="16" applyNumberFormat="1" applyFont="1" applyFill="1" applyBorder="1"/>
    <xf numFmtId="0" fontId="0" fillId="20" borderId="1" xfId="16" applyFont="1" applyFill="1" applyBorder="1"/>
    <xf numFmtId="179" fontId="0" fillId="19" borderId="1" xfId="0" applyNumberFormat="1" applyFill="1" applyBorder="1"/>
    <xf numFmtId="0" fontId="0" fillId="17" borderId="1" xfId="0" applyFill="1" applyBorder="1"/>
    <xf numFmtId="58" fontId="0" fillId="17" borderId="1" xfId="0" applyNumberFormat="1" applyFill="1" applyBorder="1"/>
    <xf numFmtId="0" fontId="20" fillId="17" borderId="1" xfId="0" applyFont="1" applyFill="1" applyBorder="1" applyAlignment="1" applyProtection="1">
      <alignment horizontal="center"/>
      <protection locked="0"/>
    </xf>
    <xf numFmtId="0" fontId="19" fillId="17" borderId="1" xfId="0" applyFont="1" applyFill="1" applyBorder="1" applyAlignment="1" applyProtection="1">
      <alignment horizontal="center"/>
      <protection locked="0"/>
    </xf>
    <xf numFmtId="0" fontId="0" fillId="17" borderId="1" xfId="0" applyFill="1" applyBorder="1" applyAlignment="1" applyProtection="1">
      <alignment horizontal="center"/>
      <protection locked="0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4" fillId="17" borderId="1" xfId="16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33CC33"/>
      <color rgb="0099FF33"/>
      <color rgb="0099FF99"/>
      <color rgb="0099FF66"/>
      <color rgb="0000FFCC"/>
      <color rgb="0099CC00"/>
      <color rgb="00FF3399"/>
      <color rgb="00FF5050"/>
      <color rgb="0099CCFF"/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A7D6FF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VG1664"/>
  <sheetViews>
    <sheetView tabSelected="1" topLeftCell="B1" workbookViewId="0">
      <pane ySplit="1" topLeftCell="A1244" activePane="bottomLeft" state="frozen"/>
      <selection/>
      <selection pane="bottomLeft" activeCell="B1277" sqref="B1277"/>
    </sheetView>
  </sheetViews>
  <sheetFormatPr defaultColWidth="11" defaultRowHeight="15.75"/>
  <cols>
    <col min="1" max="1" width="34.3333333333333" style="135" customWidth="1"/>
    <col min="2" max="2" width="15.5" style="2" customWidth="1"/>
    <col min="3" max="3" width="12.1666666666667" style="2" customWidth="1"/>
    <col min="4" max="4" width="23.6666666666667" style="2" customWidth="1"/>
    <col min="5" max="5" width="19.5" hidden="1" customWidth="1"/>
    <col min="6" max="6" width="12" hidden="1" customWidth="1"/>
    <col min="7" max="7" width="12.1666666666667" customWidth="1"/>
    <col min="8" max="8" width="9.5" customWidth="1"/>
    <col min="9" max="9" width="9" style="2" customWidth="1"/>
    <col min="10" max="10" width="16.1666666666667" style="2" customWidth="1"/>
    <col min="11" max="11" width="16" style="2" customWidth="1"/>
    <col min="12" max="12" width="14.3333333333333" style="2" customWidth="1"/>
    <col min="13" max="13" width="34.8333333333333" style="2" customWidth="1"/>
    <col min="14" max="14" width="14.1666666666667" style="2" customWidth="1"/>
    <col min="15" max="15" width="14.5" style="2" customWidth="1"/>
    <col min="16" max="16" width="14.1666666666667" style="2" customWidth="1"/>
    <col min="17" max="17" width="13.5" style="2" customWidth="1"/>
    <col min="18" max="18" width="13.3333333333333" style="2" customWidth="1"/>
    <col min="19" max="19" width="12.5" style="136" customWidth="1"/>
    <col min="20" max="20" width="12.3333333333333" customWidth="1"/>
    <col min="21" max="21" width="16.6666666666667" style="2" customWidth="1"/>
    <col min="22" max="22" width="11.3333333333333" hidden="1" customWidth="1"/>
    <col min="23" max="23" width="11.3333333333333" style="2" customWidth="1"/>
    <col min="24" max="24" width="11.5" hidden="1" customWidth="1"/>
    <col min="25" max="25" width="12" style="2" customWidth="1"/>
    <col min="26" max="26" width="12.5" style="2" customWidth="1"/>
    <col min="27" max="27" width="13" style="2" customWidth="1"/>
    <col min="28" max="28" width="15.1666666666667" style="2" customWidth="1"/>
    <col min="29" max="30" width="15.5" style="2" customWidth="1"/>
    <col min="31" max="31" width="15.1666666666667" style="2" customWidth="1"/>
    <col min="32" max="32" width="15.3333333333333" style="2" customWidth="1"/>
    <col min="33" max="33" width="18.1666666666667" style="2" customWidth="1"/>
    <col min="34" max="34" width="36" style="2" customWidth="1"/>
    <col min="35" max="35" width="15.5" style="2" customWidth="1"/>
    <col min="36" max="36" width="15.6666666666667" style="2" customWidth="1"/>
    <col min="37" max="37" width="14.3333333333333" style="2" customWidth="1"/>
    <col min="38" max="38" width="11.6666666666667" style="2" customWidth="1"/>
    <col min="39" max="39" width="12.5" style="2" customWidth="1"/>
    <col min="40" max="40" width="13.5" hidden="1" customWidth="1"/>
    <col min="41" max="41" width="13.8333333333333" style="2" customWidth="1"/>
    <col min="42" max="42" width="13.5" style="2" customWidth="1"/>
    <col min="43" max="43" width="12.6666666666667" style="2" customWidth="1"/>
    <col min="44" max="44" width="11.3333333333333" hidden="1" customWidth="1"/>
    <col min="45" max="45" width="10.8333333333333" style="2" customWidth="1"/>
    <col min="46" max="46" width="14.3333333333333" hidden="1" customWidth="1"/>
    <col min="47" max="47" width="11.3333333333333" style="2" customWidth="1"/>
    <col min="48" max="48" width="20" style="2" customWidth="1"/>
    <col min="49" max="49" width="9.5" hidden="1" customWidth="1"/>
    <col min="50" max="50" width="11.5" style="2" customWidth="1"/>
    <col min="51" max="51" width="11.5" hidden="1" customWidth="1"/>
    <col min="52" max="52" width="11.5" style="2" customWidth="1"/>
    <col min="53" max="53" width="12.8333333333333" style="2" customWidth="1"/>
    <col min="54" max="54" width="14.3333333333333" customWidth="1"/>
    <col min="55" max="55" width="16.8333333333333" customWidth="1"/>
    <col min="56" max="56" width="12.6666666666667" customWidth="1"/>
    <col min="57" max="57" width="16.5" style="2" customWidth="1"/>
    <col min="58" max="58" width="15" style="2" customWidth="1"/>
    <col min="59" max="59" width="51.5" style="2" customWidth="1"/>
  </cols>
  <sheetData>
    <row r="1" s="128" customFormat="1" ht="57" customHeight="1" spans="1:15451">
      <c r="A1" s="137" t="s">
        <v>0</v>
      </c>
      <c r="B1" s="138" t="s">
        <v>1</v>
      </c>
      <c r="C1" s="138" t="s">
        <v>2</v>
      </c>
      <c r="D1" s="138" t="s">
        <v>3</v>
      </c>
      <c r="E1" s="168" t="s">
        <v>4</v>
      </c>
      <c r="F1" s="169" t="s">
        <v>5</v>
      </c>
      <c r="G1" s="170" t="s">
        <v>6</v>
      </c>
      <c r="H1" s="137" t="s">
        <v>7</v>
      </c>
      <c r="I1" s="138" t="s">
        <v>8</v>
      </c>
      <c r="J1" s="181" t="s">
        <v>9</v>
      </c>
      <c r="K1" s="138" t="s">
        <v>10</v>
      </c>
      <c r="L1" s="182" t="s">
        <v>11</v>
      </c>
      <c r="M1" s="182" t="s">
        <v>12</v>
      </c>
      <c r="N1" s="182" t="s">
        <v>13</v>
      </c>
      <c r="O1" s="182" t="s">
        <v>14</v>
      </c>
      <c r="P1" s="182" t="s">
        <v>15</v>
      </c>
      <c r="Q1" s="182" t="s">
        <v>16</v>
      </c>
      <c r="R1" s="182" t="s">
        <v>17</v>
      </c>
      <c r="S1" s="188" t="s">
        <v>18</v>
      </c>
      <c r="T1" s="182" t="s">
        <v>19</v>
      </c>
      <c r="U1" s="182" t="s">
        <v>20</v>
      </c>
      <c r="V1" s="182" t="s">
        <v>21</v>
      </c>
      <c r="W1" s="182" t="s">
        <v>22</v>
      </c>
      <c r="X1" s="182" t="s">
        <v>23</v>
      </c>
      <c r="Y1" s="182" t="s">
        <v>24</v>
      </c>
      <c r="Z1" s="182" t="s">
        <v>25</v>
      </c>
      <c r="AA1" s="182" t="s">
        <v>26</v>
      </c>
      <c r="AB1" s="182" t="s">
        <v>27</v>
      </c>
      <c r="AC1" s="182" t="s">
        <v>28</v>
      </c>
      <c r="AD1" s="182" t="s">
        <v>29</v>
      </c>
      <c r="AE1" s="71" t="s">
        <v>30</v>
      </c>
      <c r="AF1" s="71" t="s">
        <v>31</v>
      </c>
      <c r="AG1" s="71" t="s">
        <v>32</v>
      </c>
      <c r="AH1" s="76" t="s">
        <v>33</v>
      </c>
      <c r="AI1" s="76" t="s">
        <v>34</v>
      </c>
      <c r="AJ1" s="182" t="s">
        <v>35</v>
      </c>
      <c r="AK1" s="182" t="s">
        <v>36</v>
      </c>
      <c r="AL1" s="182" t="s">
        <v>37</v>
      </c>
      <c r="AM1" s="182" t="s">
        <v>38</v>
      </c>
      <c r="AN1" s="182" t="s">
        <v>39</v>
      </c>
      <c r="AO1" s="182" t="s">
        <v>40</v>
      </c>
      <c r="AP1" s="182" t="s">
        <v>41</v>
      </c>
      <c r="AQ1" s="182" t="s">
        <v>42</v>
      </c>
      <c r="AR1" s="182" t="s">
        <v>43</v>
      </c>
      <c r="AS1" s="182" t="s">
        <v>44</v>
      </c>
      <c r="AT1" s="182" t="s">
        <v>45</v>
      </c>
      <c r="AU1" s="182" t="s">
        <v>46</v>
      </c>
      <c r="AV1" s="234" t="s">
        <v>47</v>
      </c>
      <c r="AW1" s="234" t="s">
        <v>48</v>
      </c>
      <c r="AX1" s="240" t="s">
        <v>49</v>
      </c>
      <c r="AY1" s="240" t="s">
        <v>50</v>
      </c>
      <c r="AZ1" s="182" t="s">
        <v>51</v>
      </c>
      <c r="BA1" s="245" t="s">
        <v>52</v>
      </c>
      <c r="BB1" s="182" t="s">
        <v>53</v>
      </c>
      <c r="BC1" s="182" t="s">
        <v>54</v>
      </c>
      <c r="BD1" s="245" t="s">
        <v>55</v>
      </c>
      <c r="BE1" s="245" t="s">
        <v>56</v>
      </c>
      <c r="BF1" s="245"/>
      <c r="BG1" s="182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  <c r="IA1" s="249"/>
      <c r="IB1" s="249"/>
      <c r="IC1" s="249"/>
      <c r="ID1" s="249"/>
      <c r="IE1" s="249"/>
      <c r="IF1" s="249"/>
      <c r="IG1" s="249"/>
      <c r="IH1" s="249"/>
      <c r="II1" s="249"/>
      <c r="IJ1" s="249"/>
      <c r="IK1" s="249"/>
      <c r="IL1" s="249"/>
      <c r="IM1" s="249"/>
      <c r="IN1" s="249"/>
      <c r="IO1" s="249"/>
      <c r="IP1" s="249"/>
      <c r="IQ1" s="249"/>
      <c r="IR1" s="249"/>
      <c r="IS1" s="249"/>
      <c r="IT1" s="249"/>
      <c r="IU1" s="249"/>
      <c r="IV1" s="249"/>
      <c r="IW1" s="249"/>
      <c r="IX1" s="249"/>
      <c r="IY1" s="249"/>
      <c r="IZ1" s="249"/>
      <c r="JA1" s="249"/>
      <c r="JB1" s="249"/>
      <c r="JC1" s="249"/>
      <c r="JD1" s="249"/>
      <c r="JE1" s="249"/>
      <c r="JF1" s="249"/>
      <c r="JG1" s="249"/>
      <c r="JH1" s="249"/>
      <c r="JI1" s="249"/>
      <c r="JJ1" s="249"/>
      <c r="JK1" s="249"/>
      <c r="JL1" s="249"/>
      <c r="JM1" s="249"/>
      <c r="JN1" s="249"/>
      <c r="JO1" s="249"/>
      <c r="JP1" s="249"/>
      <c r="JQ1" s="249"/>
      <c r="JR1" s="249"/>
      <c r="JS1" s="249"/>
      <c r="JT1" s="249"/>
      <c r="JU1" s="249"/>
      <c r="JV1" s="249"/>
      <c r="JW1" s="249"/>
      <c r="JX1" s="249"/>
      <c r="JY1" s="249"/>
      <c r="JZ1" s="249"/>
      <c r="KA1" s="249"/>
      <c r="KB1" s="249"/>
      <c r="KC1" s="249"/>
      <c r="KD1" s="249"/>
      <c r="KE1" s="249"/>
      <c r="KF1" s="249"/>
      <c r="KG1" s="249"/>
      <c r="KH1" s="249"/>
      <c r="KI1" s="249"/>
      <c r="KJ1" s="249"/>
      <c r="KK1" s="249"/>
      <c r="KL1" s="249"/>
      <c r="KM1" s="249"/>
      <c r="KN1" s="249"/>
      <c r="KO1" s="249"/>
      <c r="KP1" s="249"/>
      <c r="KQ1" s="249"/>
      <c r="KR1" s="249"/>
      <c r="KS1" s="249"/>
      <c r="KT1" s="249"/>
      <c r="KU1" s="249"/>
      <c r="KV1" s="249"/>
      <c r="KW1" s="249"/>
      <c r="KX1" s="249"/>
      <c r="KY1" s="249"/>
      <c r="KZ1" s="249"/>
      <c r="LA1" s="249"/>
      <c r="LB1" s="249"/>
      <c r="LC1" s="249"/>
      <c r="LD1" s="249"/>
      <c r="LE1" s="249"/>
      <c r="LF1" s="249"/>
      <c r="LG1" s="249"/>
      <c r="LH1" s="249"/>
      <c r="LI1" s="249"/>
      <c r="LJ1" s="249"/>
      <c r="LK1" s="249"/>
      <c r="LL1" s="249"/>
      <c r="LM1" s="249"/>
      <c r="LN1" s="249"/>
      <c r="LO1" s="249"/>
      <c r="LP1" s="249"/>
      <c r="LQ1" s="249"/>
      <c r="LR1" s="249"/>
      <c r="LS1" s="249"/>
      <c r="LT1" s="249"/>
      <c r="LU1" s="249"/>
      <c r="LV1" s="249"/>
      <c r="LW1" s="249"/>
      <c r="LX1" s="249"/>
      <c r="LY1" s="249"/>
      <c r="LZ1" s="249"/>
      <c r="MA1" s="249"/>
      <c r="MB1" s="249"/>
      <c r="MC1" s="249"/>
      <c r="MD1" s="249"/>
      <c r="ME1" s="249"/>
      <c r="MF1" s="249"/>
      <c r="MG1" s="249"/>
      <c r="MH1" s="249"/>
      <c r="MI1" s="249"/>
      <c r="MJ1" s="249"/>
      <c r="MK1" s="249"/>
      <c r="ML1" s="249"/>
      <c r="MM1" s="249"/>
      <c r="MN1" s="249"/>
      <c r="MO1" s="249"/>
      <c r="MP1" s="249"/>
      <c r="MQ1" s="249"/>
      <c r="MR1" s="249"/>
      <c r="MS1" s="249"/>
      <c r="MT1" s="249"/>
      <c r="MU1" s="249"/>
      <c r="MV1" s="249"/>
      <c r="MW1" s="249"/>
      <c r="MX1" s="249"/>
      <c r="MY1" s="249"/>
      <c r="MZ1" s="249"/>
      <c r="NA1" s="249"/>
      <c r="NB1" s="249"/>
      <c r="NC1" s="249"/>
      <c r="ND1" s="249"/>
      <c r="NE1" s="249"/>
      <c r="NF1" s="249"/>
      <c r="NG1" s="249"/>
      <c r="NH1" s="249"/>
      <c r="NI1" s="249"/>
      <c r="NJ1" s="249"/>
      <c r="NK1" s="249"/>
      <c r="NL1" s="249"/>
      <c r="NM1" s="249"/>
      <c r="NN1" s="249"/>
      <c r="NO1" s="249"/>
      <c r="NP1" s="249"/>
      <c r="NQ1" s="249"/>
      <c r="NR1" s="249"/>
      <c r="NS1" s="249"/>
      <c r="NT1" s="249"/>
      <c r="NU1" s="249"/>
      <c r="NV1" s="249"/>
      <c r="NW1" s="249"/>
      <c r="NX1" s="249"/>
      <c r="NY1" s="249"/>
      <c r="NZ1" s="249"/>
      <c r="OA1" s="249"/>
      <c r="OB1" s="249"/>
      <c r="OC1" s="249"/>
      <c r="OD1" s="249"/>
      <c r="OE1" s="249"/>
      <c r="OF1" s="249"/>
      <c r="OG1" s="249"/>
      <c r="OH1" s="249"/>
      <c r="OI1" s="249"/>
      <c r="OJ1" s="249"/>
      <c r="OK1" s="249"/>
      <c r="OL1" s="249"/>
      <c r="OM1" s="249"/>
      <c r="ON1" s="249"/>
      <c r="OO1" s="249"/>
      <c r="OP1" s="249"/>
      <c r="OQ1" s="249"/>
      <c r="OR1" s="249"/>
      <c r="OS1" s="249"/>
      <c r="OT1" s="249"/>
      <c r="OU1" s="249"/>
      <c r="OV1" s="249"/>
      <c r="OW1" s="249"/>
      <c r="OX1" s="249"/>
      <c r="OY1" s="249"/>
      <c r="OZ1" s="249"/>
      <c r="PA1" s="249"/>
      <c r="PB1" s="249"/>
      <c r="PC1" s="249"/>
      <c r="PD1" s="249"/>
      <c r="PE1" s="249"/>
      <c r="PF1" s="249"/>
      <c r="PG1" s="249"/>
      <c r="PH1" s="249"/>
      <c r="PI1" s="249"/>
      <c r="PJ1" s="249"/>
      <c r="PK1" s="249"/>
      <c r="PL1" s="249"/>
      <c r="PM1" s="249"/>
      <c r="PN1" s="249"/>
      <c r="PO1" s="249"/>
      <c r="PP1" s="249"/>
      <c r="PQ1" s="249"/>
      <c r="PR1" s="249"/>
      <c r="PS1" s="249"/>
      <c r="PT1" s="249"/>
      <c r="PU1" s="249"/>
      <c r="PV1" s="249"/>
      <c r="PW1" s="249"/>
      <c r="PX1" s="249"/>
      <c r="PY1" s="249"/>
      <c r="PZ1" s="249"/>
      <c r="QA1" s="249"/>
      <c r="QB1" s="249"/>
      <c r="QC1" s="249"/>
      <c r="QD1" s="249"/>
      <c r="QE1" s="249"/>
      <c r="QF1" s="249"/>
      <c r="QG1" s="249"/>
      <c r="QH1" s="249"/>
      <c r="QI1" s="249"/>
      <c r="QJ1" s="249"/>
      <c r="QK1" s="249"/>
      <c r="QL1" s="249"/>
      <c r="QM1" s="249"/>
      <c r="QN1" s="249"/>
      <c r="QO1" s="249"/>
      <c r="QP1" s="249"/>
      <c r="QQ1" s="249"/>
      <c r="QR1" s="249"/>
      <c r="QS1" s="249"/>
      <c r="QT1" s="249"/>
      <c r="QU1" s="249"/>
      <c r="QV1" s="249"/>
      <c r="QW1" s="249"/>
      <c r="QX1" s="249"/>
      <c r="QY1" s="249"/>
      <c r="QZ1" s="249"/>
      <c r="RA1" s="249"/>
      <c r="RB1" s="249"/>
      <c r="RC1" s="249"/>
      <c r="RD1" s="249"/>
      <c r="RE1" s="249"/>
      <c r="RF1" s="249"/>
      <c r="RG1" s="249"/>
      <c r="RH1" s="249"/>
      <c r="RI1" s="249"/>
      <c r="RJ1" s="249"/>
      <c r="RK1" s="249"/>
      <c r="RL1" s="249"/>
      <c r="RM1" s="249"/>
      <c r="RN1" s="249"/>
      <c r="RO1" s="249"/>
      <c r="RP1" s="249"/>
      <c r="RQ1" s="249"/>
      <c r="RR1" s="249"/>
      <c r="RS1" s="249"/>
      <c r="RT1" s="249"/>
      <c r="RU1" s="249"/>
      <c r="RV1" s="249"/>
      <c r="RW1" s="249"/>
      <c r="RX1" s="249"/>
      <c r="RY1" s="249"/>
      <c r="RZ1" s="249"/>
      <c r="SA1" s="249"/>
      <c r="SB1" s="249"/>
      <c r="SC1" s="249"/>
      <c r="SD1" s="249"/>
      <c r="SE1" s="249"/>
      <c r="SF1" s="249"/>
      <c r="SG1" s="249"/>
      <c r="SH1" s="249"/>
      <c r="SI1" s="249"/>
      <c r="SJ1" s="249"/>
      <c r="SK1" s="249"/>
      <c r="SL1" s="249"/>
      <c r="SM1" s="249"/>
      <c r="SN1" s="249"/>
      <c r="SO1" s="249"/>
      <c r="SP1" s="249"/>
      <c r="SQ1" s="249"/>
      <c r="SR1" s="249"/>
      <c r="SS1" s="249"/>
      <c r="ST1" s="249"/>
      <c r="SU1" s="249"/>
      <c r="SV1" s="249"/>
      <c r="SW1" s="249"/>
      <c r="SX1" s="249"/>
      <c r="SY1" s="249"/>
      <c r="SZ1" s="249"/>
      <c r="TA1" s="249"/>
      <c r="TB1" s="249"/>
      <c r="TC1" s="249"/>
      <c r="TD1" s="249"/>
      <c r="TE1" s="249"/>
      <c r="TF1" s="249"/>
      <c r="TG1" s="249"/>
      <c r="TH1" s="249"/>
      <c r="TI1" s="249"/>
      <c r="TJ1" s="249"/>
      <c r="TK1" s="249"/>
      <c r="TL1" s="249"/>
      <c r="TM1" s="249"/>
      <c r="TN1" s="249"/>
      <c r="TO1" s="249"/>
      <c r="TP1" s="249"/>
      <c r="TQ1" s="249"/>
      <c r="TR1" s="249"/>
      <c r="TS1" s="249"/>
      <c r="TT1" s="249"/>
      <c r="TU1" s="249"/>
      <c r="TV1" s="249"/>
      <c r="TW1" s="249"/>
      <c r="TX1" s="249"/>
      <c r="TY1" s="249"/>
      <c r="TZ1" s="249"/>
      <c r="UA1" s="249"/>
      <c r="UB1" s="249"/>
      <c r="UC1" s="249"/>
      <c r="UD1" s="249"/>
      <c r="UE1" s="249"/>
      <c r="UF1" s="249"/>
      <c r="UG1" s="249"/>
      <c r="UH1" s="249"/>
      <c r="UI1" s="249"/>
      <c r="UJ1" s="249"/>
      <c r="UK1" s="249"/>
      <c r="UL1" s="249"/>
      <c r="UM1" s="249"/>
      <c r="UN1" s="249"/>
      <c r="UO1" s="249"/>
      <c r="UP1" s="249"/>
      <c r="UQ1" s="249"/>
      <c r="UR1" s="249"/>
      <c r="US1" s="249"/>
      <c r="UT1" s="249"/>
      <c r="UU1" s="249"/>
      <c r="UV1" s="249"/>
      <c r="UW1" s="249"/>
      <c r="UX1" s="249"/>
      <c r="UY1" s="249"/>
      <c r="UZ1" s="249"/>
      <c r="VA1" s="249"/>
      <c r="VB1" s="249"/>
      <c r="VC1" s="249"/>
      <c r="VD1" s="249"/>
      <c r="VE1" s="249"/>
      <c r="VF1" s="249"/>
      <c r="VG1" s="249"/>
      <c r="VH1" s="249"/>
      <c r="VI1" s="249"/>
      <c r="VJ1" s="249"/>
      <c r="VK1" s="249"/>
      <c r="VL1" s="249"/>
      <c r="VM1" s="249"/>
      <c r="VN1" s="249"/>
      <c r="VO1" s="249"/>
      <c r="VP1" s="249"/>
      <c r="VQ1" s="249"/>
      <c r="VR1" s="249"/>
      <c r="VS1" s="249"/>
      <c r="VT1" s="249"/>
      <c r="VU1" s="249"/>
      <c r="VV1" s="249"/>
      <c r="VW1" s="249"/>
      <c r="VX1" s="249"/>
      <c r="VY1" s="249"/>
      <c r="VZ1" s="249"/>
      <c r="WA1" s="249"/>
      <c r="WB1" s="249"/>
      <c r="WC1" s="249"/>
      <c r="WD1" s="249"/>
      <c r="WE1" s="249"/>
      <c r="WF1" s="249"/>
      <c r="WG1" s="249"/>
      <c r="WH1" s="249"/>
      <c r="WI1" s="249"/>
      <c r="WJ1" s="249"/>
      <c r="WK1" s="249"/>
      <c r="WL1" s="249"/>
      <c r="WM1" s="249"/>
      <c r="WN1" s="249"/>
      <c r="WO1" s="249"/>
      <c r="WP1" s="249"/>
      <c r="WQ1" s="249"/>
      <c r="WR1" s="249"/>
      <c r="WS1" s="249"/>
      <c r="WT1" s="249"/>
      <c r="WU1" s="249"/>
      <c r="WV1" s="249"/>
      <c r="WW1" s="249"/>
      <c r="WX1" s="249"/>
      <c r="WY1" s="249"/>
      <c r="WZ1" s="249"/>
      <c r="XA1" s="249"/>
      <c r="XB1" s="249"/>
      <c r="XC1" s="249"/>
      <c r="XD1" s="249"/>
      <c r="XE1" s="249"/>
      <c r="XF1" s="249"/>
      <c r="XG1" s="249"/>
      <c r="XH1" s="249"/>
      <c r="XI1" s="249"/>
      <c r="XJ1" s="249"/>
      <c r="XK1" s="249"/>
      <c r="XL1" s="249"/>
      <c r="XM1" s="249"/>
      <c r="XN1" s="249"/>
      <c r="XO1" s="249"/>
      <c r="XP1" s="249"/>
      <c r="XQ1" s="249"/>
      <c r="XR1" s="249"/>
      <c r="XS1" s="249"/>
      <c r="XT1" s="249"/>
      <c r="XU1" s="249"/>
      <c r="XV1" s="249"/>
      <c r="XW1" s="249"/>
      <c r="XX1" s="249"/>
      <c r="XY1" s="249"/>
      <c r="XZ1" s="249"/>
      <c r="YA1" s="249"/>
      <c r="YB1" s="249"/>
      <c r="YC1" s="249"/>
      <c r="YD1" s="249"/>
      <c r="YE1" s="249"/>
      <c r="YF1" s="249"/>
      <c r="YG1" s="249"/>
      <c r="YH1" s="249"/>
      <c r="YI1" s="249"/>
      <c r="YJ1" s="249"/>
      <c r="YK1" s="249"/>
      <c r="YL1" s="249"/>
      <c r="YM1" s="249"/>
      <c r="YN1" s="249"/>
      <c r="YO1" s="249"/>
      <c r="YP1" s="249"/>
      <c r="YQ1" s="249"/>
      <c r="YR1" s="249"/>
      <c r="YS1" s="249"/>
      <c r="YT1" s="249"/>
      <c r="YU1" s="249"/>
      <c r="YV1" s="249"/>
      <c r="YW1" s="249"/>
      <c r="YX1" s="249"/>
      <c r="YY1" s="249"/>
      <c r="YZ1" s="249"/>
      <c r="ZA1" s="249"/>
      <c r="ZB1" s="249"/>
      <c r="ZC1" s="249"/>
      <c r="ZD1" s="249"/>
      <c r="ZE1" s="249"/>
      <c r="ZF1" s="249"/>
      <c r="ZG1" s="249"/>
      <c r="ZH1" s="249"/>
      <c r="ZI1" s="249"/>
      <c r="ZJ1" s="249"/>
      <c r="ZK1" s="249"/>
      <c r="ZL1" s="249"/>
      <c r="ZM1" s="249"/>
      <c r="ZN1" s="249"/>
      <c r="ZO1" s="249"/>
      <c r="ZP1" s="249"/>
      <c r="ZQ1" s="249"/>
      <c r="ZR1" s="249"/>
      <c r="ZS1" s="249"/>
      <c r="ZT1" s="249"/>
      <c r="ZU1" s="249"/>
      <c r="ZV1" s="249"/>
      <c r="ZW1" s="249"/>
      <c r="ZX1" s="249"/>
      <c r="ZY1" s="249"/>
      <c r="ZZ1" s="249"/>
      <c r="AAA1" s="249"/>
      <c r="AAB1" s="249"/>
      <c r="AAC1" s="249"/>
      <c r="AAD1" s="249"/>
      <c r="AAE1" s="249"/>
      <c r="AAF1" s="249"/>
      <c r="AAG1" s="249"/>
      <c r="AAH1" s="249"/>
      <c r="AAI1" s="249"/>
      <c r="AAJ1" s="249"/>
      <c r="AAK1" s="249"/>
      <c r="AAL1" s="249"/>
      <c r="AAM1" s="249"/>
      <c r="AAN1" s="249"/>
      <c r="AAO1" s="249"/>
      <c r="AAP1" s="249"/>
      <c r="AAQ1" s="249"/>
      <c r="AAR1" s="249"/>
      <c r="AAS1" s="249"/>
      <c r="AAT1" s="249"/>
      <c r="AAU1" s="249"/>
      <c r="AAV1" s="249"/>
      <c r="AAW1" s="249"/>
      <c r="AAX1" s="249"/>
      <c r="AAY1" s="249"/>
      <c r="AAZ1" s="249"/>
      <c r="ABA1" s="249"/>
      <c r="ABB1" s="249"/>
      <c r="ABC1" s="249"/>
      <c r="ABD1" s="249"/>
      <c r="ABE1" s="249"/>
      <c r="ABF1" s="249"/>
      <c r="ABG1" s="249"/>
      <c r="ABH1" s="249"/>
      <c r="ABI1" s="249"/>
      <c r="ABJ1" s="249"/>
      <c r="ABK1" s="249"/>
      <c r="ABL1" s="249"/>
      <c r="ABM1" s="249"/>
      <c r="ABN1" s="249"/>
      <c r="ABO1" s="249"/>
      <c r="ABP1" s="249"/>
      <c r="ABQ1" s="249"/>
      <c r="ABR1" s="249"/>
      <c r="ABS1" s="249"/>
      <c r="ABT1" s="249"/>
      <c r="ABU1" s="249"/>
      <c r="ABV1" s="249"/>
      <c r="ABW1" s="249"/>
      <c r="ABX1" s="249"/>
      <c r="ABY1" s="249"/>
      <c r="ABZ1" s="249"/>
      <c r="ACA1" s="249"/>
      <c r="ACB1" s="249"/>
      <c r="ACC1" s="249"/>
      <c r="ACD1" s="249"/>
      <c r="ACE1" s="249"/>
      <c r="ACF1" s="249"/>
      <c r="ACG1" s="249"/>
      <c r="ACH1" s="249"/>
      <c r="ACI1" s="249"/>
      <c r="ACJ1" s="249"/>
      <c r="ACK1" s="249"/>
      <c r="ACL1" s="249"/>
      <c r="ACM1" s="249"/>
      <c r="ACN1" s="249"/>
      <c r="ACO1" s="249"/>
      <c r="ACP1" s="249"/>
      <c r="ACQ1" s="249"/>
      <c r="ACR1" s="249"/>
      <c r="ACS1" s="249"/>
      <c r="ACT1" s="249"/>
      <c r="ACU1" s="249"/>
      <c r="ACV1" s="249"/>
      <c r="ACW1" s="249"/>
      <c r="ACX1" s="249"/>
      <c r="ACY1" s="249"/>
      <c r="ACZ1" s="249"/>
      <c r="ADA1" s="249"/>
      <c r="ADB1" s="249"/>
      <c r="ADC1" s="249"/>
      <c r="ADD1" s="249"/>
      <c r="ADE1" s="249"/>
      <c r="ADF1" s="249"/>
      <c r="ADG1" s="249"/>
      <c r="ADH1" s="249"/>
      <c r="ADI1" s="249"/>
      <c r="ADJ1" s="249"/>
      <c r="ADK1" s="249"/>
      <c r="ADL1" s="249"/>
      <c r="ADM1" s="249"/>
      <c r="ADN1" s="249"/>
      <c r="ADO1" s="249"/>
      <c r="ADP1" s="249"/>
      <c r="ADQ1" s="249"/>
      <c r="ADR1" s="249"/>
      <c r="ADS1" s="249"/>
      <c r="ADT1" s="249"/>
      <c r="ADU1" s="249"/>
      <c r="ADV1" s="249"/>
      <c r="ADW1" s="249"/>
      <c r="ADX1" s="249"/>
      <c r="ADY1" s="249"/>
      <c r="ADZ1" s="249"/>
      <c r="AEA1" s="249"/>
      <c r="AEB1" s="249"/>
      <c r="AEC1" s="249"/>
      <c r="AED1" s="249"/>
      <c r="AEE1" s="249"/>
      <c r="AEF1" s="249"/>
      <c r="AEG1" s="249"/>
      <c r="AEH1" s="249"/>
      <c r="AEI1" s="249"/>
      <c r="AEJ1" s="249"/>
      <c r="AEK1" s="249"/>
      <c r="AEL1" s="249"/>
      <c r="AEM1" s="249"/>
      <c r="AEN1" s="249"/>
      <c r="AEO1" s="249"/>
      <c r="AEP1" s="249"/>
      <c r="AEQ1" s="249"/>
      <c r="AER1" s="249"/>
      <c r="AES1" s="249"/>
      <c r="AET1" s="249"/>
      <c r="AEU1" s="249"/>
      <c r="AEV1" s="249"/>
      <c r="AEW1" s="249"/>
      <c r="AEX1" s="249"/>
      <c r="AEY1" s="249"/>
      <c r="AEZ1" s="249"/>
      <c r="AFA1" s="249"/>
      <c r="AFB1" s="249"/>
      <c r="AFC1" s="249"/>
      <c r="AFD1" s="249"/>
      <c r="AFE1" s="249"/>
      <c r="AFF1" s="249"/>
      <c r="AFG1" s="249"/>
      <c r="AFH1" s="249"/>
      <c r="AFI1" s="249"/>
      <c r="AFJ1" s="249"/>
      <c r="AFK1" s="249"/>
      <c r="AFL1" s="249"/>
      <c r="AFM1" s="249"/>
      <c r="AFN1" s="249"/>
      <c r="AFO1" s="249"/>
      <c r="AFP1" s="249"/>
      <c r="AFQ1" s="249"/>
      <c r="AFR1" s="249"/>
      <c r="AFS1" s="249"/>
      <c r="AFT1" s="249"/>
      <c r="AFU1" s="249"/>
      <c r="AFV1" s="249"/>
      <c r="AFW1" s="249"/>
      <c r="AFX1" s="249"/>
      <c r="AFY1" s="249"/>
      <c r="AFZ1" s="249"/>
      <c r="AGA1" s="249"/>
      <c r="AGB1" s="249"/>
      <c r="AGC1" s="249"/>
      <c r="AGD1" s="249"/>
      <c r="AGE1" s="249"/>
      <c r="AGF1" s="249"/>
      <c r="AGG1" s="249"/>
      <c r="AGH1" s="249"/>
      <c r="AGI1" s="249"/>
      <c r="AGJ1" s="249"/>
      <c r="AGK1" s="249"/>
      <c r="AGL1" s="249"/>
      <c r="AGM1" s="249"/>
      <c r="AGN1" s="249"/>
      <c r="AGO1" s="249"/>
      <c r="AGP1" s="249"/>
      <c r="AGQ1" s="249"/>
      <c r="AGR1" s="249"/>
      <c r="AGS1" s="249"/>
      <c r="AGT1" s="249"/>
      <c r="AGU1" s="249"/>
      <c r="AGV1" s="249"/>
      <c r="AGW1" s="249"/>
      <c r="AGX1" s="249"/>
      <c r="AGY1" s="249"/>
      <c r="AGZ1" s="249"/>
      <c r="AHA1" s="249"/>
      <c r="AHB1" s="249"/>
      <c r="AHC1" s="249"/>
      <c r="AHD1" s="249"/>
      <c r="AHE1" s="249"/>
      <c r="AHF1" s="249"/>
      <c r="AHG1" s="249"/>
      <c r="AHH1" s="249"/>
      <c r="AHI1" s="249"/>
      <c r="AHJ1" s="249"/>
      <c r="AHK1" s="249"/>
      <c r="AHL1" s="249"/>
      <c r="AHM1" s="249"/>
      <c r="AHN1" s="249"/>
      <c r="AHO1" s="249"/>
      <c r="AHP1" s="249"/>
      <c r="AHQ1" s="249"/>
      <c r="AHR1" s="249"/>
      <c r="AHS1" s="249"/>
      <c r="AHT1" s="249"/>
      <c r="AHU1" s="249"/>
      <c r="AHV1" s="249"/>
      <c r="AHW1" s="249"/>
      <c r="AHX1" s="249"/>
      <c r="AHY1" s="249"/>
      <c r="AHZ1" s="249"/>
      <c r="AIA1" s="249"/>
      <c r="AIB1" s="249"/>
      <c r="AIC1" s="249"/>
      <c r="AID1" s="249"/>
      <c r="AIE1" s="249"/>
      <c r="AIF1" s="249"/>
      <c r="AIG1" s="249"/>
      <c r="AIH1" s="249"/>
      <c r="AII1" s="249"/>
      <c r="AIJ1" s="249"/>
      <c r="AIK1" s="249"/>
      <c r="AIL1" s="249"/>
      <c r="AIM1" s="249"/>
      <c r="AIN1" s="249"/>
      <c r="AIO1" s="249"/>
      <c r="AIP1" s="249"/>
      <c r="AIQ1" s="249"/>
      <c r="AIR1" s="249"/>
      <c r="AIS1" s="249"/>
      <c r="AIT1" s="249"/>
      <c r="AIU1" s="249"/>
      <c r="AIV1" s="249"/>
      <c r="AIW1" s="249"/>
      <c r="AIX1" s="249"/>
      <c r="AIY1" s="249"/>
      <c r="AIZ1" s="249"/>
      <c r="AJA1" s="249"/>
      <c r="AJB1" s="249"/>
      <c r="AJC1" s="249"/>
      <c r="AJD1" s="249"/>
      <c r="AJE1" s="249"/>
      <c r="AJF1" s="249"/>
      <c r="AJG1" s="249"/>
      <c r="AJH1" s="249"/>
      <c r="AJI1" s="249"/>
      <c r="AJJ1" s="249"/>
      <c r="AJK1" s="249"/>
      <c r="AJL1" s="249"/>
      <c r="AJM1" s="249"/>
      <c r="AJN1" s="249"/>
      <c r="AJO1" s="249"/>
      <c r="AJP1" s="249"/>
      <c r="AJQ1" s="249"/>
      <c r="AJR1" s="249"/>
      <c r="AJS1" s="249"/>
      <c r="AJT1" s="249"/>
      <c r="AJU1" s="249"/>
      <c r="AJV1" s="249"/>
      <c r="AJW1" s="249"/>
      <c r="AJX1" s="249"/>
      <c r="AJY1" s="249"/>
      <c r="AJZ1" s="249"/>
      <c r="AKA1" s="249"/>
      <c r="AKB1" s="249"/>
      <c r="AKC1" s="249"/>
      <c r="AKD1" s="249"/>
      <c r="AKE1" s="249"/>
      <c r="AKF1" s="249"/>
      <c r="AKG1" s="249"/>
      <c r="AKH1" s="249"/>
      <c r="AKI1" s="249"/>
      <c r="AKJ1" s="249"/>
      <c r="AKK1" s="249"/>
      <c r="AKL1" s="249"/>
      <c r="AKM1" s="249"/>
      <c r="AKN1" s="249"/>
      <c r="AKO1" s="249"/>
      <c r="AKP1" s="249"/>
      <c r="AKQ1" s="249"/>
      <c r="AKR1" s="249"/>
      <c r="AKS1" s="249"/>
      <c r="AKT1" s="249"/>
      <c r="AKU1" s="249"/>
      <c r="AKV1" s="249"/>
      <c r="AKW1" s="249"/>
      <c r="AKX1" s="249"/>
      <c r="AKY1" s="249"/>
      <c r="AKZ1" s="249"/>
      <c r="ALA1" s="249"/>
      <c r="ALB1" s="249"/>
      <c r="ALC1" s="249"/>
      <c r="ALD1" s="249"/>
      <c r="ALE1" s="249"/>
      <c r="ALF1" s="249"/>
      <c r="ALG1" s="249"/>
      <c r="ALH1" s="249"/>
      <c r="ALI1" s="249"/>
      <c r="ALJ1" s="249"/>
      <c r="ALK1" s="249"/>
      <c r="ALL1" s="249"/>
      <c r="ALM1" s="249"/>
      <c r="ALN1" s="249"/>
      <c r="ALO1" s="249"/>
      <c r="ALP1" s="249"/>
      <c r="ALQ1" s="249"/>
      <c r="ALR1" s="249"/>
      <c r="ALS1" s="249"/>
      <c r="ALT1" s="249"/>
      <c r="ALU1" s="249"/>
      <c r="ALV1" s="249"/>
      <c r="ALW1" s="249"/>
      <c r="ALX1" s="249"/>
      <c r="ALY1" s="249"/>
      <c r="ALZ1" s="249"/>
      <c r="AMA1" s="249"/>
      <c r="AMB1" s="249"/>
      <c r="AMC1" s="249"/>
      <c r="AMD1" s="249"/>
      <c r="AME1" s="249"/>
      <c r="AMF1" s="249"/>
      <c r="AMG1" s="249"/>
      <c r="AMH1" s="249"/>
      <c r="AMI1" s="249"/>
      <c r="AMJ1" s="249"/>
      <c r="AMK1" s="249"/>
      <c r="AML1" s="249"/>
      <c r="AMM1" s="249"/>
      <c r="AMN1" s="249"/>
      <c r="AMO1" s="249"/>
      <c r="AMP1" s="249"/>
      <c r="AMQ1" s="249"/>
      <c r="AMR1" s="249"/>
      <c r="AMS1" s="249"/>
      <c r="AMT1" s="249"/>
      <c r="AMU1" s="249"/>
      <c r="AMV1" s="249"/>
      <c r="AMW1" s="249"/>
      <c r="AMX1" s="249"/>
      <c r="AMY1" s="249"/>
      <c r="AMZ1" s="249"/>
      <c r="ANA1" s="249"/>
      <c r="ANB1" s="249"/>
      <c r="ANC1" s="249"/>
      <c r="AND1" s="249"/>
      <c r="ANE1" s="249"/>
      <c r="ANF1" s="249"/>
      <c r="ANG1" s="249"/>
      <c r="ANH1" s="249"/>
      <c r="ANI1" s="249"/>
      <c r="ANJ1" s="249"/>
      <c r="ANK1" s="249"/>
      <c r="ANL1" s="249"/>
      <c r="ANM1" s="249"/>
      <c r="ANN1" s="249"/>
      <c r="ANO1" s="249"/>
      <c r="ANP1" s="249"/>
      <c r="ANQ1" s="249"/>
      <c r="ANR1" s="249"/>
      <c r="ANS1" s="249"/>
      <c r="ANT1" s="249"/>
      <c r="ANU1" s="249"/>
      <c r="ANV1" s="249"/>
      <c r="ANW1" s="249"/>
      <c r="ANX1" s="249"/>
      <c r="ANY1" s="249"/>
      <c r="ANZ1" s="249"/>
      <c r="AOA1" s="249"/>
      <c r="AOB1" s="249"/>
      <c r="AOC1" s="249"/>
      <c r="AOD1" s="249"/>
      <c r="AOE1" s="249"/>
      <c r="AOF1" s="249"/>
      <c r="AOG1" s="249"/>
      <c r="AOH1" s="249"/>
      <c r="AOI1" s="249"/>
      <c r="AOJ1" s="249"/>
      <c r="AOK1" s="249"/>
      <c r="AOL1" s="249"/>
      <c r="AOM1" s="249"/>
      <c r="AON1" s="249"/>
      <c r="AOO1" s="249"/>
      <c r="AOP1" s="249"/>
      <c r="AOQ1" s="249"/>
      <c r="AOR1" s="249"/>
      <c r="AOS1" s="249"/>
      <c r="AOT1" s="249"/>
      <c r="AOU1" s="249"/>
      <c r="AOV1" s="249"/>
      <c r="AOW1" s="249"/>
      <c r="AOX1" s="249"/>
      <c r="AOY1" s="249"/>
      <c r="AOZ1" s="249"/>
      <c r="APA1" s="249"/>
      <c r="APB1" s="249"/>
      <c r="APC1" s="249"/>
      <c r="APD1" s="249"/>
      <c r="APE1" s="249"/>
      <c r="APF1" s="249"/>
      <c r="APG1" s="249"/>
      <c r="APH1" s="249"/>
      <c r="API1" s="249"/>
      <c r="APJ1" s="249"/>
      <c r="APK1" s="249"/>
      <c r="APL1" s="249"/>
      <c r="APM1" s="249"/>
      <c r="APN1" s="249"/>
      <c r="APO1" s="249"/>
      <c r="APP1" s="249"/>
      <c r="APQ1" s="249"/>
      <c r="APR1" s="249"/>
      <c r="APS1" s="249"/>
      <c r="APT1" s="249"/>
      <c r="APU1" s="249"/>
      <c r="APV1" s="249"/>
      <c r="APW1" s="249"/>
      <c r="APX1" s="249"/>
      <c r="APY1" s="249"/>
      <c r="APZ1" s="249"/>
      <c r="AQA1" s="249"/>
      <c r="AQB1" s="249"/>
      <c r="AQC1" s="249"/>
      <c r="AQD1" s="249"/>
      <c r="AQE1" s="249"/>
      <c r="AQF1" s="249"/>
      <c r="AQG1" s="249"/>
      <c r="AQH1" s="249"/>
      <c r="AQI1" s="249"/>
      <c r="AQJ1" s="249"/>
      <c r="AQK1" s="249"/>
      <c r="AQL1" s="249"/>
      <c r="AQM1" s="249"/>
      <c r="AQN1" s="249"/>
      <c r="AQO1" s="249"/>
      <c r="AQP1" s="249"/>
      <c r="AQQ1" s="249"/>
      <c r="AQR1" s="249"/>
      <c r="AQS1" s="249"/>
      <c r="AQT1" s="249"/>
      <c r="AQU1" s="249"/>
      <c r="AQV1" s="249"/>
      <c r="AQW1" s="249"/>
      <c r="AQX1" s="249"/>
      <c r="AQY1" s="249"/>
      <c r="AQZ1" s="249"/>
      <c r="ARA1" s="249"/>
      <c r="ARB1" s="249"/>
      <c r="ARC1" s="249"/>
      <c r="ARD1" s="249"/>
      <c r="ARE1" s="249"/>
      <c r="ARF1" s="249"/>
      <c r="ARG1" s="249"/>
      <c r="ARH1" s="249"/>
      <c r="ARI1" s="249"/>
      <c r="ARJ1" s="249"/>
      <c r="ARK1" s="249"/>
      <c r="ARL1" s="249"/>
      <c r="ARM1" s="249"/>
      <c r="ARN1" s="249"/>
      <c r="ARO1" s="249"/>
      <c r="ARP1" s="249"/>
      <c r="ARQ1" s="249"/>
      <c r="ARR1" s="249"/>
      <c r="ARS1" s="249"/>
      <c r="ART1" s="249"/>
      <c r="ARU1" s="249"/>
      <c r="ARV1" s="249"/>
      <c r="ARW1" s="249"/>
      <c r="ARX1" s="249"/>
      <c r="ARY1" s="249"/>
      <c r="ARZ1" s="249"/>
      <c r="ASA1" s="249"/>
      <c r="ASB1" s="249"/>
      <c r="ASC1" s="249"/>
      <c r="ASD1" s="249"/>
      <c r="ASE1" s="249"/>
      <c r="ASF1" s="249"/>
      <c r="ASG1" s="249"/>
      <c r="ASH1" s="249"/>
      <c r="ASI1" s="249"/>
      <c r="ASJ1" s="249"/>
      <c r="ASK1" s="249"/>
      <c r="ASL1" s="249"/>
      <c r="ASM1" s="249"/>
      <c r="ASN1" s="249"/>
      <c r="ASO1" s="249"/>
      <c r="ASP1" s="249"/>
      <c r="ASQ1" s="249"/>
      <c r="ASR1" s="249"/>
      <c r="ASS1" s="249"/>
      <c r="AST1" s="249"/>
      <c r="ASU1" s="249"/>
      <c r="ASV1" s="249"/>
      <c r="ASW1" s="249"/>
      <c r="ASX1" s="249"/>
      <c r="ASY1" s="249"/>
      <c r="ASZ1" s="249"/>
      <c r="ATA1" s="249"/>
      <c r="ATB1" s="249"/>
      <c r="ATC1" s="249"/>
      <c r="ATD1" s="249"/>
      <c r="ATE1" s="249"/>
      <c r="ATF1" s="249"/>
      <c r="ATG1" s="249"/>
      <c r="ATH1" s="249"/>
      <c r="ATI1" s="249"/>
      <c r="ATJ1" s="249"/>
      <c r="ATK1" s="249"/>
      <c r="ATL1" s="249"/>
      <c r="ATM1" s="249"/>
      <c r="ATN1" s="249"/>
      <c r="ATO1" s="249"/>
      <c r="ATP1" s="249"/>
      <c r="ATQ1" s="249"/>
      <c r="ATR1" s="249"/>
      <c r="ATS1" s="249"/>
      <c r="ATT1" s="249"/>
      <c r="ATU1" s="249"/>
      <c r="ATV1" s="249"/>
      <c r="ATW1" s="249"/>
      <c r="ATX1" s="249"/>
      <c r="ATY1" s="249"/>
      <c r="ATZ1" s="249"/>
      <c r="AUA1" s="249"/>
      <c r="AUB1" s="249"/>
      <c r="AUC1" s="249"/>
      <c r="AUD1" s="249"/>
      <c r="AUE1" s="249"/>
      <c r="AUF1" s="249"/>
      <c r="AUG1" s="249"/>
      <c r="AUH1" s="249"/>
      <c r="AUI1" s="249"/>
      <c r="AUJ1" s="249"/>
      <c r="AUK1" s="249"/>
      <c r="AUL1" s="249"/>
      <c r="AUM1" s="249"/>
      <c r="AUN1" s="249"/>
      <c r="AUO1" s="249"/>
      <c r="AUP1" s="249"/>
      <c r="AUQ1" s="249"/>
      <c r="AUR1" s="249"/>
      <c r="AUS1" s="249"/>
      <c r="AUT1" s="249"/>
      <c r="AUU1" s="249"/>
      <c r="AUV1" s="249"/>
      <c r="AUW1" s="249"/>
      <c r="AUX1" s="249"/>
      <c r="AUY1" s="249"/>
      <c r="AUZ1" s="249"/>
      <c r="AVA1" s="249"/>
      <c r="AVB1" s="249"/>
      <c r="AVC1" s="249"/>
      <c r="AVD1" s="249"/>
      <c r="AVE1" s="249"/>
      <c r="AVF1" s="249"/>
      <c r="AVG1" s="249"/>
      <c r="AVH1" s="249"/>
      <c r="AVI1" s="249"/>
      <c r="AVJ1" s="249"/>
      <c r="AVK1" s="249"/>
      <c r="AVL1" s="249"/>
      <c r="AVM1" s="249"/>
      <c r="AVN1" s="249"/>
      <c r="AVO1" s="249"/>
      <c r="AVP1" s="249"/>
      <c r="AVQ1" s="249"/>
      <c r="AVR1" s="249"/>
      <c r="AVS1" s="249"/>
      <c r="AVT1" s="249"/>
      <c r="AVU1" s="249"/>
      <c r="AVV1" s="249"/>
      <c r="AVW1" s="249"/>
      <c r="AVX1" s="249"/>
      <c r="AVY1" s="249"/>
      <c r="AVZ1" s="249"/>
      <c r="AWA1" s="249"/>
      <c r="AWB1" s="249"/>
      <c r="AWC1" s="249"/>
      <c r="AWD1" s="249"/>
      <c r="AWE1" s="249"/>
      <c r="AWF1" s="249"/>
      <c r="AWG1" s="249"/>
      <c r="AWH1" s="249"/>
      <c r="AWI1" s="249"/>
      <c r="AWJ1" s="249"/>
      <c r="AWK1" s="249"/>
      <c r="AWL1" s="249"/>
      <c r="AWM1" s="249"/>
      <c r="AWN1" s="249"/>
      <c r="AWO1" s="249"/>
      <c r="AWP1" s="249"/>
      <c r="AWQ1" s="249"/>
      <c r="AWR1" s="249"/>
      <c r="AWS1" s="249"/>
      <c r="AWT1" s="249"/>
      <c r="AWU1" s="249"/>
      <c r="AWV1" s="249"/>
      <c r="AWW1" s="249"/>
      <c r="AWX1" s="249"/>
      <c r="AWY1" s="249"/>
      <c r="AWZ1" s="249"/>
      <c r="AXA1" s="249"/>
      <c r="AXB1" s="249"/>
      <c r="AXC1" s="249"/>
      <c r="AXD1" s="249"/>
      <c r="AXE1" s="249"/>
      <c r="AXF1" s="249"/>
      <c r="AXG1" s="249"/>
      <c r="AXH1" s="249"/>
      <c r="AXI1" s="249"/>
      <c r="AXJ1" s="249"/>
      <c r="AXK1" s="249"/>
      <c r="AXL1" s="249"/>
      <c r="AXM1" s="249"/>
      <c r="AXN1" s="249"/>
      <c r="AXO1" s="249"/>
      <c r="AXP1" s="249"/>
      <c r="AXQ1" s="249"/>
      <c r="AXR1" s="249"/>
      <c r="AXS1" s="249"/>
      <c r="AXT1" s="249"/>
      <c r="AXU1" s="249"/>
      <c r="AXV1" s="249"/>
      <c r="AXW1" s="249"/>
      <c r="AXX1" s="249"/>
      <c r="AXY1" s="249"/>
      <c r="AXZ1" s="249"/>
      <c r="AYA1" s="249"/>
      <c r="AYB1" s="249"/>
      <c r="AYC1" s="249"/>
      <c r="AYD1" s="249"/>
      <c r="AYE1" s="249"/>
      <c r="AYF1" s="249"/>
      <c r="AYG1" s="249"/>
      <c r="AYH1" s="249"/>
      <c r="AYI1" s="249"/>
      <c r="AYJ1" s="249"/>
      <c r="AYK1" s="249"/>
      <c r="AYL1" s="249"/>
      <c r="AYM1" s="249"/>
      <c r="AYN1" s="249"/>
      <c r="AYO1" s="249"/>
      <c r="AYP1" s="249"/>
      <c r="AYQ1" s="249"/>
      <c r="AYR1" s="249"/>
      <c r="AYS1" s="249"/>
      <c r="AYT1" s="249"/>
      <c r="AYU1" s="249"/>
      <c r="AYV1" s="249"/>
      <c r="AYW1" s="249"/>
      <c r="AYX1" s="249"/>
      <c r="AYY1" s="249"/>
      <c r="AYZ1" s="249"/>
      <c r="AZA1" s="249"/>
      <c r="AZB1" s="249"/>
      <c r="AZC1" s="249"/>
      <c r="AZD1" s="249"/>
      <c r="AZE1" s="249"/>
      <c r="AZF1" s="249"/>
      <c r="AZG1" s="249"/>
      <c r="AZH1" s="249"/>
      <c r="AZI1" s="249"/>
      <c r="AZJ1" s="249"/>
      <c r="AZK1" s="249"/>
      <c r="AZL1" s="249"/>
      <c r="AZM1" s="249"/>
      <c r="AZN1" s="249"/>
      <c r="AZO1" s="249"/>
      <c r="AZP1" s="249"/>
      <c r="AZQ1" s="249"/>
      <c r="AZR1" s="249"/>
      <c r="AZS1" s="249"/>
      <c r="AZT1" s="249"/>
      <c r="AZU1" s="249"/>
      <c r="AZV1" s="249"/>
      <c r="AZW1" s="249"/>
      <c r="AZX1" s="249"/>
      <c r="AZY1" s="249"/>
      <c r="AZZ1" s="249"/>
      <c r="BAA1" s="249"/>
      <c r="BAB1" s="249"/>
      <c r="BAC1" s="249"/>
      <c r="BAD1" s="249"/>
      <c r="BAE1" s="249"/>
      <c r="BAF1" s="249"/>
      <c r="BAG1" s="249"/>
      <c r="BAH1" s="249"/>
      <c r="BAI1" s="249"/>
      <c r="BAJ1" s="249"/>
      <c r="BAK1" s="249"/>
      <c r="BAL1" s="249"/>
      <c r="BAM1" s="249"/>
      <c r="BAN1" s="249"/>
      <c r="BAO1" s="249"/>
      <c r="BAP1" s="249"/>
      <c r="BAQ1" s="249"/>
      <c r="BAR1" s="249"/>
      <c r="BAS1" s="249"/>
      <c r="BAT1" s="249"/>
      <c r="BAU1" s="249"/>
      <c r="BAV1" s="249"/>
      <c r="BAW1" s="249"/>
      <c r="BAX1" s="249"/>
      <c r="BAY1" s="249"/>
      <c r="BAZ1" s="249"/>
      <c r="BBA1" s="249"/>
      <c r="BBB1" s="249"/>
      <c r="BBC1" s="249"/>
      <c r="BBD1" s="249"/>
      <c r="BBE1" s="249"/>
      <c r="BBF1" s="249"/>
      <c r="BBG1" s="249"/>
      <c r="BBH1" s="249"/>
      <c r="BBI1" s="249"/>
      <c r="BBJ1" s="249"/>
      <c r="BBK1" s="249"/>
      <c r="BBL1" s="249"/>
      <c r="BBM1" s="249"/>
      <c r="BBN1" s="249"/>
      <c r="BBO1" s="249"/>
      <c r="BBP1" s="249"/>
      <c r="BBQ1" s="249"/>
      <c r="BBR1" s="249"/>
      <c r="BBS1" s="249"/>
      <c r="BBT1" s="249"/>
      <c r="BBU1" s="249"/>
      <c r="BBV1" s="249"/>
      <c r="BBW1" s="249"/>
      <c r="BBX1" s="249"/>
      <c r="BBY1" s="249"/>
      <c r="BBZ1" s="249"/>
      <c r="BCA1" s="249"/>
      <c r="BCB1" s="249"/>
      <c r="BCC1" s="249"/>
      <c r="BCD1" s="249"/>
      <c r="BCE1" s="249"/>
      <c r="BCF1" s="249"/>
      <c r="BCG1" s="249"/>
      <c r="BCH1" s="249"/>
      <c r="BCI1" s="249"/>
      <c r="BCJ1" s="249"/>
      <c r="BCK1" s="249"/>
      <c r="BCL1" s="249"/>
      <c r="BCM1" s="249"/>
      <c r="BCN1" s="249"/>
      <c r="BCO1" s="249"/>
      <c r="BCP1" s="249"/>
      <c r="BCQ1" s="249"/>
      <c r="BCR1" s="249"/>
      <c r="BCS1" s="249"/>
      <c r="BCT1" s="249"/>
      <c r="BCU1" s="249"/>
      <c r="BCV1" s="249"/>
      <c r="BCW1" s="249"/>
      <c r="BCX1" s="249"/>
      <c r="BCY1" s="249"/>
      <c r="BCZ1" s="249"/>
      <c r="BDA1" s="249"/>
      <c r="BDB1" s="249"/>
      <c r="BDC1" s="249"/>
      <c r="BDD1" s="249"/>
      <c r="BDE1" s="249"/>
      <c r="BDF1" s="249"/>
      <c r="BDG1" s="249"/>
      <c r="BDH1" s="249"/>
      <c r="BDI1" s="249"/>
      <c r="BDJ1" s="249"/>
      <c r="BDK1" s="249"/>
      <c r="BDL1" s="249"/>
      <c r="BDM1" s="249"/>
      <c r="BDN1" s="249"/>
      <c r="BDO1" s="249"/>
      <c r="BDP1" s="249"/>
      <c r="BDQ1" s="249"/>
      <c r="BDR1" s="249"/>
      <c r="BDS1" s="249"/>
      <c r="BDT1" s="249"/>
      <c r="BDU1" s="249"/>
      <c r="BDV1" s="249"/>
      <c r="BDW1" s="249"/>
      <c r="BDX1" s="249"/>
      <c r="BDY1" s="249"/>
      <c r="BDZ1" s="249"/>
      <c r="BEA1" s="249"/>
      <c r="BEB1" s="249"/>
      <c r="BEC1" s="249"/>
      <c r="BED1" s="249"/>
      <c r="BEE1" s="249"/>
      <c r="BEF1" s="249"/>
      <c r="BEG1" s="249"/>
      <c r="BEH1" s="249"/>
      <c r="BEI1" s="249"/>
      <c r="BEJ1" s="249"/>
      <c r="BEK1" s="249"/>
      <c r="BEL1" s="249"/>
      <c r="BEM1" s="249"/>
      <c r="BEN1" s="249"/>
      <c r="BEO1" s="249"/>
      <c r="BEP1" s="249"/>
      <c r="BEQ1" s="249"/>
      <c r="BER1" s="249"/>
      <c r="BES1" s="249"/>
      <c r="BET1" s="249"/>
      <c r="BEU1" s="249"/>
      <c r="BEV1" s="249"/>
      <c r="BEW1" s="249"/>
      <c r="BEX1" s="249"/>
      <c r="BEY1" s="249"/>
      <c r="BEZ1" s="249"/>
      <c r="BFA1" s="249"/>
      <c r="BFB1" s="249"/>
      <c r="BFC1" s="249"/>
      <c r="BFD1" s="249"/>
      <c r="BFE1" s="249"/>
      <c r="BFF1" s="249"/>
      <c r="BFG1" s="249"/>
      <c r="BFH1" s="249"/>
      <c r="BFI1" s="249"/>
      <c r="BFJ1" s="249"/>
      <c r="BFK1" s="249"/>
      <c r="BFL1" s="249"/>
      <c r="BFM1" s="249"/>
      <c r="BFN1" s="249"/>
      <c r="BFO1" s="249"/>
      <c r="BFP1" s="249"/>
      <c r="BFQ1" s="249"/>
      <c r="BFR1" s="249"/>
      <c r="BFS1" s="249"/>
      <c r="BFT1" s="249"/>
      <c r="BFU1" s="249"/>
      <c r="BFV1" s="249"/>
      <c r="BFW1" s="249"/>
      <c r="BFX1" s="249"/>
      <c r="BFY1" s="249"/>
      <c r="BFZ1" s="249"/>
      <c r="BGA1" s="249"/>
      <c r="BGB1" s="249"/>
      <c r="BGC1" s="249"/>
      <c r="BGD1" s="249"/>
      <c r="BGE1" s="249"/>
      <c r="BGF1" s="249"/>
      <c r="BGG1" s="249"/>
      <c r="BGH1" s="249"/>
      <c r="BGI1" s="249"/>
      <c r="BGJ1" s="249"/>
      <c r="BGK1" s="249"/>
      <c r="BGL1" s="249"/>
      <c r="BGM1" s="249"/>
      <c r="BGN1" s="249"/>
      <c r="BGO1" s="249"/>
      <c r="BGP1" s="249"/>
      <c r="BGQ1" s="249"/>
      <c r="BGR1" s="249"/>
      <c r="BGS1" s="249"/>
      <c r="BGT1" s="249"/>
      <c r="BGU1" s="249"/>
      <c r="BGV1" s="249"/>
      <c r="BGW1" s="249"/>
      <c r="BGX1" s="249"/>
      <c r="BGY1" s="249"/>
      <c r="BGZ1" s="249"/>
      <c r="BHA1" s="249"/>
      <c r="BHB1" s="249"/>
      <c r="BHC1" s="249"/>
      <c r="BHD1" s="249"/>
      <c r="BHE1" s="249"/>
      <c r="BHF1" s="249"/>
      <c r="BHG1" s="249"/>
      <c r="BHH1" s="249"/>
      <c r="BHI1" s="249"/>
      <c r="BHJ1" s="249"/>
      <c r="BHK1" s="249"/>
      <c r="BHL1" s="249"/>
      <c r="BHM1" s="249"/>
      <c r="BHN1" s="249"/>
      <c r="BHO1" s="249"/>
      <c r="BHP1" s="249"/>
      <c r="BHQ1" s="249"/>
      <c r="BHR1" s="249"/>
      <c r="BHS1" s="249"/>
      <c r="BHT1" s="249"/>
      <c r="BHU1" s="249"/>
      <c r="BHV1" s="249"/>
      <c r="BHW1" s="249"/>
      <c r="BHX1" s="249"/>
      <c r="BHY1" s="249"/>
      <c r="BHZ1" s="249"/>
      <c r="BIA1" s="249"/>
      <c r="BIB1" s="249"/>
      <c r="BIC1" s="249"/>
      <c r="BID1" s="249"/>
      <c r="BIE1" s="249"/>
      <c r="BIF1" s="249"/>
      <c r="BIG1" s="249"/>
      <c r="BIH1" s="249"/>
      <c r="BII1" s="249"/>
      <c r="BIJ1" s="249"/>
      <c r="BIK1" s="249"/>
      <c r="BIL1" s="249"/>
      <c r="BIM1" s="249"/>
      <c r="BIN1" s="249"/>
      <c r="BIO1" s="249"/>
      <c r="BIP1" s="249"/>
      <c r="BIQ1" s="249"/>
      <c r="BIR1" s="249"/>
      <c r="BIS1" s="249"/>
      <c r="BIT1" s="249"/>
      <c r="BIU1" s="249"/>
      <c r="BIV1" s="249"/>
      <c r="BIW1" s="249"/>
      <c r="BIX1" s="249"/>
      <c r="BIY1" s="249"/>
      <c r="BIZ1" s="249"/>
      <c r="BJA1" s="249"/>
      <c r="BJB1" s="249"/>
      <c r="BJC1" s="249"/>
      <c r="BJD1" s="249"/>
      <c r="BJE1" s="249"/>
      <c r="BJF1" s="249"/>
      <c r="BJG1" s="249"/>
      <c r="BJH1" s="249"/>
      <c r="BJI1" s="249"/>
      <c r="BJJ1" s="249"/>
      <c r="BJK1" s="249"/>
      <c r="BJL1" s="249"/>
      <c r="BJM1" s="249"/>
      <c r="BJN1" s="249"/>
      <c r="BJO1" s="249"/>
      <c r="BJP1" s="249"/>
      <c r="BJQ1" s="249"/>
      <c r="BJR1" s="249"/>
      <c r="BJS1" s="249"/>
      <c r="BJT1" s="249"/>
      <c r="BJU1" s="249"/>
      <c r="BJV1" s="249"/>
      <c r="BJW1" s="249"/>
      <c r="BJX1" s="249"/>
      <c r="BJY1" s="249"/>
      <c r="BJZ1" s="249"/>
      <c r="BKA1" s="249"/>
      <c r="BKB1" s="249"/>
      <c r="BKC1" s="249"/>
      <c r="BKD1" s="249"/>
      <c r="BKE1" s="249"/>
      <c r="BKF1" s="249"/>
      <c r="BKG1" s="249"/>
      <c r="BKH1" s="249"/>
      <c r="BKI1" s="249"/>
      <c r="BKJ1" s="249"/>
      <c r="BKK1" s="249"/>
      <c r="BKL1" s="249"/>
      <c r="BKM1" s="249"/>
      <c r="BKN1" s="249"/>
      <c r="BKO1" s="249"/>
      <c r="BKP1" s="249"/>
      <c r="BKQ1" s="249"/>
      <c r="BKR1" s="249"/>
      <c r="BKS1" s="249"/>
      <c r="BKT1" s="249"/>
      <c r="BKU1" s="249"/>
      <c r="BKV1" s="249"/>
      <c r="BKW1" s="249"/>
      <c r="BKX1" s="249"/>
      <c r="BKY1" s="249"/>
      <c r="BKZ1" s="249"/>
      <c r="BLA1" s="249"/>
      <c r="BLB1" s="249"/>
      <c r="BLC1" s="249"/>
      <c r="BLD1" s="249"/>
      <c r="BLE1" s="249"/>
      <c r="BLF1" s="249"/>
      <c r="BLG1" s="249"/>
      <c r="BLH1" s="249"/>
      <c r="BLI1" s="249"/>
      <c r="BLJ1" s="249"/>
      <c r="BLK1" s="249"/>
      <c r="BLL1" s="249"/>
      <c r="BLM1" s="249"/>
      <c r="BLN1" s="249"/>
      <c r="BLO1" s="249"/>
      <c r="BLP1" s="249"/>
      <c r="BLQ1" s="249"/>
      <c r="BLR1" s="249"/>
      <c r="BLS1" s="249"/>
      <c r="BLT1" s="249"/>
      <c r="BLU1" s="249"/>
      <c r="BLV1" s="249"/>
      <c r="BLW1" s="249"/>
      <c r="BLX1" s="249"/>
      <c r="BLY1" s="249"/>
      <c r="BLZ1" s="249"/>
      <c r="BMA1" s="249"/>
      <c r="BMB1" s="249"/>
      <c r="BMC1" s="249"/>
      <c r="BMD1" s="249"/>
      <c r="BME1" s="249"/>
      <c r="BMF1" s="249"/>
      <c r="BMG1" s="249"/>
      <c r="BMH1" s="249"/>
      <c r="BMI1" s="249"/>
      <c r="BMJ1" s="249"/>
      <c r="BMK1" s="249"/>
      <c r="BML1" s="249"/>
      <c r="BMM1" s="249"/>
      <c r="BMN1" s="249"/>
      <c r="BMO1" s="249"/>
      <c r="BMP1" s="249"/>
      <c r="BMQ1" s="249"/>
      <c r="BMR1" s="249"/>
      <c r="BMS1" s="249"/>
      <c r="BMT1" s="249"/>
      <c r="BMU1" s="249"/>
      <c r="BMV1" s="249"/>
      <c r="BMW1" s="249"/>
      <c r="BMX1" s="249"/>
      <c r="BMY1" s="249"/>
      <c r="BMZ1" s="249"/>
      <c r="BNA1" s="249"/>
      <c r="BNB1" s="249"/>
      <c r="BNC1" s="249"/>
      <c r="BND1" s="249"/>
      <c r="BNE1" s="249"/>
      <c r="BNF1" s="249"/>
      <c r="BNG1" s="249"/>
      <c r="BNH1" s="249"/>
      <c r="BNI1" s="249"/>
      <c r="BNJ1" s="249"/>
      <c r="BNK1" s="249"/>
      <c r="BNL1" s="249"/>
      <c r="BNM1" s="249"/>
      <c r="BNN1" s="249"/>
      <c r="BNO1" s="249"/>
      <c r="BNP1" s="249"/>
      <c r="BNQ1" s="249"/>
      <c r="BNR1" s="249"/>
      <c r="BNS1" s="249"/>
      <c r="BNT1" s="249"/>
      <c r="BNU1" s="249"/>
      <c r="BNV1" s="249"/>
      <c r="BNW1" s="249"/>
      <c r="BNX1" s="249"/>
      <c r="BNY1" s="249"/>
      <c r="BNZ1" s="249"/>
      <c r="BOA1" s="249"/>
      <c r="BOB1" s="249"/>
      <c r="BOC1" s="249"/>
      <c r="BOD1" s="249"/>
      <c r="BOE1" s="249"/>
      <c r="BOF1" s="249"/>
      <c r="BOG1" s="249"/>
      <c r="BOH1" s="249"/>
      <c r="BOI1" s="249"/>
      <c r="BOJ1" s="249"/>
      <c r="BOK1" s="249"/>
      <c r="BOL1" s="249"/>
      <c r="BOM1" s="249"/>
      <c r="BON1" s="249"/>
      <c r="BOO1" s="249"/>
      <c r="BOP1" s="249"/>
      <c r="BOQ1" s="249"/>
      <c r="BOR1" s="249"/>
      <c r="BOS1" s="249"/>
      <c r="BOT1" s="249"/>
      <c r="BOU1" s="249"/>
      <c r="BOV1" s="249"/>
      <c r="BOW1" s="249"/>
      <c r="BOX1" s="249"/>
      <c r="BOY1" s="249"/>
      <c r="BOZ1" s="249"/>
      <c r="BPA1" s="249"/>
      <c r="BPB1" s="249"/>
      <c r="BPC1" s="249"/>
      <c r="BPD1" s="249"/>
      <c r="BPE1" s="249"/>
      <c r="BPF1" s="249"/>
      <c r="BPG1" s="249"/>
      <c r="BPH1" s="249"/>
      <c r="BPI1" s="249"/>
      <c r="BPJ1" s="249"/>
      <c r="BPK1" s="249"/>
      <c r="BPL1" s="249"/>
      <c r="BPM1" s="249"/>
      <c r="BPN1" s="249"/>
      <c r="BPO1" s="249"/>
      <c r="BPP1" s="249"/>
      <c r="BPQ1" s="249"/>
      <c r="BPR1" s="249"/>
      <c r="BPS1" s="249"/>
      <c r="BPT1" s="249"/>
      <c r="BPU1" s="249"/>
      <c r="BPV1" s="249"/>
      <c r="BPW1" s="249"/>
      <c r="BPX1" s="249"/>
      <c r="BPY1" s="249"/>
      <c r="BPZ1" s="249"/>
      <c r="BQA1" s="249"/>
      <c r="BQB1" s="249"/>
      <c r="BQC1" s="249"/>
      <c r="BQD1" s="249"/>
      <c r="BQE1" s="249"/>
      <c r="BQF1" s="249"/>
      <c r="BQG1" s="249"/>
      <c r="BQH1" s="249"/>
      <c r="BQI1" s="249"/>
      <c r="BQJ1" s="249"/>
      <c r="BQK1" s="249"/>
      <c r="BQL1" s="249"/>
      <c r="BQM1" s="249"/>
      <c r="BQN1" s="249"/>
      <c r="BQO1" s="249"/>
      <c r="BQP1" s="249"/>
      <c r="BQQ1" s="249"/>
      <c r="BQR1" s="249"/>
      <c r="BQS1" s="249"/>
      <c r="BQT1" s="249"/>
      <c r="BQU1" s="249"/>
      <c r="BQV1" s="249"/>
      <c r="BQW1" s="249"/>
      <c r="BQX1" s="249"/>
      <c r="BQY1" s="249"/>
      <c r="BQZ1" s="249"/>
      <c r="BRA1" s="249"/>
      <c r="BRB1" s="249"/>
      <c r="BRC1" s="249"/>
      <c r="BRD1" s="249"/>
      <c r="BRE1" s="249"/>
      <c r="BRF1" s="249"/>
      <c r="BRG1" s="249"/>
      <c r="BRH1" s="249"/>
      <c r="BRI1" s="249"/>
      <c r="BRJ1" s="249"/>
      <c r="BRK1" s="249"/>
      <c r="BRL1" s="249"/>
      <c r="BRM1" s="249"/>
      <c r="BRN1" s="249"/>
      <c r="BRO1" s="249"/>
      <c r="BRP1" s="249"/>
      <c r="BRQ1" s="249"/>
      <c r="BRR1" s="249"/>
      <c r="BRS1" s="249"/>
      <c r="BRT1" s="249"/>
      <c r="BRU1" s="249"/>
      <c r="BRV1" s="249"/>
      <c r="BRW1" s="249"/>
      <c r="BRX1" s="249"/>
      <c r="BRY1" s="249"/>
      <c r="BRZ1" s="249"/>
      <c r="BSA1" s="249"/>
      <c r="BSB1" s="249"/>
      <c r="BSC1" s="249"/>
      <c r="BSD1" s="249"/>
      <c r="BSE1" s="249"/>
      <c r="BSF1" s="249"/>
      <c r="BSG1" s="249"/>
      <c r="BSH1" s="249"/>
      <c r="BSI1" s="249"/>
      <c r="BSJ1" s="249"/>
      <c r="BSK1" s="249"/>
      <c r="BSL1" s="249"/>
      <c r="BSM1" s="249"/>
      <c r="BSN1" s="249"/>
      <c r="BSO1" s="249"/>
      <c r="BSP1" s="249"/>
      <c r="BSQ1" s="249"/>
      <c r="BSR1" s="249"/>
      <c r="BSS1" s="249"/>
      <c r="BST1" s="249"/>
      <c r="BSU1" s="249"/>
      <c r="BSV1" s="249"/>
      <c r="BSW1" s="249"/>
      <c r="BSX1" s="249"/>
      <c r="BSY1" s="249"/>
      <c r="BSZ1" s="249"/>
      <c r="BTA1" s="249"/>
      <c r="BTB1" s="249"/>
      <c r="BTC1" s="249"/>
      <c r="BTD1" s="249"/>
      <c r="BTE1" s="249"/>
      <c r="BTF1" s="249"/>
      <c r="BTG1" s="249"/>
      <c r="BTH1" s="249"/>
      <c r="BTI1" s="249"/>
      <c r="BTJ1" s="249"/>
      <c r="BTK1" s="249"/>
      <c r="BTL1" s="249"/>
      <c r="BTM1" s="249"/>
      <c r="BTN1" s="249"/>
      <c r="BTO1" s="249"/>
      <c r="BTP1" s="249"/>
      <c r="BTQ1" s="249"/>
      <c r="BTR1" s="249"/>
      <c r="BTS1" s="249"/>
      <c r="BTT1" s="249"/>
      <c r="BTU1" s="249"/>
      <c r="BTV1" s="249"/>
      <c r="BTW1" s="249"/>
      <c r="BTX1" s="249"/>
      <c r="BTY1" s="249"/>
      <c r="BTZ1" s="249"/>
      <c r="BUA1" s="249"/>
      <c r="BUB1" s="249"/>
      <c r="BUC1" s="249"/>
      <c r="BUD1" s="249"/>
      <c r="BUE1" s="249"/>
      <c r="BUF1" s="249"/>
      <c r="BUG1" s="249"/>
      <c r="BUH1" s="249"/>
      <c r="BUI1" s="249"/>
      <c r="BUJ1" s="249"/>
      <c r="BUK1" s="249"/>
      <c r="BUL1" s="249"/>
      <c r="BUM1" s="249"/>
      <c r="BUN1" s="249"/>
      <c r="BUO1" s="249"/>
      <c r="BUP1" s="249"/>
      <c r="BUQ1" s="249"/>
      <c r="BUR1" s="249"/>
      <c r="BUS1" s="249"/>
      <c r="BUT1" s="249"/>
      <c r="BUU1" s="249"/>
      <c r="BUV1" s="249"/>
      <c r="BUW1" s="249"/>
      <c r="BUX1" s="249"/>
      <c r="BUY1" s="249"/>
      <c r="BUZ1" s="249"/>
      <c r="BVA1" s="249"/>
      <c r="BVB1" s="249"/>
      <c r="BVC1" s="249"/>
      <c r="BVD1" s="249"/>
      <c r="BVE1" s="249"/>
      <c r="BVF1" s="249"/>
      <c r="BVG1" s="249"/>
      <c r="BVH1" s="249"/>
      <c r="BVI1" s="249"/>
      <c r="BVJ1" s="249"/>
      <c r="BVK1" s="249"/>
      <c r="BVL1" s="249"/>
      <c r="BVM1" s="249"/>
      <c r="BVN1" s="249"/>
      <c r="BVO1" s="249"/>
      <c r="BVP1" s="249"/>
      <c r="BVQ1" s="249"/>
      <c r="BVR1" s="249"/>
      <c r="BVS1" s="249"/>
      <c r="BVT1" s="249"/>
      <c r="BVU1" s="249"/>
      <c r="BVV1" s="249"/>
      <c r="BVW1" s="249"/>
      <c r="BVX1" s="249"/>
      <c r="BVY1" s="249"/>
      <c r="BVZ1" s="249"/>
      <c r="BWA1" s="249"/>
      <c r="BWB1" s="249"/>
      <c r="BWC1" s="249"/>
      <c r="BWD1" s="249"/>
      <c r="BWE1" s="249"/>
      <c r="BWF1" s="249"/>
      <c r="BWG1" s="249"/>
      <c r="BWH1" s="249"/>
      <c r="BWI1" s="249"/>
      <c r="BWJ1" s="249"/>
      <c r="BWK1" s="249"/>
      <c r="BWL1" s="249"/>
      <c r="BWM1" s="249"/>
      <c r="BWN1" s="249"/>
      <c r="BWO1" s="249"/>
      <c r="BWP1" s="249"/>
      <c r="BWQ1" s="249"/>
      <c r="BWR1" s="249"/>
      <c r="BWS1" s="249"/>
      <c r="BWT1" s="249"/>
      <c r="BWU1" s="249"/>
      <c r="BWV1" s="249"/>
      <c r="BWW1" s="249"/>
      <c r="BWX1" s="249"/>
      <c r="BWY1" s="249"/>
      <c r="BWZ1" s="249"/>
      <c r="BXA1" s="249"/>
      <c r="BXB1" s="249"/>
      <c r="BXC1" s="249"/>
      <c r="BXD1" s="249"/>
      <c r="BXE1" s="249"/>
      <c r="BXF1" s="249"/>
      <c r="BXG1" s="249"/>
      <c r="BXH1" s="249"/>
      <c r="BXI1" s="249"/>
      <c r="BXJ1" s="249"/>
      <c r="BXK1" s="249"/>
      <c r="BXL1" s="249"/>
      <c r="BXM1" s="249"/>
      <c r="BXN1" s="249"/>
      <c r="BXO1" s="249"/>
      <c r="BXP1" s="249"/>
      <c r="BXQ1" s="249"/>
      <c r="BXR1" s="249"/>
      <c r="BXS1" s="249"/>
      <c r="BXT1" s="249"/>
      <c r="BXU1" s="249"/>
      <c r="BXV1" s="249"/>
      <c r="BXW1" s="249"/>
      <c r="BXX1" s="249"/>
      <c r="BXY1" s="249"/>
      <c r="BXZ1" s="249"/>
      <c r="BYA1" s="249"/>
      <c r="BYB1" s="249"/>
      <c r="BYC1" s="249"/>
      <c r="BYD1" s="249"/>
      <c r="BYE1" s="249"/>
      <c r="BYF1" s="249"/>
      <c r="BYG1" s="249"/>
      <c r="BYH1" s="249"/>
      <c r="BYI1" s="249"/>
      <c r="BYJ1" s="249"/>
      <c r="BYK1" s="249"/>
      <c r="BYL1" s="249"/>
      <c r="BYM1" s="249"/>
      <c r="BYN1" s="249"/>
      <c r="BYO1" s="249"/>
      <c r="BYP1" s="249"/>
      <c r="BYQ1" s="249"/>
      <c r="BYR1" s="249"/>
      <c r="BYS1" s="249"/>
      <c r="BYT1" s="249"/>
      <c r="BYU1" s="249"/>
      <c r="BYV1" s="249"/>
      <c r="BYW1" s="249"/>
      <c r="BYX1" s="249"/>
      <c r="BYY1" s="249"/>
      <c r="BYZ1" s="249"/>
      <c r="BZA1" s="249"/>
      <c r="BZB1" s="249"/>
      <c r="BZC1" s="249"/>
      <c r="BZD1" s="249"/>
      <c r="BZE1" s="249"/>
      <c r="BZF1" s="249"/>
      <c r="BZG1" s="249"/>
      <c r="BZH1" s="249"/>
      <c r="BZI1" s="249"/>
      <c r="BZJ1" s="249"/>
      <c r="BZK1" s="249"/>
      <c r="BZL1" s="249"/>
      <c r="BZM1" s="249"/>
      <c r="BZN1" s="249"/>
      <c r="BZO1" s="249"/>
      <c r="BZP1" s="249"/>
      <c r="BZQ1" s="249"/>
      <c r="BZR1" s="249"/>
      <c r="BZS1" s="249"/>
      <c r="BZT1" s="249"/>
      <c r="BZU1" s="249"/>
      <c r="BZV1" s="249"/>
      <c r="BZW1" s="249"/>
      <c r="BZX1" s="249"/>
      <c r="BZY1" s="249"/>
      <c r="BZZ1" s="249"/>
      <c r="CAA1" s="249"/>
      <c r="CAB1" s="249"/>
      <c r="CAC1" s="249"/>
      <c r="CAD1" s="249"/>
      <c r="CAE1" s="249"/>
      <c r="CAF1" s="249"/>
      <c r="CAG1" s="249"/>
      <c r="CAH1" s="249"/>
      <c r="CAI1" s="249"/>
      <c r="CAJ1" s="249"/>
      <c r="CAK1" s="249"/>
      <c r="CAL1" s="249"/>
      <c r="CAM1" s="249"/>
      <c r="CAN1" s="249"/>
      <c r="CAO1" s="249"/>
      <c r="CAP1" s="249"/>
      <c r="CAQ1" s="249"/>
      <c r="CAR1" s="249"/>
      <c r="CAS1" s="249"/>
      <c r="CAT1" s="249"/>
      <c r="CAU1" s="249"/>
      <c r="CAV1" s="249"/>
      <c r="CAW1" s="249"/>
      <c r="CAX1" s="249"/>
      <c r="CAY1" s="249"/>
      <c r="CAZ1" s="249"/>
      <c r="CBA1" s="249"/>
      <c r="CBB1" s="249"/>
      <c r="CBC1" s="249"/>
      <c r="CBD1" s="249"/>
      <c r="CBE1" s="249"/>
      <c r="CBF1" s="249"/>
      <c r="CBG1" s="249"/>
      <c r="CBH1" s="249"/>
      <c r="CBI1" s="249"/>
      <c r="CBJ1" s="249"/>
      <c r="CBK1" s="249"/>
      <c r="CBL1" s="249"/>
      <c r="CBM1" s="249"/>
      <c r="CBN1" s="249"/>
      <c r="CBO1" s="249"/>
      <c r="CBP1" s="249"/>
      <c r="CBQ1" s="249"/>
      <c r="CBR1" s="249"/>
      <c r="CBS1" s="249"/>
      <c r="CBT1" s="249"/>
      <c r="CBU1" s="249"/>
      <c r="CBV1" s="249"/>
      <c r="CBW1" s="249"/>
      <c r="CBX1" s="249"/>
      <c r="CBY1" s="249"/>
      <c r="CBZ1" s="249"/>
      <c r="CCA1" s="249"/>
      <c r="CCB1" s="249"/>
      <c r="CCC1" s="249"/>
      <c r="CCD1" s="249"/>
      <c r="CCE1" s="249"/>
      <c r="CCF1" s="249"/>
      <c r="CCG1" s="249"/>
      <c r="CCH1" s="249"/>
      <c r="CCI1" s="249"/>
      <c r="CCJ1" s="249"/>
      <c r="CCK1" s="249"/>
      <c r="CCL1" s="249"/>
      <c r="CCM1" s="249"/>
      <c r="CCN1" s="249"/>
      <c r="CCO1" s="249"/>
      <c r="CCP1" s="249"/>
      <c r="CCQ1" s="249"/>
      <c r="CCR1" s="249"/>
      <c r="CCS1" s="249"/>
      <c r="CCT1" s="249"/>
      <c r="CCU1" s="249"/>
      <c r="CCV1" s="249"/>
      <c r="CCW1" s="249"/>
      <c r="CCX1" s="249"/>
      <c r="CCY1" s="249"/>
      <c r="CCZ1" s="249"/>
      <c r="CDA1" s="249"/>
      <c r="CDB1" s="249"/>
      <c r="CDC1" s="249"/>
      <c r="CDD1" s="249"/>
      <c r="CDE1" s="249"/>
      <c r="CDF1" s="249"/>
      <c r="CDG1" s="249"/>
      <c r="CDH1" s="249"/>
      <c r="CDI1" s="249"/>
      <c r="CDJ1" s="249"/>
      <c r="CDK1" s="249"/>
      <c r="CDL1" s="249"/>
      <c r="CDM1" s="249"/>
      <c r="CDN1" s="249"/>
      <c r="CDO1" s="249"/>
      <c r="CDP1" s="249"/>
      <c r="CDQ1" s="249"/>
      <c r="CDR1" s="249"/>
      <c r="CDS1" s="249"/>
      <c r="CDT1" s="249"/>
      <c r="CDU1" s="249"/>
      <c r="CDV1" s="249"/>
      <c r="CDW1" s="249"/>
      <c r="CDX1" s="249"/>
      <c r="CDY1" s="249"/>
      <c r="CDZ1" s="249"/>
      <c r="CEA1" s="249"/>
      <c r="CEB1" s="249"/>
      <c r="CEC1" s="249"/>
      <c r="CED1" s="249"/>
      <c r="CEE1" s="249"/>
      <c r="CEF1" s="249"/>
      <c r="CEG1" s="249"/>
      <c r="CEH1" s="249"/>
      <c r="CEI1" s="249"/>
      <c r="CEJ1" s="249"/>
      <c r="CEK1" s="249"/>
      <c r="CEL1" s="249"/>
      <c r="CEM1" s="249"/>
      <c r="CEN1" s="249"/>
      <c r="CEO1" s="249"/>
      <c r="CEP1" s="249"/>
      <c r="CEQ1" s="249"/>
      <c r="CER1" s="249"/>
      <c r="CES1" s="249"/>
      <c r="CET1" s="249"/>
      <c r="CEU1" s="249"/>
      <c r="CEV1" s="249"/>
      <c r="CEW1" s="249"/>
      <c r="CEX1" s="249"/>
      <c r="CEY1" s="249"/>
      <c r="CEZ1" s="249"/>
      <c r="CFA1" s="249"/>
      <c r="CFB1" s="249"/>
      <c r="CFC1" s="249"/>
      <c r="CFD1" s="249"/>
      <c r="CFE1" s="249"/>
      <c r="CFF1" s="249"/>
      <c r="CFG1" s="249"/>
      <c r="CFH1" s="249"/>
      <c r="CFI1" s="249"/>
      <c r="CFJ1" s="249"/>
      <c r="CFK1" s="249"/>
      <c r="CFL1" s="249"/>
      <c r="CFM1" s="249"/>
      <c r="CFN1" s="249"/>
      <c r="CFO1" s="249"/>
      <c r="CFP1" s="249"/>
      <c r="CFQ1" s="249"/>
      <c r="CFR1" s="249"/>
      <c r="CFS1" s="249"/>
      <c r="CFT1" s="249"/>
      <c r="CFU1" s="249"/>
      <c r="CFV1" s="249"/>
      <c r="CFW1" s="249"/>
      <c r="CFX1" s="249"/>
      <c r="CFY1" s="249"/>
      <c r="CFZ1" s="249"/>
      <c r="CGA1" s="249"/>
      <c r="CGB1" s="249"/>
      <c r="CGC1" s="249"/>
      <c r="CGD1" s="249"/>
      <c r="CGE1" s="249"/>
      <c r="CGF1" s="249"/>
      <c r="CGG1" s="249"/>
      <c r="CGH1" s="249"/>
      <c r="CGI1" s="249"/>
      <c r="CGJ1" s="249"/>
      <c r="CGK1" s="249"/>
      <c r="CGL1" s="249"/>
      <c r="CGM1" s="249"/>
      <c r="CGN1" s="249"/>
      <c r="CGO1" s="249"/>
      <c r="CGP1" s="249"/>
      <c r="CGQ1" s="249"/>
      <c r="CGR1" s="249"/>
      <c r="CGS1" s="249"/>
      <c r="CGT1" s="249"/>
      <c r="CGU1" s="249"/>
      <c r="CGV1" s="249"/>
      <c r="CGW1" s="249"/>
      <c r="CGX1" s="249"/>
      <c r="CGY1" s="249"/>
      <c r="CGZ1" s="249"/>
      <c r="CHA1" s="249"/>
      <c r="CHB1" s="249"/>
      <c r="CHC1" s="249"/>
      <c r="CHD1" s="249"/>
      <c r="CHE1" s="249"/>
      <c r="CHF1" s="249"/>
      <c r="CHG1" s="249"/>
      <c r="CHH1" s="249"/>
      <c r="CHI1" s="249"/>
      <c r="CHJ1" s="249"/>
      <c r="CHK1" s="249"/>
      <c r="CHL1" s="249"/>
      <c r="CHM1" s="249"/>
      <c r="CHN1" s="249"/>
      <c r="CHO1" s="249"/>
      <c r="CHP1" s="249"/>
      <c r="CHQ1" s="249"/>
      <c r="CHR1" s="249"/>
      <c r="CHS1" s="249"/>
      <c r="CHT1" s="249"/>
      <c r="CHU1" s="249"/>
      <c r="CHV1" s="249"/>
      <c r="CHW1" s="249"/>
      <c r="CHX1" s="249"/>
      <c r="CHY1" s="249"/>
      <c r="CHZ1" s="249"/>
      <c r="CIA1" s="249"/>
      <c r="CIB1" s="249"/>
      <c r="CIC1" s="249"/>
      <c r="CID1" s="249"/>
      <c r="CIE1" s="249"/>
      <c r="CIF1" s="249"/>
      <c r="CIG1" s="249"/>
      <c r="CIH1" s="249"/>
      <c r="CII1" s="249"/>
      <c r="CIJ1" s="249"/>
      <c r="CIK1" s="249"/>
      <c r="CIL1" s="249"/>
      <c r="CIM1" s="249"/>
      <c r="CIN1" s="249"/>
      <c r="CIO1" s="249"/>
      <c r="CIP1" s="249"/>
      <c r="CIQ1" s="249"/>
      <c r="CIR1" s="249"/>
      <c r="CIS1" s="249"/>
      <c r="CIT1" s="249"/>
      <c r="CIU1" s="249"/>
      <c r="CIV1" s="249"/>
      <c r="CIW1" s="249"/>
      <c r="CIX1" s="249"/>
      <c r="CIY1" s="249"/>
      <c r="CIZ1" s="249"/>
      <c r="CJA1" s="249"/>
      <c r="CJB1" s="249"/>
      <c r="CJC1" s="249"/>
      <c r="CJD1" s="249"/>
      <c r="CJE1" s="249"/>
      <c r="CJF1" s="249"/>
      <c r="CJG1" s="249"/>
      <c r="CJH1" s="249"/>
      <c r="CJI1" s="249"/>
      <c r="CJJ1" s="249"/>
      <c r="CJK1" s="249"/>
      <c r="CJL1" s="249"/>
      <c r="CJM1" s="249"/>
      <c r="CJN1" s="249"/>
      <c r="CJO1" s="249"/>
      <c r="CJP1" s="249"/>
      <c r="CJQ1" s="249"/>
      <c r="CJR1" s="249"/>
      <c r="CJS1" s="249"/>
      <c r="CJT1" s="249"/>
      <c r="CJU1" s="249"/>
      <c r="CJV1" s="249"/>
      <c r="CJW1" s="249"/>
      <c r="CJX1" s="249"/>
      <c r="CJY1" s="249"/>
      <c r="CJZ1" s="249"/>
      <c r="CKA1" s="249"/>
      <c r="CKB1" s="249"/>
      <c r="CKC1" s="249"/>
      <c r="CKD1" s="249"/>
      <c r="CKE1" s="249"/>
      <c r="CKF1" s="249"/>
      <c r="CKG1" s="249"/>
      <c r="CKH1" s="249"/>
      <c r="CKI1" s="249"/>
      <c r="CKJ1" s="249"/>
      <c r="CKK1" s="249"/>
      <c r="CKL1" s="249"/>
      <c r="CKM1" s="249"/>
      <c r="CKN1" s="249"/>
      <c r="CKO1" s="249"/>
      <c r="CKP1" s="249"/>
      <c r="CKQ1" s="249"/>
      <c r="CKR1" s="249"/>
      <c r="CKS1" s="249"/>
      <c r="CKT1" s="249"/>
      <c r="CKU1" s="249"/>
      <c r="CKV1" s="249"/>
      <c r="CKW1" s="249"/>
      <c r="CKX1" s="249"/>
      <c r="CKY1" s="249"/>
      <c r="CKZ1" s="249"/>
      <c r="CLA1" s="249"/>
      <c r="CLB1" s="249"/>
      <c r="CLC1" s="249"/>
      <c r="CLD1" s="249"/>
      <c r="CLE1" s="249"/>
      <c r="CLF1" s="249"/>
      <c r="CLG1" s="249"/>
      <c r="CLH1" s="249"/>
      <c r="CLI1" s="249"/>
      <c r="CLJ1" s="249"/>
      <c r="CLK1" s="249"/>
      <c r="CLL1" s="249"/>
      <c r="CLM1" s="249"/>
      <c r="CLN1" s="249"/>
      <c r="CLO1" s="249"/>
      <c r="CLP1" s="249"/>
      <c r="CLQ1" s="249"/>
      <c r="CLR1" s="249"/>
      <c r="CLS1" s="249"/>
      <c r="CLT1" s="249"/>
      <c r="CLU1" s="249"/>
      <c r="CLV1" s="249"/>
      <c r="CLW1" s="249"/>
      <c r="CLX1" s="249"/>
      <c r="CLY1" s="249"/>
      <c r="CLZ1" s="249"/>
      <c r="CMA1" s="249"/>
      <c r="CMB1" s="249"/>
      <c r="CMC1" s="249"/>
      <c r="CMD1" s="249"/>
      <c r="CME1" s="249"/>
      <c r="CMF1" s="249"/>
      <c r="CMG1" s="249"/>
      <c r="CMH1" s="249"/>
      <c r="CMI1" s="249"/>
      <c r="CMJ1" s="249"/>
      <c r="CMK1" s="249"/>
      <c r="CML1" s="249"/>
      <c r="CMM1" s="249"/>
      <c r="CMN1" s="249"/>
      <c r="CMO1" s="249"/>
      <c r="CMP1" s="249"/>
      <c r="CMQ1" s="249"/>
      <c r="CMR1" s="249"/>
      <c r="CMS1" s="249"/>
      <c r="CMT1" s="249"/>
      <c r="CMU1" s="249"/>
      <c r="CMV1" s="249"/>
      <c r="CMW1" s="249"/>
      <c r="CMX1" s="249"/>
      <c r="CMY1" s="249"/>
      <c r="CMZ1" s="249"/>
      <c r="CNA1" s="249"/>
      <c r="CNB1" s="249"/>
      <c r="CNC1" s="249"/>
      <c r="CND1" s="249"/>
      <c r="CNE1" s="249"/>
      <c r="CNF1" s="249"/>
      <c r="CNG1" s="249"/>
      <c r="CNH1" s="249"/>
      <c r="CNI1" s="249"/>
      <c r="CNJ1" s="249"/>
      <c r="CNK1" s="249"/>
      <c r="CNL1" s="249"/>
      <c r="CNM1" s="249"/>
      <c r="CNN1" s="249"/>
      <c r="CNO1" s="249"/>
      <c r="CNP1" s="249"/>
      <c r="CNQ1" s="249"/>
      <c r="CNR1" s="249"/>
      <c r="CNS1" s="249"/>
      <c r="CNT1" s="249"/>
      <c r="CNU1" s="249"/>
      <c r="CNV1" s="249"/>
      <c r="CNW1" s="249"/>
      <c r="CNX1" s="249"/>
      <c r="CNY1" s="249"/>
      <c r="CNZ1" s="249"/>
      <c r="COA1" s="249"/>
      <c r="COB1" s="249"/>
      <c r="COC1" s="249"/>
      <c r="COD1" s="249"/>
      <c r="COE1" s="249"/>
      <c r="COF1" s="249"/>
      <c r="COG1" s="249"/>
      <c r="COH1" s="249"/>
      <c r="COI1" s="249"/>
      <c r="COJ1" s="249"/>
      <c r="COK1" s="249"/>
      <c r="COL1" s="249"/>
      <c r="COM1" s="249"/>
      <c r="CON1" s="249"/>
      <c r="COO1" s="249"/>
      <c r="COP1" s="249"/>
      <c r="COQ1" s="249"/>
      <c r="COR1" s="249"/>
      <c r="COS1" s="249"/>
      <c r="COT1" s="249"/>
      <c r="COU1" s="249"/>
      <c r="COV1" s="249"/>
      <c r="COW1" s="249"/>
      <c r="COX1" s="249"/>
      <c r="COY1" s="249"/>
      <c r="COZ1" s="249"/>
      <c r="CPA1" s="249"/>
      <c r="CPB1" s="249"/>
      <c r="CPC1" s="249"/>
      <c r="CPD1" s="249"/>
      <c r="CPE1" s="249"/>
      <c r="CPF1" s="249"/>
      <c r="CPG1" s="249"/>
      <c r="CPH1" s="249"/>
      <c r="CPI1" s="249"/>
      <c r="CPJ1" s="249"/>
      <c r="CPK1" s="249"/>
      <c r="CPL1" s="249"/>
      <c r="CPM1" s="249"/>
      <c r="CPN1" s="249"/>
      <c r="CPO1" s="249"/>
      <c r="CPP1" s="249"/>
      <c r="CPQ1" s="249"/>
      <c r="CPR1" s="249"/>
      <c r="CPS1" s="249"/>
      <c r="CPT1" s="249"/>
      <c r="CPU1" s="249"/>
      <c r="CPV1" s="249"/>
      <c r="CPW1" s="249"/>
      <c r="CPX1" s="249"/>
      <c r="CPY1" s="249"/>
      <c r="CPZ1" s="249"/>
      <c r="CQA1" s="249"/>
      <c r="CQB1" s="249"/>
      <c r="CQC1" s="249"/>
      <c r="CQD1" s="249"/>
      <c r="CQE1" s="249"/>
      <c r="CQF1" s="249"/>
      <c r="CQG1" s="249"/>
      <c r="CQH1" s="249"/>
      <c r="CQI1" s="249"/>
      <c r="CQJ1" s="249"/>
      <c r="CQK1" s="249"/>
      <c r="CQL1" s="249"/>
      <c r="CQM1" s="249"/>
      <c r="CQN1" s="249"/>
      <c r="CQO1" s="249"/>
      <c r="CQP1" s="249"/>
      <c r="CQQ1" s="249"/>
      <c r="CQR1" s="249"/>
      <c r="CQS1" s="249"/>
      <c r="CQT1" s="249"/>
      <c r="CQU1" s="249"/>
      <c r="CQV1" s="249"/>
      <c r="CQW1" s="249"/>
      <c r="CQX1" s="249"/>
      <c r="CQY1" s="249"/>
      <c r="CQZ1" s="249"/>
      <c r="CRA1" s="249"/>
      <c r="CRB1" s="249"/>
      <c r="CRC1" s="249"/>
      <c r="CRD1" s="249"/>
      <c r="CRE1" s="249"/>
      <c r="CRF1" s="249"/>
      <c r="CRG1" s="249"/>
      <c r="CRH1" s="249"/>
      <c r="CRI1" s="249"/>
      <c r="CRJ1" s="249"/>
      <c r="CRK1" s="249"/>
      <c r="CRL1" s="249"/>
      <c r="CRM1" s="249"/>
      <c r="CRN1" s="249"/>
      <c r="CRO1" s="249"/>
      <c r="CRP1" s="249"/>
      <c r="CRQ1" s="249"/>
      <c r="CRR1" s="249"/>
      <c r="CRS1" s="249"/>
      <c r="CRT1" s="249"/>
      <c r="CRU1" s="249"/>
      <c r="CRV1" s="249"/>
      <c r="CRW1" s="249"/>
      <c r="CRX1" s="249"/>
      <c r="CRY1" s="249"/>
      <c r="CRZ1" s="249"/>
      <c r="CSA1" s="249"/>
      <c r="CSB1" s="249"/>
      <c r="CSC1" s="249"/>
      <c r="CSD1" s="249"/>
      <c r="CSE1" s="249"/>
      <c r="CSF1" s="249"/>
      <c r="CSG1" s="249"/>
      <c r="CSH1" s="249"/>
      <c r="CSI1" s="249"/>
      <c r="CSJ1" s="249"/>
      <c r="CSK1" s="249"/>
      <c r="CSL1" s="249"/>
      <c r="CSM1" s="249"/>
      <c r="CSN1" s="249"/>
      <c r="CSO1" s="249"/>
      <c r="CSP1" s="249"/>
      <c r="CSQ1" s="249"/>
      <c r="CSR1" s="249"/>
      <c r="CSS1" s="249"/>
      <c r="CST1" s="249"/>
      <c r="CSU1" s="249"/>
      <c r="CSV1" s="249"/>
      <c r="CSW1" s="249"/>
      <c r="CSX1" s="249"/>
      <c r="CSY1" s="249"/>
      <c r="CSZ1" s="249"/>
      <c r="CTA1" s="249"/>
      <c r="CTB1" s="249"/>
      <c r="CTC1" s="249"/>
      <c r="CTD1" s="249"/>
      <c r="CTE1" s="249"/>
      <c r="CTF1" s="249"/>
      <c r="CTG1" s="249"/>
      <c r="CTH1" s="249"/>
      <c r="CTI1" s="249"/>
      <c r="CTJ1" s="249"/>
      <c r="CTK1" s="249"/>
      <c r="CTL1" s="249"/>
      <c r="CTM1" s="249"/>
      <c r="CTN1" s="249"/>
      <c r="CTO1" s="249"/>
      <c r="CTP1" s="249"/>
      <c r="CTQ1" s="249"/>
      <c r="CTR1" s="249"/>
      <c r="CTS1" s="249"/>
      <c r="CTT1" s="249"/>
      <c r="CTU1" s="249"/>
      <c r="CTV1" s="249"/>
      <c r="CTW1" s="249"/>
      <c r="CTX1" s="249"/>
      <c r="CTY1" s="249"/>
      <c r="CTZ1" s="249"/>
      <c r="CUA1" s="249"/>
      <c r="CUB1" s="249"/>
      <c r="CUC1" s="249"/>
      <c r="CUD1" s="249"/>
      <c r="CUE1" s="249"/>
      <c r="CUF1" s="249"/>
      <c r="CUG1" s="249"/>
      <c r="CUH1" s="249"/>
      <c r="CUI1" s="249"/>
      <c r="CUJ1" s="249"/>
      <c r="CUK1" s="249"/>
      <c r="CUL1" s="249"/>
      <c r="CUM1" s="249"/>
      <c r="CUN1" s="249"/>
      <c r="CUO1" s="249"/>
      <c r="CUP1" s="249"/>
      <c r="CUQ1" s="249"/>
      <c r="CUR1" s="249"/>
      <c r="CUS1" s="249"/>
      <c r="CUT1" s="249"/>
      <c r="CUU1" s="249"/>
      <c r="CUV1" s="249"/>
      <c r="CUW1" s="249"/>
      <c r="CUX1" s="249"/>
      <c r="CUY1" s="249"/>
      <c r="CUZ1" s="249"/>
      <c r="CVA1" s="249"/>
      <c r="CVB1" s="249"/>
      <c r="CVC1" s="249"/>
      <c r="CVD1" s="249"/>
      <c r="CVE1" s="249"/>
      <c r="CVF1" s="249"/>
      <c r="CVG1" s="249"/>
      <c r="CVH1" s="249"/>
      <c r="CVI1" s="249"/>
      <c r="CVJ1" s="249"/>
      <c r="CVK1" s="249"/>
      <c r="CVL1" s="249"/>
      <c r="CVM1" s="249"/>
      <c r="CVN1" s="249"/>
      <c r="CVO1" s="249"/>
      <c r="CVP1" s="249"/>
      <c r="CVQ1" s="249"/>
      <c r="CVR1" s="249"/>
      <c r="CVS1" s="249"/>
      <c r="CVT1" s="249"/>
      <c r="CVU1" s="249"/>
      <c r="CVV1" s="249"/>
      <c r="CVW1" s="249"/>
      <c r="CVX1" s="249"/>
      <c r="CVY1" s="249"/>
      <c r="CVZ1" s="249"/>
      <c r="CWA1" s="249"/>
      <c r="CWB1" s="249"/>
      <c r="CWC1" s="249"/>
      <c r="CWD1" s="249"/>
      <c r="CWE1" s="249"/>
      <c r="CWF1" s="249"/>
      <c r="CWG1" s="249"/>
      <c r="CWH1" s="249"/>
      <c r="CWI1" s="249"/>
      <c r="CWJ1" s="249"/>
      <c r="CWK1" s="249"/>
      <c r="CWL1" s="249"/>
      <c r="CWM1" s="249"/>
      <c r="CWN1" s="249"/>
      <c r="CWO1" s="249"/>
      <c r="CWP1" s="249"/>
      <c r="CWQ1" s="249"/>
      <c r="CWR1" s="249"/>
      <c r="CWS1" s="249"/>
      <c r="CWT1" s="249"/>
      <c r="CWU1" s="249"/>
      <c r="CWV1" s="249"/>
      <c r="CWW1" s="249"/>
      <c r="CWX1" s="249"/>
      <c r="CWY1" s="249"/>
      <c r="CWZ1" s="249"/>
      <c r="CXA1" s="249"/>
      <c r="CXB1" s="249"/>
      <c r="CXC1" s="249"/>
      <c r="CXD1" s="249"/>
      <c r="CXE1" s="249"/>
      <c r="CXF1" s="249"/>
      <c r="CXG1" s="249"/>
      <c r="CXH1" s="249"/>
      <c r="CXI1" s="249"/>
      <c r="CXJ1" s="249"/>
      <c r="CXK1" s="249"/>
      <c r="CXL1" s="249"/>
      <c r="CXM1" s="249"/>
      <c r="CXN1" s="249"/>
      <c r="CXO1" s="249"/>
      <c r="CXP1" s="249"/>
      <c r="CXQ1" s="249"/>
      <c r="CXR1" s="249"/>
      <c r="CXS1" s="249"/>
      <c r="CXT1" s="249"/>
      <c r="CXU1" s="249"/>
      <c r="CXV1" s="249"/>
      <c r="CXW1" s="249"/>
      <c r="CXX1" s="249"/>
      <c r="CXY1" s="249"/>
      <c r="CXZ1" s="249"/>
      <c r="CYA1" s="249"/>
      <c r="CYB1" s="249"/>
      <c r="CYC1" s="249"/>
      <c r="CYD1" s="249"/>
      <c r="CYE1" s="249"/>
      <c r="CYF1" s="249"/>
      <c r="CYG1" s="249"/>
      <c r="CYH1" s="249"/>
      <c r="CYI1" s="249"/>
      <c r="CYJ1" s="249"/>
      <c r="CYK1" s="249"/>
      <c r="CYL1" s="249"/>
      <c r="CYM1" s="249"/>
      <c r="CYN1" s="249"/>
      <c r="CYO1" s="249"/>
      <c r="CYP1" s="249"/>
      <c r="CYQ1" s="249"/>
      <c r="CYR1" s="249"/>
      <c r="CYS1" s="249"/>
      <c r="CYT1" s="249"/>
      <c r="CYU1" s="249"/>
      <c r="CYV1" s="249"/>
      <c r="CYW1" s="249"/>
      <c r="CYX1" s="249"/>
      <c r="CYY1" s="249"/>
      <c r="CYZ1" s="249"/>
      <c r="CZA1" s="249"/>
      <c r="CZB1" s="249"/>
      <c r="CZC1" s="249"/>
      <c r="CZD1" s="249"/>
      <c r="CZE1" s="249"/>
      <c r="CZF1" s="249"/>
      <c r="CZG1" s="249"/>
      <c r="CZH1" s="249"/>
      <c r="CZI1" s="249"/>
      <c r="CZJ1" s="249"/>
      <c r="CZK1" s="249"/>
      <c r="CZL1" s="249"/>
      <c r="CZM1" s="249"/>
      <c r="CZN1" s="249"/>
      <c r="CZO1" s="249"/>
      <c r="CZP1" s="249"/>
      <c r="CZQ1" s="249"/>
      <c r="CZR1" s="249"/>
      <c r="CZS1" s="249"/>
      <c r="CZT1" s="249"/>
      <c r="CZU1" s="249"/>
      <c r="CZV1" s="249"/>
      <c r="CZW1" s="249"/>
      <c r="CZX1" s="249"/>
      <c r="CZY1" s="249"/>
      <c r="CZZ1" s="249"/>
      <c r="DAA1" s="249"/>
      <c r="DAB1" s="249"/>
      <c r="DAC1" s="249"/>
      <c r="DAD1" s="249"/>
      <c r="DAE1" s="249"/>
      <c r="DAF1" s="249"/>
      <c r="DAG1" s="249"/>
      <c r="DAH1" s="249"/>
      <c r="DAI1" s="249"/>
      <c r="DAJ1" s="249"/>
      <c r="DAK1" s="249"/>
      <c r="DAL1" s="249"/>
      <c r="DAM1" s="249"/>
      <c r="DAN1" s="249"/>
      <c r="DAO1" s="249"/>
      <c r="DAP1" s="249"/>
      <c r="DAQ1" s="249"/>
      <c r="DAR1" s="249"/>
      <c r="DAS1" s="249"/>
      <c r="DAT1" s="249"/>
      <c r="DAU1" s="249"/>
      <c r="DAV1" s="249"/>
      <c r="DAW1" s="249"/>
      <c r="DAX1" s="249"/>
      <c r="DAY1" s="249"/>
      <c r="DAZ1" s="249"/>
      <c r="DBA1" s="249"/>
      <c r="DBB1" s="249"/>
      <c r="DBC1" s="249"/>
      <c r="DBD1" s="249"/>
      <c r="DBE1" s="249"/>
      <c r="DBF1" s="249"/>
      <c r="DBG1" s="249"/>
      <c r="DBH1" s="249"/>
      <c r="DBI1" s="249"/>
      <c r="DBJ1" s="249"/>
      <c r="DBK1" s="249"/>
      <c r="DBL1" s="249"/>
      <c r="DBM1" s="249"/>
      <c r="DBN1" s="249"/>
      <c r="DBO1" s="249"/>
      <c r="DBP1" s="249"/>
      <c r="DBQ1" s="249"/>
      <c r="DBR1" s="249"/>
      <c r="DBS1" s="249"/>
      <c r="DBT1" s="249"/>
      <c r="DBU1" s="249"/>
      <c r="DBV1" s="249"/>
      <c r="DBW1" s="249"/>
      <c r="DBX1" s="249"/>
      <c r="DBY1" s="249"/>
      <c r="DBZ1" s="249"/>
      <c r="DCA1" s="249"/>
      <c r="DCB1" s="249"/>
      <c r="DCC1" s="249"/>
      <c r="DCD1" s="249"/>
      <c r="DCE1" s="249"/>
      <c r="DCF1" s="249"/>
      <c r="DCG1" s="249"/>
      <c r="DCH1" s="249"/>
      <c r="DCI1" s="249"/>
      <c r="DCJ1" s="249"/>
      <c r="DCK1" s="249"/>
      <c r="DCL1" s="249"/>
      <c r="DCM1" s="249"/>
      <c r="DCN1" s="249"/>
      <c r="DCO1" s="249"/>
      <c r="DCP1" s="249"/>
      <c r="DCQ1" s="249"/>
      <c r="DCR1" s="249"/>
      <c r="DCS1" s="249"/>
      <c r="DCT1" s="249"/>
      <c r="DCU1" s="249"/>
      <c r="DCV1" s="249"/>
      <c r="DCW1" s="249"/>
      <c r="DCX1" s="249"/>
      <c r="DCY1" s="249"/>
      <c r="DCZ1" s="249"/>
      <c r="DDA1" s="249"/>
      <c r="DDB1" s="249"/>
      <c r="DDC1" s="249"/>
      <c r="DDD1" s="249"/>
      <c r="DDE1" s="249"/>
      <c r="DDF1" s="249"/>
      <c r="DDG1" s="249"/>
      <c r="DDH1" s="249"/>
      <c r="DDI1" s="249"/>
      <c r="DDJ1" s="249"/>
      <c r="DDK1" s="249"/>
      <c r="DDL1" s="249"/>
      <c r="DDM1" s="249"/>
      <c r="DDN1" s="249"/>
      <c r="DDO1" s="249"/>
      <c r="DDP1" s="249"/>
      <c r="DDQ1" s="249"/>
      <c r="DDR1" s="249"/>
      <c r="DDS1" s="249"/>
      <c r="DDT1" s="249"/>
      <c r="DDU1" s="249"/>
      <c r="DDV1" s="249"/>
      <c r="DDW1" s="249"/>
      <c r="DDX1" s="249"/>
      <c r="DDY1" s="249"/>
      <c r="DDZ1" s="249"/>
      <c r="DEA1" s="249"/>
      <c r="DEB1" s="249"/>
      <c r="DEC1" s="249"/>
      <c r="DED1" s="249"/>
      <c r="DEE1" s="249"/>
      <c r="DEF1" s="249"/>
      <c r="DEG1" s="249"/>
      <c r="DEH1" s="249"/>
      <c r="DEI1" s="249"/>
      <c r="DEJ1" s="249"/>
      <c r="DEK1" s="249"/>
      <c r="DEL1" s="249"/>
      <c r="DEM1" s="249"/>
      <c r="DEN1" s="249"/>
      <c r="DEO1" s="249"/>
      <c r="DEP1" s="249"/>
      <c r="DEQ1" s="249"/>
      <c r="DER1" s="249"/>
      <c r="DES1" s="249"/>
      <c r="DET1" s="249"/>
      <c r="DEU1" s="249"/>
      <c r="DEV1" s="249"/>
      <c r="DEW1" s="249"/>
      <c r="DEX1" s="249"/>
      <c r="DEY1" s="249"/>
      <c r="DEZ1" s="249"/>
      <c r="DFA1" s="249"/>
      <c r="DFB1" s="249"/>
      <c r="DFC1" s="249"/>
      <c r="DFD1" s="249"/>
      <c r="DFE1" s="249"/>
      <c r="DFF1" s="249"/>
      <c r="DFG1" s="249"/>
      <c r="DFH1" s="249"/>
      <c r="DFI1" s="249"/>
      <c r="DFJ1" s="249"/>
      <c r="DFK1" s="249"/>
      <c r="DFL1" s="249"/>
      <c r="DFM1" s="249"/>
      <c r="DFN1" s="249"/>
      <c r="DFO1" s="249"/>
      <c r="DFP1" s="249"/>
      <c r="DFQ1" s="249"/>
      <c r="DFR1" s="249"/>
      <c r="DFS1" s="249"/>
      <c r="DFT1" s="249"/>
      <c r="DFU1" s="249"/>
      <c r="DFV1" s="249"/>
      <c r="DFW1" s="249"/>
      <c r="DFX1" s="249"/>
      <c r="DFY1" s="249"/>
      <c r="DFZ1" s="249"/>
      <c r="DGA1" s="249"/>
      <c r="DGB1" s="249"/>
      <c r="DGC1" s="249"/>
      <c r="DGD1" s="249"/>
      <c r="DGE1" s="249"/>
      <c r="DGF1" s="249"/>
      <c r="DGG1" s="249"/>
      <c r="DGH1" s="249"/>
      <c r="DGI1" s="249"/>
      <c r="DGJ1" s="249"/>
      <c r="DGK1" s="249"/>
      <c r="DGL1" s="249"/>
      <c r="DGM1" s="249"/>
      <c r="DGN1" s="249"/>
      <c r="DGO1" s="249"/>
      <c r="DGP1" s="249"/>
      <c r="DGQ1" s="249"/>
      <c r="DGR1" s="249"/>
      <c r="DGS1" s="249"/>
      <c r="DGT1" s="249"/>
      <c r="DGU1" s="249"/>
      <c r="DGV1" s="249"/>
      <c r="DGW1" s="249"/>
      <c r="DGX1" s="249"/>
      <c r="DGY1" s="249"/>
      <c r="DGZ1" s="249"/>
      <c r="DHA1" s="249"/>
      <c r="DHB1" s="249"/>
      <c r="DHC1" s="249"/>
      <c r="DHD1" s="249"/>
      <c r="DHE1" s="249"/>
      <c r="DHF1" s="249"/>
      <c r="DHG1" s="249"/>
      <c r="DHH1" s="249"/>
      <c r="DHI1" s="249"/>
      <c r="DHJ1" s="249"/>
      <c r="DHK1" s="249"/>
      <c r="DHL1" s="249"/>
      <c r="DHM1" s="249"/>
      <c r="DHN1" s="249"/>
      <c r="DHO1" s="249"/>
      <c r="DHP1" s="249"/>
      <c r="DHQ1" s="249"/>
      <c r="DHR1" s="249"/>
      <c r="DHS1" s="249"/>
      <c r="DHT1" s="249"/>
      <c r="DHU1" s="249"/>
      <c r="DHV1" s="249"/>
      <c r="DHW1" s="249"/>
      <c r="DHX1" s="249"/>
      <c r="DHY1" s="249"/>
      <c r="DHZ1" s="249"/>
      <c r="DIA1" s="249"/>
      <c r="DIB1" s="249"/>
      <c r="DIC1" s="249"/>
      <c r="DID1" s="249"/>
      <c r="DIE1" s="249"/>
      <c r="DIF1" s="249"/>
      <c r="DIG1" s="249"/>
      <c r="DIH1" s="249"/>
      <c r="DII1" s="249"/>
      <c r="DIJ1" s="249"/>
      <c r="DIK1" s="249"/>
      <c r="DIL1" s="249"/>
      <c r="DIM1" s="249"/>
      <c r="DIN1" s="249"/>
      <c r="DIO1" s="249"/>
      <c r="DIP1" s="249"/>
      <c r="DIQ1" s="249"/>
      <c r="DIR1" s="249"/>
      <c r="DIS1" s="249"/>
      <c r="DIT1" s="249"/>
      <c r="DIU1" s="249"/>
      <c r="DIV1" s="249"/>
      <c r="DIW1" s="249"/>
      <c r="DIX1" s="249"/>
      <c r="DIY1" s="249"/>
      <c r="DIZ1" s="249"/>
      <c r="DJA1" s="249"/>
      <c r="DJB1" s="249"/>
      <c r="DJC1" s="249"/>
      <c r="DJD1" s="249"/>
      <c r="DJE1" s="249"/>
      <c r="DJF1" s="249"/>
      <c r="DJG1" s="249"/>
      <c r="DJH1" s="249"/>
      <c r="DJI1" s="249"/>
      <c r="DJJ1" s="249"/>
      <c r="DJK1" s="249"/>
      <c r="DJL1" s="249"/>
      <c r="DJM1" s="249"/>
      <c r="DJN1" s="249"/>
      <c r="DJO1" s="249"/>
      <c r="DJP1" s="249"/>
      <c r="DJQ1" s="249"/>
      <c r="DJR1" s="249"/>
      <c r="DJS1" s="249"/>
      <c r="DJT1" s="249"/>
      <c r="DJU1" s="249"/>
      <c r="DJV1" s="249"/>
      <c r="DJW1" s="249"/>
      <c r="DJX1" s="249"/>
      <c r="DJY1" s="249"/>
      <c r="DJZ1" s="249"/>
      <c r="DKA1" s="249"/>
      <c r="DKB1" s="249"/>
      <c r="DKC1" s="249"/>
      <c r="DKD1" s="249"/>
      <c r="DKE1" s="249"/>
      <c r="DKF1" s="249"/>
      <c r="DKG1" s="249"/>
      <c r="DKH1" s="249"/>
      <c r="DKI1" s="249"/>
      <c r="DKJ1" s="249"/>
      <c r="DKK1" s="249"/>
      <c r="DKL1" s="249"/>
      <c r="DKM1" s="249"/>
      <c r="DKN1" s="249"/>
      <c r="DKO1" s="249"/>
      <c r="DKP1" s="249"/>
      <c r="DKQ1" s="249"/>
      <c r="DKR1" s="249"/>
      <c r="DKS1" s="249"/>
      <c r="DKT1" s="249"/>
      <c r="DKU1" s="249"/>
      <c r="DKV1" s="249"/>
      <c r="DKW1" s="249"/>
      <c r="DKX1" s="249"/>
      <c r="DKY1" s="249"/>
      <c r="DKZ1" s="249"/>
      <c r="DLA1" s="249"/>
      <c r="DLB1" s="249"/>
      <c r="DLC1" s="249"/>
      <c r="DLD1" s="249"/>
      <c r="DLE1" s="249"/>
      <c r="DLF1" s="249"/>
      <c r="DLG1" s="249"/>
      <c r="DLH1" s="249"/>
      <c r="DLI1" s="249"/>
      <c r="DLJ1" s="249"/>
      <c r="DLK1" s="249"/>
      <c r="DLL1" s="249"/>
      <c r="DLM1" s="249"/>
      <c r="DLN1" s="249"/>
      <c r="DLO1" s="249"/>
      <c r="DLP1" s="249"/>
      <c r="DLQ1" s="249"/>
      <c r="DLR1" s="249"/>
      <c r="DLS1" s="249"/>
      <c r="DLT1" s="249"/>
      <c r="DLU1" s="249"/>
      <c r="DLV1" s="249"/>
      <c r="DLW1" s="249"/>
      <c r="DLX1" s="249"/>
      <c r="DLY1" s="249"/>
      <c r="DLZ1" s="249"/>
      <c r="DMA1" s="249"/>
      <c r="DMB1" s="249"/>
      <c r="DMC1" s="249"/>
      <c r="DMD1" s="249"/>
      <c r="DME1" s="249"/>
      <c r="DMF1" s="249"/>
      <c r="DMG1" s="249"/>
      <c r="DMH1" s="249"/>
      <c r="DMI1" s="249"/>
      <c r="DMJ1" s="249"/>
      <c r="DMK1" s="249"/>
      <c r="DML1" s="249"/>
      <c r="DMM1" s="249"/>
      <c r="DMN1" s="249"/>
      <c r="DMO1" s="249"/>
      <c r="DMP1" s="249"/>
      <c r="DMQ1" s="249"/>
      <c r="DMR1" s="249"/>
      <c r="DMS1" s="249"/>
      <c r="DMT1" s="249"/>
      <c r="DMU1" s="249"/>
      <c r="DMV1" s="249"/>
      <c r="DMW1" s="249"/>
      <c r="DMX1" s="249"/>
      <c r="DMY1" s="249"/>
      <c r="DMZ1" s="249"/>
      <c r="DNA1" s="249"/>
      <c r="DNB1" s="249"/>
      <c r="DNC1" s="249"/>
      <c r="DND1" s="249"/>
      <c r="DNE1" s="249"/>
      <c r="DNF1" s="249"/>
      <c r="DNG1" s="249"/>
      <c r="DNH1" s="249"/>
      <c r="DNI1" s="249"/>
      <c r="DNJ1" s="249"/>
      <c r="DNK1" s="249"/>
      <c r="DNL1" s="249"/>
      <c r="DNM1" s="249"/>
      <c r="DNN1" s="249"/>
      <c r="DNO1" s="249"/>
      <c r="DNP1" s="249"/>
      <c r="DNQ1" s="249"/>
      <c r="DNR1" s="249"/>
      <c r="DNS1" s="249"/>
      <c r="DNT1" s="249"/>
      <c r="DNU1" s="249"/>
      <c r="DNV1" s="249"/>
      <c r="DNW1" s="249"/>
      <c r="DNX1" s="249"/>
      <c r="DNY1" s="249"/>
      <c r="DNZ1" s="249"/>
      <c r="DOA1" s="249"/>
      <c r="DOB1" s="249"/>
      <c r="DOC1" s="249"/>
      <c r="DOD1" s="249"/>
      <c r="DOE1" s="249"/>
      <c r="DOF1" s="249"/>
      <c r="DOG1" s="249"/>
      <c r="DOH1" s="249"/>
      <c r="DOI1" s="249"/>
      <c r="DOJ1" s="249"/>
      <c r="DOK1" s="249"/>
      <c r="DOL1" s="249"/>
      <c r="DOM1" s="249"/>
      <c r="DON1" s="249"/>
      <c r="DOO1" s="249"/>
      <c r="DOP1" s="249"/>
      <c r="DOQ1" s="249"/>
      <c r="DOR1" s="249"/>
      <c r="DOS1" s="249"/>
      <c r="DOT1" s="249"/>
      <c r="DOU1" s="249"/>
      <c r="DOV1" s="249"/>
      <c r="DOW1" s="249"/>
      <c r="DOX1" s="249"/>
      <c r="DOY1" s="249"/>
      <c r="DOZ1" s="249"/>
      <c r="DPA1" s="249"/>
      <c r="DPB1" s="249"/>
      <c r="DPC1" s="249"/>
      <c r="DPD1" s="249"/>
      <c r="DPE1" s="249"/>
      <c r="DPF1" s="249"/>
      <c r="DPG1" s="249"/>
      <c r="DPH1" s="249"/>
      <c r="DPI1" s="249"/>
      <c r="DPJ1" s="249"/>
      <c r="DPK1" s="249"/>
      <c r="DPL1" s="249"/>
      <c r="DPM1" s="249"/>
      <c r="DPN1" s="249"/>
      <c r="DPO1" s="249"/>
      <c r="DPP1" s="249"/>
      <c r="DPQ1" s="249"/>
      <c r="DPR1" s="249"/>
      <c r="DPS1" s="249"/>
      <c r="DPT1" s="249"/>
      <c r="DPU1" s="249"/>
      <c r="DPV1" s="249"/>
      <c r="DPW1" s="249"/>
      <c r="DPX1" s="249"/>
      <c r="DPY1" s="249"/>
      <c r="DPZ1" s="249"/>
      <c r="DQA1" s="249"/>
      <c r="DQB1" s="249"/>
      <c r="DQC1" s="249"/>
      <c r="DQD1" s="249"/>
      <c r="DQE1" s="249"/>
      <c r="DQF1" s="249"/>
      <c r="DQG1" s="249"/>
      <c r="DQH1" s="249"/>
      <c r="DQI1" s="249"/>
      <c r="DQJ1" s="249"/>
      <c r="DQK1" s="249"/>
      <c r="DQL1" s="249"/>
      <c r="DQM1" s="249"/>
      <c r="DQN1" s="249"/>
      <c r="DQO1" s="249"/>
      <c r="DQP1" s="249"/>
      <c r="DQQ1" s="249"/>
      <c r="DQR1" s="249"/>
      <c r="DQS1" s="249"/>
      <c r="DQT1" s="249"/>
      <c r="DQU1" s="249"/>
      <c r="DQV1" s="249"/>
      <c r="DQW1" s="249"/>
      <c r="DQX1" s="249"/>
      <c r="DQY1" s="249"/>
      <c r="DQZ1" s="249"/>
      <c r="DRA1" s="249"/>
      <c r="DRB1" s="249"/>
      <c r="DRC1" s="249"/>
      <c r="DRD1" s="249"/>
      <c r="DRE1" s="249"/>
      <c r="DRF1" s="249"/>
      <c r="DRG1" s="249"/>
      <c r="DRH1" s="249"/>
      <c r="DRI1" s="249"/>
      <c r="DRJ1" s="249"/>
      <c r="DRK1" s="249"/>
      <c r="DRL1" s="249"/>
      <c r="DRM1" s="249"/>
      <c r="DRN1" s="249"/>
      <c r="DRO1" s="249"/>
      <c r="DRP1" s="249"/>
      <c r="DRQ1" s="249"/>
      <c r="DRR1" s="249"/>
      <c r="DRS1" s="249"/>
      <c r="DRT1" s="249"/>
      <c r="DRU1" s="249"/>
      <c r="DRV1" s="249"/>
      <c r="DRW1" s="249"/>
      <c r="DRX1" s="249"/>
      <c r="DRY1" s="249"/>
      <c r="DRZ1" s="249"/>
      <c r="DSA1" s="249"/>
      <c r="DSB1" s="249"/>
      <c r="DSC1" s="249"/>
      <c r="DSD1" s="249"/>
      <c r="DSE1" s="249"/>
      <c r="DSF1" s="249"/>
      <c r="DSG1" s="249"/>
      <c r="DSH1" s="249"/>
      <c r="DSI1" s="249"/>
      <c r="DSJ1" s="249"/>
      <c r="DSK1" s="249"/>
      <c r="DSL1" s="249"/>
      <c r="DSM1" s="249"/>
      <c r="DSN1" s="249"/>
      <c r="DSO1" s="249"/>
      <c r="DSP1" s="249"/>
      <c r="DSQ1" s="249"/>
      <c r="DSR1" s="249"/>
      <c r="DSS1" s="249"/>
      <c r="DST1" s="249"/>
      <c r="DSU1" s="249"/>
      <c r="DSV1" s="249"/>
      <c r="DSW1" s="249"/>
      <c r="DSX1" s="249"/>
      <c r="DSY1" s="249"/>
      <c r="DSZ1" s="249"/>
      <c r="DTA1" s="249"/>
      <c r="DTB1" s="249"/>
      <c r="DTC1" s="249"/>
      <c r="DTD1" s="249"/>
      <c r="DTE1" s="249"/>
      <c r="DTF1" s="249"/>
      <c r="DTG1" s="249"/>
      <c r="DTH1" s="249"/>
      <c r="DTI1" s="249"/>
      <c r="DTJ1" s="249"/>
      <c r="DTK1" s="249"/>
      <c r="DTL1" s="249"/>
      <c r="DTM1" s="249"/>
      <c r="DTN1" s="249"/>
      <c r="DTO1" s="249"/>
      <c r="DTP1" s="249"/>
      <c r="DTQ1" s="249"/>
      <c r="DTR1" s="249"/>
      <c r="DTS1" s="249"/>
      <c r="DTT1" s="249"/>
      <c r="DTU1" s="249"/>
      <c r="DTV1" s="249"/>
      <c r="DTW1" s="249"/>
      <c r="DTX1" s="249"/>
      <c r="DTY1" s="249"/>
      <c r="DTZ1" s="249"/>
      <c r="DUA1" s="249"/>
      <c r="DUB1" s="249"/>
      <c r="DUC1" s="249"/>
      <c r="DUD1" s="249"/>
      <c r="DUE1" s="249"/>
      <c r="DUF1" s="249"/>
      <c r="DUG1" s="249"/>
      <c r="DUH1" s="249"/>
      <c r="DUI1" s="249"/>
      <c r="DUJ1" s="249"/>
      <c r="DUK1" s="249"/>
      <c r="DUL1" s="249"/>
      <c r="DUM1" s="249"/>
      <c r="DUN1" s="249"/>
      <c r="DUO1" s="249"/>
      <c r="DUP1" s="249"/>
      <c r="DUQ1" s="249"/>
      <c r="DUR1" s="249"/>
      <c r="DUS1" s="249"/>
      <c r="DUT1" s="249"/>
      <c r="DUU1" s="249"/>
      <c r="DUV1" s="249"/>
      <c r="DUW1" s="249"/>
      <c r="DUX1" s="249"/>
      <c r="DUY1" s="249"/>
      <c r="DUZ1" s="249"/>
      <c r="DVA1" s="249"/>
      <c r="DVB1" s="249"/>
      <c r="DVC1" s="249"/>
      <c r="DVD1" s="249"/>
      <c r="DVE1" s="249"/>
      <c r="DVF1" s="249"/>
      <c r="DVG1" s="249"/>
      <c r="DVH1" s="249"/>
      <c r="DVI1" s="249"/>
      <c r="DVJ1" s="249"/>
      <c r="DVK1" s="249"/>
      <c r="DVL1" s="249"/>
      <c r="DVM1" s="249"/>
      <c r="DVN1" s="249"/>
      <c r="DVO1" s="249"/>
      <c r="DVP1" s="249"/>
      <c r="DVQ1" s="249"/>
      <c r="DVR1" s="249"/>
      <c r="DVS1" s="249"/>
      <c r="DVT1" s="249"/>
      <c r="DVU1" s="249"/>
      <c r="DVV1" s="249"/>
      <c r="DVW1" s="249"/>
      <c r="DVX1" s="249"/>
      <c r="DVY1" s="249"/>
      <c r="DVZ1" s="249"/>
      <c r="DWA1" s="249"/>
      <c r="DWB1" s="249"/>
      <c r="DWC1" s="249"/>
      <c r="DWD1" s="249"/>
      <c r="DWE1" s="249"/>
      <c r="DWF1" s="249"/>
      <c r="DWG1" s="249"/>
      <c r="DWH1" s="249"/>
      <c r="DWI1" s="249"/>
      <c r="DWJ1" s="249"/>
      <c r="DWK1" s="249"/>
      <c r="DWL1" s="249"/>
      <c r="DWM1" s="249"/>
      <c r="DWN1" s="249"/>
      <c r="DWO1" s="249"/>
      <c r="DWP1" s="249"/>
      <c r="DWQ1" s="249"/>
      <c r="DWR1" s="249"/>
      <c r="DWS1" s="249"/>
      <c r="DWT1" s="249"/>
      <c r="DWU1" s="249"/>
      <c r="DWV1" s="249"/>
      <c r="DWW1" s="249"/>
      <c r="DWX1" s="249"/>
      <c r="DWY1" s="249"/>
      <c r="DWZ1" s="249"/>
      <c r="DXA1" s="249"/>
      <c r="DXB1" s="249"/>
      <c r="DXC1" s="249"/>
      <c r="DXD1" s="249"/>
      <c r="DXE1" s="249"/>
      <c r="DXF1" s="249"/>
      <c r="DXG1" s="249"/>
      <c r="DXH1" s="249"/>
      <c r="DXI1" s="249"/>
      <c r="DXJ1" s="249"/>
      <c r="DXK1" s="249"/>
      <c r="DXL1" s="249"/>
      <c r="DXM1" s="249"/>
      <c r="DXN1" s="249"/>
      <c r="DXO1" s="249"/>
      <c r="DXP1" s="249"/>
      <c r="DXQ1" s="249"/>
      <c r="DXR1" s="249"/>
      <c r="DXS1" s="249"/>
      <c r="DXT1" s="249"/>
      <c r="DXU1" s="249"/>
      <c r="DXV1" s="249"/>
      <c r="DXW1" s="249"/>
      <c r="DXX1" s="249"/>
      <c r="DXY1" s="249"/>
      <c r="DXZ1" s="249"/>
      <c r="DYA1" s="249"/>
      <c r="DYB1" s="249"/>
      <c r="DYC1" s="249"/>
      <c r="DYD1" s="249"/>
      <c r="DYE1" s="249"/>
      <c r="DYF1" s="249"/>
      <c r="DYG1" s="249"/>
      <c r="DYH1" s="249"/>
      <c r="DYI1" s="249"/>
      <c r="DYJ1" s="249"/>
      <c r="DYK1" s="249"/>
      <c r="DYL1" s="249"/>
      <c r="DYM1" s="249"/>
      <c r="DYN1" s="249"/>
      <c r="DYO1" s="249"/>
      <c r="DYP1" s="249"/>
      <c r="DYQ1" s="249"/>
      <c r="DYR1" s="249"/>
      <c r="DYS1" s="249"/>
      <c r="DYT1" s="249"/>
      <c r="DYU1" s="249"/>
      <c r="DYV1" s="249"/>
      <c r="DYW1" s="249"/>
      <c r="DYX1" s="249"/>
      <c r="DYY1" s="249"/>
      <c r="DYZ1" s="249"/>
      <c r="DZA1" s="249"/>
      <c r="DZB1" s="249"/>
      <c r="DZC1" s="249"/>
      <c r="DZD1" s="249"/>
      <c r="DZE1" s="249"/>
      <c r="DZF1" s="249"/>
      <c r="DZG1" s="249"/>
      <c r="DZH1" s="249"/>
      <c r="DZI1" s="249"/>
      <c r="DZJ1" s="249"/>
      <c r="DZK1" s="249"/>
      <c r="DZL1" s="249"/>
      <c r="DZM1" s="249"/>
      <c r="DZN1" s="249"/>
      <c r="DZO1" s="249"/>
      <c r="DZP1" s="249"/>
      <c r="DZQ1" s="249"/>
      <c r="DZR1" s="249"/>
      <c r="DZS1" s="249"/>
      <c r="DZT1" s="249"/>
      <c r="DZU1" s="249"/>
      <c r="DZV1" s="249"/>
      <c r="DZW1" s="249"/>
      <c r="DZX1" s="249"/>
      <c r="DZY1" s="249"/>
      <c r="DZZ1" s="249"/>
      <c r="EAA1" s="249"/>
      <c r="EAB1" s="249"/>
      <c r="EAC1" s="249"/>
      <c r="EAD1" s="249"/>
      <c r="EAE1" s="249"/>
      <c r="EAF1" s="249"/>
      <c r="EAG1" s="249"/>
      <c r="EAH1" s="249"/>
      <c r="EAI1" s="249"/>
      <c r="EAJ1" s="249"/>
      <c r="EAK1" s="249"/>
      <c r="EAL1" s="249"/>
      <c r="EAM1" s="249"/>
      <c r="EAN1" s="249"/>
      <c r="EAO1" s="249"/>
      <c r="EAP1" s="249"/>
      <c r="EAQ1" s="249"/>
      <c r="EAR1" s="249"/>
      <c r="EAS1" s="249"/>
      <c r="EAT1" s="249"/>
      <c r="EAU1" s="249"/>
      <c r="EAV1" s="249"/>
      <c r="EAW1" s="249"/>
      <c r="EAX1" s="249"/>
      <c r="EAY1" s="249"/>
      <c r="EAZ1" s="249"/>
      <c r="EBA1" s="249"/>
      <c r="EBB1" s="249"/>
      <c r="EBC1" s="249"/>
      <c r="EBD1" s="249"/>
      <c r="EBE1" s="249"/>
      <c r="EBF1" s="249"/>
      <c r="EBG1" s="249"/>
      <c r="EBH1" s="249"/>
      <c r="EBI1" s="249"/>
      <c r="EBJ1" s="249"/>
      <c r="EBK1" s="249"/>
      <c r="EBL1" s="249"/>
      <c r="EBM1" s="249"/>
      <c r="EBN1" s="249"/>
      <c r="EBO1" s="249"/>
      <c r="EBP1" s="249"/>
      <c r="EBQ1" s="249"/>
      <c r="EBR1" s="249"/>
      <c r="EBS1" s="249"/>
      <c r="EBT1" s="249"/>
      <c r="EBU1" s="249"/>
      <c r="EBV1" s="249"/>
      <c r="EBW1" s="249"/>
      <c r="EBX1" s="249"/>
      <c r="EBY1" s="249"/>
      <c r="EBZ1" s="249"/>
      <c r="ECA1" s="249"/>
      <c r="ECB1" s="249"/>
      <c r="ECC1" s="249"/>
      <c r="ECD1" s="249"/>
      <c r="ECE1" s="249"/>
      <c r="ECF1" s="249"/>
      <c r="ECG1" s="249"/>
      <c r="ECH1" s="249"/>
      <c r="ECI1" s="249"/>
      <c r="ECJ1" s="249"/>
      <c r="ECK1" s="249"/>
      <c r="ECL1" s="249"/>
      <c r="ECM1" s="249"/>
      <c r="ECN1" s="249"/>
      <c r="ECO1" s="249"/>
      <c r="ECP1" s="249"/>
      <c r="ECQ1" s="249"/>
      <c r="ECR1" s="249"/>
      <c r="ECS1" s="249"/>
      <c r="ECT1" s="249"/>
      <c r="ECU1" s="249"/>
      <c r="ECV1" s="249"/>
      <c r="ECW1" s="249"/>
      <c r="ECX1" s="249"/>
      <c r="ECY1" s="249"/>
      <c r="ECZ1" s="249"/>
      <c r="EDA1" s="249"/>
      <c r="EDB1" s="249"/>
      <c r="EDC1" s="249"/>
      <c r="EDD1" s="249"/>
      <c r="EDE1" s="249"/>
      <c r="EDF1" s="249"/>
      <c r="EDG1" s="249"/>
      <c r="EDH1" s="249"/>
      <c r="EDI1" s="249"/>
      <c r="EDJ1" s="249"/>
      <c r="EDK1" s="249"/>
      <c r="EDL1" s="249"/>
      <c r="EDM1" s="249"/>
      <c r="EDN1" s="249"/>
      <c r="EDO1" s="249"/>
      <c r="EDP1" s="249"/>
      <c r="EDQ1" s="249"/>
      <c r="EDR1" s="249"/>
      <c r="EDS1" s="249"/>
      <c r="EDT1" s="249"/>
      <c r="EDU1" s="249"/>
      <c r="EDV1" s="249"/>
      <c r="EDW1" s="249"/>
      <c r="EDX1" s="249"/>
      <c r="EDY1" s="249"/>
      <c r="EDZ1" s="249"/>
      <c r="EEA1" s="249"/>
      <c r="EEB1" s="249"/>
      <c r="EEC1" s="249"/>
      <c r="EED1" s="249"/>
      <c r="EEE1" s="249"/>
      <c r="EEF1" s="249"/>
      <c r="EEG1" s="249"/>
      <c r="EEH1" s="249"/>
      <c r="EEI1" s="249"/>
      <c r="EEJ1" s="249"/>
      <c r="EEK1" s="249"/>
      <c r="EEL1" s="249"/>
      <c r="EEM1" s="249"/>
      <c r="EEN1" s="249"/>
      <c r="EEO1" s="249"/>
      <c r="EEP1" s="249"/>
      <c r="EEQ1" s="249"/>
      <c r="EER1" s="249"/>
      <c r="EES1" s="249"/>
      <c r="EET1" s="249"/>
      <c r="EEU1" s="249"/>
      <c r="EEV1" s="249"/>
      <c r="EEW1" s="249"/>
      <c r="EEX1" s="249"/>
      <c r="EEY1" s="249"/>
      <c r="EEZ1" s="249"/>
      <c r="EFA1" s="249"/>
      <c r="EFB1" s="249"/>
      <c r="EFC1" s="249"/>
      <c r="EFD1" s="249"/>
      <c r="EFE1" s="249"/>
      <c r="EFF1" s="249"/>
      <c r="EFG1" s="249"/>
      <c r="EFH1" s="249"/>
      <c r="EFI1" s="249"/>
      <c r="EFJ1" s="249"/>
      <c r="EFK1" s="249"/>
      <c r="EFL1" s="249"/>
      <c r="EFM1" s="249"/>
      <c r="EFN1" s="249"/>
      <c r="EFO1" s="249"/>
      <c r="EFP1" s="249"/>
      <c r="EFQ1" s="249"/>
      <c r="EFR1" s="249"/>
      <c r="EFS1" s="249"/>
      <c r="EFT1" s="249"/>
      <c r="EFU1" s="249"/>
      <c r="EFV1" s="249"/>
      <c r="EFW1" s="249"/>
      <c r="EFX1" s="249"/>
      <c r="EFY1" s="249"/>
      <c r="EFZ1" s="249"/>
      <c r="EGA1" s="249"/>
      <c r="EGB1" s="249"/>
      <c r="EGC1" s="249"/>
      <c r="EGD1" s="249"/>
      <c r="EGE1" s="249"/>
      <c r="EGF1" s="249"/>
      <c r="EGG1" s="249"/>
      <c r="EGH1" s="249"/>
      <c r="EGI1" s="249"/>
      <c r="EGJ1" s="249"/>
      <c r="EGK1" s="249"/>
      <c r="EGL1" s="249"/>
      <c r="EGM1" s="249"/>
      <c r="EGN1" s="249"/>
      <c r="EGO1" s="249"/>
      <c r="EGP1" s="249"/>
      <c r="EGQ1" s="249"/>
      <c r="EGR1" s="249"/>
      <c r="EGS1" s="249"/>
      <c r="EGT1" s="249"/>
      <c r="EGU1" s="249"/>
      <c r="EGV1" s="249"/>
      <c r="EGW1" s="249"/>
      <c r="EGX1" s="249"/>
      <c r="EGY1" s="249"/>
      <c r="EGZ1" s="249"/>
      <c r="EHA1" s="249"/>
      <c r="EHB1" s="249"/>
      <c r="EHC1" s="249"/>
      <c r="EHD1" s="249"/>
      <c r="EHE1" s="249"/>
      <c r="EHF1" s="249"/>
      <c r="EHG1" s="249"/>
      <c r="EHH1" s="249"/>
      <c r="EHI1" s="249"/>
      <c r="EHJ1" s="249"/>
      <c r="EHK1" s="249"/>
      <c r="EHL1" s="249"/>
      <c r="EHM1" s="249"/>
      <c r="EHN1" s="249"/>
      <c r="EHO1" s="249"/>
      <c r="EHP1" s="249"/>
      <c r="EHQ1" s="249"/>
      <c r="EHR1" s="249"/>
      <c r="EHS1" s="249"/>
      <c r="EHT1" s="249"/>
      <c r="EHU1" s="249"/>
      <c r="EHV1" s="249"/>
      <c r="EHW1" s="249"/>
      <c r="EHX1" s="249"/>
      <c r="EHY1" s="249"/>
      <c r="EHZ1" s="249"/>
      <c r="EIA1" s="249"/>
      <c r="EIB1" s="249"/>
      <c r="EIC1" s="249"/>
      <c r="EID1" s="249"/>
      <c r="EIE1" s="249"/>
      <c r="EIF1" s="249"/>
      <c r="EIG1" s="249"/>
      <c r="EIH1" s="249"/>
      <c r="EII1" s="249"/>
      <c r="EIJ1" s="249"/>
      <c r="EIK1" s="249"/>
      <c r="EIL1" s="249"/>
      <c r="EIM1" s="249"/>
      <c r="EIN1" s="249"/>
      <c r="EIO1" s="249"/>
      <c r="EIP1" s="249"/>
      <c r="EIQ1" s="249"/>
      <c r="EIR1" s="249"/>
      <c r="EIS1" s="249"/>
      <c r="EIT1" s="249"/>
      <c r="EIU1" s="249"/>
      <c r="EIV1" s="249"/>
      <c r="EIW1" s="249"/>
      <c r="EIX1" s="249"/>
      <c r="EIY1" s="249"/>
      <c r="EIZ1" s="249"/>
      <c r="EJA1" s="249"/>
      <c r="EJB1" s="249"/>
      <c r="EJC1" s="249"/>
      <c r="EJD1" s="249"/>
      <c r="EJE1" s="249"/>
      <c r="EJF1" s="249"/>
      <c r="EJG1" s="249"/>
      <c r="EJH1" s="249"/>
      <c r="EJI1" s="249"/>
      <c r="EJJ1" s="249"/>
      <c r="EJK1" s="249"/>
      <c r="EJL1" s="249"/>
      <c r="EJM1" s="249"/>
      <c r="EJN1" s="249"/>
      <c r="EJO1" s="249"/>
      <c r="EJP1" s="249"/>
      <c r="EJQ1" s="249"/>
      <c r="EJR1" s="249"/>
      <c r="EJS1" s="249"/>
      <c r="EJT1" s="249"/>
      <c r="EJU1" s="249"/>
      <c r="EJV1" s="249"/>
      <c r="EJW1" s="249"/>
      <c r="EJX1" s="249"/>
      <c r="EJY1" s="249"/>
      <c r="EJZ1" s="249"/>
      <c r="EKA1" s="249"/>
      <c r="EKB1" s="249"/>
      <c r="EKC1" s="249"/>
      <c r="EKD1" s="249"/>
      <c r="EKE1" s="249"/>
      <c r="EKF1" s="249"/>
      <c r="EKG1" s="249"/>
      <c r="EKH1" s="249"/>
      <c r="EKI1" s="249"/>
      <c r="EKJ1" s="249"/>
      <c r="EKK1" s="249"/>
      <c r="EKL1" s="249"/>
      <c r="EKM1" s="249"/>
      <c r="EKN1" s="249"/>
      <c r="EKO1" s="249"/>
      <c r="EKP1" s="249"/>
      <c r="EKQ1" s="249"/>
      <c r="EKR1" s="249"/>
      <c r="EKS1" s="249"/>
      <c r="EKT1" s="249"/>
      <c r="EKU1" s="249"/>
      <c r="EKV1" s="249"/>
      <c r="EKW1" s="249"/>
      <c r="EKX1" s="249"/>
      <c r="EKY1" s="249"/>
      <c r="EKZ1" s="249"/>
      <c r="ELA1" s="249"/>
      <c r="ELB1" s="249"/>
      <c r="ELC1" s="249"/>
      <c r="ELD1" s="249"/>
      <c r="ELE1" s="249"/>
      <c r="ELF1" s="249"/>
      <c r="ELG1" s="249"/>
      <c r="ELH1" s="249"/>
      <c r="ELI1" s="249"/>
      <c r="ELJ1" s="249"/>
      <c r="ELK1" s="249"/>
      <c r="ELL1" s="249"/>
      <c r="ELM1" s="249"/>
      <c r="ELN1" s="249"/>
      <c r="ELO1" s="249"/>
      <c r="ELP1" s="249"/>
      <c r="ELQ1" s="249"/>
      <c r="ELR1" s="249"/>
      <c r="ELS1" s="249"/>
      <c r="ELT1" s="249"/>
      <c r="ELU1" s="249"/>
      <c r="ELV1" s="249"/>
      <c r="ELW1" s="249"/>
      <c r="ELX1" s="249"/>
      <c r="ELY1" s="249"/>
      <c r="ELZ1" s="249"/>
      <c r="EMA1" s="249"/>
      <c r="EMB1" s="249"/>
      <c r="EMC1" s="249"/>
      <c r="EMD1" s="249"/>
      <c r="EME1" s="249"/>
      <c r="EMF1" s="249"/>
      <c r="EMG1" s="249"/>
      <c r="EMH1" s="249"/>
      <c r="EMI1" s="249"/>
      <c r="EMJ1" s="249"/>
      <c r="EMK1" s="249"/>
      <c r="EML1" s="249"/>
      <c r="EMM1" s="249"/>
      <c r="EMN1" s="249"/>
      <c r="EMO1" s="249"/>
      <c r="EMP1" s="249"/>
      <c r="EMQ1" s="249"/>
      <c r="EMR1" s="249"/>
      <c r="EMS1" s="249"/>
      <c r="EMT1" s="249"/>
      <c r="EMU1" s="249"/>
      <c r="EMV1" s="249"/>
      <c r="EMW1" s="249"/>
      <c r="EMX1" s="249"/>
      <c r="EMY1" s="249"/>
      <c r="EMZ1" s="249"/>
      <c r="ENA1" s="249"/>
      <c r="ENB1" s="249"/>
      <c r="ENC1" s="249"/>
      <c r="END1" s="249"/>
      <c r="ENE1" s="249"/>
      <c r="ENF1" s="249"/>
      <c r="ENG1" s="249"/>
      <c r="ENH1" s="249"/>
      <c r="ENI1" s="249"/>
      <c r="ENJ1" s="249"/>
      <c r="ENK1" s="249"/>
      <c r="ENL1" s="249"/>
      <c r="ENM1" s="249"/>
      <c r="ENN1" s="249"/>
      <c r="ENO1" s="249"/>
      <c r="ENP1" s="249"/>
      <c r="ENQ1" s="249"/>
      <c r="ENR1" s="249"/>
      <c r="ENS1" s="249"/>
      <c r="ENT1" s="249"/>
      <c r="ENU1" s="249"/>
      <c r="ENV1" s="249"/>
      <c r="ENW1" s="249"/>
      <c r="ENX1" s="249"/>
      <c r="ENY1" s="249"/>
      <c r="ENZ1" s="249"/>
      <c r="EOA1" s="249"/>
      <c r="EOB1" s="249"/>
      <c r="EOC1" s="249"/>
      <c r="EOD1" s="249"/>
      <c r="EOE1" s="249"/>
      <c r="EOF1" s="249"/>
      <c r="EOG1" s="249"/>
      <c r="EOH1" s="249"/>
      <c r="EOI1" s="249"/>
      <c r="EOJ1" s="249"/>
      <c r="EOK1" s="249"/>
      <c r="EOL1" s="249"/>
      <c r="EOM1" s="249"/>
      <c r="EON1" s="249"/>
      <c r="EOO1" s="249"/>
      <c r="EOP1" s="249"/>
      <c r="EOQ1" s="249"/>
      <c r="EOR1" s="249"/>
      <c r="EOS1" s="249"/>
      <c r="EOT1" s="249"/>
      <c r="EOU1" s="249"/>
      <c r="EOV1" s="249"/>
      <c r="EOW1" s="249"/>
      <c r="EOX1" s="249"/>
      <c r="EOY1" s="249"/>
      <c r="EOZ1" s="249"/>
      <c r="EPA1" s="249"/>
      <c r="EPB1" s="249"/>
      <c r="EPC1" s="249"/>
      <c r="EPD1" s="249"/>
      <c r="EPE1" s="249"/>
      <c r="EPF1" s="249"/>
      <c r="EPG1" s="249"/>
      <c r="EPH1" s="249"/>
      <c r="EPI1" s="249"/>
      <c r="EPJ1" s="249"/>
      <c r="EPK1" s="249"/>
      <c r="EPL1" s="249"/>
      <c r="EPM1" s="249"/>
      <c r="EPN1" s="249"/>
      <c r="EPO1" s="249"/>
      <c r="EPP1" s="249"/>
      <c r="EPQ1" s="249"/>
      <c r="EPR1" s="249"/>
      <c r="EPS1" s="249"/>
      <c r="EPT1" s="249"/>
      <c r="EPU1" s="249"/>
      <c r="EPV1" s="249"/>
      <c r="EPW1" s="249"/>
      <c r="EPX1" s="249"/>
      <c r="EPY1" s="249"/>
      <c r="EPZ1" s="249"/>
      <c r="EQA1" s="249"/>
      <c r="EQB1" s="249"/>
      <c r="EQC1" s="249"/>
      <c r="EQD1" s="249"/>
      <c r="EQE1" s="249"/>
      <c r="EQF1" s="249"/>
      <c r="EQG1" s="249"/>
      <c r="EQH1" s="249"/>
      <c r="EQI1" s="249"/>
      <c r="EQJ1" s="249"/>
      <c r="EQK1" s="249"/>
      <c r="EQL1" s="249"/>
      <c r="EQM1" s="249"/>
      <c r="EQN1" s="249"/>
      <c r="EQO1" s="249"/>
      <c r="EQP1" s="249"/>
      <c r="EQQ1" s="249"/>
      <c r="EQR1" s="249"/>
      <c r="EQS1" s="249"/>
      <c r="EQT1" s="249"/>
      <c r="EQU1" s="249"/>
      <c r="EQV1" s="249"/>
      <c r="EQW1" s="249"/>
      <c r="EQX1" s="249"/>
      <c r="EQY1" s="249"/>
      <c r="EQZ1" s="249"/>
      <c r="ERA1" s="249"/>
      <c r="ERB1" s="249"/>
      <c r="ERC1" s="249"/>
      <c r="ERD1" s="249"/>
      <c r="ERE1" s="249"/>
      <c r="ERF1" s="249"/>
      <c r="ERG1" s="249"/>
      <c r="ERH1" s="249"/>
      <c r="ERI1" s="249"/>
      <c r="ERJ1" s="249"/>
      <c r="ERK1" s="249"/>
      <c r="ERL1" s="249"/>
      <c r="ERM1" s="249"/>
      <c r="ERN1" s="249"/>
      <c r="ERO1" s="249"/>
      <c r="ERP1" s="249"/>
      <c r="ERQ1" s="249"/>
      <c r="ERR1" s="249"/>
      <c r="ERS1" s="249"/>
      <c r="ERT1" s="249"/>
      <c r="ERU1" s="249"/>
      <c r="ERV1" s="249"/>
      <c r="ERW1" s="249"/>
      <c r="ERX1" s="249"/>
      <c r="ERY1" s="249"/>
      <c r="ERZ1" s="249"/>
      <c r="ESA1" s="249"/>
      <c r="ESB1" s="249"/>
      <c r="ESC1" s="249"/>
      <c r="ESD1" s="249"/>
      <c r="ESE1" s="249"/>
      <c r="ESF1" s="249"/>
      <c r="ESG1" s="249"/>
      <c r="ESH1" s="249"/>
      <c r="ESI1" s="249"/>
      <c r="ESJ1" s="249"/>
      <c r="ESK1" s="249"/>
      <c r="ESL1" s="249"/>
      <c r="ESM1" s="249"/>
      <c r="ESN1" s="249"/>
      <c r="ESO1" s="249"/>
      <c r="ESP1" s="249"/>
      <c r="ESQ1" s="249"/>
      <c r="ESR1" s="249"/>
      <c r="ESS1" s="249"/>
      <c r="EST1" s="249"/>
      <c r="ESU1" s="249"/>
      <c r="ESV1" s="249"/>
      <c r="ESW1" s="249"/>
      <c r="ESX1" s="249"/>
      <c r="ESY1" s="249"/>
      <c r="ESZ1" s="249"/>
      <c r="ETA1" s="249"/>
      <c r="ETB1" s="249"/>
      <c r="ETC1" s="249"/>
      <c r="ETD1" s="249"/>
      <c r="ETE1" s="249"/>
      <c r="ETF1" s="249"/>
      <c r="ETG1" s="249"/>
      <c r="ETH1" s="249"/>
      <c r="ETI1" s="249"/>
      <c r="ETJ1" s="249"/>
      <c r="ETK1" s="249"/>
      <c r="ETL1" s="249"/>
      <c r="ETM1" s="249"/>
      <c r="ETN1" s="249"/>
      <c r="ETO1" s="249"/>
      <c r="ETP1" s="249"/>
      <c r="ETQ1" s="249"/>
      <c r="ETR1" s="249"/>
      <c r="ETS1" s="249"/>
      <c r="ETT1" s="249"/>
      <c r="ETU1" s="249"/>
      <c r="ETV1" s="249"/>
      <c r="ETW1" s="249"/>
      <c r="ETX1" s="249"/>
      <c r="ETY1" s="249"/>
      <c r="ETZ1" s="249"/>
      <c r="EUA1" s="249"/>
      <c r="EUB1" s="249"/>
      <c r="EUC1" s="249"/>
      <c r="EUD1" s="249"/>
      <c r="EUE1" s="249"/>
      <c r="EUF1" s="249"/>
      <c r="EUG1" s="249"/>
      <c r="EUH1" s="249"/>
      <c r="EUI1" s="249"/>
      <c r="EUJ1" s="249"/>
      <c r="EUK1" s="249"/>
      <c r="EUL1" s="249"/>
      <c r="EUM1" s="249"/>
      <c r="EUN1" s="249"/>
      <c r="EUO1" s="249"/>
      <c r="EUP1" s="249"/>
      <c r="EUQ1" s="249"/>
      <c r="EUR1" s="249"/>
      <c r="EUS1" s="249"/>
      <c r="EUT1" s="249"/>
      <c r="EUU1" s="249"/>
      <c r="EUV1" s="249"/>
      <c r="EUW1" s="249"/>
      <c r="EUX1" s="249"/>
      <c r="EUY1" s="249"/>
      <c r="EUZ1" s="249"/>
      <c r="EVA1" s="249"/>
      <c r="EVB1" s="249"/>
      <c r="EVC1" s="249"/>
      <c r="EVD1" s="249"/>
      <c r="EVE1" s="249"/>
      <c r="EVF1" s="249"/>
      <c r="EVG1" s="249"/>
      <c r="EVH1" s="249"/>
      <c r="EVI1" s="249"/>
      <c r="EVJ1" s="249"/>
      <c r="EVK1" s="249"/>
      <c r="EVL1" s="249"/>
      <c r="EVM1" s="249"/>
      <c r="EVN1" s="249"/>
      <c r="EVO1" s="249"/>
      <c r="EVP1" s="249"/>
      <c r="EVQ1" s="249"/>
      <c r="EVR1" s="249"/>
      <c r="EVS1" s="249"/>
      <c r="EVT1" s="249"/>
      <c r="EVU1" s="249"/>
      <c r="EVV1" s="249"/>
      <c r="EVW1" s="249"/>
      <c r="EVX1" s="249"/>
      <c r="EVY1" s="249"/>
      <c r="EVZ1" s="249"/>
      <c r="EWA1" s="249"/>
      <c r="EWB1" s="249"/>
      <c r="EWC1" s="249"/>
      <c r="EWD1" s="249"/>
      <c r="EWE1" s="249"/>
      <c r="EWF1" s="249"/>
      <c r="EWG1" s="249"/>
      <c r="EWH1" s="249"/>
      <c r="EWI1" s="249"/>
      <c r="EWJ1" s="249"/>
      <c r="EWK1" s="249"/>
      <c r="EWL1" s="249"/>
      <c r="EWM1" s="249"/>
      <c r="EWN1" s="249"/>
      <c r="EWO1" s="249"/>
      <c r="EWP1" s="249"/>
      <c r="EWQ1" s="249"/>
      <c r="EWR1" s="249"/>
      <c r="EWS1" s="249"/>
      <c r="EWT1" s="249"/>
      <c r="EWU1" s="249"/>
      <c r="EWV1" s="249"/>
      <c r="EWW1" s="249"/>
      <c r="EWX1" s="249"/>
      <c r="EWY1" s="249"/>
      <c r="EWZ1" s="249"/>
      <c r="EXA1" s="249"/>
      <c r="EXB1" s="249"/>
      <c r="EXC1" s="249"/>
      <c r="EXD1" s="249"/>
      <c r="EXE1" s="249"/>
      <c r="EXF1" s="249"/>
      <c r="EXG1" s="249"/>
      <c r="EXH1" s="249"/>
      <c r="EXI1" s="249"/>
      <c r="EXJ1" s="249"/>
      <c r="EXK1" s="249"/>
      <c r="EXL1" s="249"/>
      <c r="EXM1" s="249"/>
      <c r="EXN1" s="249"/>
      <c r="EXO1" s="249"/>
      <c r="EXP1" s="249"/>
      <c r="EXQ1" s="249"/>
      <c r="EXR1" s="249"/>
      <c r="EXS1" s="249"/>
      <c r="EXT1" s="249"/>
      <c r="EXU1" s="249"/>
      <c r="EXV1" s="249"/>
      <c r="EXW1" s="249"/>
      <c r="EXX1" s="249"/>
      <c r="EXY1" s="249"/>
      <c r="EXZ1" s="249"/>
      <c r="EYA1" s="249"/>
      <c r="EYB1" s="249"/>
      <c r="EYC1" s="249"/>
      <c r="EYD1" s="249"/>
      <c r="EYE1" s="249"/>
      <c r="EYF1" s="249"/>
      <c r="EYG1" s="249"/>
      <c r="EYH1" s="249"/>
      <c r="EYI1" s="249"/>
      <c r="EYJ1" s="249"/>
      <c r="EYK1" s="249"/>
      <c r="EYL1" s="249"/>
      <c r="EYM1" s="249"/>
      <c r="EYN1" s="249"/>
      <c r="EYO1" s="249"/>
      <c r="EYP1" s="249"/>
      <c r="EYQ1" s="249"/>
      <c r="EYR1" s="249"/>
      <c r="EYS1" s="249"/>
      <c r="EYT1" s="249"/>
      <c r="EYU1" s="249"/>
      <c r="EYV1" s="249"/>
      <c r="EYW1" s="249"/>
      <c r="EYX1" s="249"/>
      <c r="EYY1" s="249"/>
      <c r="EYZ1" s="249"/>
      <c r="EZA1" s="249"/>
      <c r="EZB1" s="249"/>
      <c r="EZC1" s="249"/>
      <c r="EZD1" s="249"/>
      <c r="EZE1" s="249"/>
      <c r="EZF1" s="249"/>
      <c r="EZG1" s="249"/>
      <c r="EZH1" s="249"/>
      <c r="EZI1" s="249"/>
      <c r="EZJ1" s="249"/>
      <c r="EZK1" s="249"/>
      <c r="EZL1" s="249"/>
      <c r="EZM1" s="249"/>
      <c r="EZN1" s="249"/>
      <c r="EZO1" s="249"/>
      <c r="EZP1" s="249"/>
      <c r="EZQ1" s="249"/>
      <c r="EZR1" s="249"/>
      <c r="EZS1" s="249"/>
      <c r="EZT1" s="249"/>
      <c r="EZU1" s="249"/>
      <c r="EZV1" s="249"/>
      <c r="EZW1" s="249"/>
      <c r="EZX1" s="249"/>
      <c r="EZY1" s="249"/>
      <c r="EZZ1" s="249"/>
      <c r="FAA1" s="249"/>
      <c r="FAB1" s="249"/>
      <c r="FAC1" s="249"/>
      <c r="FAD1" s="249"/>
      <c r="FAE1" s="249"/>
      <c r="FAF1" s="249"/>
      <c r="FAG1" s="249"/>
      <c r="FAH1" s="249"/>
      <c r="FAI1" s="249"/>
      <c r="FAJ1" s="249"/>
      <c r="FAK1" s="249"/>
      <c r="FAL1" s="249"/>
      <c r="FAM1" s="249"/>
      <c r="FAN1" s="249"/>
      <c r="FAO1" s="249"/>
      <c r="FAP1" s="249"/>
      <c r="FAQ1" s="249"/>
      <c r="FAR1" s="249"/>
      <c r="FAS1" s="249"/>
      <c r="FAT1" s="249"/>
      <c r="FAU1" s="249"/>
      <c r="FAV1" s="249"/>
      <c r="FAW1" s="249"/>
      <c r="FAX1" s="249"/>
      <c r="FAY1" s="249"/>
      <c r="FAZ1" s="249"/>
      <c r="FBA1" s="249"/>
      <c r="FBB1" s="249"/>
      <c r="FBC1" s="249"/>
      <c r="FBD1" s="249"/>
      <c r="FBE1" s="249"/>
      <c r="FBF1" s="249"/>
      <c r="FBG1" s="249"/>
      <c r="FBH1" s="249"/>
      <c r="FBI1" s="249"/>
      <c r="FBJ1" s="249"/>
      <c r="FBK1" s="249"/>
      <c r="FBL1" s="249"/>
      <c r="FBM1" s="249"/>
      <c r="FBN1" s="249"/>
      <c r="FBO1" s="249"/>
      <c r="FBP1" s="249"/>
      <c r="FBQ1" s="249"/>
      <c r="FBR1" s="249"/>
      <c r="FBS1" s="249"/>
      <c r="FBT1" s="249"/>
      <c r="FBU1" s="249"/>
      <c r="FBV1" s="249"/>
      <c r="FBW1" s="249"/>
      <c r="FBX1" s="249"/>
      <c r="FBY1" s="249"/>
      <c r="FBZ1" s="249"/>
      <c r="FCA1" s="249"/>
      <c r="FCB1" s="249"/>
      <c r="FCC1" s="249"/>
      <c r="FCD1" s="249"/>
      <c r="FCE1" s="249"/>
      <c r="FCF1" s="249"/>
      <c r="FCG1" s="249"/>
      <c r="FCH1" s="249"/>
      <c r="FCI1" s="249"/>
      <c r="FCJ1" s="249"/>
      <c r="FCK1" s="249"/>
      <c r="FCL1" s="249"/>
      <c r="FCM1" s="249"/>
      <c r="FCN1" s="249"/>
      <c r="FCO1" s="249"/>
      <c r="FCP1" s="249"/>
      <c r="FCQ1" s="249"/>
      <c r="FCR1" s="249"/>
      <c r="FCS1" s="249"/>
      <c r="FCT1" s="249"/>
      <c r="FCU1" s="249"/>
      <c r="FCV1" s="249"/>
      <c r="FCW1" s="249"/>
      <c r="FCX1" s="249"/>
      <c r="FCY1" s="249"/>
      <c r="FCZ1" s="249"/>
      <c r="FDA1" s="249"/>
      <c r="FDB1" s="249"/>
      <c r="FDC1" s="249"/>
      <c r="FDD1" s="249"/>
      <c r="FDE1" s="249"/>
      <c r="FDF1" s="249"/>
      <c r="FDG1" s="249"/>
      <c r="FDH1" s="249"/>
      <c r="FDI1" s="249"/>
      <c r="FDJ1" s="249"/>
      <c r="FDK1" s="249"/>
      <c r="FDL1" s="249"/>
      <c r="FDM1" s="249"/>
      <c r="FDN1" s="249"/>
      <c r="FDO1" s="249"/>
      <c r="FDP1" s="249"/>
      <c r="FDQ1" s="249"/>
      <c r="FDR1" s="249"/>
      <c r="FDS1" s="249"/>
      <c r="FDT1" s="249"/>
      <c r="FDU1" s="249"/>
      <c r="FDV1" s="249"/>
      <c r="FDW1" s="249"/>
      <c r="FDX1" s="249"/>
      <c r="FDY1" s="249"/>
      <c r="FDZ1" s="249"/>
      <c r="FEA1" s="249"/>
      <c r="FEB1" s="249"/>
      <c r="FEC1" s="249"/>
      <c r="FED1" s="249"/>
      <c r="FEE1" s="249"/>
      <c r="FEF1" s="249"/>
      <c r="FEG1" s="249"/>
      <c r="FEH1" s="249"/>
      <c r="FEI1" s="249"/>
      <c r="FEJ1" s="249"/>
      <c r="FEK1" s="249"/>
      <c r="FEL1" s="249"/>
      <c r="FEM1" s="249"/>
      <c r="FEN1" s="249"/>
      <c r="FEO1" s="249"/>
      <c r="FEP1" s="249"/>
      <c r="FEQ1" s="249"/>
      <c r="FER1" s="249"/>
      <c r="FES1" s="249"/>
      <c r="FET1" s="249"/>
      <c r="FEU1" s="249"/>
      <c r="FEV1" s="249"/>
      <c r="FEW1" s="249"/>
      <c r="FEX1" s="249"/>
      <c r="FEY1" s="249"/>
      <c r="FEZ1" s="249"/>
      <c r="FFA1" s="249"/>
      <c r="FFB1" s="249"/>
      <c r="FFC1" s="249"/>
      <c r="FFD1" s="249"/>
      <c r="FFE1" s="249"/>
      <c r="FFF1" s="249"/>
      <c r="FFG1" s="249"/>
      <c r="FFH1" s="249"/>
      <c r="FFI1" s="249"/>
      <c r="FFJ1" s="249"/>
      <c r="FFK1" s="249"/>
      <c r="FFL1" s="249"/>
      <c r="FFM1" s="249"/>
      <c r="FFN1" s="249"/>
      <c r="FFO1" s="249"/>
      <c r="FFP1" s="249"/>
      <c r="FFQ1" s="249"/>
      <c r="FFR1" s="249"/>
      <c r="FFS1" s="249"/>
      <c r="FFT1" s="249"/>
      <c r="FFU1" s="249"/>
      <c r="FFV1" s="249"/>
      <c r="FFW1" s="249"/>
      <c r="FFX1" s="249"/>
      <c r="FFY1" s="249"/>
      <c r="FFZ1" s="249"/>
      <c r="FGA1" s="249"/>
      <c r="FGB1" s="249"/>
      <c r="FGC1" s="249"/>
      <c r="FGD1" s="249"/>
      <c r="FGE1" s="249"/>
      <c r="FGF1" s="249"/>
      <c r="FGG1" s="249"/>
      <c r="FGH1" s="249"/>
      <c r="FGI1" s="249"/>
      <c r="FGJ1" s="249"/>
      <c r="FGK1" s="249"/>
      <c r="FGL1" s="249"/>
      <c r="FGM1" s="249"/>
      <c r="FGN1" s="249"/>
      <c r="FGO1" s="249"/>
      <c r="FGP1" s="249"/>
      <c r="FGQ1" s="249"/>
      <c r="FGR1" s="249"/>
      <c r="FGS1" s="249"/>
      <c r="FGT1" s="249"/>
      <c r="FGU1" s="249"/>
      <c r="FGV1" s="249"/>
      <c r="FGW1" s="249"/>
      <c r="FGX1" s="249"/>
      <c r="FGY1" s="249"/>
      <c r="FGZ1" s="249"/>
      <c r="FHA1" s="249"/>
      <c r="FHB1" s="249"/>
      <c r="FHC1" s="249"/>
      <c r="FHD1" s="249"/>
      <c r="FHE1" s="249"/>
      <c r="FHF1" s="249"/>
      <c r="FHG1" s="249"/>
      <c r="FHH1" s="249"/>
      <c r="FHI1" s="249"/>
      <c r="FHJ1" s="249"/>
      <c r="FHK1" s="249"/>
      <c r="FHL1" s="249"/>
      <c r="FHM1" s="249"/>
      <c r="FHN1" s="249"/>
      <c r="FHO1" s="249"/>
      <c r="FHP1" s="249"/>
      <c r="FHQ1" s="249"/>
      <c r="FHR1" s="249"/>
      <c r="FHS1" s="249"/>
      <c r="FHT1" s="249"/>
      <c r="FHU1" s="249"/>
      <c r="FHV1" s="249"/>
      <c r="FHW1" s="249"/>
      <c r="FHX1" s="249"/>
      <c r="FHY1" s="249"/>
      <c r="FHZ1" s="249"/>
      <c r="FIA1" s="249"/>
      <c r="FIB1" s="249"/>
      <c r="FIC1" s="249"/>
      <c r="FID1" s="249"/>
      <c r="FIE1" s="249"/>
      <c r="FIF1" s="249"/>
      <c r="FIG1" s="249"/>
      <c r="FIH1" s="249"/>
      <c r="FII1" s="249"/>
      <c r="FIJ1" s="249"/>
      <c r="FIK1" s="249"/>
      <c r="FIL1" s="249"/>
      <c r="FIM1" s="249"/>
      <c r="FIN1" s="249"/>
      <c r="FIO1" s="249"/>
      <c r="FIP1" s="249"/>
      <c r="FIQ1" s="249"/>
      <c r="FIR1" s="249"/>
      <c r="FIS1" s="249"/>
      <c r="FIT1" s="249"/>
      <c r="FIU1" s="249"/>
      <c r="FIV1" s="249"/>
      <c r="FIW1" s="249"/>
      <c r="FIX1" s="249"/>
      <c r="FIY1" s="249"/>
      <c r="FIZ1" s="249"/>
      <c r="FJA1" s="249"/>
      <c r="FJB1" s="249"/>
      <c r="FJC1" s="249"/>
      <c r="FJD1" s="249"/>
      <c r="FJE1" s="249"/>
      <c r="FJF1" s="249"/>
      <c r="FJG1" s="249"/>
      <c r="FJH1" s="249"/>
      <c r="FJI1" s="249"/>
      <c r="FJJ1" s="249"/>
      <c r="FJK1" s="249"/>
      <c r="FJL1" s="249"/>
      <c r="FJM1" s="249"/>
      <c r="FJN1" s="249"/>
      <c r="FJO1" s="249"/>
      <c r="FJP1" s="249"/>
      <c r="FJQ1" s="249"/>
      <c r="FJR1" s="249"/>
      <c r="FJS1" s="249"/>
      <c r="FJT1" s="249"/>
      <c r="FJU1" s="249"/>
      <c r="FJV1" s="249"/>
      <c r="FJW1" s="249"/>
      <c r="FJX1" s="249"/>
      <c r="FJY1" s="249"/>
      <c r="FJZ1" s="249"/>
      <c r="FKA1" s="249"/>
      <c r="FKB1" s="249"/>
      <c r="FKC1" s="249"/>
      <c r="FKD1" s="249"/>
      <c r="FKE1" s="249"/>
      <c r="FKF1" s="249"/>
      <c r="FKG1" s="249"/>
      <c r="FKH1" s="249"/>
      <c r="FKI1" s="249"/>
      <c r="FKJ1" s="249"/>
      <c r="FKK1" s="249"/>
      <c r="FKL1" s="249"/>
      <c r="FKM1" s="249"/>
      <c r="FKN1" s="249"/>
      <c r="FKO1" s="249"/>
      <c r="FKP1" s="249"/>
      <c r="FKQ1" s="249"/>
      <c r="FKR1" s="249"/>
      <c r="FKS1" s="249"/>
      <c r="FKT1" s="249"/>
      <c r="FKU1" s="249"/>
      <c r="FKV1" s="249"/>
      <c r="FKW1" s="249"/>
      <c r="FKX1" s="249"/>
      <c r="FKY1" s="249"/>
      <c r="FKZ1" s="249"/>
      <c r="FLA1" s="249"/>
      <c r="FLB1" s="249"/>
      <c r="FLC1" s="249"/>
      <c r="FLD1" s="249"/>
      <c r="FLE1" s="249"/>
      <c r="FLF1" s="249"/>
      <c r="FLG1" s="249"/>
      <c r="FLH1" s="249"/>
      <c r="FLI1" s="249"/>
      <c r="FLJ1" s="249"/>
      <c r="FLK1" s="249"/>
      <c r="FLL1" s="249"/>
      <c r="FLM1" s="249"/>
      <c r="FLN1" s="249"/>
      <c r="FLO1" s="249"/>
      <c r="FLP1" s="249"/>
      <c r="FLQ1" s="249"/>
      <c r="FLR1" s="249"/>
      <c r="FLS1" s="249"/>
      <c r="FLT1" s="249"/>
      <c r="FLU1" s="249"/>
      <c r="FLV1" s="249"/>
      <c r="FLW1" s="249"/>
      <c r="FLX1" s="249"/>
      <c r="FLY1" s="249"/>
      <c r="FLZ1" s="249"/>
      <c r="FMA1" s="249"/>
      <c r="FMB1" s="249"/>
      <c r="FMC1" s="249"/>
      <c r="FMD1" s="249"/>
      <c r="FME1" s="249"/>
      <c r="FMF1" s="249"/>
      <c r="FMG1" s="249"/>
      <c r="FMH1" s="249"/>
      <c r="FMI1" s="249"/>
      <c r="FMJ1" s="249"/>
      <c r="FMK1" s="249"/>
      <c r="FML1" s="249"/>
      <c r="FMM1" s="249"/>
      <c r="FMN1" s="249"/>
      <c r="FMO1" s="249"/>
      <c r="FMP1" s="249"/>
      <c r="FMQ1" s="249"/>
      <c r="FMR1" s="249"/>
      <c r="FMS1" s="249"/>
      <c r="FMT1" s="249"/>
      <c r="FMU1" s="249"/>
      <c r="FMV1" s="249"/>
      <c r="FMW1" s="249"/>
      <c r="FMX1" s="249"/>
      <c r="FMY1" s="249"/>
      <c r="FMZ1" s="249"/>
      <c r="FNA1" s="249"/>
      <c r="FNB1" s="249"/>
      <c r="FNC1" s="249"/>
      <c r="FND1" s="249"/>
      <c r="FNE1" s="249"/>
      <c r="FNF1" s="249"/>
      <c r="FNG1" s="249"/>
      <c r="FNH1" s="249"/>
      <c r="FNI1" s="249"/>
      <c r="FNJ1" s="249"/>
      <c r="FNK1" s="249"/>
      <c r="FNL1" s="249"/>
      <c r="FNM1" s="249"/>
      <c r="FNN1" s="249"/>
      <c r="FNO1" s="249"/>
      <c r="FNP1" s="249"/>
      <c r="FNQ1" s="249"/>
      <c r="FNR1" s="249"/>
      <c r="FNS1" s="249"/>
      <c r="FNT1" s="249"/>
      <c r="FNU1" s="249"/>
      <c r="FNV1" s="249"/>
      <c r="FNW1" s="249"/>
      <c r="FNX1" s="249"/>
      <c r="FNY1" s="249"/>
      <c r="FNZ1" s="249"/>
      <c r="FOA1" s="249"/>
      <c r="FOB1" s="249"/>
      <c r="FOC1" s="249"/>
      <c r="FOD1" s="249"/>
      <c r="FOE1" s="249"/>
      <c r="FOF1" s="249"/>
      <c r="FOG1" s="249"/>
      <c r="FOH1" s="249"/>
      <c r="FOI1" s="249"/>
      <c r="FOJ1" s="249"/>
      <c r="FOK1" s="249"/>
      <c r="FOL1" s="249"/>
      <c r="FOM1" s="249"/>
      <c r="FON1" s="249"/>
      <c r="FOO1" s="249"/>
      <c r="FOP1" s="249"/>
      <c r="FOQ1" s="249"/>
      <c r="FOR1" s="249"/>
      <c r="FOS1" s="249"/>
      <c r="FOT1" s="249"/>
      <c r="FOU1" s="249"/>
      <c r="FOV1" s="249"/>
      <c r="FOW1" s="249"/>
      <c r="FOX1" s="249"/>
      <c r="FOY1" s="249"/>
      <c r="FOZ1" s="249"/>
      <c r="FPA1" s="249"/>
      <c r="FPB1" s="249"/>
      <c r="FPC1" s="249"/>
      <c r="FPD1" s="249"/>
      <c r="FPE1" s="249"/>
      <c r="FPF1" s="249"/>
      <c r="FPG1" s="249"/>
      <c r="FPH1" s="249"/>
      <c r="FPI1" s="249"/>
      <c r="FPJ1" s="249"/>
      <c r="FPK1" s="249"/>
      <c r="FPL1" s="249"/>
      <c r="FPM1" s="249"/>
      <c r="FPN1" s="249"/>
      <c r="FPO1" s="249"/>
      <c r="FPP1" s="249"/>
      <c r="FPQ1" s="249"/>
      <c r="FPR1" s="249"/>
      <c r="FPS1" s="249"/>
      <c r="FPT1" s="249"/>
      <c r="FPU1" s="249"/>
      <c r="FPV1" s="249"/>
      <c r="FPW1" s="249"/>
      <c r="FPX1" s="249"/>
      <c r="FPY1" s="249"/>
      <c r="FPZ1" s="249"/>
      <c r="FQA1" s="249"/>
      <c r="FQB1" s="249"/>
      <c r="FQC1" s="249"/>
      <c r="FQD1" s="249"/>
      <c r="FQE1" s="249"/>
      <c r="FQF1" s="249"/>
      <c r="FQG1" s="249"/>
      <c r="FQH1" s="249"/>
      <c r="FQI1" s="249"/>
      <c r="FQJ1" s="249"/>
      <c r="FQK1" s="249"/>
      <c r="FQL1" s="249"/>
      <c r="FQM1" s="249"/>
      <c r="FQN1" s="249"/>
      <c r="FQO1" s="249"/>
      <c r="FQP1" s="249"/>
      <c r="FQQ1" s="249"/>
      <c r="FQR1" s="249"/>
      <c r="FQS1" s="249"/>
      <c r="FQT1" s="249"/>
      <c r="FQU1" s="249"/>
      <c r="FQV1" s="249"/>
      <c r="FQW1" s="249"/>
      <c r="FQX1" s="249"/>
      <c r="FQY1" s="249"/>
      <c r="FQZ1" s="249"/>
      <c r="FRA1" s="249"/>
      <c r="FRB1" s="249"/>
      <c r="FRC1" s="249"/>
      <c r="FRD1" s="249"/>
      <c r="FRE1" s="249"/>
      <c r="FRF1" s="249"/>
      <c r="FRG1" s="249"/>
      <c r="FRH1" s="249"/>
      <c r="FRI1" s="249"/>
      <c r="FRJ1" s="249"/>
      <c r="FRK1" s="249"/>
      <c r="FRL1" s="249"/>
      <c r="FRM1" s="249"/>
      <c r="FRN1" s="249"/>
      <c r="FRO1" s="249"/>
      <c r="FRP1" s="249"/>
      <c r="FRQ1" s="249"/>
      <c r="FRR1" s="249"/>
      <c r="FRS1" s="249"/>
      <c r="FRT1" s="249"/>
      <c r="FRU1" s="249"/>
      <c r="FRV1" s="249"/>
      <c r="FRW1" s="249"/>
      <c r="FRX1" s="249"/>
      <c r="FRY1" s="249"/>
      <c r="FRZ1" s="249"/>
      <c r="FSA1" s="249"/>
      <c r="FSB1" s="249"/>
      <c r="FSC1" s="249"/>
      <c r="FSD1" s="249"/>
      <c r="FSE1" s="249"/>
      <c r="FSF1" s="249"/>
      <c r="FSG1" s="249"/>
      <c r="FSH1" s="249"/>
      <c r="FSI1" s="249"/>
      <c r="FSJ1" s="249"/>
      <c r="FSK1" s="249"/>
      <c r="FSL1" s="249"/>
      <c r="FSM1" s="249"/>
      <c r="FSN1" s="249"/>
      <c r="FSO1" s="249"/>
      <c r="FSP1" s="249"/>
      <c r="FSQ1" s="249"/>
      <c r="FSR1" s="249"/>
      <c r="FSS1" s="249"/>
      <c r="FST1" s="249"/>
      <c r="FSU1" s="249"/>
      <c r="FSV1" s="249"/>
      <c r="FSW1" s="249"/>
      <c r="FSX1" s="249"/>
      <c r="FSY1" s="249"/>
      <c r="FSZ1" s="249"/>
      <c r="FTA1" s="249"/>
      <c r="FTB1" s="249"/>
      <c r="FTC1" s="249"/>
      <c r="FTD1" s="249"/>
      <c r="FTE1" s="249"/>
      <c r="FTF1" s="249"/>
      <c r="FTG1" s="249"/>
      <c r="FTH1" s="249"/>
      <c r="FTI1" s="249"/>
      <c r="FTJ1" s="249"/>
      <c r="FTK1" s="249"/>
      <c r="FTL1" s="249"/>
      <c r="FTM1" s="249"/>
      <c r="FTN1" s="249"/>
      <c r="FTO1" s="249"/>
      <c r="FTP1" s="249"/>
      <c r="FTQ1" s="249"/>
      <c r="FTR1" s="249"/>
      <c r="FTS1" s="249"/>
      <c r="FTT1" s="249"/>
      <c r="FTU1" s="249"/>
      <c r="FTV1" s="249"/>
      <c r="FTW1" s="249"/>
      <c r="FTX1" s="249"/>
      <c r="FTY1" s="249"/>
      <c r="FTZ1" s="249"/>
      <c r="FUA1" s="249"/>
      <c r="FUB1" s="249"/>
      <c r="FUC1" s="249"/>
      <c r="FUD1" s="249"/>
      <c r="FUE1" s="249"/>
      <c r="FUF1" s="249"/>
      <c r="FUG1" s="249"/>
      <c r="FUH1" s="249"/>
      <c r="FUI1" s="249"/>
      <c r="FUJ1" s="249"/>
      <c r="FUK1" s="249"/>
      <c r="FUL1" s="249"/>
      <c r="FUM1" s="249"/>
      <c r="FUN1" s="249"/>
      <c r="FUO1" s="249"/>
      <c r="FUP1" s="249"/>
      <c r="FUQ1" s="249"/>
      <c r="FUR1" s="249"/>
      <c r="FUS1" s="249"/>
      <c r="FUT1" s="249"/>
      <c r="FUU1" s="249"/>
      <c r="FUV1" s="249"/>
      <c r="FUW1" s="249"/>
      <c r="FUX1" s="249"/>
      <c r="FUY1" s="249"/>
      <c r="FUZ1" s="249"/>
      <c r="FVA1" s="249"/>
      <c r="FVB1" s="249"/>
      <c r="FVC1" s="249"/>
      <c r="FVD1" s="249"/>
      <c r="FVE1" s="249"/>
      <c r="FVF1" s="249"/>
      <c r="FVG1" s="249"/>
      <c r="FVH1" s="249"/>
      <c r="FVI1" s="249"/>
      <c r="FVJ1" s="249"/>
      <c r="FVK1" s="249"/>
      <c r="FVL1" s="249"/>
      <c r="FVM1" s="249"/>
      <c r="FVN1" s="249"/>
      <c r="FVO1" s="249"/>
      <c r="FVP1" s="249"/>
      <c r="FVQ1" s="249"/>
      <c r="FVR1" s="249"/>
      <c r="FVS1" s="249"/>
      <c r="FVT1" s="249"/>
      <c r="FVU1" s="249"/>
      <c r="FVV1" s="249"/>
      <c r="FVW1" s="249"/>
      <c r="FVX1" s="249"/>
      <c r="FVY1" s="249"/>
      <c r="FVZ1" s="249"/>
      <c r="FWA1" s="249"/>
      <c r="FWB1" s="249"/>
      <c r="FWC1" s="249"/>
      <c r="FWD1" s="249"/>
      <c r="FWE1" s="249"/>
      <c r="FWF1" s="249"/>
      <c r="FWG1" s="249"/>
      <c r="FWH1" s="249"/>
      <c r="FWI1" s="249"/>
      <c r="FWJ1" s="249"/>
      <c r="FWK1" s="249"/>
      <c r="FWL1" s="249"/>
      <c r="FWM1" s="249"/>
      <c r="FWN1" s="249"/>
      <c r="FWO1" s="249"/>
      <c r="FWP1" s="249"/>
      <c r="FWQ1" s="249"/>
      <c r="FWR1" s="249"/>
      <c r="FWS1" s="249"/>
      <c r="FWT1" s="249"/>
      <c r="FWU1" s="249"/>
      <c r="FWV1" s="249"/>
      <c r="FWW1" s="249"/>
      <c r="FWX1" s="249"/>
      <c r="FWY1" s="249"/>
      <c r="FWZ1" s="249"/>
      <c r="FXA1" s="249"/>
      <c r="FXB1" s="249"/>
      <c r="FXC1" s="249"/>
      <c r="FXD1" s="249"/>
      <c r="FXE1" s="249"/>
      <c r="FXF1" s="249"/>
      <c r="FXG1" s="249"/>
      <c r="FXH1" s="249"/>
      <c r="FXI1" s="249"/>
      <c r="FXJ1" s="249"/>
      <c r="FXK1" s="249"/>
      <c r="FXL1" s="249"/>
      <c r="FXM1" s="249"/>
      <c r="FXN1" s="249"/>
      <c r="FXO1" s="249"/>
      <c r="FXP1" s="249"/>
      <c r="FXQ1" s="249"/>
      <c r="FXR1" s="249"/>
      <c r="FXS1" s="249"/>
      <c r="FXT1" s="249"/>
      <c r="FXU1" s="249"/>
      <c r="FXV1" s="249"/>
      <c r="FXW1" s="249"/>
      <c r="FXX1" s="249"/>
      <c r="FXY1" s="249"/>
      <c r="FXZ1" s="249"/>
      <c r="FYA1" s="249"/>
      <c r="FYB1" s="249"/>
      <c r="FYC1" s="249"/>
      <c r="FYD1" s="249"/>
      <c r="FYE1" s="249"/>
      <c r="FYF1" s="249"/>
      <c r="FYG1" s="249"/>
      <c r="FYH1" s="249"/>
      <c r="FYI1" s="249"/>
      <c r="FYJ1" s="249"/>
      <c r="FYK1" s="249"/>
      <c r="FYL1" s="249"/>
      <c r="FYM1" s="249"/>
      <c r="FYN1" s="249"/>
      <c r="FYO1" s="249"/>
      <c r="FYP1" s="249"/>
      <c r="FYQ1" s="249"/>
      <c r="FYR1" s="249"/>
      <c r="FYS1" s="249"/>
      <c r="FYT1" s="249"/>
      <c r="FYU1" s="249"/>
      <c r="FYV1" s="249"/>
      <c r="FYW1" s="249"/>
      <c r="FYX1" s="249"/>
      <c r="FYY1" s="249"/>
      <c r="FYZ1" s="249"/>
      <c r="FZA1" s="249"/>
      <c r="FZB1" s="249"/>
      <c r="FZC1" s="249"/>
      <c r="FZD1" s="249"/>
      <c r="FZE1" s="249"/>
      <c r="FZF1" s="249"/>
      <c r="FZG1" s="249"/>
      <c r="FZH1" s="249"/>
      <c r="FZI1" s="249"/>
      <c r="FZJ1" s="249"/>
      <c r="FZK1" s="249"/>
      <c r="FZL1" s="249"/>
      <c r="FZM1" s="249"/>
      <c r="FZN1" s="249"/>
      <c r="FZO1" s="249"/>
      <c r="FZP1" s="249"/>
      <c r="FZQ1" s="249"/>
      <c r="FZR1" s="249"/>
      <c r="FZS1" s="249"/>
      <c r="FZT1" s="249"/>
      <c r="FZU1" s="249"/>
      <c r="FZV1" s="249"/>
      <c r="FZW1" s="249"/>
      <c r="FZX1" s="249"/>
      <c r="FZY1" s="249"/>
      <c r="FZZ1" s="249"/>
      <c r="GAA1" s="249"/>
      <c r="GAB1" s="249"/>
      <c r="GAC1" s="249"/>
      <c r="GAD1" s="249"/>
      <c r="GAE1" s="249"/>
      <c r="GAF1" s="249"/>
      <c r="GAG1" s="249"/>
      <c r="GAH1" s="249"/>
      <c r="GAI1" s="249"/>
      <c r="GAJ1" s="249"/>
      <c r="GAK1" s="249"/>
      <c r="GAL1" s="249"/>
      <c r="GAM1" s="249"/>
      <c r="GAN1" s="249"/>
      <c r="GAO1" s="249"/>
      <c r="GAP1" s="249"/>
      <c r="GAQ1" s="249"/>
      <c r="GAR1" s="249"/>
      <c r="GAS1" s="249"/>
      <c r="GAT1" s="249"/>
      <c r="GAU1" s="249"/>
      <c r="GAV1" s="249"/>
      <c r="GAW1" s="249"/>
      <c r="GAX1" s="249"/>
      <c r="GAY1" s="249"/>
      <c r="GAZ1" s="249"/>
      <c r="GBA1" s="249"/>
      <c r="GBB1" s="249"/>
      <c r="GBC1" s="249"/>
      <c r="GBD1" s="249"/>
      <c r="GBE1" s="249"/>
      <c r="GBF1" s="249"/>
      <c r="GBG1" s="249"/>
      <c r="GBH1" s="249"/>
      <c r="GBI1" s="249"/>
      <c r="GBJ1" s="249"/>
      <c r="GBK1" s="249"/>
      <c r="GBL1" s="249"/>
      <c r="GBM1" s="249"/>
      <c r="GBN1" s="249"/>
      <c r="GBO1" s="249"/>
      <c r="GBP1" s="249"/>
      <c r="GBQ1" s="249"/>
      <c r="GBR1" s="249"/>
      <c r="GBS1" s="249"/>
      <c r="GBT1" s="249"/>
      <c r="GBU1" s="249"/>
      <c r="GBV1" s="249"/>
      <c r="GBW1" s="249"/>
      <c r="GBX1" s="249"/>
      <c r="GBY1" s="249"/>
      <c r="GBZ1" s="249"/>
      <c r="GCA1" s="249"/>
      <c r="GCB1" s="249"/>
      <c r="GCC1" s="249"/>
      <c r="GCD1" s="249"/>
      <c r="GCE1" s="249"/>
      <c r="GCF1" s="249"/>
      <c r="GCG1" s="249"/>
      <c r="GCH1" s="249"/>
      <c r="GCI1" s="249"/>
      <c r="GCJ1" s="249"/>
      <c r="GCK1" s="249"/>
      <c r="GCL1" s="249"/>
      <c r="GCM1" s="249"/>
      <c r="GCN1" s="249"/>
      <c r="GCO1" s="249"/>
      <c r="GCP1" s="249"/>
      <c r="GCQ1" s="249"/>
      <c r="GCR1" s="249"/>
      <c r="GCS1" s="249"/>
      <c r="GCT1" s="249"/>
      <c r="GCU1" s="249"/>
      <c r="GCV1" s="249"/>
      <c r="GCW1" s="249"/>
      <c r="GCX1" s="249"/>
      <c r="GCY1" s="249"/>
      <c r="GCZ1" s="249"/>
      <c r="GDA1" s="249"/>
      <c r="GDB1" s="249"/>
      <c r="GDC1" s="249"/>
      <c r="GDD1" s="249"/>
      <c r="GDE1" s="249"/>
      <c r="GDF1" s="249"/>
      <c r="GDG1" s="249"/>
      <c r="GDH1" s="249"/>
      <c r="GDI1" s="249"/>
      <c r="GDJ1" s="249"/>
      <c r="GDK1" s="249"/>
      <c r="GDL1" s="249"/>
      <c r="GDM1" s="249"/>
      <c r="GDN1" s="249"/>
      <c r="GDO1" s="249"/>
      <c r="GDP1" s="249"/>
      <c r="GDQ1" s="249"/>
      <c r="GDR1" s="249"/>
      <c r="GDS1" s="249"/>
      <c r="GDT1" s="249"/>
      <c r="GDU1" s="249"/>
      <c r="GDV1" s="249"/>
      <c r="GDW1" s="249"/>
      <c r="GDX1" s="249"/>
      <c r="GDY1" s="249"/>
      <c r="GDZ1" s="249"/>
      <c r="GEA1" s="249"/>
      <c r="GEB1" s="249"/>
      <c r="GEC1" s="249"/>
      <c r="GED1" s="249"/>
      <c r="GEE1" s="249"/>
      <c r="GEF1" s="249"/>
      <c r="GEG1" s="249"/>
      <c r="GEH1" s="249"/>
      <c r="GEI1" s="249"/>
      <c r="GEJ1" s="249"/>
      <c r="GEK1" s="249"/>
      <c r="GEL1" s="249"/>
      <c r="GEM1" s="249"/>
      <c r="GEN1" s="249"/>
      <c r="GEO1" s="249"/>
      <c r="GEP1" s="249"/>
      <c r="GEQ1" s="249"/>
      <c r="GER1" s="249"/>
      <c r="GES1" s="249"/>
      <c r="GET1" s="249"/>
      <c r="GEU1" s="249"/>
      <c r="GEV1" s="249"/>
      <c r="GEW1" s="249"/>
      <c r="GEX1" s="249"/>
      <c r="GEY1" s="249"/>
      <c r="GEZ1" s="249"/>
      <c r="GFA1" s="249"/>
      <c r="GFB1" s="249"/>
      <c r="GFC1" s="249"/>
      <c r="GFD1" s="249"/>
      <c r="GFE1" s="249"/>
      <c r="GFF1" s="249"/>
      <c r="GFG1" s="249"/>
      <c r="GFH1" s="249"/>
      <c r="GFI1" s="249"/>
      <c r="GFJ1" s="249"/>
      <c r="GFK1" s="249"/>
      <c r="GFL1" s="249"/>
      <c r="GFM1" s="249"/>
      <c r="GFN1" s="249"/>
      <c r="GFO1" s="249"/>
      <c r="GFP1" s="249"/>
      <c r="GFQ1" s="249"/>
      <c r="GFR1" s="249"/>
      <c r="GFS1" s="249"/>
      <c r="GFT1" s="249"/>
      <c r="GFU1" s="249"/>
      <c r="GFV1" s="249"/>
      <c r="GFW1" s="249"/>
      <c r="GFX1" s="249"/>
      <c r="GFY1" s="249"/>
      <c r="GFZ1" s="249"/>
      <c r="GGA1" s="249"/>
      <c r="GGB1" s="249"/>
      <c r="GGC1" s="249"/>
      <c r="GGD1" s="249"/>
      <c r="GGE1" s="249"/>
      <c r="GGF1" s="249"/>
      <c r="GGG1" s="249"/>
      <c r="GGH1" s="249"/>
      <c r="GGI1" s="249"/>
      <c r="GGJ1" s="249"/>
      <c r="GGK1" s="249"/>
      <c r="GGL1" s="249"/>
      <c r="GGM1" s="249"/>
      <c r="GGN1" s="249"/>
      <c r="GGO1" s="249"/>
      <c r="GGP1" s="249"/>
      <c r="GGQ1" s="249"/>
      <c r="GGR1" s="249"/>
      <c r="GGS1" s="249"/>
      <c r="GGT1" s="249"/>
      <c r="GGU1" s="249"/>
      <c r="GGV1" s="249"/>
      <c r="GGW1" s="249"/>
      <c r="GGX1" s="249"/>
      <c r="GGY1" s="249"/>
      <c r="GGZ1" s="249"/>
      <c r="GHA1" s="249"/>
      <c r="GHB1" s="249"/>
      <c r="GHC1" s="249"/>
      <c r="GHD1" s="249"/>
      <c r="GHE1" s="249"/>
      <c r="GHF1" s="249"/>
      <c r="GHG1" s="249"/>
      <c r="GHH1" s="249"/>
      <c r="GHI1" s="249"/>
      <c r="GHJ1" s="249"/>
      <c r="GHK1" s="249"/>
      <c r="GHL1" s="249"/>
      <c r="GHM1" s="249"/>
      <c r="GHN1" s="249"/>
      <c r="GHO1" s="249"/>
      <c r="GHP1" s="249"/>
      <c r="GHQ1" s="249"/>
      <c r="GHR1" s="249"/>
      <c r="GHS1" s="249"/>
      <c r="GHT1" s="249"/>
      <c r="GHU1" s="249"/>
      <c r="GHV1" s="249"/>
      <c r="GHW1" s="249"/>
      <c r="GHX1" s="249"/>
      <c r="GHY1" s="249"/>
      <c r="GHZ1" s="249"/>
      <c r="GIA1" s="249"/>
      <c r="GIB1" s="249"/>
      <c r="GIC1" s="249"/>
      <c r="GID1" s="249"/>
      <c r="GIE1" s="249"/>
      <c r="GIF1" s="249"/>
      <c r="GIG1" s="249"/>
      <c r="GIH1" s="249"/>
      <c r="GII1" s="249"/>
      <c r="GIJ1" s="249"/>
      <c r="GIK1" s="249"/>
      <c r="GIL1" s="249"/>
      <c r="GIM1" s="249"/>
      <c r="GIN1" s="249"/>
      <c r="GIO1" s="249"/>
      <c r="GIP1" s="249"/>
      <c r="GIQ1" s="249"/>
      <c r="GIR1" s="249"/>
      <c r="GIS1" s="249"/>
      <c r="GIT1" s="249"/>
      <c r="GIU1" s="249"/>
      <c r="GIV1" s="249"/>
      <c r="GIW1" s="249"/>
      <c r="GIX1" s="249"/>
      <c r="GIY1" s="249"/>
      <c r="GIZ1" s="249"/>
      <c r="GJA1" s="249"/>
      <c r="GJB1" s="249"/>
      <c r="GJC1" s="249"/>
      <c r="GJD1" s="249"/>
      <c r="GJE1" s="249"/>
      <c r="GJF1" s="249"/>
      <c r="GJG1" s="249"/>
      <c r="GJH1" s="249"/>
      <c r="GJI1" s="249"/>
      <c r="GJJ1" s="249"/>
      <c r="GJK1" s="249"/>
      <c r="GJL1" s="249"/>
      <c r="GJM1" s="249"/>
      <c r="GJN1" s="249"/>
      <c r="GJO1" s="249"/>
      <c r="GJP1" s="249"/>
      <c r="GJQ1" s="249"/>
      <c r="GJR1" s="249"/>
      <c r="GJS1" s="249"/>
      <c r="GJT1" s="249"/>
      <c r="GJU1" s="249"/>
      <c r="GJV1" s="249"/>
      <c r="GJW1" s="249"/>
      <c r="GJX1" s="249"/>
      <c r="GJY1" s="249"/>
      <c r="GJZ1" s="249"/>
      <c r="GKA1" s="249"/>
      <c r="GKB1" s="249"/>
      <c r="GKC1" s="249"/>
      <c r="GKD1" s="249"/>
      <c r="GKE1" s="249"/>
      <c r="GKF1" s="249"/>
      <c r="GKG1" s="249"/>
      <c r="GKH1" s="249"/>
      <c r="GKI1" s="249"/>
      <c r="GKJ1" s="249"/>
      <c r="GKK1" s="249"/>
      <c r="GKL1" s="249"/>
      <c r="GKM1" s="249"/>
      <c r="GKN1" s="249"/>
      <c r="GKO1" s="249"/>
      <c r="GKP1" s="249"/>
      <c r="GKQ1" s="249"/>
      <c r="GKR1" s="249"/>
      <c r="GKS1" s="249"/>
      <c r="GKT1" s="249"/>
      <c r="GKU1" s="249"/>
      <c r="GKV1" s="249"/>
      <c r="GKW1" s="249"/>
      <c r="GKX1" s="249"/>
      <c r="GKY1" s="249"/>
      <c r="GKZ1" s="249"/>
      <c r="GLA1" s="249"/>
      <c r="GLB1" s="249"/>
      <c r="GLC1" s="249"/>
      <c r="GLD1" s="249"/>
      <c r="GLE1" s="249"/>
      <c r="GLF1" s="249"/>
      <c r="GLG1" s="249"/>
      <c r="GLH1" s="249"/>
      <c r="GLI1" s="249"/>
      <c r="GLJ1" s="249"/>
      <c r="GLK1" s="249"/>
      <c r="GLL1" s="249"/>
      <c r="GLM1" s="249"/>
      <c r="GLN1" s="249"/>
      <c r="GLO1" s="249"/>
      <c r="GLP1" s="249"/>
      <c r="GLQ1" s="249"/>
      <c r="GLR1" s="249"/>
      <c r="GLS1" s="249"/>
      <c r="GLT1" s="249"/>
      <c r="GLU1" s="249"/>
      <c r="GLV1" s="249"/>
      <c r="GLW1" s="249"/>
      <c r="GLX1" s="249"/>
      <c r="GLY1" s="249"/>
      <c r="GLZ1" s="249"/>
      <c r="GMA1" s="249"/>
      <c r="GMB1" s="249"/>
      <c r="GMC1" s="249"/>
      <c r="GMD1" s="249"/>
      <c r="GME1" s="249"/>
      <c r="GMF1" s="249"/>
      <c r="GMG1" s="249"/>
      <c r="GMH1" s="249"/>
      <c r="GMI1" s="249"/>
      <c r="GMJ1" s="249"/>
      <c r="GMK1" s="249"/>
      <c r="GML1" s="249"/>
      <c r="GMM1" s="249"/>
      <c r="GMN1" s="249"/>
      <c r="GMO1" s="249"/>
      <c r="GMP1" s="249"/>
      <c r="GMQ1" s="249"/>
      <c r="GMR1" s="249"/>
      <c r="GMS1" s="249"/>
      <c r="GMT1" s="249"/>
      <c r="GMU1" s="249"/>
      <c r="GMV1" s="249"/>
      <c r="GMW1" s="249"/>
      <c r="GMX1" s="249"/>
      <c r="GMY1" s="249"/>
      <c r="GMZ1" s="249"/>
      <c r="GNA1" s="249"/>
      <c r="GNB1" s="249"/>
      <c r="GNC1" s="249"/>
      <c r="GND1" s="249"/>
      <c r="GNE1" s="249"/>
      <c r="GNF1" s="249"/>
      <c r="GNG1" s="249"/>
      <c r="GNH1" s="249"/>
      <c r="GNI1" s="249"/>
      <c r="GNJ1" s="249"/>
      <c r="GNK1" s="249"/>
      <c r="GNL1" s="249"/>
      <c r="GNM1" s="249"/>
      <c r="GNN1" s="249"/>
      <c r="GNO1" s="249"/>
      <c r="GNP1" s="249"/>
      <c r="GNQ1" s="249"/>
      <c r="GNR1" s="249"/>
      <c r="GNS1" s="249"/>
      <c r="GNT1" s="249"/>
      <c r="GNU1" s="249"/>
      <c r="GNV1" s="249"/>
      <c r="GNW1" s="249"/>
      <c r="GNX1" s="249"/>
      <c r="GNY1" s="249"/>
      <c r="GNZ1" s="249"/>
      <c r="GOA1" s="249"/>
      <c r="GOB1" s="249"/>
      <c r="GOC1" s="249"/>
      <c r="GOD1" s="249"/>
      <c r="GOE1" s="249"/>
      <c r="GOF1" s="249"/>
      <c r="GOG1" s="249"/>
      <c r="GOH1" s="249"/>
      <c r="GOI1" s="249"/>
      <c r="GOJ1" s="249"/>
      <c r="GOK1" s="249"/>
      <c r="GOL1" s="249"/>
      <c r="GOM1" s="249"/>
      <c r="GON1" s="249"/>
      <c r="GOO1" s="249"/>
      <c r="GOP1" s="249"/>
      <c r="GOQ1" s="249"/>
      <c r="GOR1" s="249"/>
      <c r="GOS1" s="249"/>
      <c r="GOT1" s="249"/>
      <c r="GOU1" s="249"/>
      <c r="GOV1" s="249"/>
      <c r="GOW1" s="249"/>
      <c r="GOX1" s="249"/>
      <c r="GOY1" s="249"/>
      <c r="GOZ1" s="249"/>
      <c r="GPA1" s="249"/>
      <c r="GPB1" s="249"/>
      <c r="GPC1" s="249"/>
      <c r="GPD1" s="249"/>
      <c r="GPE1" s="249"/>
      <c r="GPF1" s="249"/>
      <c r="GPG1" s="249"/>
      <c r="GPH1" s="249"/>
      <c r="GPI1" s="249"/>
      <c r="GPJ1" s="249"/>
      <c r="GPK1" s="249"/>
      <c r="GPL1" s="249"/>
      <c r="GPM1" s="249"/>
      <c r="GPN1" s="249"/>
      <c r="GPO1" s="249"/>
      <c r="GPP1" s="249"/>
      <c r="GPQ1" s="249"/>
      <c r="GPR1" s="249"/>
      <c r="GPS1" s="249"/>
      <c r="GPT1" s="249"/>
      <c r="GPU1" s="249"/>
      <c r="GPV1" s="249"/>
      <c r="GPW1" s="249"/>
      <c r="GPX1" s="249"/>
      <c r="GPY1" s="249"/>
      <c r="GPZ1" s="249"/>
      <c r="GQA1" s="249"/>
      <c r="GQB1" s="249"/>
      <c r="GQC1" s="249"/>
      <c r="GQD1" s="249"/>
      <c r="GQE1" s="249"/>
      <c r="GQF1" s="249"/>
      <c r="GQG1" s="249"/>
      <c r="GQH1" s="249"/>
      <c r="GQI1" s="249"/>
      <c r="GQJ1" s="249"/>
      <c r="GQK1" s="249"/>
      <c r="GQL1" s="249"/>
      <c r="GQM1" s="249"/>
      <c r="GQN1" s="249"/>
      <c r="GQO1" s="249"/>
      <c r="GQP1" s="249"/>
      <c r="GQQ1" s="249"/>
      <c r="GQR1" s="249"/>
      <c r="GQS1" s="249"/>
      <c r="GQT1" s="249"/>
      <c r="GQU1" s="249"/>
      <c r="GQV1" s="249"/>
      <c r="GQW1" s="249"/>
      <c r="GQX1" s="249"/>
      <c r="GQY1" s="249"/>
      <c r="GQZ1" s="249"/>
      <c r="GRA1" s="249"/>
      <c r="GRB1" s="249"/>
      <c r="GRC1" s="249"/>
      <c r="GRD1" s="249"/>
      <c r="GRE1" s="249"/>
      <c r="GRF1" s="249"/>
      <c r="GRG1" s="249"/>
      <c r="GRH1" s="249"/>
      <c r="GRI1" s="249"/>
      <c r="GRJ1" s="249"/>
      <c r="GRK1" s="249"/>
      <c r="GRL1" s="249"/>
      <c r="GRM1" s="249"/>
      <c r="GRN1" s="249"/>
      <c r="GRO1" s="249"/>
      <c r="GRP1" s="249"/>
      <c r="GRQ1" s="249"/>
      <c r="GRR1" s="249"/>
      <c r="GRS1" s="249"/>
      <c r="GRT1" s="249"/>
      <c r="GRU1" s="249"/>
      <c r="GRV1" s="249"/>
      <c r="GRW1" s="249"/>
      <c r="GRX1" s="249"/>
      <c r="GRY1" s="249"/>
      <c r="GRZ1" s="249"/>
      <c r="GSA1" s="249"/>
      <c r="GSB1" s="249"/>
      <c r="GSC1" s="249"/>
      <c r="GSD1" s="249"/>
      <c r="GSE1" s="249"/>
      <c r="GSF1" s="249"/>
      <c r="GSG1" s="249"/>
      <c r="GSH1" s="249"/>
      <c r="GSI1" s="249"/>
      <c r="GSJ1" s="249"/>
      <c r="GSK1" s="249"/>
      <c r="GSL1" s="249"/>
      <c r="GSM1" s="249"/>
      <c r="GSN1" s="249"/>
      <c r="GSO1" s="249"/>
      <c r="GSP1" s="249"/>
      <c r="GSQ1" s="249"/>
      <c r="GSR1" s="249"/>
      <c r="GSS1" s="249"/>
      <c r="GST1" s="249"/>
      <c r="GSU1" s="249"/>
      <c r="GSV1" s="249"/>
      <c r="GSW1" s="249"/>
      <c r="GSX1" s="249"/>
      <c r="GSY1" s="249"/>
      <c r="GSZ1" s="249"/>
      <c r="GTA1" s="249"/>
      <c r="GTB1" s="249"/>
      <c r="GTC1" s="249"/>
      <c r="GTD1" s="249"/>
      <c r="GTE1" s="249"/>
      <c r="GTF1" s="249"/>
      <c r="GTG1" s="249"/>
      <c r="GTH1" s="249"/>
      <c r="GTI1" s="249"/>
      <c r="GTJ1" s="249"/>
      <c r="GTK1" s="249"/>
      <c r="GTL1" s="249"/>
      <c r="GTM1" s="249"/>
      <c r="GTN1" s="249"/>
      <c r="GTO1" s="249"/>
      <c r="GTP1" s="249"/>
      <c r="GTQ1" s="249"/>
      <c r="GTR1" s="249"/>
      <c r="GTS1" s="249"/>
      <c r="GTT1" s="249"/>
      <c r="GTU1" s="249"/>
      <c r="GTV1" s="249"/>
      <c r="GTW1" s="249"/>
      <c r="GTX1" s="249"/>
      <c r="GTY1" s="249"/>
      <c r="GTZ1" s="249"/>
      <c r="GUA1" s="249"/>
      <c r="GUB1" s="249"/>
      <c r="GUC1" s="249"/>
      <c r="GUD1" s="249"/>
      <c r="GUE1" s="249"/>
      <c r="GUF1" s="249"/>
      <c r="GUG1" s="249"/>
      <c r="GUH1" s="249"/>
      <c r="GUI1" s="249"/>
      <c r="GUJ1" s="249"/>
      <c r="GUK1" s="249"/>
      <c r="GUL1" s="249"/>
      <c r="GUM1" s="249"/>
      <c r="GUN1" s="249"/>
      <c r="GUO1" s="249"/>
      <c r="GUP1" s="249"/>
      <c r="GUQ1" s="249"/>
      <c r="GUR1" s="249"/>
      <c r="GUS1" s="249"/>
      <c r="GUT1" s="249"/>
      <c r="GUU1" s="249"/>
      <c r="GUV1" s="249"/>
      <c r="GUW1" s="249"/>
      <c r="GUX1" s="249"/>
      <c r="GUY1" s="249"/>
      <c r="GUZ1" s="249"/>
      <c r="GVA1" s="249"/>
      <c r="GVB1" s="249"/>
      <c r="GVC1" s="249"/>
      <c r="GVD1" s="249"/>
      <c r="GVE1" s="249"/>
      <c r="GVF1" s="249"/>
      <c r="GVG1" s="249"/>
      <c r="GVH1" s="249"/>
      <c r="GVI1" s="249"/>
      <c r="GVJ1" s="249"/>
      <c r="GVK1" s="249"/>
      <c r="GVL1" s="249"/>
      <c r="GVM1" s="249"/>
      <c r="GVN1" s="249"/>
      <c r="GVO1" s="249"/>
      <c r="GVP1" s="249"/>
      <c r="GVQ1" s="249"/>
      <c r="GVR1" s="249"/>
      <c r="GVS1" s="249"/>
      <c r="GVT1" s="249"/>
      <c r="GVU1" s="249"/>
      <c r="GVV1" s="249"/>
      <c r="GVW1" s="249"/>
      <c r="GVX1" s="249"/>
      <c r="GVY1" s="249"/>
      <c r="GVZ1" s="249"/>
      <c r="GWA1" s="249"/>
      <c r="GWB1" s="249"/>
      <c r="GWC1" s="249"/>
      <c r="GWD1" s="249"/>
      <c r="GWE1" s="249"/>
      <c r="GWF1" s="249"/>
      <c r="GWG1" s="249"/>
      <c r="GWH1" s="249"/>
      <c r="GWI1" s="249"/>
      <c r="GWJ1" s="249"/>
      <c r="GWK1" s="249"/>
      <c r="GWL1" s="249"/>
      <c r="GWM1" s="249"/>
      <c r="GWN1" s="249"/>
      <c r="GWO1" s="249"/>
      <c r="GWP1" s="249"/>
      <c r="GWQ1" s="249"/>
      <c r="GWR1" s="249"/>
      <c r="GWS1" s="249"/>
      <c r="GWT1" s="249"/>
      <c r="GWU1" s="249"/>
      <c r="GWV1" s="249"/>
      <c r="GWW1" s="249"/>
      <c r="GWX1" s="249"/>
      <c r="GWY1" s="249"/>
      <c r="GWZ1" s="249"/>
      <c r="GXA1" s="249"/>
      <c r="GXB1" s="249"/>
      <c r="GXC1" s="249"/>
      <c r="GXD1" s="249"/>
      <c r="GXE1" s="249"/>
      <c r="GXF1" s="249"/>
      <c r="GXG1" s="249"/>
      <c r="GXH1" s="249"/>
      <c r="GXI1" s="249"/>
      <c r="GXJ1" s="249"/>
      <c r="GXK1" s="249"/>
      <c r="GXL1" s="249"/>
      <c r="GXM1" s="249"/>
      <c r="GXN1" s="249"/>
      <c r="GXO1" s="249"/>
      <c r="GXP1" s="249"/>
      <c r="GXQ1" s="249"/>
      <c r="GXR1" s="249"/>
      <c r="GXS1" s="249"/>
      <c r="GXT1" s="249"/>
      <c r="GXU1" s="249"/>
      <c r="GXV1" s="249"/>
      <c r="GXW1" s="249"/>
      <c r="GXX1" s="249"/>
      <c r="GXY1" s="249"/>
      <c r="GXZ1" s="249"/>
      <c r="GYA1" s="249"/>
      <c r="GYB1" s="249"/>
      <c r="GYC1" s="249"/>
      <c r="GYD1" s="249"/>
      <c r="GYE1" s="249"/>
      <c r="GYF1" s="249"/>
      <c r="GYG1" s="249"/>
      <c r="GYH1" s="249"/>
      <c r="GYI1" s="249"/>
      <c r="GYJ1" s="249"/>
      <c r="GYK1" s="249"/>
      <c r="GYL1" s="249"/>
      <c r="GYM1" s="249"/>
      <c r="GYN1" s="249"/>
      <c r="GYO1" s="249"/>
      <c r="GYP1" s="249"/>
      <c r="GYQ1" s="249"/>
      <c r="GYR1" s="249"/>
      <c r="GYS1" s="249"/>
      <c r="GYT1" s="249"/>
      <c r="GYU1" s="249"/>
      <c r="GYV1" s="249"/>
      <c r="GYW1" s="249"/>
      <c r="GYX1" s="249"/>
      <c r="GYY1" s="249"/>
      <c r="GYZ1" s="249"/>
      <c r="GZA1" s="249"/>
      <c r="GZB1" s="249"/>
      <c r="GZC1" s="249"/>
      <c r="GZD1" s="249"/>
      <c r="GZE1" s="249"/>
      <c r="GZF1" s="249"/>
      <c r="GZG1" s="249"/>
      <c r="GZH1" s="249"/>
      <c r="GZI1" s="249"/>
      <c r="GZJ1" s="249"/>
      <c r="GZK1" s="249"/>
      <c r="GZL1" s="249"/>
      <c r="GZM1" s="249"/>
      <c r="GZN1" s="249"/>
      <c r="GZO1" s="249"/>
      <c r="GZP1" s="249"/>
      <c r="GZQ1" s="249"/>
      <c r="GZR1" s="249"/>
      <c r="GZS1" s="249"/>
      <c r="GZT1" s="249"/>
      <c r="GZU1" s="249"/>
      <c r="GZV1" s="249"/>
      <c r="GZW1" s="249"/>
      <c r="GZX1" s="249"/>
      <c r="GZY1" s="249"/>
      <c r="GZZ1" s="249"/>
      <c r="HAA1" s="249"/>
      <c r="HAB1" s="249"/>
      <c r="HAC1" s="249"/>
      <c r="HAD1" s="249"/>
      <c r="HAE1" s="249"/>
      <c r="HAF1" s="249"/>
      <c r="HAG1" s="249"/>
      <c r="HAH1" s="249"/>
      <c r="HAI1" s="249"/>
      <c r="HAJ1" s="249"/>
      <c r="HAK1" s="249"/>
      <c r="HAL1" s="249"/>
      <c r="HAM1" s="249"/>
      <c r="HAN1" s="249"/>
      <c r="HAO1" s="249"/>
      <c r="HAP1" s="249"/>
      <c r="HAQ1" s="249"/>
      <c r="HAR1" s="249"/>
      <c r="HAS1" s="249"/>
      <c r="HAT1" s="249"/>
      <c r="HAU1" s="249"/>
      <c r="HAV1" s="249"/>
      <c r="HAW1" s="249"/>
      <c r="HAX1" s="249"/>
      <c r="HAY1" s="249"/>
      <c r="HAZ1" s="249"/>
      <c r="HBA1" s="249"/>
      <c r="HBB1" s="249"/>
      <c r="HBC1" s="249"/>
      <c r="HBD1" s="249"/>
      <c r="HBE1" s="249"/>
      <c r="HBF1" s="249"/>
      <c r="HBG1" s="249"/>
      <c r="HBH1" s="249"/>
      <c r="HBI1" s="249"/>
      <c r="HBJ1" s="249"/>
      <c r="HBK1" s="249"/>
      <c r="HBL1" s="249"/>
      <c r="HBM1" s="249"/>
      <c r="HBN1" s="249"/>
      <c r="HBO1" s="249"/>
      <c r="HBP1" s="249"/>
      <c r="HBQ1" s="249"/>
      <c r="HBR1" s="249"/>
      <c r="HBS1" s="249"/>
      <c r="HBT1" s="249"/>
      <c r="HBU1" s="249"/>
      <c r="HBV1" s="249"/>
      <c r="HBW1" s="249"/>
      <c r="HBX1" s="249"/>
      <c r="HBY1" s="249"/>
      <c r="HBZ1" s="249"/>
      <c r="HCA1" s="249"/>
      <c r="HCB1" s="249"/>
      <c r="HCC1" s="249"/>
      <c r="HCD1" s="249"/>
      <c r="HCE1" s="249"/>
      <c r="HCF1" s="249"/>
      <c r="HCG1" s="249"/>
      <c r="HCH1" s="249"/>
      <c r="HCI1" s="249"/>
      <c r="HCJ1" s="249"/>
      <c r="HCK1" s="249"/>
      <c r="HCL1" s="249"/>
      <c r="HCM1" s="249"/>
      <c r="HCN1" s="249"/>
      <c r="HCO1" s="249"/>
      <c r="HCP1" s="249"/>
      <c r="HCQ1" s="249"/>
      <c r="HCR1" s="249"/>
      <c r="HCS1" s="249"/>
      <c r="HCT1" s="249"/>
      <c r="HCU1" s="249"/>
      <c r="HCV1" s="249"/>
      <c r="HCW1" s="249"/>
      <c r="HCX1" s="249"/>
      <c r="HCY1" s="249"/>
      <c r="HCZ1" s="249"/>
      <c r="HDA1" s="249"/>
      <c r="HDB1" s="249"/>
      <c r="HDC1" s="249"/>
      <c r="HDD1" s="249"/>
      <c r="HDE1" s="249"/>
      <c r="HDF1" s="249"/>
      <c r="HDG1" s="249"/>
      <c r="HDH1" s="249"/>
      <c r="HDI1" s="249"/>
      <c r="HDJ1" s="249"/>
      <c r="HDK1" s="249"/>
      <c r="HDL1" s="249"/>
      <c r="HDM1" s="249"/>
      <c r="HDN1" s="249"/>
      <c r="HDO1" s="249"/>
      <c r="HDP1" s="249"/>
      <c r="HDQ1" s="249"/>
      <c r="HDR1" s="249"/>
      <c r="HDS1" s="249"/>
      <c r="HDT1" s="249"/>
      <c r="HDU1" s="249"/>
      <c r="HDV1" s="249"/>
      <c r="HDW1" s="249"/>
      <c r="HDX1" s="249"/>
      <c r="HDY1" s="249"/>
      <c r="HDZ1" s="249"/>
      <c r="HEA1" s="249"/>
      <c r="HEB1" s="249"/>
      <c r="HEC1" s="249"/>
      <c r="HED1" s="249"/>
      <c r="HEE1" s="249"/>
      <c r="HEF1" s="249"/>
      <c r="HEG1" s="249"/>
      <c r="HEH1" s="249"/>
      <c r="HEI1" s="249"/>
      <c r="HEJ1" s="249"/>
      <c r="HEK1" s="249"/>
      <c r="HEL1" s="249"/>
      <c r="HEM1" s="249"/>
      <c r="HEN1" s="249"/>
      <c r="HEO1" s="249"/>
      <c r="HEP1" s="249"/>
      <c r="HEQ1" s="249"/>
      <c r="HER1" s="249"/>
      <c r="HES1" s="249"/>
      <c r="HET1" s="249"/>
      <c r="HEU1" s="249"/>
      <c r="HEV1" s="249"/>
      <c r="HEW1" s="249"/>
      <c r="HEX1" s="249"/>
      <c r="HEY1" s="249"/>
      <c r="HEZ1" s="249"/>
      <c r="HFA1" s="249"/>
      <c r="HFB1" s="249"/>
      <c r="HFC1" s="249"/>
      <c r="HFD1" s="249"/>
      <c r="HFE1" s="249"/>
      <c r="HFF1" s="249"/>
      <c r="HFG1" s="249"/>
      <c r="HFH1" s="249"/>
      <c r="HFI1" s="249"/>
      <c r="HFJ1" s="249"/>
      <c r="HFK1" s="249"/>
      <c r="HFL1" s="249"/>
      <c r="HFM1" s="249"/>
      <c r="HFN1" s="249"/>
      <c r="HFO1" s="249"/>
      <c r="HFP1" s="249"/>
      <c r="HFQ1" s="249"/>
      <c r="HFR1" s="249"/>
      <c r="HFS1" s="249"/>
      <c r="HFT1" s="249"/>
      <c r="HFU1" s="249"/>
      <c r="HFV1" s="249"/>
      <c r="HFW1" s="249"/>
      <c r="HFX1" s="249"/>
      <c r="HFY1" s="249"/>
      <c r="HFZ1" s="249"/>
      <c r="HGA1" s="249"/>
      <c r="HGB1" s="249"/>
      <c r="HGC1" s="249"/>
      <c r="HGD1" s="249"/>
      <c r="HGE1" s="249"/>
      <c r="HGF1" s="249"/>
      <c r="HGG1" s="249"/>
      <c r="HGH1" s="249"/>
      <c r="HGI1" s="249"/>
      <c r="HGJ1" s="249"/>
      <c r="HGK1" s="249"/>
      <c r="HGL1" s="249"/>
      <c r="HGM1" s="249"/>
      <c r="HGN1" s="249"/>
      <c r="HGO1" s="249"/>
      <c r="HGP1" s="249"/>
      <c r="HGQ1" s="249"/>
      <c r="HGR1" s="249"/>
      <c r="HGS1" s="249"/>
      <c r="HGT1" s="249"/>
      <c r="HGU1" s="249"/>
      <c r="HGV1" s="249"/>
      <c r="HGW1" s="249"/>
      <c r="HGX1" s="249"/>
      <c r="HGY1" s="249"/>
      <c r="HGZ1" s="249"/>
      <c r="HHA1" s="249"/>
      <c r="HHB1" s="249"/>
      <c r="HHC1" s="249"/>
      <c r="HHD1" s="249"/>
      <c r="HHE1" s="249"/>
      <c r="HHF1" s="249"/>
      <c r="HHG1" s="249"/>
      <c r="HHH1" s="249"/>
      <c r="HHI1" s="249"/>
      <c r="HHJ1" s="249"/>
      <c r="HHK1" s="249"/>
      <c r="HHL1" s="249"/>
      <c r="HHM1" s="249"/>
      <c r="HHN1" s="249"/>
      <c r="HHO1" s="249"/>
      <c r="HHP1" s="249"/>
      <c r="HHQ1" s="249"/>
      <c r="HHR1" s="249"/>
      <c r="HHS1" s="249"/>
      <c r="HHT1" s="249"/>
      <c r="HHU1" s="249"/>
      <c r="HHV1" s="249"/>
      <c r="HHW1" s="249"/>
      <c r="HHX1" s="249"/>
      <c r="HHY1" s="249"/>
      <c r="HHZ1" s="249"/>
      <c r="HIA1" s="249"/>
      <c r="HIB1" s="249"/>
      <c r="HIC1" s="249"/>
      <c r="HID1" s="249"/>
      <c r="HIE1" s="249"/>
      <c r="HIF1" s="249"/>
      <c r="HIG1" s="249"/>
      <c r="HIH1" s="249"/>
      <c r="HII1" s="249"/>
      <c r="HIJ1" s="249"/>
      <c r="HIK1" s="249"/>
      <c r="HIL1" s="249"/>
      <c r="HIM1" s="249"/>
      <c r="HIN1" s="249"/>
      <c r="HIO1" s="249"/>
      <c r="HIP1" s="249"/>
      <c r="HIQ1" s="249"/>
      <c r="HIR1" s="249"/>
      <c r="HIS1" s="249"/>
      <c r="HIT1" s="249"/>
      <c r="HIU1" s="249"/>
      <c r="HIV1" s="249"/>
      <c r="HIW1" s="249"/>
      <c r="HIX1" s="249"/>
      <c r="HIY1" s="249"/>
      <c r="HIZ1" s="249"/>
      <c r="HJA1" s="249"/>
      <c r="HJB1" s="249"/>
      <c r="HJC1" s="249"/>
      <c r="HJD1" s="249"/>
      <c r="HJE1" s="249"/>
      <c r="HJF1" s="249"/>
      <c r="HJG1" s="249"/>
      <c r="HJH1" s="249"/>
      <c r="HJI1" s="249"/>
      <c r="HJJ1" s="249"/>
      <c r="HJK1" s="249"/>
      <c r="HJL1" s="249"/>
      <c r="HJM1" s="249"/>
      <c r="HJN1" s="249"/>
      <c r="HJO1" s="249"/>
      <c r="HJP1" s="249"/>
      <c r="HJQ1" s="249"/>
      <c r="HJR1" s="249"/>
      <c r="HJS1" s="249"/>
      <c r="HJT1" s="249"/>
      <c r="HJU1" s="249"/>
      <c r="HJV1" s="249"/>
      <c r="HJW1" s="249"/>
      <c r="HJX1" s="249"/>
      <c r="HJY1" s="249"/>
      <c r="HJZ1" s="249"/>
      <c r="HKA1" s="249"/>
      <c r="HKB1" s="249"/>
      <c r="HKC1" s="249"/>
      <c r="HKD1" s="249"/>
      <c r="HKE1" s="249"/>
      <c r="HKF1" s="249"/>
      <c r="HKG1" s="249"/>
      <c r="HKH1" s="249"/>
      <c r="HKI1" s="249"/>
      <c r="HKJ1" s="249"/>
      <c r="HKK1" s="249"/>
      <c r="HKL1" s="249"/>
      <c r="HKM1" s="249"/>
      <c r="HKN1" s="249"/>
      <c r="HKO1" s="249"/>
      <c r="HKP1" s="249"/>
      <c r="HKQ1" s="249"/>
      <c r="HKR1" s="249"/>
      <c r="HKS1" s="249"/>
      <c r="HKT1" s="249"/>
      <c r="HKU1" s="249"/>
      <c r="HKV1" s="249"/>
      <c r="HKW1" s="249"/>
      <c r="HKX1" s="249"/>
      <c r="HKY1" s="249"/>
      <c r="HKZ1" s="249"/>
      <c r="HLA1" s="249"/>
      <c r="HLB1" s="249"/>
      <c r="HLC1" s="249"/>
      <c r="HLD1" s="249"/>
      <c r="HLE1" s="249"/>
      <c r="HLF1" s="249"/>
      <c r="HLG1" s="249"/>
      <c r="HLH1" s="249"/>
      <c r="HLI1" s="249"/>
      <c r="HLJ1" s="249"/>
      <c r="HLK1" s="249"/>
      <c r="HLL1" s="249"/>
      <c r="HLM1" s="249"/>
      <c r="HLN1" s="249"/>
      <c r="HLO1" s="249"/>
      <c r="HLP1" s="249"/>
      <c r="HLQ1" s="249"/>
      <c r="HLR1" s="249"/>
      <c r="HLS1" s="249"/>
      <c r="HLT1" s="249"/>
      <c r="HLU1" s="249"/>
      <c r="HLV1" s="249"/>
      <c r="HLW1" s="249"/>
      <c r="HLX1" s="249"/>
      <c r="HLY1" s="249"/>
      <c r="HLZ1" s="249"/>
      <c r="HMA1" s="249"/>
      <c r="HMB1" s="249"/>
      <c r="HMC1" s="249"/>
      <c r="HMD1" s="249"/>
      <c r="HME1" s="249"/>
      <c r="HMF1" s="249"/>
      <c r="HMG1" s="249"/>
      <c r="HMH1" s="249"/>
      <c r="HMI1" s="249"/>
      <c r="HMJ1" s="249"/>
      <c r="HMK1" s="249"/>
      <c r="HML1" s="249"/>
      <c r="HMM1" s="249"/>
      <c r="HMN1" s="249"/>
      <c r="HMO1" s="249"/>
      <c r="HMP1" s="249"/>
      <c r="HMQ1" s="249"/>
      <c r="HMR1" s="249"/>
      <c r="HMS1" s="249"/>
      <c r="HMT1" s="249"/>
      <c r="HMU1" s="249"/>
      <c r="HMV1" s="249"/>
      <c r="HMW1" s="249"/>
      <c r="HMX1" s="249"/>
      <c r="HMY1" s="249"/>
      <c r="HMZ1" s="249"/>
      <c r="HNA1" s="249"/>
      <c r="HNB1" s="249"/>
      <c r="HNC1" s="249"/>
      <c r="HND1" s="249"/>
      <c r="HNE1" s="249"/>
      <c r="HNF1" s="249"/>
      <c r="HNG1" s="249"/>
      <c r="HNH1" s="249"/>
      <c r="HNI1" s="249"/>
      <c r="HNJ1" s="249"/>
      <c r="HNK1" s="249"/>
      <c r="HNL1" s="249"/>
      <c r="HNM1" s="249"/>
      <c r="HNN1" s="249"/>
      <c r="HNO1" s="249"/>
      <c r="HNP1" s="249"/>
      <c r="HNQ1" s="249"/>
      <c r="HNR1" s="249"/>
      <c r="HNS1" s="249"/>
      <c r="HNT1" s="249"/>
      <c r="HNU1" s="249"/>
      <c r="HNV1" s="249"/>
      <c r="HNW1" s="249"/>
      <c r="HNX1" s="249"/>
      <c r="HNY1" s="249"/>
      <c r="HNZ1" s="249"/>
      <c r="HOA1" s="249"/>
      <c r="HOB1" s="249"/>
      <c r="HOC1" s="249"/>
      <c r="HOD1" s="249"/>
      <c r="HOE1" s="249"/>
      <c r="HOF1" s="249"/>
      <c r="HOG1" s="249"/>
      <c r="HOH1" s="249"/>
      <c r="HOI1" s="249"/>
      <c r="HOJ1" s="249"/>
      <c r="HOK1" s="249"/>
      <c r="HOL1" s="249"/>
      <c r="HOM1" s="249"/>
      <c r="HON1" s="249"/>
      <c r="HOO1" s="249"/>
      <c r="HOP1" s="249"/>
      <c r="HOQ1" s="249"/>
      <c r="HOR1" s="249"/>
      <c r="HOS1" s="249"/>
      <c r="HOT1" s="249"/>
      <c r="HOU1" s="249"/>
      <c r="HOV1" s="249"/>
      <c r="HOW1" s="249"/>
      <c r="HOX1" s="249"/>
      <c r="HOY1" s="249"/>
      <c r="HOZ1" s="249"/>
      <c r="HPA1" s="249"/>
      <c r="HPB1" s="249"/>
      <c r="HPC1" s="249"/>
      <c r="HPD1" s="249"/>
      <c r="HPE1" s="249"/>
      <c r="HPF1" s="249"/>
      <c r="HPG1" s="249"/>
      <c r="HPH1" s="249"/>
      <c r="HPI1" s="249"/>
      <c r="HPJ1" s="249"/>
      <c r="HPK1" s="249"/>
      <c r="HPL1" s="249"/>
      <c r="HPM1" s="249"/>
      <c r="HPN1" s="249"/>
      <c r="HPO1" s="249"/>
      <c r="HPP1" s="249"/>
      <c r="HPQ1" s="249"/>
      <c r="HPR1" s="249"/>
      <c r="HPS1" s="249"/>
      <c r="HPT1" s="249"/>
      <c r="HPU1" s="249"/>
      <c r="HPV1" s="249"/>
      <c r="HPW1" s="249"/>
      <c r="HPX1" s="249"/>
      <c r="HPY1" s="249"/>
      <c r="HPZ1" s="249"/>
      <c r="HQA1" s="249"/>
      <c r="HQB1" s="249"/>
      <c r="HQC1" s="249"/>
      <c r="HQD1" s="249"/>
      <c r="HQE1" s="249"/>
      <c r="HQF1" s="249"/>
      <c r="HQG1" s="249"/>
      <c r="HQH1" s="249"/>
      <c r="HQI1" s="249"/>
      <c r="HQJ1" s="249"/>
      <c r="HQK1" s="249"/>
      <c r="HQL1" s="249"/>
      <c r="HQM1" s="249"/>
      <c r="HQN1" s="249"/>
      <c r="HQO1" s="249"/>
      <c r="HQP1" s="249"/>
      <c r="HQQ1" s="249"/>
      <c r="HQR1" s="249"/>
      <c r="HQS1" s="249"/>
      <c r="HQT1" s="249"/>
      <c r="HQU1" s="249"/>
      <c r="HQV1" s="249"/>
      <c r="HQW1" s="249"/>
      <c r="HQX1" s="249"/>
      <c r="HQY1" s="249"/>
      <c r="HQZ1" s="249"/>
      <c r="HRA1" s="249"/>
      <c r="HRB1" s="249"/>
      <c r="HRC1" s="249"/>
      <c r="HRD1" s="249"/>
      <c r="HRE1" s="249"/>
      <c r="HRF1" s="249"/>
      <c r="HRG1" s="249"/>
      <c r="HRH1" s="249"/>
      <c r="HRI1" s="249"/>
      <c r="HRJ1" s="249"/>
      <c r="HRK1" s="249"/>
      <c r="HRL1" s="249"/>
      <c r="HRM1" s="249"/>
      <c r="HRN1" s="249"/>
      <c r="HRO1" s="249"/>
      <c r="HRP1" s="249"/>
      <c r="HRQ1" s="249"/>
      <c r="HRR1" s="249"/>
      <c r="HRS1" s="249"/>
      <c r="HRT1" s="249"/>
      <c r="HRU1" s="249"/>
      <c r="HRV1" s="249"/>
      <c r="HRW1" s="249"/>
      <c r="HRX1" s="249"/>
      <c r="HRY1" s="249"/>
      <c r="HRZ1" s="249"/>
      <c r="HSA1" s="249"/>
      <c r="HSB1" s="249"/>
      <c r="HSC1" s="249"/>
      <c r="HSD1" s="249"/>
      <c r="HSE1" s="249"/>
      <c r="HSF1" s="249"/>
      <c r="HSG1" s="249"/>
      <c r="HSH1" s="249"/>
      <c r="HSI1" s="249"/>
      <c r="HSJ1" s="249"/>
      <c r="HSK1" s="249"/>
      <c r="HSL1" s="249"/>
      <c r="HSM1" s="249"/>
      <c r="HSN1" s="249"/>
      <c r="HSO1" s="249"/>
      <c r="HSP1" s="249"/>
      <c r="HSQ1" s="249"/>
      <c r="HSR1" s="249"/>
      <c r="HSS1" s="249"/>
      <c r="HST1" s="249"/>
      <c r="HSU1" s="249"/>
      <c r="HSV1" s="249"/>
      <c r="HSW1" s="249"/>
      <c r="HSX1" s="249"/>
      <c r="HSY1" s="249"/>
      <c r="HSZ1" s="249"/>
      <c r="HTA1" s="249"/>
      <c r="HTB1" s="249"/>
      <c r="HTC1" s="249"/>
      <c r="HTD1" s="249"/>
      <c r="HTE1" s="249"/>
      <c r="HTF1" s="249"/>
      <c r="HTG1" s="249"/>
      <c r="HTH1" s="249"/>
      <c r="HTI1" s="249"/>
      <c r="HTJ1" s="249"/>
      <c r="HTK1" s="249"/>
      <c r="HTL1" s="249"/>
      <c r="HTM1" s="249"/>
      <c r="HTN1" s="249"/>
      <c r="HTO1" s="249"/>
      <c r="HTP1" s="249"/>
      <c r="HTQ1" s="249"/>
      <c r="HTR1" s="249"/>
      <c r="HTS1" s="249"/>
      <c r="HTT1" s="249"/>
      <c r="HTU1" s="249"/>
      <c r="HTV1" s="249"/>
      <c r="HTW1" s="249"/>
      <c r="HTX1" s="249"/>
      <c r="HTY1" s="249"/>
      <c r="HTZ1" s="249"/>
      <c r="HUA1" s="249"/>
      <c r="HUB1" s="249"/>
      <c r="HUC1" s="249"/>
      <c r="HUD1" s="249"/>
      <c r="HUE1" s="249"/>
      <c r="HUF1" s="249"/>
      <c r="HUG1" s="249"/>
      <c r="HUH1" s="249"/>
      <c r="HUI1" s="249"/>
      <c r="HUJ1" s="249"/>
      <c r="HUK1" s="249"/>
      <c r="HUL1" s="249"/>
      <c r="HUM1" s="249"/>
      <c r="HUN1" s="249"/>
      <c r="HUO1" s="249"/>
      <c r="HUP1" s="249"/>
      <c r="HUQ1" s="249"/>
      <c r="HUR1" s="249"/>
      <c r="HUS1" s="249"/>
      <c r="HUT1" s="249"/>
      <c r="HUU1" s="249"/>
      <c r="HUV1" s="249"/>
      <c r="HUW1" s="249"/>
      <c r="HUX1" s="249"/>
      <c r="HUY1" s="249"/>
      <c r="HUZ1" s="249"/>
      <c r="HVA1" s="249"/>
      <c r="HVB1" s="249"/>
      <c r="HVC1" s="249"/>
      <c r="HVD1" s="249"/>
      <c r="HVE1" s="249"/>
      <c r="HVF1" s="249"/>
      <c r="HVG1" s="249"/>
      <c r="HVH1" s="249"/>
      <c r="HVI1" s="249"/>
      <c r="HVJ1" s="249"/>
      <c r="HVK1" s="249"/>
      <c r="HVL1" s="249"/>
      <c r="HVM1" s="249"/>
      <c r="HVN1" s="249"/>
      <c r="HVO1" s="249"/>
      <c r="HVP1" s="249"/>
      <c r="HVQ1" s="249"/>
      <c r="HVR1" s="249"/>
      <c r="HVS1" s="249"/>
      <c r="HVT1" s="249"/>
      <c r="HVU1" s="249"/>
      <c r="HVV1" s="249"/>
      <c r="HVW1" s="249"/>
      <c r="HVX1" s="249"/>
      <c r="HVY1" s="249"/>
      <c r="HVZ1" s="249"/>
      <c r="HWA1" s="249"/>
      <c r="HWB1" s="249"/>
      <c r="HWC1" s="249"/>
      <c r="HWD1" s="249"/>
      <c r="HWE1" s="249"/>
      <c r="HWF1" s="249"/>
      <c r="HWG1" s="249"/>
      <c r="HWH1" s="249"/>
      <c r="HWI1" s="249"/>
      <c r="HWJ1" s="249"/>
      <c r="HWK1" s="249"/>
      <c r="HWL1" s="249"/>
      <c r="HWM1" s="249"/>
      <c r="HWN1" s="249"/>
      <c r="HWO1" s="249"/>
      <c r="HWP1" s="249"/>
      <c r="HWQ1" s="249"/>
      <c r="HWR1" s="249"/>
      <c r="HWS1" s="249"/>
      <c r="HWT1" s="249"/>
      <c r="HWU1" s="249"/>
      <c r="HWV1" s="249"/>
      <c r="HWW1" s="249"/>
      <c r="HWX1" s="249"/>
      <c r="HWY1" s="249"/>
      <c r="HWZ1" s="249"/>
      <c r="HXA1" s="249"/>
      <c r="HXB1" s="249"/>
      <c r="HXC1" s="249"/>
      <c r="HXD1" s="249"/>
      <c r="HXE1" s="249"/>
      <c r="HXF1" s="249"/>
      <c r="HXG1" s="249"/>
      <c r="HXH1" s="249"/>
      <c r="HXI1" s="249"/>
      <c r="HXJ1" s="249"/>
      <c r="HXK1" s="249"/>
      <c r="HXL1" s="249"/>
      <c r="HXM1" s="249"/>
      <c r="HXN1" s="249"/>
      <c r="HXO1" s="249"/>
      <c r="HXP1" s="249"/>
      <c r="HXQ1" s="249"/>
      <c r="HXR1" s="249"/>
      <c r="HXS1" s="249"/>
      <c r="HXT1" s="249"/>
      <c r="HXU1" s="249"/>
      <c r="HXV1" s="249"/>
      <c r="HXW1" s="249"/>
      <c r="HXX1" s="249"/>
      <c r="HXY1" s="249"/>
      <c r="HXZ1" s="249"/>
      <c r="HYA1" s="249"/>
      <c r="HYB1" s="249"/>
      <c r="HYC1" s="249"/>
      <c r="HYD1" s="249"/>
      <c r="HYE1" s="249"/>
      <c r="HYF1" s="249"/>
      <c r="HYG1" s="249"/>
      <c r="HYH1" s="249"/>
      <c r="HYI1" s="249"/>
      <c r="HYJ1" s="249"/>
      <c r="HYK1" s="249"/>
      <c r="HYL1" s="249"/>
      <c r="HYM1" s="249"/>
      <c r="HYN1" s="249"/>
      <c r="HYO1" s="249"/>
      <c r="HYP1" s="249"/>
      <c r="HYQ1" s="249"/>
      <c r="HYR1" s="249"/>
      <c r="HYS1" s="249"/>
      <c r="HYT1" s="249"/>
      <c r="HYU1" s="249"/>
      <c r="HYV1" s="249"/>
      <c r="HYW1" s="249"/>
      <c r="HYX1" s="249"/>
      <c r="HYY1" s="249"/>
      <c r="HYZ1" s="249"/>
      <c r="HZA1" s="249"/>
      <c r="HZB1" s="249"/>
      <c r="HZC1" s="249"/>
      <c r="HZD1" s="249"/>
      <c r="HZE1" s="249"/>
      <c r="HZF1" s="249"/>
      <c r="HZG1" s="249"/>
      <c r="HZH1" s="249"/>
      <c r="HZI1" s="249"/>
      <c r="HZJ1" s="249"/>
      <c r="HZK1" s="249"/>
      <c r="HZL1" s="249"/>
      <c r="HZM1" s="249"/>
      <c r="HZN1" s="249"/>
      <c r="HZO1" s="249"/>
      <c r="HZP1" s="249"/>
      <c r="HZQ1" s="249"/>
      <c r="HZR1" s="249"/>
      <c r="HZS1" s="249"/>
      <c r="HZT1" s="249"/>
      <c r="HZU1" s="249"/>
      <c r="HZV1" s="249"/>
      <c r="HZW1" s="249"/>
      <c r="HZX1" s="249"/>
      <c r="HZY1" s="249"/>
      <c r="HZZ1" s="249"/>
      <c r="IAA1" s="249"/>
      <c r="IAB1" s="249"/>
      <c r="IAC1" s="249"/>
      <c r="IAD1" s="249"/>
      <c r="IAE1" s="249"/>
      <c r="IAF1" s="249"/>
      <c r="IAG1" s="249"/>
      <c r="IAH1" s="249"/>
      <c r="IAI1" s="249"/>
      <c r="IAJ1" s="249"/>
      <c r="IAK1" s="249"/>
      <c r="IAL1" s="249"/>
      <c r="IAM1" s="249"/>
      <c r="IAN1" s="249"/>
      <c r="IAO1" s="249"/>
      <c r="IAP1" s="249"/>
      <c r="IAQ1" s="249"/>
      <c r="IAR1" s="249"/>
      <c r="IAS1" s="249"/>
      <c r="IAT1" s="249"/>
      <c r="IAU1" s="249"/>
      <c r="IAV1" s="249"/>
      <c r="IAW1" s="249"/>
      <c r="IAX1" s="249"/>
      <c r="IAY1" s="249"/>
      <c r="IAZ1" s="249"/>
      <c r="IBA1" s="249"/>
      <c r="IBB1" s="249"/>
      <c r="IBC1" s="249"/>
      <c r="IBD1" s="249"/>
      <c r="IBE1" s="249"/>
      <c r="IBF1" s="249"/>
      <c r="IBG1" s="249"/>
      <c r="IBH1" s="249"/>
      <c r="IBI1" s="249"/>
      <c r="IBJ1" s="249"/>
      <c r="IBK1" s="249"/>
      <c r="IBL1" s="249"/>
      <c r="IBM1" s="249"/>
      <c r="IBN1" s="249"/>
      <c r="IBO1" s="249"/>
      <c r="IBP1" s="249"/>
      <c r="IBQ1" s="249"/>
      <c r="IBR1" s="249"/>
      <c r="IBS1" s="249"/>
      <c r="IBT1" s="249"/>
      <c r="IBU1" s="249"/>
      <c r="IBV1" s="249"/>
      <c r="IBW1" s="249"/>
      <c r="IBX1" s="249"/>
      <c r="IBY1" s="249"/>
      <c r="IBZ1" s="249"/>
      <c r="ICA1" s="249"/>
      <c r="ICB1" s="249"/>
      <c r="ICC1" s="249"/>
      <c r="ICD1" s="249"/>
      <c r="ICE1" s="249"/>
      <c r="ICF1" s="249"/>
      <c r="ICG1" s="249"/>
      <c r="ICH1" s="249"/>
      <c r="ICI1" s="249"/>
      <c r="ICJ1" s="249"/>
      <c r="ICK1" s="249"/>
      <c r="ICL1" s="249"/>
      <c r="ICM1" s="249"/>
      <c r="ICN1" s="249"/>
      <c r="ICO1" s="249"/>
      <c r="ICP1" s="249"/>
      <c r="ICQ1" s="249"/>
      <c r="ICR1" s="249"/>
      <c r="ICS1" s="249"/>
      <c r="ICT1" s="249"/>
      <c r="ICU1" s="249"/>
      <c r="ICV1" s="249"/>
      <c r="ICW1" s="249"/>
      <c r="ICX1" s="249"/>
      <c r="ICY1" s="249"/>
      <c r="ICZ1" s="249"/>
      <c r="IDA1" s="249"/>
      <c r="IDB1" s="249"/>
      <c r="IDC1" s="249"/>
      <c r="IDD1" s="249"/>
      <c r="IDE1" s="249"/>
      <c r="IDF1" s="249"/>
      <c r="IDG1" s="249"/>
      <c r="IDH1" s="249"/>
      <c r="IDI1" s="249"/>
      <c r="IDJ1" s="249"/>
      <c r="IDK1" s="249"/>
      <c r="IDL1" s="249"/>
      <c r="IDM1" s="249"/>
      <c r="IDN1" s="249"/>
      <c r="IDO1" s="249"/>
      <c r="IDP1" s="249"/>
      <c r="IDQ1" s="249"/>
      <c r="IDR1" s="249"/>
      <c r="IDS1" s="249"/>
      <c r="IDT1" s="249"/>
      <c r="IDU1" s="249"/>
      <c r="IDV1" s="249"/>
      <c r="IDW1" s="249"/>
      <c r="IDX1" s="249"/>
      <c r="IDY1" s="249"/>
      <c r="IDZ1" s="249"/>
      <c r="IEA1" s="249"/>
      <c r="IEB1" s="249"/>
      <c r="IEC1" s="249"/>
      <c r="IED1" s="249"/>
      <c r="IEE1" s="249"/>
      <c r="IEF1" s="249"/>
      <c r="IEG1" s="249"/>
      <c r="IEH1" s="249"/>
      <c r="IEI1" s="249"/>
      <c r="IEJ1" s="249"/>
      <c r="IEK1" s="249"/>
      <c r="IEL1" s="249"/>
      <c r="IEM1" s="249"/>
      <c r="IEN1" s="249"/>
      <c r="IEO1" s="249"/>
      <c r="IEP1" s="249"/>
      <c r="IEQ1" s="249"/>
      <c r="IER1" s="249"/>
      <c r="IES1" s="249"/>
      <c r="IET1" s="249"/>
      <c r="IEU1" s="249"/>
      <c r="IEV1" s="249"/>
      <c r="IEW1" s="249"/>
      <c r="IEX1" s="249"/>
      <c r="IEY1" s="249"/>
      <c r="IEZ1" s="249"/>
      <c r="IFA1" s="249"/>
      <c r="IFB1" s="249"/>
      <c r="IFC1" s="249"/>
      <c r="IFD1" s="249"/>
      <c r="IFE1" s="249"/>
      <c r="IFF1" s="249"/>
      <c r="IFG1" s="249"/>
      <c r="IFH1" s="249"/>
      <c r="IFI1" s="249"/>
      <c r="IFJ1" s="249"/>
      <c r="IFK1" s="249"/>
      <c r="IFL1" s="249"/>
      <c r="IFM1" s="249"/>
      <c r="IFN1" s="249"/>
      <c r="IFO1" s="249"/>
      <c r="IFP1" s="249"/>
      <c r="IFQ1" s="249"/>
      <c r="IFR1" s="249"/>
      <c r="IFS1" s="249"/>
      <c r="IFT1" s="249"/>
      <c r="IFU1" s="249"/>
      <c r="IFV1" s="249"/>
      <c r="IFW1" s="249"/>
      <c r="IFX1" s="249"/>
      <c r="IFY1" s="249"/>
      <c r="IFZ1" s="249"/>
      <c r="IGA1" s="249"/>
      <c r="IGB1" s="249"/>
      <c r="IGC1" s="249"/>
      <c r="IGD1" s="249"/>
      <c r="IGE1" s="249"/>
      <c r="IGF1" s="249"/>
      <c r="IGG1" s="249"/>
      <c r="IGH1" s="249"/>
      <c r="IGI1" s="249"/>
      <c r="IGJ1" s="249"/>
      <c r="IGK1" s="249"/>
      <c r="IGL1" s="249"/>
      <c r="IGM1" s="249"/>
      <c r="IGN1" s="249"/>
      <c r="IGO1" s="249"/>
      <c r="IGP1" s="249"/>
      <c r="IGQ1" s="249"/>
      <c r="IGR1" s="249"/>
      <c r="IGS1" s="249"/>
      <c r="IGT1" s="249"/>
      <c r="IGU1" s="249"/>
      <c r="IGV1" s="249"/>
      <c r="IGW1" s="249"/>
      <c r="IGX1" s="249"/>
      <c r="IGY1" s="249"/>
      <c r="IGZ1" s="249"/>
      <c r="IHA1" s="249"/>
      <c r="IHB1" s="249"/>
      <c r="IHC1" s="249"/>
      <c r="IHD1" s="249"/>
      <c r="IHE1" s="249"/>
      <c r="IHF1" s="249"/>
      <c r="IHG1" s="249"/>
      <c r="IHH1" s="249"/>
      <c r="IHI1" s="249"/>
      <c r="IHJ1" s="249"/>
      <c r="IHK1" s="249"/>
      <c r="IHL1" s="249"/>
      <c r="IHM1" s="249"/>
      <c r="IHN1" s="249"/>
      <c r="IHO1" s="249"/>
      <c r="IHP1" s="249"/>
      <c r="IHQ1" s="249"/>
      <c r="IHR1" s="249"/>
      <c r="IHS1" s="249"/>
      <c r="IHT1" s="249"/>
      <c r="IHU1" s="249"/>
      <c r="IHV1" s="249"/>
      <c r="IHW1" s="249"/>
      <c r="IHX1" s="249"/>
      <c r="IHY1" s="249"/>
      <c r="IHZ1" s="249"/>
      <c r="IIA1" s="249"/>
      <c r="IIB1" s="249"/>
      <c r="IIC1" s="249"/>
      <c r="IID1" s="249"/>
      <c r="IIE1" s="249"/>
      <c r="IIF1" s="249"/>
      <c r="IIG1" s="249"/>
      <c r="IIH1" s="249"/>
      <c r="III1" s="249"/>
      <c r="IIJ1" s="249"/>
      <c r="IIK1" s="249"/>
      <c r="IIL1" s="249"/>
      <c r="IIM1" s="249"/>
      <c r="IIN1" s="249"/>
      <c r="IIO1" s="249"/>
      <c r="IIP1" s="249"/>
      <c r="IIQ1" s="249"/>
      <c r="IIR1" s="249"/>
      <c r="IIS1" s="249"/>
      <c r="IIT1" s="249"/>
      <c r="IIU1" s="249"/>
      <c r="IIV1" s="249"/>
      <c r="IIW1" s="249"/>
      <c r="IIX1" s="249"/>
      <c r="IIY1" s="249"/>
      <c r="IIZ1" s="249"/>
      <c r="IJA1" s="249"/>
      <c r="IJB1" s="249"/>
      <c r="IJC1" s="249"/>
      <c r="IJD1" s="249"/>
      <c r="IJE1" s="249"/>
      <c r="IJF1" s="249"/>
      <c r="IJG1" s="249"/>
      <c r="IJH1" s="249"/>
      <c r="IJI1" s="249"/>
      <c r="IJJ1" s="249"/>
      <c r="IJK1" s="249"/>
      <c r="IJL1" s="249"/>
      <c r="IJM1" s="249"/>
      <c r="IJN1" s="249"/>
      <c r="IJO1" s="249"/>
      <c r="IJP1" s="249"/>
      <c r="IJQ1" s="249"/>
      <c r="IJR1" s="249"/>
      <c r="IJS1" s="249"/>
      <c r="IJT1" s="249"/>
      <c r="IJU1" s="249"/>
      <c r="IJV1" s="249"/>
      <c r="IJW1" s="249"/>
      <c r="IJX1" s="249"/>
      <c r="IJY1" s="249"/>
      <c r="IJZ1" s="249"/>
      <c r="IKA1" s="249"/>
      <c r="IKB1" s="249"/>
      <c r="IKC1" s="249"/>
      <c r="IKD1" s="249"/>
      <c r="IKE1" s="249"/>
      <c r="IKF1" s="249"/>
      <c r="IKG1" s="249"/>
      <c r="IKH1" s="249"/>
      <c r="IKI1" s="249"/>
      <c r="IKJ1" s="249"/>
      <c r="IKK1" s="249"/>
      <c r="IKL1" s="249"/>
      <c r="IKM1" s="249"/>
      <c r="IKN1" s="249"/>
      <c r="IKO1" s="249"/>
      <c r="IKP1" s="249"/>
      <c r="IKQ1" s="249"/>
      <c r="IKR1" s="249"/>
      <c r="IKS1" s="249"/>
      <c r="IKT1" s="249"/>
      <c r="IKU1" s="249"/>
      <c r="IKV1" s="249"/>
      <c r="IKW1" s="249"/>
      <c r="IKX1" s="249"/>
      <c r="IKY1" s="249"/>
      <c r="IKZ1" s="249"/>
      <c r="ILA1" s="249"/>
      <c r="ILB1" s="249"/>
      <c r="ILC1" s="249"/>
      <c r="ILD1" s="249"/>
      <c r="ILE1" s="249"/>
      <c r="ILF1" s="249"/>
      <c r="ILG1" s="249"/>
      <c r="ILH1" s="249"/>
      <c r="ILI1" s="249"/>
      <c r="ILJ1" s="249"/>
      <c r="ILK1" s="249"/>
      <c r="ILL1" s="249"/>
      <c r="ILM1" s="249"/>
      <c r="ILN1" s="249"/>
      <c r="ILO1" s="249"/>
      <c r="ILP1" s="249"/>
      <c r="ILQ1" s="249"/>
      <c r="ILR1" s="249"/>
      <c r="ILS1" s="249"/>
      <c r="ILT1" s="249"/>
      <c r="ILU1" s="249"/>
      <c r="ILV1" s="249"/>
      <c r="ILW1" s="249"/>
      <c r="ILX1" s="249"/>
      <c r="ILY1" s="249"/>
      <c r="ILZ1" s="249"/>
      <c r="IMA1" s="249"/>
      <c r="IMB1" s="249"/>
      <c r="IMC1" s="249"/>
      <c r="IMD1" s="249"/>
      <c r="IME1" s="249"/>
      <c r="IMF1" s="249"/>
      <c r="IMG1" s="249"/>
      <c r="IMH1" s="249"/>
      <c r="IMI1" s="249"/>
      <c r="IMJ1" s="249"/>
      <c r="IMK1" s="249"/>
      <c r="IML1" s="249"/>
      <c r="IMM1" s="249"/>
      <c r="IMN1" s="249"/>
      <c r="IMO1" s="249"/>
      <c r="IMP1" s="249"/>
      <c r="IMQ1" s="249"/>
      <c r="IMR1" s="249"/>
      <c r="IMS1" s="249"/>
      <c r="IMT1" s="249"/>
      <c r="IMU1" s="249"/>
      <c r="IMV1" s="249"/>
      <c r="IMW1" s="249"/>
      <c r="IMX1" s="249"/>
      <c r="IMY1" s="249"/>
      <c r="IMZ1" s="249"/>
      <c r="INA1" s="249"/>
      <c r="INB1" s="249"/>
      <c r="INC1" s="249"/>
      <c r="IND1" s="249"/>
      <c r="INE1" s="249"/>
      <c r="INF1" s="249"/>
      <c r="ING1" s="249"/>
      <c r="INH1" s="249"/>
      <c r="INI1" s="249"/>
      <c r="INJ1" s="249"/>
      <c r="INK1" s="249"/>
      <c r="INL1" s="249"/>
      <c r="INM1" s="249"/>
      <c r="INN1" s="249"/>
      <c r="INO1" s="249"/>
      <c r="INP1" s="249"/>
      <c r="INQ1" s="249"/>
      <c r="INR1" s="249"/>
      <c r="INS1" s="249"/>
      <c r="INT1" s="249"/>
      <c r="INU1" s="249"/>
      <c r="INV1" s="249"/>
      <c r="INW1" s="249"/>
      <c r="INX1" s="249"/>
      <c r="INY1" s="249"/>
      <c r="INZ1" s="249"/>
      <c r="IOA1" s="249"/>
      <c r="IOB1" s="249"/>
      <c r="IOC1" s="249"/>
      <c r="IOD1" s="249"/>
      <c r="IOE1" s="249"/>
      <c r="IOF1" s="249"/>
      <c r="IOG1" s="249"/>
      <c r="IOH1" s="249"/>
      <c r="IOI1" s="249"/>
      <c r="IOJ1" s="249"/>
      <c r="IOK1" s="249"/>
      <c r="IOL1" s="249"/>
      <c r="IOM1" s="249"/>
      <c r="ION1" s="249"/>
      <c r="IOO1" s="249"/>
      <c r="IOP1" s="249"/>
      <c r="IOQ1" s="249"/>
      <c r="IOR1" s="249"/>
      <c r="IOS1" s="249"/>
      <c r="IOT1" s="249"/>
      <c r="IOU1" s="249"/>
      <c r="IOV1" s="249"/>
      <c r="IOW1" s="249"/>
      <c r="IOX1" s="249"/>
      <c r="IOY1" s="249"/>
      <c r="IOZ1" s="249"/>
      <c r="IPA1" s="249"/>
      <c r="IPB1" s="249"/>
      <c r="IPC1" s="249"/>
      <c r="IPD1" s="249"/>
      <c r="IPE1" s="249"/>
      <c r="IPF1" s="249"/>
      <c r="IPG1" s="249"/>
      <c r="IPH1" s="249"/>
      <c r="IPI1" s="249"/>
      <c r="IPJ1" s="249"/>
      <c r="IPK1" s="249"/>
      <c r="IPL1" s="249"/>
      <c r="IPM1" s="249"/>
      <c r="IPN1" s="249"/>
      <c r="IPO1" s="249"/>
      <c r="IPP1" s="249"/>
      <c r="IPQ1" s="249"/>
      <c r="IPR1" s="249"/>
      <c r="IPS1" s="249"/>
      <c r="IPT1" s="249"/>
      <c r="IPU1" s="249"/>
      <c r="IPV1" s="249"/>
      <c r="IPW1" s="249"/>
      <c r="IPX1" s="249"/>
      <c r="IPY1" s="249"/>
      <c r="IPZ1" s="249"/>
      <c r="IQA1" s="249"/>
      <c r="IQB1" s="249"/>
      <c r="IQC1" s="249"/>
      <c r="IQD1" s="249"/>
      <c r="IQE1" s="249"/>
      <c r="IQF1" s="249"/>
      <c r="IQG1" s="249"/>
      <c r="IQH1" s="249"/>
      <c r="IQI1" s="249"/>
      <c r="IQJ1" s="249"/>
      <c r="IQK1" s="249"/>
      <c r="IQL1" s="249"/>
      <c r="IQM1" s="249"/>
      <c r="IQN1" s="249"/>
      <c r="IQO1" s="249"/>
      <c r="IQP1" s="249"/>
      <c r="IQQ1" s="249"/>
      <c r="IQR1" s="249"/>
      <c r="IQS1" s="249"/>
      <c r="IQT1" s="249"/>
      <c r="IQU1" s="249"/>
      <c r="IQV1" s="249"/>
      <c r="IQW1" s="249"/>
      <c r="IQX1" s="249"/>
      <c r="IQY1" s="249"/>
      <c r="IQZ1" s="249"/>
      <c r="IRA1" s="249"/>
      <c r="IRB1" s="249"/>
      <c r="IRC1" s="249"/>
      <c r="IRD1" s="249"/>
      <c r="IRE1" s="249"/>
      <c r="IRF1" s="249"/>
      <c r="IRG1" s="249"/>
      <c r="IRH1" s="249"/>
      <c r="IRI1" s="249"/>
      <c r="IRJ1" s="249"/>
      <c r="IRK1" s="249"/>
      <c r="IRL1" s="249"/>
      <c r="IRM1" s="249"/>
      <c r="IRN1" s="249"/>
      <c r="IRO1" s="249"/>
      <c r="IRP1" s="249"/>
      <c r="IRQ1" s="249"/>
      <c r="IRR1" s="249"/>
      <c r="IRS1" s="249"/>
      <c r="IRT1" s="249"/>
      <c r="IRU1" s="249"/>
      <c r="IRV1" s="249"/>
      <c r="IRW1" s="249"/>
      <c r="IRX1" s="249"/>
      <c r="IRY1" s="249"/>
      <c r="IRZ1" s="249"/>
      <c r="ISA1" s="249"/>
      <c r="ISB1" s="249"/>
      <c r="ISC1" s="249"/>
      <c r="ISD1" s="249"/>
      <c r="ISE1" s="249"/>
      <c r="ISF1" s="249"/>
      <c r="ISG1" s="249"/>
      <c r="ISH1" s="249"/>
      <c r="ISI1" s="249"/>
      <c r="ISJ1" s="249"/>
      <c r="ISK1" s="249"/>
      <c r="ISL1" s="249"/>
      <c r="ISM1" s="249"/>
      <c r="ISN1" s="249"/>
      <c r="ISO1" s="249"/>
      <c r="ISP1" s="249"/>
      <c r="ISQ1" s="249"/>
      <c r="ISR1" s="249"/>
      <c r="ISS1" s="249"/>
      <c r="IST1" s="249"/>
      <c r="ISU1" s="249"/>
      <c r="ISV1" s="249"/>
      <c r="ISW1" s="249"/>
      <c r="ISX1" s="249"/>
      <c r="ISY1" s="249"/>
      <c r="ISZ1" s="249"/>
      <c r="ITA1" s="249"/>
      <c r="ITB1" s="249"/>
      <c r="ITC1" s="249"/>
      <c r="ITD1" s="249"/>
      <c r="ITE1" s="249"/>
      <c r="ITF1" s="249"/>
      <c r="ITG1" s="249"/>
      <c r="ITH1" s="249"/>
      <c r="ITI1" s="249"/>
      <c r="ITJ1" s="249"/>
      <c r="ITK1" s="249"/>
      <c r="ITL1" s="249"/>
      <c r="ITM1" s="249"/>
      <c r="ITN1" s="249"/>
      <c r="ITO1" s="249"/>
      <c r="ITP1" s="249"/>
      <c r="ITQ1" s="249"/>
      <c r="ITR1" s="249"/>
      <c r="ITS1" s="249"/>
      <c r="ITT1" s="249"/>
      <c r="ITU1" s="249"/>
      <c r="ITV1" s="249"/>
      <c r="ITW1" s="249"/>
      <c r="ITX1" s="249"/>
      <c r="ITY1" s="249"/>
      <c r="ITZ1" s="249"/>
      <c r="IUA1" s="249"/>
      <c r="IUB1" s="249"/>
      <c r="IUC1" s="249"/>
      <c r="IUD1" s="249"/>
      <c r="IUE1" s="249"/>
      <c r="IUF1" s="249"/>
      <c r="IUG1" s="249"/>
      <c r="IUH1" s="249"/>
      <c r="IUI1" s="249"/>
      <c r="IUJ1" s="249"/>
      <c r="IUK1" s="249"/>
      <c r="IUL1" s="249"/>
      <c r="IUM1" s="249"/>
      <c r="IUN1" s="249"/>
      <c r="IUO1" s="249"/>
      <c r="IUP1" s="249"/>
      <c r="IUQ1" s="249"/>
      <c r="IUR1" s="249"/>
      <c r="IUS1" s="249"/>
      <c r="IUT1" s="249"/>
      <c r="IUU1" s="249"/>
      <c r="IUV1" s="249"/>
      <c r="IUW1" s="249"/>
      <c r="IUX1" s="249"/>
      <c r="IUY1" s="249"/>
      <c r="IUZ1" s="249"/>
      <c r="IVA1" s="249"/>
      <c r="IVB1" s="249"/>
      <c r="IVC1" s="249"/>
      <c r="IVD1" s="249"/>
      <c r="IVE1" s="249"/>
      <c r="IVF1" s="249"/>
      <c r="IVG1" s="249"/>
      <c r="IVH1" s="249"/>
      <c r="IVI1" s="249"/>
      <c r="IVJ1" s="249"/>
      <c r="IVK1" s="249"/>
      <c r="IVL1" s="249"/>
      <c r="IVM1" s="249"/>
      <c r="IVN1" s="249"/>
      <c r="IVO1" s="249"/>
      <c r="IVP1" s="249"/>
      <c r="IVQ1" s="249"/>
      <c r="IVR1" s="249"/>
      <c r="IVS1" s="249"/>
      <c r="IVT1" s="249"/>
      <c r="IVU1" s="249"/>
      <c r="IVV1" s="249"/>
      <c r="IVW1" s="249"/>
      <c r="IVX1" s="249"/>
      <c r="IVY1" s="249"/>
      <c r="IVZ1" s="249"/>
      <c r="IWA1" s="249"/>
      <c r="IWB1" s="249"/>
      <c r="IWC1" s="249"/>
      <c r="IWD1" s="249"/>
      <c r="IWE1" s="249"/>
      <c r="IWF1" s="249"/>
      <c r="IWG1" s="249"/>
      <c r="IWH1" s="249"/>
      <c r="IWI1" s="249"/>
      <c r="IWJ1" s="249"/>
      <c r="IWK1" s="249"/>
      <c r="IWL1" s="249"/>
      <c r="IWM1" s="249"/>
      <c r="IWN1" s="249"/>
      <c r="IWO1" s="249"/>
      <c r="IWP1" s="249"/>
      <c r="IWQ1" s="249"/>
      <c r="IWR1" s="249"/>
      <c r="IWS1" s="249"/>
      <c r="IWT1" s="249"/>
      <c r="IWU1" s="249"/>
      <c r="IWV1" s="249"/>
      <c r="IWW1" s="249"/>
      <c r="IWX1" s="249"/>
      <c r="IWY1" s="249"/>
      <c r="IWZ1" s="249"/>
      <c r="IXA1" s="249"/>
      <c r="IXB1" s="249"/>
      <c r="IXC1" s="249"/>
      <c r="IXD1" s="249"/>
      <c r="IXE1" s="249"/>
      <c r="IXF1" s="249"/>
      <c r="IXG1" s="249"/>
      <c r="IXH1" s="249"/>
      <c r="IXI1" s="249"/>
      <c r="IXJ1" s="249"/>
      <c r="IXK1" s="249"/>
      <c r="IXL1" s="249"/>
      <c r="IXM1" s="249"/>
      <c r="IXN1" s="249"/>
      <c r="IXO1" s="249"/>
      <c r="IXP1" s="249"/>
      <c r="IXQ1" s="249"/>
      <c r="IXR1" s="249"/>
      <c r="IXS1" s="249"/>
      <c r="IXT1" s="249"/>
      <c r="IXU1" s="249"/>
      <c r="IXV1" s="249"/>
      <c r="IXW1" s="249"/>
      <c r="IXX1" s="249"/>
      <c r="IXY1" s="249"/>
      <c r="IXZ1" s="249"/>
      <c r="IYA1" s="249"/>
      <c r="IYB1" s="249"/>
      <c r="IYC1" s="249"/>
      <c r="IYD1" s="249"/>
      <c r="IYE1" s="249"/>
      <c r="IYF1" s="249"/>
      <c r="IYG1" s="249"/>
      <c r="IYH1" s="249"/>
      <c r="IYI1" s="249"/>
      <c r="IYJ1" s="249"/>
      <c r="IYK1" s="249"/>
      <c r="IYL1" s="249"/>
      <c r="IYM1" s="249"/>
      <c r="IYN1" s="249"/>
      <c r="IYO1" s="249"/>
      <c r="IYP1" s="249"/>
      <c r="IYQ1" s="249"/>
      <c r="IYR1" s="249"/>
      <c r="IYS1" s="249"/>
      <c r="IYT1" s="249"/>
      <c r="IYU1" s="249"/>
      <c r="IYV1" s="249"/>
      <c r="IYW1" s="249"/>
      <c r="IYX1" s="249"/>
      <c r="IYY1" s="249"/>
      <c r="IYZ1" s="249"/>
      <c r="IZA1" s="249"/>
      <c r="IZB1" s="249"/>
      <c r="IZC1" s="249"/>
      <c r="IZD1" s="249"/>
      <c r="IZE1" s="249"/>
      <c r="IZF1" s="249"/>
      <c r="IZG1" s="249"/>
      <c r="IZH1" s="249"/>
      <c r="IZI1" s="249"/>
      <c r="IZJ1" s="249"/>
      <c r="IZK1" s="249"/>
      <c r="IZL1" s="249"/>
      <c r="IZM1" s="249"/>
      <c r="IZN1" s="249"/>
      <c r="IZO1" s="249"/>
      <c r="IZP1" s="249"/>
      <c r="IZQ1" s="249"/>
      <c r="IZR1" s="249"/>
      <c r="IZS1" s="249"/>
      <c r="IZT1" s="249"/>
      <c r="IZU1" s="249"/>
      <c r="IZV1" s="249"/>
      <c r="IZW1" s="249"/>
      <c r="IZX1" s="249"/>
      <c r="IZY1" s="249"/>
      <c r="IZZ1" s="249"/>
      <c r="JAA1" s="249"/>
      <c r="JAB1" s="249"/>
      <c r="JAC1" s="249"/>
      <c r="JAD1" s="249"/>
      <c r="JAE1" s="249"/>
      <c r="JAF1" s="249"/>
      <c r="JAG1" s="249"/>
      <c r="JAH1" s="249"/>
      <c r="JAI1" s="249"/>
      <c r="JAJ1" s="249"/>
      <c r="JAK1" s="249"/>
      <c r="JAL1" s="249"/>
      <c r="JAM1" s="249"/>
      <c r="JAN1" s="249"/>
      <c r="JAO1" s="249"/>
      <c r="JAP1" s="249"/>
      <c r="JAQ1" s="249"/>
      <c r="JAR1" s="249"/>
      <c r="JAS1" s="249"/>
      <c r="JAT1" s="249"/>
      <c r="JAU1" s="249"/>
      <c r="JAV1" s="249"/>
      <c r="JAW1" s="249"/>
      <c r="JAX1" s="249"/>
      <c r="JAY1" s="249"/>
      <c r="JAZ1" s="249"/>
      <c r="JBA1" s="249"/>
      <c r="JBB1" s="249"/>
      <c r="JBC1" s="249"/>
      <c r="JBD1" s="249"/>
      <c r="JBE1" s="249"/>
      <c r="JBF1" s="249"/>
      <c r="JBG1" s="249"/>
      <c r="JBH1" s="249"/>
      <c r="JBI1" s="249"/>
      <c r="JBJ1" s="249"/>
      <c r="JBK1" s="249"/>
      <c r="JBL1" s="249"/>
      <c r="JBM1" s="249"/>
      <c r="JBN1" s="249"/>
      <c r="JBO1" s="249"/>
      <c r="JBP1" s="249"/>
      <c r="JBQ1" s="249"/>
      <c r="JBR1" s="249"/>
      <c r="JBS1" s="249"/>
      <c r="JBT1" s="249"/>
      <c r="JBU1" s="249"/>
      <c r="JBV1" s="249"/>
      <c r="JBW1" s="249"/>
      <c r="JBX1" s="249"/>
      <c r="JBY1" s="249"/>
      <c r="JBZ1" s="249"/>
      <c r="JCA1" s="249"/>
      <c r="JCB1" s="249"/>
      <c r="JCC1" s="249"/>
      <c r="JCD1" s="249"/>
      <c r="JCE1" s="249"/>
      <c r="JCF1" s="249"/>
      <c r="JCG1" s="249"/>
      <c r="JCH1" s="249"/>
      <c r="JCI1" s="249"/>
      <c r="JCJ1" s="249"/>
      <c r="JCK1" s="249"/>
      <c r="JCL1" s="249"/>
      <c r="JCM1" s="249"/>
      <c r="JCN1" s="249"/>
      <c r="JCO1" s="249"/>
      <c r="JCP1" s="249"/>
      <c r="JCQ1" s="249"/>
      <c r="JCR1" s="249"/>
      <c r="JCS1" s="249"/>
      <c r="JCT1" s="249"/>
      <c r="JCU1" s="249"/>
      <c r="JCV1" s="249"/>
      <c r="JCW1" s="249"/>
      <c r="JCX1" s="249"/>
      <c r="JCY1" s="249"/>
      <c r="JCZ1" s="249"/>
      <c r="JDA1" s="249"/>
      <c r="JDB1" s="249"/>
      <c r="JDC1" s="249"/>
      <c r="JDD1" s="249"/>
      <c r="JDE1" s="249"/>
      <c r="JDF1" s="249"/>
      <c r="JDG1" s="249"/>
      <c r="JDH1" s="249"/>
      <c r="JDI1" s="249"/>
      <c r="JDJ1" s="249"/>
      <c r="JDK1" s="249"/>
      <c r="JDL1" s="249"/>
      <c r="JDM1" s="249"/>
      <c r="JDN1" s="249"/>
      <c r="JDO1" s="249"/>
      <c r="JDP1" s="249"/>
      <c r="JDQ1" s="249"/>
      <c r="JDR1" s="249"/>
      <c r="JDS1" s="249"/>
      <c r="JDT1" s="249"/>
      <c r="JDU1" s="249"/>
      <c r="JDV1" s="249"/>
      <c r="JDW1" s="249"/>
      <c r="JDX1" s="249"/>
      <c r="JDY1" s="249"/>
      <c r="JDZ1" s="249"/>
      <c r="JEA1" s="249"/>
      <c r="JEB1" s="249"/>
      <c r="JEC1" s="249"/>
      <c r="JED1" s="249"/>
      <c r="JEE1" s="249"/>
      <c r="JEF1" s="249"/>
      <c r="JEG1" s="249"/>
      <c r="JEH1" s="249"/>
      <c r="JEI1" s="249"/>
      <c r="JEJ1" s="249"/>
      <c r="JEK1" s="249"/>
      <c r="JEL1" s="249"/>
      <c r="JEM1" s="249"/>
      <c r="JEN1" s="249"/>
      <c r="JEO1" s="249"/>
      <c r="JEP1" s="249"/>
      <c r="JEQ1" s="249"/>
      <c r="JER1" s="249"/>
      <c r="JES1" s="249"/>
      <c r="JET1" s="249"/>
      <c r="JEU1" s="249"/>
      <c r="JEV1" s="249"/>
      <c r="JEW1" s="249"/>
      <c r="JEX1" s="249"/>
      <c r="JEY1" s="249"/>
      <c r="JEZ1" s="249"/>
      <c r="JFA1" s="249"/>
      <c r="JFB1" s="249"/>
      <c r="JFC1" s="249"/>
      <c r="JFD1" s="249"/>
      <c r="JFE1" s="249"/>
      <c r="JFF1" s="249"/>
      <c r="JFG1" s="249"/>
      <c r="JFH1" s="249"/>
      <c r="JFI1" s="249"/>
      <c r="JFJ1" s="249"/>
      <c r="JFK1" s="249"/>
      <c r="JFL1" s="249"/>
      <c r="JFM1" s="249"/>
      <c r="JFN1" s="249"/>
      <c r="JFO1" s="249"/>
      <c r="JFP1" s="249"/>
      <c r="JFQ1" s="249"/>
      <c r="JFR1" s="249"/>
      <c r="JFS1" s="249"/>
      <c r="JFT1" s="249"/>
      <c r="JFU1" s="249"/>
      <c r="JFV1" s="249"/>
      <c r="JFW1" s="249"/>
      <c r="JFX1" s="249"/>
      <c r="JFY1" s="249"/>
      <c r="JFZ1" s="249"/>
      <c r="JGA1" s="249"/>
      <c r="JGB1" s="249"/>
      <c r="JGC1" s="249"/>
      <c r="JGD1" s="249"/>
      <c r="JGE1" s="249"/>
      <c r="JGF1" s="249"/>
      <c r="JGG1" s="249"/>
      <c r="JGH1" s="249"/>
      <c r="JGI1" s="249"/>
      <c r="JGJ1" s="249"/>
      <c r="JGK1" s="249"/>
      <c r="JGL1" s="249"/>
      <c r="JGM1" s="249"/>
      <c r="JGN1" s="249"/>
      <c r="JGO1" s="249"/>
      <c r="JGP1" s="249"/>
      <c r="JGQ1" s="249"/>
      <c r="JGR1" s="249"/>
      <c r="JGS1" s="249"/>
      <c r="JGT1" s="249"/>
      <c r="JGU1" s="249"/>
      <c r="JGV1" s="249"/>
      <c r="JGW1" s="249"/>
      <c r="JGX1" s="249"/>
      <c r="JGY1" s="249"/>
      <c r="JGZ1" s="249"/>
      <c r="JHA1" s="249"/>
      <c r="JHB1" s="249"/>
      <c r="JHC1" s="249"/>
      <c r="JHD1" s="249"/>
      <c r="JHE1" s="249"/>
      <c r="JHF1" s="249"/>
      <c r="JHG1" s="249"/>
      <c r="JHH1" s="249"/>
      <c r="JHI1" s="249"/>
      <c r="JHJ1" s="249"/>
      <c r="JHK1" s="249"/>
      <c r="JHL1" s="249"/>
      <c r="JHM1" s="249"/>
      <c r="JHN1" s="249"/>
      <c r="JHO1" s="249"/>
      <c r="JHP1" s="249"/>
      <c r="JHQ1" s="249"/>
      <c r="JHR1" s="249"/>
      <c r="JHS1" s="249"/>
      <c r="JHT1" s="249"/>
      <c r="JHU1" s="249"/>
      <c r="JHV1" s="249"/>
      <c r="JHW1" s="249"/>
      <c r="JHX1" s="249"/>
      <c r="JHY1" s="249"/>
      <c r="JHZ1" s="249"/>
      <c r="JIA1" s="249"/>
      <c r="JIB1" s="249"/>
      <c r="JIC1" s="249"/>
      <c r="JID1" s="249"/>
      <c r="JIE1" s="249"/>
      <c r="JIF1" s="249"/>
      <c r="JIG1" s="249"/>
      <c r="JIH1" s="249"/>
      <c r="JII1" s="249"/>
      <c r="JIJ1" s="249"/>
      <c r="JIK1" s="249"/>
      <c r="JIL1" s="249"/>
      <c r="JIM1" s="249"/>
      <c r="JIN1" s="249"/>
      <c r="JIO1" s="249"/>
      <c r="JIP1" s="249"/>
      <c r="JIQ1" s="249"/>
      <c r="JIR1" s="249"/>
      <c r="JIS1" s="249"/>
      <c r="JIT1" s="249"/>
      <c r="JIU1" s="249"/>
      <c r="JIV1" s="249"/>
      <c r="JIW1" s="249"/>
      <c r="JIX1" s="249"/>
      <c r="JIY1" s="249"/>
      <c r="JIZ1" s="249"/>
      <c r="JJA1" s="249"/>
      <c r="JJB1" s="249"/>
      <c r="JJC1" s="249"/>
      <c r="JJD1" s="249"/>
      <c r="JJE1" s="249"/>
      <c r="JJF1" s="249"/>
      <c r="JJG1" s="249"/>
      <c r="JJH1" s="249"/>
      <c r="JJI1" s="249"/>
      <c r="JJJ1" s="249"/>
      <c r="JJK1" s="249"/>
      <c r="JJL1" s="249"/>
      <c r="JJM1" s="249"/>
      <c r="JJN1" s="249"/>
      <c r="JJO1" s="249"/>
      <c r="JJP1" s="249"/>
      <c r="JJQ1" s="249"/>
      <c r="JJR1" s="249"/>
      <c r="JJS1" s="249"/>
      <c r="JJT1" s="249"/>
      <c r="JJU1" s="249"/>
      <c r="JJV1" s="249"/>
      <c r="JJW1" s="249"/>
      <c r="JJX1" s="249"/>
      <c r="JJY1" s="249"/>
      <c r="JJZ1" s="249"/>
      <c r="JKA1" s="249"/>
      <c r="JKB1" s="249"/>
      <c r="JKC1" s="249"/>
      <c r="JKD1" s="249"/>
      <c r="JKE1" s="249"/>
      <c r="JKF1" s="249"/>
      <c r="JKG1" s="249"/>
      <c r="JKH1" s="249"/>
      <c r="JKI1" s="249"/>
      <c r="JKJ1" s="249"/>
      <c r="JKK1" s="249"/>
      <c r="JKL1" s="249"/>
      <c r="JKM1" s="249"/>
      <c r="JKN1" s="249"/>
      <c r="JKO1" s="249"/>
      <c r="JKP1" s="249"/>
      <c r="JKQ1" s="249"/>
      <c r="JKR1" s="249"/>
      <c r="JKS1" s="249"/>
      <c r="JKT1" s="249"/>
      <c r="JKU1" s="249"/>
      <c r="JKV1" s="249"/>
      <c r="JKW1" s="249"/>
      <c r="JKX1" s="249"/>
      <c r="JKY1" s="249"/>
      <c r="JKZ1" s="249"/>
      <c r="JLA1" s="249"/>
      <c r="JLB1" s="249"/>
      <c r="JLC1" s="249"/>
      <c r="JLD1" s="249"/>
      <c r="JLE1" s="249"/>
      <c r="JLF1" s="249"/>
      <c r="JLG1" s="249"/>
      <c r="JLH1" s="249"/>
      <c r="JLI1" s="249"/>
      <c r="JLJ1" s="249"/>
      <c r="JLK1" s="249"/>
      <c r="JLL1" s="249"/>
      <c r="JLM1" s="249"/>
      <c r="JLN1" s="249"/>
      <c r="JLO1" s="249"/>
      <c r="JLP1" s="249"/>
      <c r="JLQ1" s="249"/>
      <c r="JLR1" s="249"/>
      <c r="JLS1" s="249"/>
      <c r="JLT1" s="249"/>
      <c r="JLU1" s="249"/>
      <c r="JLV1" s="249"/>
      <c r="JLW1" s="249"/>
      <c r="JLX1" s="249"/>
      <c r="JLY1" s="249"/>
      <c r="JLZ1" s="249"/>
      <c r="JMA1" s="249"/>
      <c r="JMB1" s="249"/>
      <c r="JMC1" s="249"/>
      <c r="JMD1" s="249"/>
      <c r="JME1" s="249"/>
      <c r="JMF1" s="249"/>
      <c r="JMG1" s="249"/>
      <c r="JMH1" s="249"/>
      <c r="JMI1" s="249"/>
      <c r="JMJ1" s="249"/>
      <c r="JMK1" s="249"/>
      <c r="JML1" s="249"/>
      <c r="JMM1" s="249"/>
      <c r="JMN1" s="249"/>
      <c r="JMO1" s="249"/>
      <c r="JMP1" s="249"/>
      <c r="JMQ1" s="249"/>
      <c r="JMR1" s="249"/>
      <c r="JMS1" s="249"/>
      <c r="JMT1" s="249"/>
      <c r="JMU1" s="249"/>
      <c r="JMV1" s="249"/>
      <c r="JMW1" s="249"/>
      <c r="JMX1" s="249"/>
      <c r="JMY1" s="249"/>
      <c r="JMZ1" s="249"/>
      <c r="JNA1" s="249"/>
      <c r="JNB1" s="249"/>
      <c r="JNC1" s="249"/>
      <c r="JND1" s="249"/>
      <c r="JNE1" s="249"/>
      <c r="JNF1" s="249"/>
      <c r="JNG1" s="249"/>
      <c r="JNH1" s="249"/>
      <c r="JNI1" s="249"/>
      <c r="JNJ1" s="249"/>
      <c r="JNK1" s="249"/>
      <c r="JNL1" s="249"/>
      <c r="JNM1" s="249"/>
      <c r="JNN1" s="249"/>
      <c r="JNO1" s="249"/>
      <c r="JNP1" s="249"/>
      <c r="JNQ1" s="249"/>
      <c r="JNR1" s="249"/>
      <c r="JNS1" s="249"/>
      <c r="JNT1" s="249"/>
      <c r="JNU1" s="249"/>
      <c r="JNV1" s="249"/>
      <c r="JNW1" s="249"/>
      <c r="JNX1" s="249"/>
      <c r="JNY1" s="249"/>
      <c r="JNZ1" s="249"/>
      <c r="JOA1" s="249"/>
      <c r="JOB1" s="249"/>
      <c r="JOC1" s="249"/>
      <c r="JOD1" s="249"/>
      <c r="JOE1" s="249"/>
      <c r="JOF1" s="249"/>
      <c r="JOG1" s="249"/>
      <c r="JOH1" s="249"/>
      <c r="JOI1" s="249"/>
      <c r="JOJ1" s="249"/>
      <c r="JOK1" s="249"/>
      <c r="JOL1" s="249"/>
      <c r="JOM1" s="249"/>
      <c r="JON1" s="249"/>
      <c r="JOO1" s="249"/>
      <c r="JOP1" s="249"/>
      <c r="JOQ1" s="249"/>
      <c r="JOR1" s="249"/>
      <c r="JOS1" s="249"/>
      <c r="JOT1" s="249"/>
      <c r="JOU1" s="249"/>
      <c r="JOV1" s="249"/>
      <c r="JOW1" s="249"/>
      <c r="JOX1" s="249"/>
      <c r="JOY1" s="249"/>
      <c r="JOZ1" s="249"/>
      <c r="JPA1" s="249"/>
      <c r="JPB1" s="249"/>
      <c r="JPC1" s="249"/>
      <c r="JPD1" s="249"/>
      <c r="JPE1" s="249"/>
      <c r="JPF1" s="249"/>
      <c r="JPG1" s="249"/>
      <c r="JPH1" s="249"/>
      <c r="JPI1" s="249"/>
      <c r="JPJ1" s="249"/>
      <c r="JPK1" s="249"/>
      <c r="JPL1" s="249"/>
      <c r="JPM1" s="249"/>
      <c r="JPN1" s="249"/>
      <c r="JPO1" s="249"/>
      <c r="JPP1" s="249"/>
      <c r="JPQ1" s="249"/>
      <c r="JPR1" s="249"/>
      <c r="JPS1" s="249"/>
      <c r="JPT1" s="249"/>
      <c r="JPU1" s="249"/>
      <c r="JPV1" s="249"/>
      <c r="JPW1" s="249"/>
      <c r="JPX1" s="249"/>
      <c r="JPY1" s="249"/>
      <c r="JPZ1" s="249"/>
      <c r="JQA1" s="249"/>
      <c r="JQB1" s="249"/>
      <c r="JQC1" s="249"/>
      <c r="JQD1" s="249"/>
      <c r="JQE1" s="249"/>
      <c r="JQF1" s="249"/>
      <c r="JQG1" s="249"/>
      <c r="JQH1" s="249"/>
      <c r="JQI1" s="249"/>
      <c r="JQJ1" s="249"/>
      <c r="JQK1" s="249"/>
      <c r="JQL1" s="249"/>
      <c r="JQM1" s="249"/>
      <c r="JQN1" s="249"/>
      <c r="JQO1" s="249"/>
      <c r="JQP1" s="249"/>
      <c r="JQQ1" s="249"/>
      <c r="JQR1" s="249"/>
      <c r="JQS1" s="249"/>
      <c r="JQT1" s="249"/>
      <c r="JQU1" s="249"/>
      <c r="JQV1" s="249"/>
      <c r="JQW1" s="249"/>
      <c r="JQX1" s="249"/>
      <c r="JQY1" s="249"/>
      <c r="JQZ1" s="249"/>
      <c r="JRA1" s="249"/>
      <c r="JRB1" s="249"/>
      <c r="JRC1" s="249"/>
      <c r="JRD1" s="249"/>
      <c r="JRE1" s="249"/>
      <c r="JRF1" s="249"/>
      <c r="JRG1" s="249"/>
      <c r="JRH1" s="249"/>
      <c r="JRI1" s="249"/>
      <c r="JRJ1" s="249"/>
      <c r="JRK1" s="249"/>
      <c r="JRL1" s="249"/>
      <c r="JRM1" s="249"/>
      <c r="JRN1" s="249"/>
      <c r="JRO1" s="249"/>
      <c r="JRP1" s="249"/>
      <c r="JRQ1" s="249"/>
      <c r="JRR1" s="249"/>
      <c r="JRS1" s="249"/>
      <c r="JRT1" s="249"/>
      <c r="JRU1" s="249"/>
      <c r="JRV1" s="249"/>
      <c r="JRW1" s="249"/>
      <c r="JRX1" s="249"/>
      <c r="JRY1" s="249"/>
      <c r="JRZ1" s="249"/>
      <c r="JSA1" s="249"/>
      <c r="JSB1" s="249"/>
      <c r="JSC1" s="249"/>
      <c r="JSD1" s="249"/>
      <c r="JSE1" s="249"/>
      <c r="JSF1" s="249"/>
      <c r="JSG1" s="249"/>
      <c r="JSH1" s="249"/>
      <c r="JSI1" s="249"/>
      <c r="JSJ1" s="249"/>
      <c r="JSK1" s="249"/>
      <c r="JSL1" s="249"/>
      <c r="JSM1" s="249"/>
      <c r="JSN1" s="249"/>
      <c r="JSO1" s="249"/>
      <c r="JSP1" s="249"/>
      <c r="JSQ1" s="249"/>
      <c r="JSR1" s="249"/>
      <c r="JSS1" s="249"/>
      <c r="JST1" s="249"/>
      <c r="JSU1" s="249"/>
      <c r="JSV1" s="249"/>
      <c r="JSW1" s="249"/>
      <c r="JSX1" s="249"/>
      <c r="JSY1" s="249"/>
      <c r="JSZ1" s="249"/>
      <c r="JTA1" s="249"/>
      <c r="JTB1" s="249"/>
      <c r="JTC1" s="249"/>
      <c r="JTD1" s="249"/>
      <c r="JTE1" s="249"/>
      <c r="JTF1" s="249"/>
      <c r="JTG1" s="249"/>
      <c r="JTH1" s="249"/>
      <c r="JTI1" s="249"/>
      <c r="JTJ1" s="249"/>
      <c r="JTK1" s="249"/>
      <c r="JTL1" s="249"/>
      <c r="JTM1" s="249"/>
      <c r="JTN1" s="249"/>
      <c r="JTO1" s="249"/>
      <c r="JTP1" s="249"/>
      <c r="JTQ1" s="249"/>
      <c r="JTR1" s="249"/>
      <c r="JTS1" s="249"/>
      <c r="JTT1" s="249"/>
      <c r="JTU1" s="249"/>
      <c r="JTV1" s="249"/>
      <c r="JTW1" s="249"/>
      <c r="JTX1" s="249"/>
      <c r="JTY1" s="249"/>
      <c r="JTZ1" s="249"/>
      <c r="JUA1" s="249"/>
      <c r="JUB1" s="249"/>
      <c r="JUC1" s="249"/>
      <c r="JUD1" s="249"/>
      <c r="JUE1" s="249"/>
      <c r="JUF1" s="249"/>
      <c r="JUG1" s="249"/>
      <c r="JUH1" s="249"/>
      <c r="JUI1" s="249"/>
      <c r="JUJ1" s="249"/>
      <c r="JUK1" s="249"/>
      <c r="JUL1" s="249"/>
      <c r="JUM1" s="249"/>
      <c r="JUN1" s="249"/>
      <c r="JUO1" s="249"/>
      <c r="JUP1" s="249"/>
      <c r="JUQ1" s="249"/>
      <c r="JUR1" s="249"/>
      <c r="JUS1" s="249"/>
      <c r="JUT1" s="249"/>
      <c r="JUU1" s="249"/>
      <c r="JUV1" s="249"/>
      <c r="JUW1" s="249"/>
      <c r="JUX1" s="249"/>
      <c r="JUY1" s="249"/>
      <c r="JUZ1" s="249"/>
      <c r="JVA1" s="249"/>
      <c r="JVB1" s="249"/>
      <c r="JVC1" s="249"/>
      <c r="JVD1" s="249"/>
      <c r="JVE1" s="249"/>
      <c r="JVF1" s="249"/>
      <c r="JVG1" s="249"/>
      <c r="JVH1" s="249"/>
      <c r="JVI1" s="249"/>
      <c r="JVJ1" s="249"/>
      <c r="JVK1" s="249"/>
      <c r="JVL1" s="249"/>
      <c r="JVM1" s="249"/>
      <c r="JVN1" s="249"/>
      <c r="JVO1" s="249"/>
      <c r="JVP1" s="249"/>
      <c r="JVQ1" s="249"/>
      <c r="JVR1" s="249"/>
      <c r="JVS1" s="249"/>
      <c r="JVT1" s="249"/>
      <c r="JVU1" s="249"/>
      <c r="JVV1" s="249"/>
      <c r="JVW1" s="249"/>
      <c r="JVX1" s="249"/>
      <c r="JVY1" s="249"/>
      <c r="JVZ1" s="249"/>
      <c r="JWA1" s="249"/>
      <c r="JWB1" s="249"/>
      <c r="JWC1" s="249"/>
      <c r="JWD1" s="249"/>
      <c r="JWE1" s="249"/>
      <c r="JWF1" s="249"/>
      <c r="JWG1" s="249"/>
      <c r="JWH1" s="249"/>
      <c r="JWI1" s="249"/>
      <c r="JWJ1" s="249"/>
      <c r="JWK1" s="249"/>
      <c r="JWL1" s="249"/>
      <c r="JWM1" s="249"/>
      <c r="JWN1" s="249"/>
      <c r="JWO1" s="249"/>
      <c r="JWP1" s="249"/>
      <c r="JWQ1" s="249"/>
      <c r="JWR1" s="249"/>
      <c r="JWS1" s="249"/>
      <c r="JWT1" s="249"/>
      <c r="JWU1" s="249"/>
      <c r="JWV1" s="249"/>
      <c r="JWW1" s="249"/>
      <c r="JWX1" s="249"/>
      <c r="JWY1" s="249"/>
      <c r="JWZ1" s="249"/>
      <c r="JXA1" s="249"/>
      <c r="JXB1" s="249"/>
      <c r="JXC1" s="249"/>
      <c r="JXD1" s="249"/>
      <c r="JXE1" s="249"/>
      <c r="JXF1" s="249"/>
      <c r="JXG1" s="249"/>
      <c r="JXH1" s="249"/>
      <c r="JXI1" s="249"/>
      <c r="JXJ1" s="249"/>
      <c r="JXK1" s="249"/>
      <c r="JXL1" s="249"/>
      <c r="JXM1" s="249"/>
      <c r="JXN1" s="249"/>
      <c r="JXO1" s="249"/>
      <c r="JXP1" s="249"/>
      <c r="JXQ1" s="249"/>
      <c r="JXR1" s="249"/>
      <c r="JXS1" s="249"/>
      <c r="JXT1" s="249"/>
      <c r="JXU1" s="249"/>
      <c r="JXV1" s="249"/>
      <c r="JXW1" s="249"/>
      <c r="JXX1" s="249"/>
      <c r="JXY1" s="249"/>
      <c r="JXZ1" s="249"/>
      <c r="JYA1" s="249"/>
      <c r="JYB1" s="249"/>
      <c r="JYC1" s="249"/>
      <c r="JYD1" s="249"/>
      <c r="JYE1" s="249"/>
      <c r="JYF1" s="249"/>
      <c r="JYG1" s="249"/>
      <c r="JYH1" s="249"/>
      <c r="JYI1" s="249"/>
      <c r="JYJ1" s="249"/>
      <c r="JYK1" s="249"/>
      <c r="JYL1" s="249"/>
      <c r="JYM1" s="249"/>
      <c r="JYN1" s="249"/>
      <c r="JYO1" s="249"/>
      <c r="JYP1" s="249"/>
      <c r="JYQ1" s="249"/>
      <c r="JYR1" s="249"/>
      <c r="JYS1" s="249"/>
      <c r="JYT1" s="249"/>
      <c r="JYU1" s="249"/>
      <c r="JYV1" s="249"/>
      <c r="JYW1" s="249"/>
      <c r="JYX1" s="249"/>
      <c r="JYY1" s="249"/>
      <c r="JYZ1" s="249"/>
      <c r="JZA1" s="249"/>
      <c r="JZB1" s="249"/>
      <c r="JZC1" s="249"/>
      <c r="JZD1" s="249"/>
      <c r="JZE1" s="249"/>
      <c r="JZF1" s="249"/>
      <c r="JZG1" s="249"/>
      <c r="JZH1" s="249"/>
      <c r="JZI1" s="249"/>
      <c r="JZJ1" s="249"/>
      <c r="JZK1" s="249"/>
      <c r="JZL1" s="249"/>
      <c r="JZM1" s="249"/>
      <c r="JZN1" s="249"/>
      <c r="JZO1" s="249"/>
      <c r="JZP1" s="249"/>
      <c r="JZQ1" s="249"/>
      <c r="JZR1" s="249"/>
      <c r="JZS1" s="249"/>
      <c r="JZT1" s="249"/>
      <c r="JZU1" s="249"/>
      <c r="JZV1" s="249"/>
      <c r="JZW1" s="249"/>
      <c r="JZX1" s="249"/>
      <c r="JZY1" s="249"/>
      <c r="JZZ1" s="249"/>
      <c r="KAA1" s="249"/>
      <c r="KAB1" s="249"/>
      <c r="KAC1" s="249"/>
      <c r="KAD1" s="249"/>
      <c r="KAE1" s="249"/>
      <c r="KAF1" s="249"/>
      <c r="KAG1" s="249"/>
      <c r="KAH1" s="249"/>
      <c r="KAI1" s="249"/>
      <c r="KAJ1" s="249"/>
      <c r="KAK1" s="249"/>
      <c r="KAL1" s="249"/>
      <c r="KAM1" s="249"/>
      <c r="KAN1" s="249"/>
      <c r="KAO1" s="249"/>
      <c r="KAP1" s="249"/>
      <c r="KAQ1" s="249"/>
      <c r="KAR1" s="249"/>
      <c r="KAS1" s="249"/>
      <c r="KAT1" s="249"/>
      <c r="KAU1" s="249"/>
      <c r="KAV1" s="249"/>
      <c r="KAW1" s="249"/>
      <c r="KAX1" s="249"/>
      <c r="KAY1" s="249"/>
      <c r="KAZ1" s="249"/>
      <c r="KBA1" s="249"/>
      <c r="KBB1" s="249"/>
      <c r="KBC1" s="249"/>
      <c r="KBD1" s="249"/>
      <c r="KBE1" s="249"/>
      <c r="KBF1" s="249"/>
      <c r="KBG1" s="249"/>
      <c r="KBH1" s="249"/>
      <c r="KBI1" s="249"/>
      <c r="KBJ1" s="249"/>
      <c r="KBK1" s="249"/>
      <c r="KBL1" s="249"/>
      <c r="KBM1" s="249"/>
      <c r="KBN1" s="249"/>
      <c r="KBO1" s="249"/>
      <c r="KBP1" s="249"/>
      <c r="KBQ1" s="249"/>
      <c r="KBR1" s="249"/>
      <c r="KBS1" s="249"/>
      <c r="KBT1" s="249"/>
      <c r="KBU1" s="249"/>
      <c r="KBV1" s="249"/>
      <c r="KBW1" s="249"/>
      <c r="KBX1" s="249"/>
      <c r="KBY1" s="249"/>
      <c r="KBZ1" s="249"/>
      <c r="KCA1" s="249"/>
      <c r="KCB1" s="249"/>
      <c r="KCC1" s="249"/>
      <c r="KCD1" s="249"/>
      <c r="KCE1" s="249"/>
      <c r="KCF1" s="249"/>
      <c r="KCG1" s="249"/>
      <c r="KCH1" s="249"/>
      <c r="KCI1" s="249"/>
      <c r="KCJ1" s="249"/>
      <c r="KCK1" s="249"/>
      <c r="KCL1" s="249"/>
      <c r="KCM1" s="249"/>
      <c r="KCN1" s="249"/>
      <c r="KCO1" s="249"/>
      <c r="KCP1" s="249"/>
      <c r="KCQ1" s="249"/>
      <c r="KCR1" s="249"/>
      <c r="KCS1" s="249"/>
      <c r="KCT1" s="249"/>
      <c r="KCU1" s="249"/>
      <c r="KCV1" s="249"/>
      <c r="KCW1" s="249"/>
      <c r="KCX1" s="249"/>
      <c r="KCY1" s="249"/>
      <c r="KCZ1" s="249"/>
      <c r="KDA1" s="249"/>
      <c r="KDB1" s="249"/>
      <c r="KDC1" s="249"/>
      <c r="KDD1" s="249"/>
      <c r="KDE1" s="249"/>
      <c r="KDF1" s="249"/>
      <c r="KDG1" s="249"/>
      <c r="KDH1" s="249"/>
      <c r="KDI1" s="249"/>
      <c r="KDJ1" s="249"/>
      <c r="KDK1" s="249"/>
      <c r="KDL1" s="249"/>
      <c r="KDM1" s="249"/>
      <c r="KDN1" s="249"/>
      <c r="KDO1" s="249"/>
      <c r="KDP1" s="249"/>
      <c r="KDQ1" s="249"/>
      <c r="KDR1" s="249"/>
      <c r="KDS1" s="249"/>
      <c r="KDT1" s="249"/>
      <c r="KDU1" s="249"/>
      <c r="KDV1" s="249"/>
      <c r="KDW1" s="249"/>
      <c r="KDX1" s="249"/>
      <c r="KDY1" s="249"/>
      <c r="KDZ1" s="249"/>
      <c r="KEA1" s="249"/>
      <c r="KEB1" s="249"/>
      <c r="KEC1" s="249"/>
      <c r="KED1" s="249"/>
      <c r="KEE1" s="249"/>
      <c r="KEF1" s="249"/>
      <c r="KEG1" s="249"/>
      <c r="KEH1" s="249"/>
      <c r="KEI1" s="249"/>
      <c r="KEJ1" s="249"/>
      <c r="KEK1" s="249"/>
      <c r="KEL1" s="249"/>
      <c r="KEM1" s="249"/>
      <c r="KEN1" s="249"/>
      <c r="KEO1" s="249"/>
      <c r="KEP1" s="249"/>
      <c r="KEQ1" s="249"/>
      <c r="KER1" s="249"/>
      <c r="KES1" s="249"/>
      <c r="KET1" s="249"/>
      <c r="KEU1" s="249"/>
      <c r="KEV1" s="249"/>
      <c r="KEW1" s="249"/>
      <c r="KEX1" s="249"/>
      <c r="KEY1" s="249"/>
      <c r="KEZ1" s="249"/>
      <c r="KFA1" s="249"/>
      <c r="KFB1" s="249"/>
      <c r="KFC1" s="249"/>
      <c r="KFD1" s="249"/>
      <c r="KFE1" s="249"/>
      <c r="KFF1" s="249"/>
      <c r="KFG1" s="249"/>
      <c r="KFH1" s="249"/>
      <c r="KFI1" s="249"/>
      <c r="KFJ1" s="249"/>
      <c r="KFK1" s="249"/>
      <c r="KFL1" s="249"/>
      <c r="KFM1" s="249"/>
      <c r="KFN1" s="249"/>
      <c r="KFO1" s="249"/>
      <c r="KFP1" s="249"/>
      <c r="KFQ1" s="249"/>
      <c r="KFR1" s="249"/>
      <c r="KFS1" s="249"/>
      <c r="KFT1" s="249"/>
      <c r="KFU1" s="249"/>
      <c r="KFV1" s="249"/>
      <c r="KFW1" s="249"/>
      <c r="KFX1" s="249"/>
      <c r="KFY1" s="249"/>
      <c r="KFZ1" s="249"/>
      <c r="KGA1" s="249"/>
      <c r="KGB1" s="249"/>
      <c r="KGC1" s="249"/>
      <c r="KGD1" s="249"/>
      <c r="KGE1" s="249"/>
      <c r="KGF1" s="249"/>
      <c r="KGG1" s="249"/>
      <c r="KGH1" s="249"/>
      <c r="KGI1" s="249"/>
      <c r="KGJ1" s="249"/>
      <c r="KGK1" s="249"/>
      <c r="KGL1" s="249"/>
      <c r="KGM1" s="249"/>
      <c r="KGN1" s="249"/>
      <c r="KGO1" s="249"/>
      <c r="KGP1" s="249"/>
      <c r="KGQ1" s="249"/>
      <c r="KGR1" s="249"/>
      <c r="KGS1" s="249"/>
      <c r="KGT1" s="249"/>
      <c r="KGU1" s="249"/>
      <c r="KGV1" s="249"/>
      <c r="KGW1" s="249"/>
      <c r="KGX1" s="249"/>
      <c r="KGY1" s="249"/>
      <c r="KGZ1" s="249"/>
      <c r="KHA1" s="249"/>
      <c r="KHB1" s="249"/>
      <c r="KHC1" s="249"/>
      <c r="KHD1" s="249"/>
      <c r="KHE1" s="249"/>
      <c r="KHF1" s="249"/>
      <c r="KHG1" s="249"/>
      <c r="KHH1" s="249"/>
      <c r="KHI1" s="249"/>
      <c r="KHJ1" s="249"/>
      <c r="KHK1" s="249"/>
      <c r="KHL1" s="249"/>
      <c r="KHM1" s="249"/>
      <c r="KHN1" s="249"/>
      <c r="KHO1" s="249"/>
      <c r="KHP1" s="249"/>
      <c r="KHQ1" s="249"/>
      <c r="KHR1" s="249"/>
      <c r="KHS1" s="249"/>
      <c r="KHT1" s="249"/>
      <c r="KHU1" s="249"/>
      <c r="KHV1" s="249"/>
      <c r="KHW1" s="249"/>
      <c r="KHX1" s="249"/>
      <c r="KHY1" s="249"/>
      <c r="KHZ1" s="249"/>
      <c r="KIA1" s="249"/>
      <c r="KIB1" s="249"/>
      <c r="KIC1" s="249"/>
      <c r="KID1" s="249"/>
      <c r="KIE1" s="249"/>
      <c r="KIF1" s="249"/>
      <c r="KIG1" s="249"/>
      <c r="KIH1" s="249"/>
      <c r="KII1" s="249"/>
      <c r="KIJ1" s="249"/>
      <c r="KIK1" s="249"/>
      <c r="KIL1" s="249"/>
      <c r="KIM1" s="249"/>
      <c r="KIN1" s="249"/>
      <c r="KIO1" s="249"/>
      <c r="KIP1" s="249"/>
      <c r="KIQ1" s="249"/>
      <c r="KIR1" s="249"/>
      <c r="KIS1" s="249"/>
      <c r="KIT1" s="249"/>
      <c r="KIU1" s="249"/>
      <c r="KIV1" s="249"/>
      <c r="KIW1" s="249"/>
      <c r="KIX1" s="249"/>
      <c r="KIY1" s="249"/>
      <c r="KIZ1" s="249"/>
      <c r="KJA1" s="249"/>
      <c r="KJB1" s="249"/>
      <c r="KJC1" s="249"/>
      <c r="KJD1" s="249"/>
      <c r="KJE1" s="249"/>
      <c r="KJF1" s="249"/>
      <c r="KJG1" s="249"/>
      <c r="KJH1" s="249"/>
      <c r="KJI1" s="249"/>
      <c r="KJJ1" s="249"/>
      <c r="KJK1" s="249"/>
      <c r="KJL1" s="249"/>
      <c r="KJM1" s="249"/>
      <c r="KJN1" s="249"/>
      <c r="KJO1" s="249"/>
      <c r="KJP1" s="249"/>
      <c r="KJQ1" s="249"/>
      <c r="KJR1" s="249"/>
      <c r="KJS1" s="249"/>
      <c r="KJT1" s="249"/>
      <c r="KJU1" s="249"/>
      <c r="KJV1" s="249"/>
      <c r="KJW1" s="249"/>
      <c r="KJX1" s="249"/>
      <c r="KJY1" s="249"/>
      <c r="KJZ1" s="249"/>
      <c r="KKA1" s="249"/>
      <c r="KKB1" s="249"/>
      <c r="KKC1" s="249"/>
      <c r="KKD1" s="249"/>
      <c r="KKE1" s="249"/>
      <c r="KKF1" s="249"/>
      <c r="KKG1" s="249"/>
      <c r="KKH1" s="249"/>
      <c r="KKI1" s="249"/>
      <c r="KKJ1" s="249"/>
      <c r="KKK1" s="249"/>
      <c r="KKL1" s="249"/>
      <c r="KKM1" s="249"/>
      <c r="KKN1" s="249"/>
      <c r="KKO1" s="249"/>
      <c r="KKP1" s="249"/>
      <c r="KKQ1" s="249"/>
      <c r="KKR1" s="249"/>
      <c r="KKS1" s="249"/>
      <c r="KKT1" s="249"/>
      <c r="KKU1" s="249"/>
      <c r="KKV1" s="249"/>
      <c r="KKW1" s="249"/>
      <c r="KKX1" s="249"/>
      <c r="KKY1" s="249"/>
      <c r="KKZ1" s="249"/>
      <c r="KLA1" s="249"/>
      <c r="KLB1" s="249"/>
      <c r="KLC1" s="249"/>
      <c r="KLD1" s="249"/>
      <c r="KLE1" s="249"/>
      <c r="KLF1" s="249"/>
      <c r="KLG1" s="249"/>
      <c r="KLH1" s="249"/>
      <c r="KLI1" s="249"/>
      <c r="KLJ1" s="249"/>
      <c r="KLK1" s="249"/>
      <c r="KLL1" s="249"/>
      <c r="KLM1" s="249"/>
      <c r="KLN1" s="249"/>
      <c r="KLO1" s="249"/>
      <c r="KLP1" s="249"/>
      <c r="KLQ1" s="249"/>
      <c r="KLR1" s="249"/>
      <c r="KLS1" s="249"/>
      <c r="KLT1" s="249"/>
      <c r="KLU1" s="249"/>
      <c r="KLV1" s="249"/>
      <c r="KLW1" s="249"/>
      <c r="KLX1" s="249"/>
      <c r="KLY1" s="249"/>
      <c r="KLZ1" s="249"/>
      <c r="KMA1" s="249"/>
      <c r="KMB1" s="249"/>
      <c r="KMC1" s="249"/>
      <c r="KMD1" s="249"/>
      <c r="KME1" s="249"/>
      <c r="KMF1" s="249"/>
      <c r="KMG1" s="249"/>
      <c r="KMH1" s="249"/>
      <c r="KMI1" s="249"/>
      <c r="KMJ1" s="249"/>
      <c r="KMK1" s="249"/>
      <c r="KML1" s="249"/>
      <c r="KMM1" s="249"/>
      <c r="KMN1" s="249"/>
      <c r="KMO1" s="249"/>
      <c r="KMP1" s="249"/>
      <c r="KMQ1" s="249"/>
      <c r="KMR1" s="249"/>
      <c r="KMS1" s="249"/>
      <c r="KMT1" s="249"/>
      <c r="KMU1" s="249"/>
      <c r="KMV1" s="249"/>
      <c r="KMW1" s="249"/>
      <c r="KMX1" s="249"/>
      <c r="KMY1" s="249"/>
      <c r="KMZ1" s="249"/>
      <c r="KNA1" s="249"/>
      <c r="KNB1" s="249"/>
      <c r="KNC1" s="249"/>
      <c r="KND1" s="249"/>
      <c r="KNE1" s="249"/>
      <c r="KNF1" s="249"/>
      <c r="KNG1" s="249"/>
      <c r="KNH1" s="249"/>
      <c r="KNI1" s="249"/>
      <c r="KNJ1" s="249"/>
      <c r="KNK1" s="249"/>
      <c r="KNL1" s="249"/>
      <c r="KNM1" s="249"/>
      <c r="KNN1" s="249"/>
      <c r="KNO1" s="249"/>
      <c r="KNP1" s="249"/>
      <c r="KNQ1" s="249"/>
      <c r="KNR1" s="249"/>
      <c r="KNS1" s="249"/>
      <c r="KNT1" s="249"/>
      <c r="KNU1" s="249"/>
      <c r="KNV1" s="249"/>
      <c r="KNW1" s="249"/>
      <c r="KNX1" s="249"/>
      <c r="KNY1" s="249"/>
      <c r="KNZ1" s="249"/>
      <c r="KOA1" s="249"/>
      <c r="KOB1" s="249"/>
      <c r="KOC1" s="249"/>
      <c r="KOD1" s="249"/>
      <c r="KOE1" s="249"/>
      <c r="KOF1" s="249"/>
      <c r="KOG1" s="249"/>
      <c r="KOH1" s="249"/>
      <c r="KOI1" s="249"/>
      <c r="KOJ1" s="249"/>
      <c r="KOK1" s="249"/>
      <c r="KOL1" s="249"/>
      <c r="KOM1" s="249"/>
      <c r="KON1" s="249"/>
      <c r="KOO1" s="249"/>
      <c r="KOP1" s="249"/>
      <c r="KOQ1" s="249"/>
      <c r="KOR1" s="249"/>
      <c r="KOS1" s="249"/>
      <c r="KOT1" s="249"/>
      <c r="KOU1" s="249"/>
      <c r="KOV1" s="249"/>
      <c r="KOW1" s="249"/>
      <c r="KOX1" s="249"/>
      <c r="KOY1" s="249"/>
      <c r="KOZ1" s="249"/>
      <c r="KPA1" s="249"/>
      <c r="KPB1" s="249"/>
      <c r="KPC1" s="249"/>
      <c r="KPD1" s="249"/>
      <c r="KPE1" s="249"/>
      <c r="KPF1" s="249"/>
      <c r="KPG1" s="249"/>
      <c r="KPH1" s="249"/>
      <c r="KPI1" s="249"/>
      <c r="KPJ1" s="249"/>
      <c r="KPK1" s="249"/>
      <c r="KPL1" s="249"/>
      <c r="KPM1" s="249"/>
      <c r="KPN1" s="249"/>
      <c r="KPO1" s="249"/>
      <c r="KPP1" s="249"/>
      <c r="KPQ1" s="249"/>
      <c r="KPR1" s="249"/>
      <c r="KPS1" s="249"/>
      <c r="KPT1" s="249"/>
      <c r="KPU1" s="249"/>
      <c r="KPV1" s="249"/>
      <c r="KPW1" s="249"/>
      <c r="KPX1" s="249"/>
      <c r="KPY1" s="249"/>
      <c r="KPZ1" s="249"/>
      <c r="KQA1" s="249"/>
      <c r="KQB1" s="249"/>
      <c r="KQC1" s="249"/>
      <c r="KQD1" s="249"/>
      <c r="KQE1" s="249"/>
      <c r="KQF1" s="249"/>
      <c r="KQG1" s="249"/>
      <c r="KQH1" s="249"/>
      <c r="KQI1" s="249"/>
      <c r="KQJ1" s="249"/>
      <c r="KQK1" s="249"/>
      <c r="KQL1" s="249"/>
      <c r="KQM1" s="249"/>
      <c r="KQN1" s="249"/>
      <c r="KQO1" s="249"/>
      <c r="KQP1" s="249"/>
      <c r="KQQ1" s="249"/>
      <c r="KQR1" s="249"/>
      <c r="KQS1" s="249"/>
      <c r="KQT1" s="249"/>
      <c r="KQU1" s="249"/>
      <c r="KQV1" s="249"/>
      <c r="KQW1" s="249"/>
      <c r="KQX1" s="249"/>
      <c r="KQY1" s="249"/>
      <c r="KQZ1" s="249"/>
      <c r="KRA1" s="249"/>
      <c r="KRB1" s="249"/>
      <c r="KRC1" s="249"/>
      <c r="KRD1" s="249"/>
      <c r="KRE1" s="249"/>
      <c r="KRF1" s="249"/>
      <c r="KRG1" s="249"/>
      <c r="KRH1" s="249"/>
      <c r="KRI1" s="249"/>
      <c r="KRJ1" s="249"/>
      <c r="KRK1" s="249"/>
      <c r="KRL1" s="249"/>
      <c r="KRM1" s="249"/>
      <c r="KRN1" s="249"/>
      <c r="KRO1" s="249"/>
      <c r="KRP1" s="249"/>
      <c r="KRQ1" s="249"/>
      <c r="KRR1" s="249"/>
      <c r="KRS1" s="249"/>
      <c r="KRT1" s="249"/>
      <c r="KRU1" s="249"/>
      <c r="KRV1" s="249"/>
      <c r="KRW1" s="249"/>
      <c r="KRX1" s="249"/>
      <c r="KRY1" s="249"/>
      <c r="KRZ1" s="249"/>
      <c r="KSA1" s="249"/>
      <c r="KSB1" s="249"/>
      <c r="KSC1" s="249"/>
      <c r="KSD1" s="249"/>
      <c r="KSE1" s="249"/>
      <c r="KSF1" s="249"/>
      <c r="KSG1" s="249"/>
      <c r="KSH1" s="249"/>
      <c r="KSI1" s="249"/>
      <c r="KSJ1" s="249"/>
      <c r="KSK1" s="249"/>
      <c r="KSL1" s="249"/>
      <c r="KSM1" s="249"/>
      <c r="KSN1" s="249"/>
      <c r="KSO1" s="249"/>
      <c r="KSP1" s="249"/>
      <c r="KSQ1" s="249"/>
      <c r="KSR1" s="249"/>
      <c r="KSS1" s="249"/>
      <c r="KST1" s="249"/>
      <c r="KSU1" s="249"/>
      <c r="KSV1" s="249"/>
      <c r="KSW1" s="249"/>
      <c r="KSX1" s="249"/>
      <c r="KSY1" s="249"/>
      <c r="KSZ1" s="249"/>
      <c r="KTA1" s="249"/>
      <c r="KTB1" s="249"/>
      <c r="KTC1" s="249"/>
      <c r="KTD1" s="249"/>
      <c r="KTE1" s="249"/>
      <c r="KTF1" s="249"/>
      <c r="KTG1" s="249"/>
      <c r="KTH1" s="249"/>
      <c r="KTI1" s="249"/>
      <c r="KTJ1" s="249"/>
      <c r="KTK1" s="249"/>
      <c r="KTL1" s="249"/>
      <c r="KTM1" s="249"/>
      <c r="KTN1" s="249"/>
      <c r="KTO1" s="249"/>
      <c r="KTP1" s="249"/>
      <c r="KTQ1" s="249"/>
      <c r="KTR1" s="249"/>
      <c r="KTS1" s="249"/>
      <c r="KTT1" s="249"/>
      <c r="KTU1" s="249"/>
      <c r="KTV1" s="249"/>
      <c r="KTW1" s="249"/>
      <c r="KTX1" s="249"/>
      <c r="KTY1" s="249"/>
      <c r="KTZ1" s="249"/>
      <c r="KUA1" s="249"/>
      <c r="KUB1" s="249"/>
      <c r="KUC1" s="249"/>
      <c r="KUD1" s="249"/>
      <c r="KUE1" s="249"/>
      <c r="KUF1" s="249"/>
      <c r="KUG1" s="249"/>
      <c r="KUH1" s="249"/>
      <c r="KUI1" s="249"/>
      <c r="KUJ1" s="249"/>
      <c r="KUK1" s="249"/>
      <c r="KUL1" s="249"/>
      <c r="KUM1" s="249"/>
      <c r="KUN1" s="249"/>
      <c r="KUO1" s="249"/>
      <c r="KUP1" s="249"/>
      <c r="KUQ1" s="249"/>
      <c r="KUR1" s="249"/>
      <c r="KUS1" s="249"/>
      <c r="KUT1" s="249"/>
      <c r="KUU1" s="249"/>
      <c r="KUV1" s="249"/>
      <c r="KUW1" s="249"/>
      <c r="KUX1" s="249"/>
      <c r="KUY1" s="249"/>
      <c r="KUZ1" s="249"/>
      <c r="KVA1" s="249"/>
      <c r="KVB1" s="249"/>
      <c r="KVC1" s="249"/>
      <c r="KVD1" s="249"/>
      <c r="KVE1" s="249"/>
      <c r="KVF1" s="249"/>
      <c r="KVG1" s="249"/>
      <c r="KVH1" s="249"/>
      <c r="KVI1" s="249"/>
      <c r="KVJ1" s="249"/>
      <c r="KVK1" s="249"/>
      <c r="KVL1" s="249"/>
      <c r="KVM1" s="249"/>
      <c r="KVN1" s="249"/>
      <c r="KVO1" s="249"/>
      <c r="KVP1" s="249"/>
      <c r="KVQ1" s="249"/>
      <c r="KVR1" s="249"/>
      <c r="KVS1" s="249"/>
      <c r="KVT1" s="249"/>
      <c r="KVU1" s="249"/>
      <c r="KVV1" s="249"/>
      <c r="KVW1" s="249"/>
      <c r="KVX1" s="249"/>
      <c r="KVY1" s="249"/>
      <c r="KVZ1" s="249"/>
      <c r="KWA1" s="249"/>
      <c r="KWB1" s="249"/>
      <c r="KWC1" s="249"/>
      <c r="KWD1" s="249"/>
      <c r="KWE1" s="249"/>
      <c r="KWF1" s="249"/>
      <c r="KWG1" s="249"/>
      <c r="KWH1" s="249"/>
      <c r="KWI1" s="249"/>
      <c r="KWJ1" s="249"/>
      <c r="KWK1" s="249"/>
      <c r="KWL1" s="249"/>
      <c r="KWM1" s="249"/>
      <c r="KWN1" s="249"/>
      <c r="KWO1" s="249"/>
      <c r="KWP1" s="249"/>
      <c r="KWQ1" s="249"/>
      <c r="KWR1" s="249"/>
      <c r="KWS1" s="249"/>
      <c r="KWT1" s="249"/>
      <c r="KWU1" s="249"/>
      <c r="KWV1" s="249"/>
      <c r="KWW1" s="249"/>
      <c r="KWX1" s="249"/>
      <c r="KWY1" s="249"/>
      <c r="KWZ1" s="249"/>
      <c r="KXA1" s="249"/>
      <c r="KXB1" s="249"/>
      <c r="KXC1" s="249"/>
      <c r="KXD1" s="249"/>
      <c r="KXE1" s="249"/>
      <c r="KXF1" s="249"/>
      <c r="KXG1" s="249"/>
      <c r="KXH1" s="249"/>
      <c r="KXI1" s="249"/>
      <c r="KXJ1" s="249"/>
      <c r="KXK1" s="249"/>
      <c r="KXL1" s="249"/>
      <c r="KXM1" s="249"/>
      <c r="KXN1" s="249"/>
      <c r="KXO1" s="249"/>
      <c r="KXP1" s="249"/>
      <c r="KXQ1" s="249"/>
      <c r="KXR1" s="249"/>
      <c r="KXS1" s="249"/>
      <c r="KXT1" s="249"/>
      <c r="KXU1" s="249"/>
      <c r="KXV1" s="249"/>
      <c r="KXW1" s="249"/>
      <c r="KXX1" s="249"/>
      <c r="KXY1" s="249"/>
      <c r="KXZ1" s="249"/>
      <c r="KYA1" s="249"/>
      <c r="KYB1" s="249"/>
      <c r="KYC1" s="249"/>
      <c r="KYD1" s="249"/>
      <c r="KYE1" s="249"/>
      <c r="KYF1" s="249"/>
      <c r="KYG1" s="249"/>
      <c r="KYH1" s="249"/>
      <c r="KYI1" s="249"/>
      <c r="KYJ1" s="249"/>
      <c r="KYK1" s="249"/>
      <c r="KYL1" s="249"/>
      <c r="KYM1" s="249"/>
      <c r="KYN1" s="249"/>
      <c r="KYO1" s="249"/>
      <c r="KYP1" s="249"/>
      <c r="KYQ1" s="249"/>
      <c r="KYR1" s="249"/>
      <c r="KYS1" s="249"/>
      <c r="KYT1" s="249"/>
      <c r="KYU1" s="249"/>
      <c r="KYV1" s="249"/>
      <c r="KYW1" s="249"/>
      <c r="KYX1" s="249"/>
      <c r="KYY1" s="249"/>
      <c r="KYZ1" s="249"/>
      <c r="KZA1" s="249"/>
      <c r="KZB1" s="249"/>
      <c r="KZC1" s="249"/>
      <c r="KZD1" s="249"/>
      <c r="KZE1" s="249"/>
      <c r="KZF1" s="249"/>
      <c r="KZG1" s="249"/>
      <c r="KZH1" s="249"/>
      <c r="KZI1" s="249"/>
      <c r="KZJ1" s="249"/>
      <c r="KZK1" s="249"/>
      <c r="KZL1" s="249"/>
      <c r="KZM1" s="249"/>
      <c r="KZN1" s="249"/>
      <c r="KZO1" s="249"/>
      <c r="KZP1" s="249"/>
      <c r="KZQ1" s="249"/>
      <c r="KZR1" s="249"/>
      <c r="KZS1" s="249"/>
      <c r="KZT1" s="249"/>
      <c r="KZU1" s="249"/>
      <c r="KZV1" s="249"/>
      <c r="KZW1" s="249"/>
      <c r="KZX1" s="249"/>
      <c r="KZY1" s="249"/>
      <c r="KZZ1" s="249"/>
      <c r="LAA1" s="249"/>
      <c r="LAB1" s="249"/>
      <c r="LAC1" s="249"/>
      <c r="LAD1" s="249"/>
      <c r="LAE1" s="249"/>
      <c r="LAF1" s="249"/>
      <c r="LAG1" s="249"/>
      <c r="LAH1" s="249"/>
      <c r="LAI1" s="249"/>
      <c r="LAJ1" s="249"/>
      <c r="LAK1" s="249"/>
      <c r="LAL1" s="249"/>
      <c r="LAM1" s="249"/>
      <c r="LAN1" s="249"/>
      <c r="LAO1" s="249"/>
      <c r="LAP1" s="249"/>
      <c r="LAQ1" s="249"/>
      <c r="LAR1" s="249"/>
      <c r="LAS1" s="249"/>
      <c r="LAT1" s="249"/>
      <c r="LAU1" s="249"/>
      <c r="LAV1" s="249"/>
      <c r="LAW1" s="249"/>
      <c r="LAX1" s="249"/>
      <c r="LAY1" s="249"/>
      <c r="LAZ1" s="249"/>
      <c r="LBA1" s="249"/>
      <c r="LBB1" s="249"/>
      <c r="LBC1" s="249"/>
      <c r="LBD1" s="249"/>
      <c r="LBE1" s="249"/>
      <c r="LBF1" s="249"/>
      <c r="LBG1" s="249"/>
      <c r="LBH1" s="249"/>
      <c r="LBI1" s="249"/>
      <c r="LBJ1" s="249"/>
      <c r="LBK1" s="249"/>
      <c r="LBL1" s="249"/>
      <c r="LBM1" s="249"/>
      <c r="LBN1" s="249"/>
      <c r="LBO1" s="249"/>
      <c r="LBP1" s="249"/>
      <c r="LBQ1" s="249"/>
      <c r="LBR1" s="249"/>
      <c r="LBS1" s="249"/>
      <c r="LBT1" s="249"/>
      <c r="LBU1" s="249"/>
      <c r="LBV1" s="249"/>
      <c r="LBW1" s="249"/>
      <c r="LBX1" s="249"/>
      <c r="LBY1" s="249"/>
      <c r="LBZ1" s="249"/>
      <c r="LCA1" s="249"/>
      <c r="LCB1" s="249"/>
      <c r="LCC1" s="249"/>
      <c r="LCD1" s="249"/>
      <c r="LCE1" s="249"/>
      <c r="LCF1" s="249"/>
      <c r="LCG1" s="249"/>
      <c r="LCH1" s="249"/>
      <c r="LCI1" s="249"/>
      <c r="LCJ1" s="249"/>
      <c r="LCK1" s="249"/>
      <c r="LCL1" s="249"/>
      <c r="LCM1" s="249"/>
      <c r="LCN1" s="249"/>
      <c r="LCO1" s="249"/>
      <c r="LCP1" s="249"/>
      <c r="LCQ1" s="249"/>
      <c r="LCR1" s="249"/>
      <c r="LCS1" s="249"/>
      <c r="LCT1" s="249"/>
      <c r="LCU1" s="249"/>
      <c r="LCV1" s="249"/>
      <c r="LCW1" s="249"/>
      <c r="LCX1" s="249"/>
      <c r="LCY1" s="249"/>
      <c r="LCZ1" s="249"/>
      <c r="LDA1" s="249"/>
      <c r="LDB1" s="249"/>
      <c r="LDC1" s="249"/>
      <c r="LDD1" s="249"/>
      <c r="LDE1" s="249"/>
      <c r="LDF1" s="249"/>
      <c r="LDG1" s="249"/>
      <c r="LDH1" s="249"/>
      <c r="LDI1" s="249"/>
      <c r="LDJ1" s="249"/>
      <c r="LDK1" s="249"/>
      <c r="LDL1" s="249"/>
      <c r="LDM1" s="249"/>
      <c r="LDN1" s="249"/>
      <c r="LDO1" s="249"/>
      <c r="LDP1" s="249"/>
      <c r="LDQ1" s="249"/>
      <c r="LDR1" s="249"/>
      <c r="LDS1" s="249"/>
      <c r="LDT1" s="249"/>
      <c r="LDU1" s="249"/>
      <c r="LDV1" s="249"/>
      <c r="LDW1" s="249"/>
      <c r="LDX1" s="249"/>
      <c r="LDY1" s="249"/>
      <c r="LDZ1" s="249"/>
      <c r="LEA1" s="249"/>
      <c r="LEB1" s="249"/>
      <c r="LEC1" s="249"/>
      <c r="LED1" s="249"/>
      <c r="LEE1" s="249"/>
      <c r="LEF1" s="249"/>
      <c r="LEG1" s="249"/>
      <c r="LEH1" s="249"/>
      <c r="LEI1" s="249"/>
      <c r="LEJ1" s="249"/>
      <c r="LEK1" s="249"/>
      <c r="LEL1" s="249"/>
      <c r="LEM1" s="249"/>
      <c r="LEN1" s="249"/>
      <c r="LEO1" s="249"/>
      <c r="LEP1" s="249"/>
      <c r="LEQ1" s="249"/>
      <c r="LER1" s="249"/>
      <c r="LES1" s="249"/>
      <c r="LET1" s="249"/>
      <c r="LEU1" s="249"/>
      <c r="LEV1" s="249"/>
      <c r="LEW1" s="249"/>
      <c r="LEX1" s="249"/>
      <c r="LEY1" s="249"/>
      <c r="LEZ1" s="249"/>
      <c r="LFA1" s="249"/>
      <c r="LFB1" s="249"/>
      <c r="LFC1" s="249"/>
      <c r="LFD1" s="249"/>
      <c r="LFE1" s="249"/>
      <c r="LFF1" s="249"/>
      <c r="LFG1" s="249"/>
      <c r="LFH1" s="249"/>
      <c r="LFI1" s="249"/>
      <c r="LFJ1" s="249"/>
      <c r="LFK1" s="249"/>
      <c r="LFL1" s="249"/>
      <c r="LFM1" s="249"/>
      <c r="LFN1" s="249"/>
      <c r="LFO1" s="249"/>
      <c r="LFP1" s="249"/>
      <c r="LFQ1" s="249"/>
      <c r="LFR1" s="249"/>
      <c r="LFS1" s="249"/>
      <c r="LFT1" s="249"/>
      <c r="LFU1" s="249"/>
      <c r="LFV1" s="249"/>
      <c r="LFW1" s="249"/>
      <c r="LFX1" s="249"/>
      <c r="LFY1" s="249"/>
      <c r="LFZ1" s="249"/>
      <c r="LGA1" s="249"/>
      <c r="LGB1" s="249"/>
      <c r="LGC1" s="249"/>
      <c r="LGD1" s="249"/>
      <c r="LGE1" s="249"/>
      <c r="LGF1" s="249"/>
      <c r="LGG1" s="249"/>
      <c r="LGH1" s="249"/>
      <c r="LGI1" s="249"/>
      <c r="LGJ1" s="249"/>
      <c r="LGK1" s="249"/>
      <c r="LGL1" s="249"/>
      <c r="LGM1" s="249"/>
      <c r="LGN1" s="249"/>
      <c r="LGO1" s="249"/>
      <c r="LGP1" s="249"/>
      <c r="LGQ1" s="249"/>
      <c r="LGR1" s="249"/>
      <c r="LGS1" s="249"/>
      <c r="LGT1" s="249"/>
      <c r="LGU1" s="249"/>
      <c r="LGV1" s="249"/>
      <c r="LGW1" s="249"/>
      <c r="LGX1" s="249"/>
      <c r="LGY1" s="249"/>
      <c r="LGZ1" s="249"/>
      <c r="LHA1" s="249"/>
      <c r="LHB1" s="249"/>
      <c r="LHC1" s="249"/>
      <c r="LHD1" s="249"/>
      <c r="LHE1" s="249"/>
      <c r="LHF1" s="249"/>
      <c r="LHG1" s="249"/>
      <c r="LHH1" s="249"/>
      <c r="LHI1" s="249"/>
      <c r="LHJ1" s="249"/>
      <c r="LHK1" s="249"/>
      <c r="LHL1" s="249"/>
      <c r="LHM1" s="249"/>
      <c r="LHN1" s="249"/>
      <c r="LHO1" s="249"/>
      <c r="LHP1" s="249"/>
      <c r="LHQ1" s="249"/>
      <c r="LHR1" s="249"/>
      <c r="LHS1" s="249"/>
      <c r="LHT1" s="249"/>
      <c r="LHU1" s="249"/>
      <c r="LHV1" s="249"/>
      <c r="LHW1" s="249"/>
      <c r="LHX1" s="249"/>
      <c r="LHY1" s="249"/>
      <c r="LHZ1" s="249"/>
      <c r="LIA1" s="249"/>
      <c r="LIB1" s="249"/>
      <c r="LIC1" s="249"/>
      <c r="LID1" s="249"/>
      <c r="LIE1" s="249"/>
      <c r="LIF1" s="249"/>
      <c r="LIG1" s="249"/>
      <c r="LIH1" s="249"/>
      <c r="LII1" s="249"/>
      <c r="LIJ1" s="249"/>
      <c r="LIK1" s="249"/>
      <c r="LIL1" s="249"/>
      <c r="LIM1" s="249"/>
      <c r="LIN1" s="249"/>
      <c r="LIO1" s="249"/>
      <c r="LIP1" s="249"/>
      <c r="LIQ1" s="249"/>
      <c r="LIR1" s="249"/>
      <c r="LIS1" s="249"/>
      <c r="LIT1" s="249"/>
      <c r="LIU1" s="249"/>
      <c r="LIV1" s="249"/>
      <c r="LIW1" s="249"/>
      <c r="LIX1" s="249"/>
      <c r="LIY1" s="249"/>
      <c r="LIZ1" s="249"/>
      <c r="LJA1" s="249"/>
      <c r="LJB1" s="249"/>
      <c r="LJC1" s="249"/>
      <c r="LJD1" s="249"/>
      <c r="LJE1" s="249"/>
      <c r="LJF1" s="249"/>
      <c r="LJG1" s="249"/>
      <c r="LJH1" s="249"/>
      <c r="LJI1" s="249"/>
      <c r="LJJ1" s="249"/>
      <c r="LJK1" s="249"/>
      <c r="LJL1" s="249"/>
      <c r="LJM1" s="249"/>
      <c r="LJN1" s="249"/>
      <c r="LJO1" s="249"/>
      <c r="LJP1" s="249"/>
      <c r="LJQ1" s="249"/>
      <c r="LJR1" s="249"/>
      <c r="LJS1" s="249"/>
      <c r="LJT1" s="249"/>
      <c r="LJU1" s="249"/>
      <c r="LJV1" s="249"/>
      <c r="LJW1" s="249"/>
      <c r="LJX1" s="249"/>
      <c r="LJY1" s="249"/>
      <c r="LJZ1" s="249"/>
      <c r="LKA1" s="249"/>
      <c r="LKB1" s="249"/>
      <c r="LKC1" s="249"/>
      <c r="LKD1" s="249"/>
      <c r="LKE1" s="249"/>
      <c r="LKF1" s="249"/>
      <c r="LKG1" s="249"/>
      <c r="LKH1" s="249"/>
      <c r="LKI1" s="249"/>
      <c r="LKJ1" s="249"/>
      <c r="LKK1" s="249"/>
      <c r="LKL1" s="249"/>
      <c r="LKM1" s="249"/>
      <c r="LKN1" s="249"/>
      <c r="LKO1" s="249"/>
      <c r="LKP1" s="249"/>
      <c r="LKQ1" s="249"/>
      <c r="LKR1" s="249"/>
      <c r="LKS1" s="249"/>
      <c r="LKT1" s="249"/>
      <c r="LKU1" s="249"/>
      <c r="LKV1" s="249"/>
      <c r="LKW1" s="249"/>
      <c r="LKX1" s="249"/>
      <c r="LKY1" s="249"/>
      <c r="LKZ1" s="249"/>
      <c r="LLA1" s="249"/>
      <c r="LLB1" s="249"/>
      <c r="LLC1" s="249"/>
      <c r="LLD1" s="249"/>
      <c r="LLE1" s="249"/>
      <c r="LLF1" s="249"/>
      <c r="LLG1" s="249"/>
      <c r="LLH1" s="249"/>
      <c r="LLI1" s="249"/>
      <c r="LLJ1" s="249"/>
      <c r="LLK1" s="249"/>
      <c r="LLL1" s="249"/>
      <c r="LLM1" s="249"/>
      <c r="LLN1" s="249"/>
      <c r="LLO1" s="249"/>
      <c r="LLP1" s="249"/>
      <c r="LLQ1" s="249"/>
      <c r="LLR1" s="249"/>
      <c r="LLS1" s="249"/>
      <c r="LLT1" s="249"/>
      <c r="LLU1" s="249"/>
      <c r="LLV1" s="249"/>
      <c r="LLW1" s="249"/>
      <c r="LLX1" s="249"/>
      <c r="LLY1" s="249"/>
      <c r="LLZ1" s="249"/>
      <c r="LMA1" s="249"/>
      <c r="LMB1" s="249"/>
      <c r="LMC1" s="249"/>
      <c r="LMD1" s="249"/>
      <c r="LME1" s="249"/>
      <c r="LMF1" s="249"/>
      <c r="LMG1" s="249"/>
      <c r="LMH1" s="249"/>
      <c r="LMI1" s="249"/>
      <c r="LMJ1" s="249"/>
      <c r="LMK1" s="249"/>
      <c r="LML1" s="249"/>
      <c r="LMM1" s="249"/>
      <c r="LMN1" s="249"/>
      <c r="LMO1" s="249"/>
      <c r="LMP1" s="249"/>
      <c r="LMQ1" s="249"/>
      <c r="LMR1" s="249"/>
      <c r="LMS1" s="249"/>
      <c r="LMT1" s="249"/>
      <c r="LMU1" s="249"/>
      <c r="LMV1" s="249"/>
      <c r="LMW1" s="249"/>
      <c r="LMX1" s="249"/>
      <c r="LMY1" s="249"/>
      <c r="LMZ1" s="249"/>
      <c r="LNA1" s="249"/>
      <c r="LNB1" s="249"/>
      <c r="LNC1" s="249"/>
      <c r="LND1" s="249"/>
      <c r="LNE1" s="249"/>
      <c r="LNF1" s="249"/>
      <c r="LNG1" s="249"/>
      <c r="LNH1" s="249"/>
      <c r="LNI1" s="249"/>
      <c r="LNJ1" s="249"/>
      <c r="LNK1" s="249"/>
      <c r="LNL1" s="249"/>
      <c r="LNM1" s="249"/>
      <c r="LNN1" s="249"/>
      <c r="LNO1" s="249"/>
      <c r="LNP1" s="249"/>
      <c r="LNQ1" s="249"/>
      <c r="LNR1" s="249"/>
      <c r="LNS1" s="249"/>
      <c r="LNT1" s="249"/>
      <c r="LNU1" s="249"/>
      <c r="LNV1" s="249"/>
      <c r="LNW1" s="249"/>
      <c r="LNX1" s="249"/>
      <c r="LNY1" s="249"/>
      <c r="LNZ1" s="249"/>
      <c r="LOA1" s="249"/>
      <c r="LOB1" s="249"/>
      <c r="LOC1" s="249"/>
      <c r="LOD1" s="249"/>
      <c r="LOE1" s="249"/>
      <c r="LOF1" s="249"/>
      <c r="LOG1" s="249"/>
      <c r="LOH1" s="249"/>
      <c r="LOI1" s="249"/>
      <c r="LOJ1" s="249"/>
      <c r="LOK1" s="249"/>
      <c r="LOL1" s="249"/>
      <c r="LOM1" s="249"/>
      <c r="LON1" s="249"/>
      <c r="LOO1" s="249"/>
      <c r="LOP1" s="249"/>
      <c r="LOQ1" s="249"/>
      <c r="LOR1" s="249"/>
      <c r="LOS1" s="249"/>
      <c r="LOT1" s="249"/>
      <c r="LOU1" s="249"/>
      <c r="LOV1" s="249"/>
      <c r="LOW1" s="249"/>
      <c r="LOX1" s="249"/>
      <c r="LOY1" s="249"/>
      <c r="LOZ1" s="249"/>
      <c r="LPA1" s="249"/>
      <c r="LPB1" s="249"/>
      <c r="LPC1" s="249"/>
      <c r="LPD1" s="249"/>
      <c r="LPE1" s="249"/>
      <c r="LPF1" s="249"/>
      <c r="LPG1" s="249"/>
      <c r="LPH1" s="249"/>
      <c r="LPI1" s="249"/>
      <c r="LPJ1" s="249"/>
      <c r="LPK1" s="249"/>
      <c r="LPL1" s="249"/>
      <c r="LPM1" s="249"/>
      <c r="LPN1" s="249"/>
      <c r="LPO1" s="249"/>
      <c r="LPP1" s="249"/>
      <c r="LPQ1" s="249"/>
      <c r="LPR1" s="249"/>
      <c r="LPS1" s="249"/>
      <c r="LPT1" s="249"/>
      <c r="LPU1" s="249"/>
      <c r="LPV1" s="249"/>
      <c r="LPW1" s="249"/>
      <c r="LPX1" s="249"/>
      <c r="LPY1" s="249"/>
      <c r="LPZ1" s="249"/>
      <c r="LQA1" s="249"/>
      <c r="LQB1" s="249"/>
      <c r="LQC1" s="249"/>
      <c r="LQD1" s="249"/>
      <c r="LQE1" s="249"/>
      <c r="LQF1" s="249"/>
      <c r="LQG1" s="249"/>
      <c r="LQH1" s="249"/>
      <c r="LQI1" s="249"/>
      <c r="LQJ1" s="249"/>
      <c r="LQK1" s="249"/>
      <c r="LQL1" s="249"/>
      <c r="LQM1" s="249"/>
      <c r="LQN1" s="249"/>
      <c r="LQO1" s="249"/>
      <c r="LQP1" s="249"/>
      <c r="LQQ1" s="249"/>
      <c r="LQR1" s="249"/>
      <c r="LQS1" s="249"/>
      <c r="LQT1" s="249"/>
      <c r="LQU1" s="249"/>
      <c r="LQV1" s="249"/>
      <c r="LQW1" s="249"/>
      <c r="LQX1" s="249"/>
      <c r="LQY1" s="249"/>
      <c r="LQZ1" s="249"/>
      <c r="LRA1" s="249"/>
      <c r="LRB1" s="249"/>
      <c r="LRC1" s="249"/>
      <c r="LRD1" s="249"/>
      <c r="LRE1" s="249"/>
      <c r="LRF1" s="249"/>
      <c r="LRG1" s="249"/>
      <c r="LRH1" s="249"/>
      <c r="LRI1" s="249"/>
      <c r="LRJ1" s="249"/>
      <c r="LRK1" s="249"/>
      <c r="LRL1" s="249"/>
      <c r="LRM1" s="249"/>
      <c r="LRN1" s="249"/>
      <c r="LRO1" s="249"/>
      <c r="LRP1" s="249"/>
      <c r="LRQ1" s="249"/>
      <c r="LRR1" s="249"/>
      <c r="LRS1" s="249"/>
      <c r="LRT1" s="249"/>
      <c r="LRU1" s="249"/>
      <c r="LRV1" s="249"/>
      <c r="LRW1" s="249"/>
      <c r="LRX1" s="249"/>
      <c r="LRY1" s="249"/>
      <c r="LRZ1" s="249"/>
      <c r="LSA1" s="249"/>
      <c r="LSB1" s="249"/>
      <c r="LSC1" s="249"/>
      <c r="LSD1" s="249"/>
      <c r="LSE1" s="249"/>
      <c r="LSF1" s="249"/>
      <c r="LSG1" s="249"/>
      <c r="LSH1" s="249"/>
      <c r="LSI1" s="249"/>
      <c r="LSJ1" s="249"/>
      <c r="LSK1" s="249"/>
      <c r="LSL1" s="249"/>
      <c r="LSM1" s="249"/>
      <c r="LSN1" s="249"/>
      <c r="LSO1" s="249"/>
      <c r="LSP1" s="249"/>
      <c r="LSQ1" s="249"/>
      <c r="LSR1" s="249"/>
      <c r="LSS1" s="249"/>
      <c r="LST1" s="249"/>
      <c r="LSU1" s="249"/>
      <c r="LSV1" s="249"/>
      <c r="LSW1" s="249"/>
      <c r="LSX1" s="249"/>
      <c r="LSY1" s="249"/>
      <c r="LSZ1" s="249"/>
      <c r="LTA1" s="249"/>
      <c r="LTB1" s="249"/>
      <c r="LTC1" s="249"/>
      <c r="LTD1" s="249"/>
      <c r="LTE1" s="249"/>
      <c r="LTF1" s="249"/>
      <c r="LTG1" s="249"/>
      <c r="LTH1" s="249"/>
      <c r="LTI1" s="249"/>
      <c r="LTJ1" s="249"/>
      <c r="LTK1" s="249"/>
      <c r="LTL1" s="249"/>
      <c r="LTM1" s="249"/>
      <c r="LTN1" s="249"/>
      <c r="LTO1" s="249"/>
      <c r="LTP1" s="249"/>
      <c r="LTQ1" s="249"/>
      <c r="LTR1" s="249"/>
      <c r="LTS1" s="249"/>
      <c r="LTT1" s="249"/>
      <c r="LTU1" s="249"/>
      <c r="LTV1" s="249"/>
      <c r="LTW1" s="249"/>
      <c r="LTX1" s="249"/>
      <c r="LTY1" s="249"/>
      <c r="LTZ1" s="249"/>
      <c r="LUA1" s="249"/>
      <c r="LUB1" s="249"/>
      <c r="LUC1" s="249"/>
      <c r="LUD1" s="249"/>
      <c r="LUE1" s="249"/>
      <c r="LUF1" s="249"/>
      <c r="LUG1" s="249"/>
      <c r="LUH1" s="249"/>
      <c r="LUI1" s="249"/>
      <c r="LUJ1" s="249"/>
      <c r="LUK1" s="249"/>
      <c r="LUL1" s="249"/>
      <c r="LUM1" s="249"/>
      <c r="LUN1" s="249"/>
      <c r="LUO1" s="249"/>
      <c r="LUP1" s="249"/>
      <c r="LUQ1" s="249"/>
      <c r="LUR1" s="249"/>
      <c r="LUS1" s="249"/>
      <c r="LUT1" s="249"/>
      <c r="LUU1" s="249"/>
      <c r="LUV1" s="249"/>
      <c r="LUW1" s="249"/>
      <c r="LUX1" s="249"/>
      <c r="LUY1" s="249"/>
      <c r="LUZ1" s="249"/>
      <c r="LVA1" s="249"/>
      <c r="LVB1" s="249"/>
      <c r="LVC1" s="249"/>
      <c r="LVD1" s="249"/>
      <c r="LVE1" s="249"/>
      <c r="LVF1" s="249"/>
      <c r="LVG1" s="249"/>
      <c r="LVH1" s="249"/>
      <c r="LVI1" s="249"/>
      <c r="LVJ1" s="249"/>
      <c r="LVK1" s="249"/>
      <c r="LVL1" s="249"/>
      <c r="LVM1" s="249"/>
      <c r="LVN1" s="249"/>
      <c r="LVO1" s="249"/>
      <c r="LVP1" s="249"/>
      <c r="LVQ1" s="249"/>
      <c r="LVR1" s="249"/>
      <c r="LVS1" s="249"/>
      <c r="LVT1" s="249"/>
      <c r="LVU1" s="249"/>
      <c r="LVV1" s="249"/>
      <c r="LVW1" s="249"/>
      <c r="LVX1" s="249"/>
      <c r="LVY1" s="249"/>
      <c r="LVZ1" s="249"/>
      <c r="LWA1" s="249"/>
      <c r="LWB1" s="249"/>
      <c r="LWC1" s="249"/>
      <c r="LWD1" s="249"/>
      <c r="LWE1" s="249"/>
      <c r="LWF1" s="249"/>
      <c r="LWG1" s="249"/>
      <c r="LWH1" s="249"/>
      <c r="LWI1" s="249"/>
      <c r="LWJ1" s="249"/>
      <c r="LWK1" s="249"/>
      <c r="LWL1" s="249"/>
      <c r="LWM1" s="249"/>
      <c r="LWN1" s="249"/>
      <c r="LWO1" s="249"/>
      <c r="LWP1" s="249"/>
      <c r="LWQ1" s="249"/>
      <c r="LWR1" s="249"/>
      <c r="LWS1" s="249"/>
      <c r="LWT1" s="249"/>
      <c r="LWU1" s="249"/>
      <c r="LWV1" s="249"/>
      <c r="LWW1" s="249"/>
      <c r="LWX1" s="249"/>
      <c r="LWY1" s="249"/>
      <c r="LWZ1" s="249"/>
      <c r="LXA1" s="249"/>
      <c r="LXB1" s="249"/>
      <c r="LXC1" s="249"/>
      <c r="LXD1" s="249"/>
      <c r="LXE1" s="249"/>
      <c r="LXF1" s="249"/>
      <c r="LXG1" s="249"/>
      <c r="LXH1" s="249"/>
      <c r="LXI1" s="249"/>
      <c r="LXJ1" s="249"/>
      <c r="LXK1" s="249"/>
      <c r="LXL1" s="249"/>
      <c r="LXM1" s="249"/>
      <c r="LXN1" s="249"/>
      <c r="LXO1" s="249"/>
      <c r="LXP1" s="249"/>
      <c r="LXQ1" s="249"/>
      <c r="LXR1" s="249"/>
      <c r="LXS1" s="249"/>
      <c r="LXT1" s="249"/>
      <c r="LXU1" s="249"/>
      <c r="LXV1" s="249"/>
      <c r="LXW1" s="249"/>
      <c r="LXX1" s="249"/>
      <c r="LXY1" s="249"/>
      <c r="LXZ1" s="249"/>
      <c r="LYA1" s="249"/>
      <c r="LYB1" s="249"/>
      <c r="LYC1" s="249"/>
      <c r="LYD1" s="249"/>
      <c r="LYE1" s="249"/>
      <c r="LYF1" s="249"/>
      <c r="LYG1" s="249"/>
      <c r="LYH1" s="249"/>
      <c r="LYI1" s="249"/>
      <c r="LYJ1" s="249"/>
      <c r="LYK1" s="249"/>
      <c r="LYL1" s="249"/>
      <c r="LYM1" s="249"/>
      <c r="LYN1" s="249"/>
      <c r="LYO1" s="249"/>
      <c r="LYP1" s="249"/>
      <c r="LYQ1" s="249"/>
      <c r="LYR1" s="249"/>
      <c r="LYS1" s="249"/>
      <c r="LYT1" s="249"/>
      <c r="LYU1" s="249"/>
      <c r="LYV1" s="249"/>
      <c r="LYW1" s="249"/>
      <c r="LYX1" s="249"/>
      <c r="LYY1" s="249"/>
      <c r="LYZ1" s="249"/>
      <c r="LZA1" s="249"/>
      <c r="LZB1" s="249"/>
      <c r="LZC1" s="249"/>
      <c r="LZD1" s="249"/>
      <c r="LZE1" s="249"/>
      <c r="LZF1" s="249"/>
      <c r="LZG1" s="249"/>
      <c r="LZH1" s="249"/>
      <c r="LZI1" s="249"/>
      <c r="LZJ1" s="249"/>
      <c r="LZK1" s="249"/>
      <c r="LZL1" s="249"/>
      <c r="LZM1" s="249"/>
      <c r="LZN1" s="249"/>
      <c r="LZO1" s="249"/>
      <c r="LZP1" s="249"/>
      <c r="LZQ1" s="249"/>
      <c r="LZR1" s="249"/>
      <c r="LZS1" s="249"/>
      <c r="LZT1" s="249"/>
      <c r="LZU1" s="249"/>
      <c r="LZV1" s="249"/>
      <c r="LZW1" s="249"/>
      <c r="LZX1" s="249"/>
      <c r="LZY1" s="249"/>
      <c r="LZZ1" s="249"/>
      <c r="MAA1" s="249"/>
      <c r="MAB1" s="249"/>
      <c r="MAC1" s="249"/>
      <c r="MAD1" s="249"/>
      <c r="MAE1" s="249"/>
      <c r="MAF1" s="249"/>
      <c r="MAG1" s="249"/>
      <c r="MAH1" s="249"/>
      <c r="MAI1" s="249"/>
      <c r="MAJ1" s="249"/>
      <c r="MAK1" s="249"/>
      <c r="MAL1" s="249"/>
      <c r="MAM1" s="249"/>
      <c r="MAN1" s="249"/>
      <c r="MAO1" s="249"/>
      <c r="MAP1" s="249"/>
      <c r="MAQ1" s="249"/>
      <c r="MAR1" s="249"/>
      <c r="MAS1" s="249"/>
      <c r="MAT1" s="249"/>
      <c r="MAU1" s="249"/>
      <c r="MAV1" s="249"/>
      <c r="MAW1" s="249"/>
      <c r="MAX1" s="249"/>
      <c r="MAY1" s="249"/>
      <c r="MAZ1" s="249"/>
      <c r="MBA1" s="249"/>
      <c r="MBB1" s="249"/>
      <c r="MBC1" s="249"/>
      <c r="MBD1" s="249"/>
      <c r="MBE1" s="249"/>
      <c r="MBF1" s="249"/>
      <c r="MBG1" s="249"/>
      <c r="MBH1" s="249"/>
      <c r="MBI1" s="249"/>
      <c r="MBJ1" s="249"/>
      <c r="MBK1" s="249"/>
      <c r="MBL1" s="249"/>
      <c r="MBM1" s="249"/>
      <c r="MBN1" s="249"/>
      <c r="MBO1" s="249"/>
      <c r="MBP1" s="249"/>
      <c r="MBQ1" s="249"/>
      <c r="MBR1" s="249"/>
      <c r="MBS1" s="249"/>
      <c r="MBT1" s="249"/>
      <c r="MBU1" s="249"/>
      <c r="MBV1" s="249"/>
      <c r="MBW1" s="249"/>
      <c r="MBX1" s="249"/>
      <c r="MBY1" s="249"/>
      <c r="MBZ1" s="249"/>
      <c r="MCA1" s="249"/>
      <c r="MCB1" s="249"/>
      <c r="MCC1" s="249"/>
      <c r="MCD1" s="249"/>
      <c r="MCE1" s="249"/>
      <c r="MCF1" s="249"/>
      <c r="MCG1" s="249"/>
      <c r="MCH1" s="249"/>
      <c r="MCI1" s="249"/>
      <c r="MCJ1" s="249"/>
      <c r="MCK1" s="249"/>
      <c r="MCL1" s="249"/>
      <c r="MCM1" s="249"/>
      <c r="MCN1" s="249"/>
      <c r="MCO1" s="249"/>
      <c r="MCP1" s="249"/>
      <c r="MCQ1" s="249"/>
      <c r="MCR1" s="249"/>
      <c r="MCS1" s="249"/>
      <c r="MCT1" s="249"/>
      <c r="MCU1" s="249"/>
      <c r="MCV1" s="249"/>
      <c r="MCW1" s="249"/>
      <c r="MCX1" s="249"/>
      <c r="MCY1" s="249"/>
      <c r="MCZ1" s="249"/>
      <c r="MDA1" s="249"/>
      <c r="MDB1" s="249"/>
      <c r="MDC1" s="249"/>
      <c r="MDD1" s="249"/>
      <c r="MDE1" s="249"/>
      <c r="MDF1" s="249"/>
      <c r="MDG1" s="249"/>
      <c r="MDH1" s="249"/>
      <c r="MDI1" s="249"/>
      <c r="MDJ1" s="249"/>
      <c r="MDK1" s="249"/>
      <c r="MDL1" s="249"/>
      <c r="MDM1" s="249"/>
      <c r="MDN1" s="249"/>
      <c r="MDO1" s="249"/>
      <c r="MDP1" s="249"/>
      <c r="MDQ1" s="249"/>
      <c r="MDR1" s="249"/>
      <c r="MDS1" s="249"/>
      <c r="MDT1" s="249"/>
      <c r="MDU1" s="249"/>
      <c r="MDV1" s="249"/>
      <c r="MDW1" s="249"/>
      <c r="MDX1" s="249"/>
      <c r="MDY1" s="249"/>
      <c r="MDZ1" s="249"/>
      <c r="MEA1" s="249"/>
      <c r="MEB1" s="249"/>
      <c r="MEC1" s="249"/>
      <c r="MED1" s="249"/>
      <c r="MEE1" s="249"/>
      <c r="MEF1" s="249"/>
      <c r="MEG1" s="249"/>
      <c r="MEH1" s="249"/>
      <c r="MEI1" s="249"/>
      <c r="MEJ1" s="249"/>
      <c r="MEK1" s="249"/>
      <c r="MEL1" s="249"/>
      <c r="MEM1" s="249"/>
      <c r="MEN1" s="249"/>
      <c r="MEO1" s="249"/>
      <c r="MEP1" s="249"/>
      <c r="MEQ1" s="249"/>
      <c r="MER1" s="249"/>
      <c r="MES1" s="249"/>
      <c r="MET1" s="249"/>
      <c r="MEU1" s="249"/>
      <c r="MEV1" s="249"/>
      <c r="MEW1" s="249"/>
      <c r="MEX1" s="249"/>
      <c r="MEY1" s="249"/>
      <c r="MEZ1" s="249"/>
      <c r="MFA1" s="249"/>
      <c r="MFB1" s="249"/>
      <c r="MFC1" s="249"/>
      <c r="MFD1" s="249"/>
      <c r="MFE1" s="249"/>
      <c r="MFF1" s="249"/>
      <c r="MFG1" s="249"/>
      <c r="MFH1" s="249"/>
      <c r="MFI1" s="249"/>
      <c r="MFJ1" s="249"/>
      <c r="MFK1" s="249"/>
      <c r="MFL1" s="249"/>
      <c r="MFM1" s="249"/>
      <c r="MFN1" s="249"/>
      <c r="MFO1" s="249"/>
      <c r="MFP1" s="249"/>
      <c r="MFQ1" s="249"/>
      <c r="MFR1" s="249"/>
      <c r="MFS1" s="249"/>
      <c r="MFT1" s="249"/>
      <c r="MFU1" s="249"/>
      <c r="MFV1" s="249"/>
      <c r="MFW1" s="249"/>
      <c r="MFX1" s="249"/>
      <c r="MFY1" s="249"/>
      <c r="MFZ1" s="249"/>
      <c r="MGA1" s="249"/>
      <c r="MGB1" s="249"/>
      <c r="MGC1" s="249"/>
      <c r="MGD1" s="249"/>
      <c r="MGE1" s="249"/>
      <c r="MGF1" s="249"/>
      <c r="MGG1" s="249"/>
      <c r="MGH1" s="249"/>
      <c r="MGI1" s="249"/>
      <c r="MGJ1" s="249"/>
      <c r="MGK1" s="249"/>
      <c r="MGL1" s="249"/>
      <c r="MGM1" s="249"/>
      <c r="MGN1" s="249"/>
      <c r="MGO1" s="249"/>
      <c r="MGP1" s="249"/>
      <c r="MGQ1" s="249"/>
      <c r="MGR1" s="249"/>
      <c r="MGS1" s="249"/>
      <c r="MGT1" s="249"/>
      <c r="MGU1" s="249"/>
      <c r="MGV1" s="249"/>
      <c r="MGW1" s="249"/>
      <c r="MGX1" s="249"/>
      <c r="MGY1" s="249"/>
      <c r="MGZ1" s="249"/>
      <c r="MHA1" s="249"/>
      <c r="MHB1" s="249"/>
      <c r="MHC1" s="249"/>
      <c r="MHD1" s="249"/>
      <c r="MHE1" s="249"/>
      <c r="MHF1" s="249"/>
      <c r="MHG1" s="249"/>
      <c r="MHH1" s="249"/>
      <c r="MHI1" s="249"/>
      <c r="MHJ1" s="249"/>
      <c r="MHK1" s="249"/>
      <c r="MHL1" s="249"/>
      <c r="MHM1" s="249"/>
      <c r="MHN1" s="249"/>
      <c r="MHO1" s="249"/>
      <c r="MHP1" s="249"/>
      <c r="MHQ1" s="249"/>
      <c r="MHR1" s="249"/>
      <c r="MHS1" s="249"/>
      <c r="MHT1" s="249"/>
      <c r="MHU1" s="249"/>
      <c r="MHV1" s="249"/>
      <c r="MHW1" s="249"/>
      <c r="MHX1" s="249"/>
      <c r="MHY1" s="249"/>
      <c r="MHZ1" s="249"/>
      <c r="MIA1" s="249"/>
      <c r="MIB1" s="249"/>
      <c r="MIC1" s="249"/>
      <c r="MID1" s="249"/>
      <c r="MIE1" s="249"/>
      <c r="MIF1" s="249"/>
      <c r="MIG1" s="249"/>
      <c r="MIH1" s="249"/>
      <c r="MII1" s="249"/>
      <c r="MIJ1" s="249"/>
      <c r="MIK1" s="249"/>
      <c r="MIL1" s="249"/>
      <c r="MIM1" s="249"/>
      <c r="MIN1" s="249"/>
      <c r="MIO1" s="249"/>
      <c r="MIP1" s="249"/>
      <c r="MIQ1" s="249"/>
      <c r="MIR1" s="249"/>
      <c r="MIS1" s="249"/>
      <c r="MIT1" s="249"/>
      <c r="MIU1" s="249"/>
      <c r="MIV1" s="249"/>
      <c r="MIW1" s="249"/>
      <c r="MIX1" s="249"/>
      <c r="MIY1" s="249"/>
      <c r="MIZ1" s="249"/>
      <c r="MJA1" s="249"/>
      <c r="MJB1" s="249"/>
      <c r="MJC1" s="249"/>
      <c r="MJD1" s="249"/>
      <c r="MJE1" s="249"/>
      <c r="MJF1" s="249"/>
      <c r="MJG1" s="249"/>
      <c r="MJH1" s="249"/>
      <c r="MJI1" s="249"/>
      <c r="MJJ1" s="249"/>
      <c r="MJK1" s="249"/>
      <c r="MJL1" s="249"/>
      <c r="MJM1" s="249"/>
      <c r="MJN1" s="249"/>
      <c r="MJO1" s="249"/>
      <c r="MJP1" s="249"/>
      <c r="MJQ1" s="249"/>
      <c r="MJR1" s="249"/>
      <c r="MJS1" s="249"/>
      <c r="MJT1" s="249"/>
      <c r="MJU1" s="249"/>
      <c r="MJV1" s="249"/>
      <c r="MJW1" s="249"/>
      <c r="MJX1" s="249"/>
      <c r="MJY1" s="249"/>
      <c r="MJZ1" s="249"/>
      <c r="MKA1" s="249"/>
      <c r="MKB1" s="249"/>
      <c r="MKC1" s="249"/>
      <c r="MKD1" s="249"/>
      <c r="MKE1" s="249"/>
      <c r="MKF1" s="249"/>
      <c r="MKG1" s="249"/>
      <c r="MKH1" s="249"/>
      <c r="MKI1" s="249"/>
      <c r="MKJ1" s="249"/>
      <c r="MKK1" s="249"/>
      <c r="MKL1" s="249"/>
      <c r="MKM1" s="249"/>
      <c r="MKN1" s="249"/>
      <c r="MKO1" s="249"/>
      <c r="MKP1" s="249"/>
      <c r="MKQ1" s="249"/>
      <c r="MKR1" s="249"/>
      <c r="MKS1" s="249"/>
      <c r="MKT1" s="249"/>
      <c r="MKU1" s="249"/>
      <c r="MKV1" s="249"/>
      <c r="MKW1" s="249"/>
      <c r="MKX1" s="249"/>
      <c r="MKY1" s="249"/>
      <c r="MKZ1" s="249"/>
      <c r="MLA1" s="249"/>
      <c r="MLB1" s="249"/>
      <c r="MLC1" s="249"/>
      <c r="MLD1" s="249"/>
      <c r="MLE1" s="249"/>
      <c r="MLF1" s="249"/>
      <c r="MLG1" s="249"/>
      <c r="MLH1" s="249"/>
      <c r="MLI1" s="249"/>
      <c r="MLJ1" s="249"/>
      <c r="MLK1" s="249"/>
      <c r="MLL1" s="249"/>
      <c r="MLM1" s="249"/>
      <c r="MLN1" s="249"/>
      <c r="MLO1" s="249"/>
      <c r="MLP1" s="249"/>
      <c r="MLQ1" s="249"/>
      <c r="MLR1" s="249"/>
      <c r="MLS1" s="249"/>
      <c r="MLT1" s="249"/>
      <c r="MLU1" s="249"/>
      <c r="MLV1" s="249"/>
      <c r="MLW1" s="249"/>
      <c r="MLX1" s="249"/>
      <c r="MLY1" s="249"/>
      <c r="MLZ1" s="249"/>
      <c r="MMA1" s="249"/>
      <c r="MMB1" s="249"/>
      <c r="MMC1" s="249"/>
      <c r="MMD1" s="249"/>
      <c r="MME1" s="249"/>
      <c r="MMF1" s="249"/>
      <c r="MMG1" s="249"/>
      <c r="MMH1" s="249"/>
      <c r="MMI1" s="249"/>
      <c r="MMJ1" s="249"/>
      <c r="MMK1" s="249"/>
      <c r="MML1" s="249"/>
      <c r="MMM1" s="249"/>
      <c r="MMN1" s="249"/>
      <c r="MMO1" s="249"/>
      <c r="MMP1" s="249"/>
      <c r="MMQ1" s="249"/>
      <c r="MMR1" s="249"/>
      <c r="MMS1" s="249"/>
      <c r="MMT1" s="249"/>
      <c r="MMU1" s="249"/>
      <c r="MMV1" s="249"/>
      <c r="MMW1" s="249"/>
      <c r="MMX1" s="249"/>
      <c r="MMY1" s="249"/>
      <c r="MMZ1" s="249"/>
      <c r="MNA1" s="249"/>
      <c r="MNB1" s="249"/>
      <c r="MNC1" s="249"/>
      <c r="MND1" s="249"/>
      <c r="MNE1" s="249"/>
      <c r="MNF1" s="249"/>
      <c r="MNG1" s="249"/>
      <c r="MNH1" s="249"/>
      <c r="MNI1" s="249"/>
      <c r="MNJ1" s="249"/>
      <c r="MNK1" s="249"/>
      <c r="MNL1" s="249"/>
      <c r="MNM1" s="249"/>
      <c r="MNN1" s="249"/>
      <c r="MNO1" s="249"/>
      <c r="MNP1" s="249"/>
      <c r="MNQ1" s="249"/>
      <c r="MNR1" s="249"/>
      <c r="MNS1" s="249"/>
      <c r="MNT1" s="249"/>
      <c r="MNU1" s="249"/>
      <c r="MNV1" s="249"/>
      <c r="MNW1" s="249"/>
      <c r="MNX1" s="249"/>
      <c r="MNY1" s="249"/>
      <c r="MNZ1" s="249"/>
      <c r="MOA1" s="249"/>
      <c r="MOB1" s="249"/>
      <c r="MOC1" s="249"/>
      <c r="MOD1" s="249"/>
      <c r="MOE1" s="249"/>
      <c r="MOF1" s="249"/>
      <c r="MOG1" s="249"/>
      <c r="MOH1" s="249"/>
      <c r="MOI1" s="249"/>
      <c r="MOJ1" s="249"/>
      <c r="MOK1" s="249"/>
      <c r="MOL1" s="249"/>
      <c r="MOM1" s="249"/>
      <c r="MON1" s="249"/>
      <c r="MOO1" s="249"/>
      <c r="MOP1" s="249"/>
      <c r="MOQ1" s="249"/>
      <c r="MOR1" s="249"/>
      <c r="MOS1" s="249"/>
      <c r="MOT1" s="249"/>
      <c r="MOU1" s="249"/>
      <c r="MOV1" s="249"/>
      <c r="MOW1" s="249"/>
      <c r="MOX1" s="249"/>
      <c r="MOY1" s="249"/>
      <c r="MOZ1" s="249"/>
      <c r="MPA1" s="249"/>
      <c r="MPB1" s="249"/>
      <c r="MPC1" s="249"/>
      <c r="MPD1" s="249"/>
      <c r="MPE1" s="249"/>
      <c r="MPF1" s="249"/>
      <c r="MPG1" s="249"/>
      <c r="MPH1" s="249"/>
      <c r="MPI1" s="249"/>
      <c r="MPJ1" s="249"/>
      <c r="MPK1" s="249"/>
      <c r="MPL1" s="249"/>
      <c r="MPM1" s="249"/>
      <c r="MPN1" s="249"/>
      <c r="MPO1" s="249"/>
      <c r="MPP1" s="249"/>
      <c r="MPQ1" s="249"/>
      <c r="MPR1" s="249"/>
      <c r="MPS1" s="249"/>
      <c r="MPT1" s="249"/>
      <c r="MPU1" s="249"/>
      <c r="MPV1" s="249"/>
      <c r="MPW1" s="249"/>
      <c r="MPX1" s="249"/>
      <c r="MPY1" s="249"/>
      <c r="MPZ1" s="249"/>
      <c r="MQA1" s="249"/>
      <c r="MQB1" s="249"/>
      <c r="MQC1" s="249"/>
      <c r="MQD1" s="249"/>
      <c r="MQE1" s="249"/>
      <c r="MQF1" s="249"/>
      <c r="MQG1" s="249"/>
      <c r="MQH1" s="249"/>
      <c r="MQI1" s="249"/>
      <c r="MQJ1" s="249"/>
      <c r="MQK1" s="249"/>
      <c r="MQL1" s="249"/>
      <c r="MQM1" s="249"/>
      <c r="MQN1" s="249"/>
      <c r="MQO1" s="249"/>
      <c r="MQP1" s="249"/>
      <c r="MQQ1" s="249"/>
      <c r="MQR1" s="249"/>
      <c r="MQS1" s="249"/>
      <c r="MQT1" s="249"/>
      <c r="MQU1" s="249"/>
      <c r="MQV1" s="249"/>
      <c r="MQW1" s="249"/>
      <c r="MQX1" s="249"/>
      <c r="MQY1" s="249"/>
      <c r="MQZ1" s="249"/>
      <c r="MRA1" s="249"/>
      <c r="MRB1" s="249"/>
      <c r="MRC1" s="249"/>
      <c r="MRD1" s="249"/>
      <c r="MRE1" s="249"/>
      <c r="MRF1" s="249"/>
      <c r="MRG1" s="249"/>
      <c r="MRH1" s="249"/>
      <c r="MRI1" s="249"/>
      <c r="MRJ1" s="249"/>
      <c r="MRK1" s="249"/>
      <c r="MRL1" s="249"/>
      <c r="MRM1" s="249"/>
      <c r="MRN1" s="249"/>
      <c r="MRO1" s="249"/>
      <c r="MRP1" s="249"/>
      <c r="MRQ1" s="249"/>
      <c r="MRR1" s="249"/>
      <c r="MRS1" s="249"/>
      <c r="MRT1" s="249"/>
      <c r="MRU1" s="249"/>
      <c r="MRV1" s="249"/>
      <c r="MRW1" s="249"/>
      <c r="MRX1" s="249"/>
      <c r="MRY1" s="249"/>
      <c r="MRZ1" s="249"/>
      <c r="MSA1" s="249"/>
      <c r="MSB1" s="249"/>
      <c r="MSC1" s="249"/>
      <c r="MSD1" s="249"/>
      <c r="MSE1" s="249"/>
      <c r="MSF1" s="249"/>
      <c r="MSG1" s="249"/>
      <c r="MSH1" s="249"/>
      <c r="MSI1" s="249"/>
      <c r="MSJ1" s="249"/>
      <c r="MSK1" s="249"/>
      <c r="MSL1" s="249"/>
      <c r="MSM1" s="249"/>
      <c r="MSN1" s="249"/>
      <c r="MSO1" s="249"/>
      <c r="MSP1" s="249"/>
      <c r="MSQ1" s="249"/>
      <c r="MSR1" s="249"/>
      <c r="MSS1" s="249"/>
      <c r="MST1" s="249"/>
      <c r="MSU1" s="249"/>
      <c r="MSV1" s="249"/>
      <c r="MSW1" s="249"/>
      <c r="MSX1" s="249"/>
      <c r="MSY1" s="249"/>
      <c r="MSZ1" s="249"/>
      <c r="MTA1" s="249"/>
      <c r="MTB1" s="249"/>
      <c r="MTC1" s="249"/>
      <c r="MTD1" s="249"/>
      <c r="MTE1" s="249"/>
      <c r="MTF1" s="249"/>
      <c r="MTG1" s="249"/>
      <c r="MTH1" s="249"/>
      <c r="MTI1" s="249"/>
      <c r="MTJ1" s="249"/>
      <c r="MTK1" s="249"/>
      <c r="MTL1" s="249"/>
      <c r="MTM1" s="249"/>
      <c r="MTN1" s="249"/>
      <c r="MTO1" s="249"/>
      <c r="MTP1" s="249"/>
      <c r="MTQ1" s="249"/>
      <c r="MTR1" s="249"/>
      <c r="MTS1" s="249"/>
      <c r="MTT1" s="249"/>
      <c r="MTU1" s="249"/>
      <c r="MTV1" s="249"/>
      <c r="MTW1" s="249"/>
      <c r="MTX1" s="249"/>
      <c r="MTY1" s="249"/>
      <c r="MTZ1" s="249"/>
      <c r="MUA1" s="249"/>
      <c r="MUB1" s="249"/>
      <c r="MUC1" s="249"/>
      <c r="MUD1" s="249"/>
      <c r="MUE1" s="249"/>
      <c r="MUF1" s="249"/>
      <c r="MUG1" s="249"/>
      <c r="MUH1" s="249"/>
      <c r="MUI1" s="249"/>
      <c r="MUJ1" s="249"/>
      <c r="MUK1" s="249"/>
      <c r="MUL1" s="249"/>
      <c r="MUM1" s="249"/>
      <c r="MUN1" s="249"/>
      <c r="MUO1" s="249"/>
      <c r="MUP1" s="249"/>
      <c r="MUQ1" s="249"/>
      <c r="MUR1" s="249"/>
      <c r="MUS1" s="249"/>
      <c r="MUT1" s="249"/>
      <c r="MUU1" s="249"/>
      <c r="MUV1" s="249"/>
      <c r="MUW1" s="249"/>
      <c r="MUX1" s="249"/>
      <c r="MUY1" s="249"/>
      <c r="MUZ1" s="249"/>
      <c r="MVA1" s="249"/>
      <c r="MVB1" s="249"/>
      <c r="MVC1" s="249"/>
      <c r="MVD1" s="249"/>
      <c r="MVE1" s="249"/>
      <c r="MVF1" s="249"/>
      <c r="MVG1" s="249"/>
      <c r="MVH1" s="249"/>
      <c r="MVI1" s="249"/>
      <c r="MVJ1" s="249"/>
      <c r="MVK1" s="249"/>
      <c r="MVL1" s="249"/>
      <c r="MVM1" s="249"/>
      <c r="MVN1" s="249"/>
      <c r="MVO1" s="249"/>
      <c r="MVP1" s="249"/>
      <c r="MVQ1" s="249"/>
      <c r="MVR1" s="249"/>
      <c r="MVS1" s="249"/>
      <c r="MVT1" s="249"/>
      <c r="MVU1" s="249"/>
      <c r="MVV1" s="249"/>
      <c r="MVW1" s="249"/>
      <c r="MVX1" s="249"/>
      <c r="MVY1" s="249"/>
      <c r="MVZ1" s="249"/>
      <c r="MWA1" s="249"/>
      <c r="MWB1" s="249"/>
      <c r="MWC1" s="249"/>
      <c r="MWD1" s="249"/>
      <c r="MWE1" s="249"/>
      <c r="MWF1" s="249"/>
      <c r="MWG1" s="249"/>
      <c r="MWH1" s="249"/>
      <c r="MWI1" s="249"/>
      <c r="MWJ1" s="249"/>
      <c r="MWK1" s="249"/>
      <c r="MWL1" s="249"/>
      <c r="MWM1" s="249"/>
      <c r="MWN1" s="249"/>
      <c r="MWO1" s="249"/>
      <c r="MWP1" s="249"/>
      <c r="MWQ1" s="249"/>
      <c r="MWR1" s="249"/>
      <c r="MWS1" s="249"/>
      <c r="MWT1" s="249"/>
      <c r="MWU1" s="249"/>
      <c r="MWV1" s="249"/>
      <c r="MWW1" s="249"/>
      <c r="MWX1" s="249"/>
      <c r="MWY1" s="249"/>
      <c r="MWZ1" s="249"/>
      <c r="MXA1" s="249"/>
      <c r="MXB1" s="249"/>
      <c r="MXC1" s="249"/>
      <c r="MXD1" s="249"/>
      <c r="MXE1" s="249"/>
      <c r="MXF1" s="249"/>
      <c r="MXG1" s="249"/>
      <c r="MXH1" s="249"/>
      <c r="MXI1" s="249"/>
      <c r="MXJ1" s="249"/>
      <c r="MXK1" s="249"/>
      <c r="MXL1" s="249"/>
      <c r="MXM1" s="249"/>
      <c r="MXN1" s="249"/>
      <c r="MXO1" s="249"/>
      <c r="MXP1" s="249"/>
      <c r="MXQ1" s="249"/>
      <c r="MXR1" s="249"/>
      <c r="MXS1" s="249"/>
      <c r="MXT1" s="249"/>
      <c r="MXU1" s="249"/>
      <c r="MXV1" s="249"/>
      <c r="MXW1" s="249"/>
      <c r="MXX1" s="249"/>
      <c r="MXY1" s="249"/>
      <c r="MXZ1" s="249"/>
      <c r="MYA1" s="249"/>
      <c r="MYB1" s="249"/>
      <c r="MYC1" s="249"/>
      <c r="MYD1" s="249"/>
      <c r="MYE1" s="249"/>
      <c r="MYF1" s="249"/>
      <c r="MYG1" s="249"/>
      <c r="MYH1" s="249"/>
      <c r="MYI1" s="249"/>
      <c r="MYJ1" s="249"/>
      <c r="MYK1" s="249"/>
      <c r="MYL1" s="249"/>
      <c r="MYM1" s="249"/>
      <c r="MYN1" s="249"/>
      <c r="MYO1" s="249"/>
      <c r="MYP1" s="249"/>
      <c r="MYQ1" s="249"/>
      <c r="MYR1" s="249"/>
      <c r="MYS1" s="249"/>
      <c r="MYT1" s="249"/>
      <c r="MYU1" s="249"/>
      <c r="MYV1" s="249"/>
      <c r="MYW1" s="249"/>
      <c r="MYX1" s="249"/>
      <c r="MYY1" s="249"/>
      <c r="MYZ1" s="249"/>
      <c r="MZA1" s="249"/>
      <c r="MZB1" s="249"/>
      <c r="MZC1" s="249"/>
      <c r="MZD1" s="249"/>
      <c r="MZE1" s="249"/>
      <c r="MZF1" s="249"/>
      <c r="MZG1" s="249"/>
      <c r="MZH1" s="249"/>
      <c r="MZI1" s="249"/>
      <c r="MZJ1" s="249"/>
      <c r="MZK1" s="249"/>
      <c r="MZL1" s="249"/>
      <c r="MZM1" s="249"/>
      <c r="MZN1" s="249"/>
      <c r="MZO1" s="249"/>
      <c r="MZP1" s="249"/>
      <c r="MZQ1" s="249"/>
      <c r="MZR1" s="249"/>
      <c r="MZS1" s="249"/>
      <c r="MZT1" s="249"/>
      <c r="MZU1" s="249"/>
      <c r="MZV1" s="249"/>
      <c r="MZW1" s="249"/>
      <c r="MZX1" s="249"/>
      <c r="MZY1" s="249"/>
      <c r="MZZ1" s="249"/>
      <c r="NAA1" s="249"/>
      <c r="NAB1" s="249"/>
      <c r="NAC1" s="249"/>
      <c r="NAD1" s="249"/>
      <c r="NAE1" s="249"/>
      <c r="NAF1" s="249"/>
      <c r="NAG1" s="249"/>
      <c r="NAH1" s="249"/>
      <c r="NAI1" s="249"/>
      <c r="NAJ1" s="249"/>
      <c r="NAK1" s="249"/>
      <c r="NAL1" s="249"/>
      <c r="NAM1" s="249"/>
      <c r="NAN1" s="249"/>
      <c r="NAO1" s="249"/>
      <c r="NAP1" s="249"/>
      <c r="NAQ1" s="249"/>
      <c r="NAR1" s="249"/>
      <c r="NAS1" s="249"/>
      <c r="NAT1" s="249"/>
      <c r="NAU1" s="249"/>
      <c r="NAV1" s="249"/>
      <c r="NAW1" s="249"/>
      <c r="NAX1" s="249"/>
      <c r="NAY1" s="249"/>
      <c r="NAZ1" s="249"/>
      <c r="NBA1" s="249"/>
      <c r="NBB1" s="249"/>
      <c r="NBC1" s="249"/>
      <c r="NBD1" s="249"/>
      <c r="NBE1" s="249"/>
      <c r="NBF1" s="249"/>
      <c r="NBG1" s="249"/>
      <c r="NBH1" s="249"/>
      <c r="NBI1" s="249"/>
      <c r="NBJ1" s="249"/>
      <c r="NBK1" s="249"/>
      <c r="NBL1" s="249"/>
      <c r="NBM1" s="249"/>
      <c r="NBN1" s="249"/>
      <c r="NBO1" s="249"/>
      <c r="NBP1" s="249"/>
      <c r="NBQ1" s="249"/>
      <c r="NBR1" s="249"/>
      <c r="NBS1" s="249"/>
      <c r="NBT1" s="249"/>
      <c r="NBU1" s="249"/>
      <c r="NBV1" s="249"/>
      <c r="NBW1" s="249"/>
      <c r="NBX1" s="249"/>
      <c r="NBY1" s="249"/>
      <c r="NBZ1" s="249"/>
      <c r="NCA1" s="249"/>
      <c r="NCB1" s="249"/>
      <c r="NCC1" s="249"/>
      <c r="NCD1" s="249"/>
      <c r="NCE1" s="249"/>
      <c r="NCF1" s="249"/>
      <c r="NCG1" s="249"/>
      <c r="NCH1" s="249"/>
      <c r="NCI1" s="249"/>
      <c r="NCJ1" s="249"/>
      <c r="NCK1" s="249"/>
      <c r="NCL1" s="249"/>
      <c r="NCM1" s="249"/>
      <c r="NCN1" s="249"/>
      <c r="NCO1" s="249"/>
      <c r="NCP1" s="249"/>
      <c r="NCQ1" s="249"/>
      <c r="NCR1" s="249"/>
      <c r="NCS1" s="249"/>
      <c r="NCT1" s="249"/>
      <c r="NCU1" s="249"/>
      <c r="NCV1" s="249"/>
      <c r="NCW1" s="249"/>
      <c r="NCX1" s="249"/>
      <c r="NCY1" s="249"/>
      <c r="NCZ1" s="249"/>
      <c r="NDA1" s="249"/>
      <c r="NDB1" s="249"/>
      <c r="NDC1" s="249"/>
      <c r="NDD1" s="249"/>
      <c r="NDE1" s="249"/>
      <c r="NDF1" s="249"/>
      <c r="NDG1" s="249"/>
      <c r="NDH1" s="249"/>
      <c r="NDI1" s="249"/>
      <c r="NDJ1" s="249"/>
      <c r="NDK1" s="249"/>
      <c r="NDL1" s="249"/>
      <c r="NDM1" s="249"/>
      <c r="NDN1" s="249"/>
      <c r="NDO1" s="249"/>
      <c r="NDP1" s="249"/>
      <c r="NDQ1" s="249"/>
      <c r="NDR1" s="249"/>
      <c r="NDS1" s="249"/>
      <c r="NDT1" s="249"/>
      <c r="NDU1" s="249"/>
      <c r="NDV1" s="249"/>
      <c r="NDW1" s="249"/>
      <c r="NDX1" s="249"/>
      <c r="NDY1" s="249"/>
      <c r="NDZ1" s="249"/>
      <c r="NEA1" s="249"/>
      <c r="NEB1" s="249"/>
      <c r="NEC1" s="249"/>
      <c r="NED1" s="249"/>
      <c r="NEE1" s="249"/>
      <c r="NEF1" s="249"/>
      <c r="NEG1" s="249"/>
      <c r="NEH1" s="249"/>
      <c r="NEI1" s="249"/>
      <c r="NEJ1" s="249"/>
      <c r="NEK1" s="249"/>
      <c r="NEL1" s="249"/>
      <c r="NEM1" s="249"/>
      <c r="NEN1" s="249"/>
      <c r="NEO1" s="249"/>
      <c r="NEP1" s="249"/>
      <c r="NEQ1" s="249"/>
      <c r="NER1" s="249"/>
      <c r="NES1" s="249"/>
      <c r="NET1" s="249"/>
      <c r="NEU1" s="249"/>
      <c r="NEV1" s="249"/>
      <c r="NEW1" s="249"/>
      <c r="NEX1" s="249"/>
      <c r="NEY1" s="249"/>
      <c r="NEZ1" s="249"/>
      <c r="NFA1" s="249"/>
      <c r="NFB1" s="249"/>
      <c r="NFC1" s="249"/>
      <c r="NFD1" s="249"/>
      <c r="NFE1" s="249"/>
      <c r="NFF1" s="249"/>
      <c r="NFG1" s="249"/>
      <c r="NFH1" s="249"/>
      <c r="NFI1" s="249"/>
      <c r="NFJ1" s="249"/>
      <c r="NFK1" s="249"/>
      <c r="NFL1" s="249"/>
      <c r="NFM1" s="249"/>
      <c r="NFN1" s="249"/>
      <c r="NFO1" s="249"/>
      <c r="NFP1" s="249"/>
      <c r="NFQ1" s="249"/>
      <c r="NFR1" s="249"/>
      <c r="NFS1" s="249"/>
      <c r="NFT1" s="249"/>
      <c r="NFU1" s="249"/>
      <c r="NFV1" s="249"/>
      <c r="NFW1" s="249"/>
      <c r="NFX1" s="249"/>
      <c r="NFY1" s="249"/>
      <c r="NFZ1" s="249"/>
      <c r="NGA1" s="249"/>
      <c r="NGB1" s="249"/>
      <c r="NGC1" s="249"/>
      <c r="NGD1" s="249"/>
      <c r="NGE1" s="249"/>
      <c r="NGF1" s="249"/>
      <c r="NGG1" s="249"/>
      <c r="NGH1" s="249"/>
      <c r="NGI1" s="249"/>
      <c r="NGJ1" s="249"/>
      <c r="NGK1" s="249"/>
      <c r="NGL1" s="249"/>
      <c r="NGM1" s="249"/>
      <c r="NGN1" s="249"/>
      <c r="NGO1" s="249"/>
      <c r="NGP1" s="249"/>
      <c r="NGQ1" s="249"/>
      <c r="NGR1" s="249"/>
      <c r="NGS1" s="249"/>
      <c r="NGT1" s="249"/>
      <c r="NGU1" s="249"/>
      <c r="NGV1" s="249"/>
      <c r="NGW1" s="249"/>
      <c r="NGX1" s="249"/>
      <c r="NGY1" s="249"/>
      <c r="NGZ1" s="249"/>
      <c r="NHA1" s="249"/>
      <c r="NHB1" s="249"/>
      <c r="NHC1" s="249"/>
      <c r="NHD1" s="249"/>
      <c r="NHE1" s="249"/>
      <c r="NHF1" s="249"/>
      <c r="NHG1" s="249"/>
      <c r="NHH1" s="249"/>
      <c r="NHI1" s="249"/>
      <c r="NHJ1" s="249"/>
      <c r="NHK1" s="249"/>
      <c r="NHL1" s="249"/>
      <c r="NHM1" s="249"/>
      <c r="NHN1" s="249"/>
      <c r="NHO1" s="249"/>
      <c r="NHP1" s="249"/>
      <c r="NHQ1" s="249"/>
      <c r="NHR1" s="249"/>
      <c r="NHS1" s="249"/>
      <c r="NHT1" s="249"/>
      <c r="NHU1" s="249"/>
      <c r="NHV1" s="249"/>
      <c r="NHW1" s="249"/>
      <c r="NHX1" s="249"/>
      <c r="NHY1" s="249"/>
      <c r="NHZ1" s="249"/>
      <c r="NIA1" s="249"/>
      <c r="NIB1" s="249"/>
      <c r="NIC1" s="249"/>
      <c r="NID1" s="249"/>
      <c r="NIE1" s="249"/>
      <c r="NIF1" s="249"/>
      <c r="NIG1" s="249"/>
      <c r="NIH1" s="249"/>
      <c r="NII1" s="249"/>
      <c r="NIJ1" s="249"/>
      <c r="NIK1" s="249"/>
      <c r="NIL1" s="249"/>
      <c r="NIM1" s="249"/>
      <c r="NIN1" s="249"/>
      <c r="NIO1" s="249"/>
      <c r="NIP1" s="249"/>
      <c r="NIQ1" s="249"/>
      <c r="NIR1" s="249"/>
      <c r="NIS1" s="249"/>
      <c r="NIT1" s="249"/>
      <c r="NIU1" s="249"/>
      <c r="NIV1" s="249"/>
      <c r="NIW1" s="249"/>
      <c r="NIX1" s="249"/>
      <c r="NIY1" s="249"/>
      <c r="NIZ1" s="249"/>
      <c r="NJA1" s="249"/>
      <c r="NJB1" s="249"/>
      <c r="NJC1" s="249"/>
      <c r="NJD1" s="249"/>
      <c r="NJE1" s="249"/>
      <c r="NJF1" s="249"/>
      <c r="NJG1" s="249"/>
      <c r="NJH1" s="249"/>
      <c r="NJI1" s="249"/>
      <c r="NJJ1" s="249"/>
      <c r="NJK1" s="249"/>
      <c r="NJL1" s="249"/>
      <c r="NJM1" s="249"/>
      <c r="NJN1" s="249"/>
      <c r="NJO1" s="249"/>
      <c r="NJP1" s="249"/>
      <c r="NJQ1" s="249"/>
      <c r="NJR1" s="249"/>
      <c r="NJS1" s="249"/>
      <c r="NJT1" s="249"/>
      <c r="NJU1" s="249"/>
      <c r="NJV1" s="249"/>
      <c r="NJW1" s="249"/>
      <c r="NJX1" s="249"/>
      <c r="NJY1" s="249"/>
      <c r="NJZ1" s="249"/>
      <c r="NKA1" s="249"/>
      <c r="NKB1" s="249"/>
      <c r="NKC1" s="249"/>
      <c r="NKD1" s="249"/>
      <c r="NKE1" s="249"/>
      <c r="NKF1" s="249"/>
      <c r="NKG1" s="249"/>
      <c r="NKH1" s="249"/>
      <c r="NKI1" s="249"/>
      <c r="NKJ1" s="249"/>
      <c r="NKK1" s="249"/>
      <c r="NKL1" s="249"/>
      <c r="NKM1" s="249"/>
      <c r="NKN1" s="249"/>
      <c r="NKO1" s="249"/>
      <c r="NKP1" s="249"/>
      <c r="NKQ1" s="249"/>
      <c r="NKR1" s="249"/>
      <c r="NKS1" s="249"/>
      <c r="NKT1" s="249"/>
      <c r="NKU1" s="249"/>
      <c r="NKV1" s="249"/>
      <c r="NKW1" s="249"/>
      <c r="NKX1" s="249"/>
      <c r="NKY1" s="249"/>
      <c r="NKZ1" s="249"/>
      <c r="NLA1" s="249"/>
      <c r="NLB1" s="249"/>
      <c r="NLC1" s="249"/>
      <c r="NLD1" s="249"/>
      <c r="NLE1" s="249"/>
      <c r="NLF1" s="249"/>
      <c r="NLG1" s="249"/>
      <c r="NLH1" s="249"/>
      <c r="NLI1" s="249"/>
      <c r="NLJ1" s="249"/>
      <c r="NLK1" s="249"/>
      <c r="NLL1" s="249"/>
      <c r="NLM1" s="249"/>
      <c r="NLN1" s="249"/>
      <c r="NLO1" s="249"/>
      <c r="NLP1" s="249"/>
      <c r="NLQ1" s="249"/>
      <c r="NLR1" s="249"/>
      <c r="NLS1" s="249"/>
      <c r="NLT1" s="249"/>
      <c r="NLU1" s="249"/>
      <c r="NLV1" s="249"/>
      <c r="NLW1" s="249"/>
      <c r="NLX1" s="249"/>
      <c r="NLY1" s="249"/>
      <c r="NLZ1" s="249"/>
      <c r="NMA1" s="249"/>
      <c r="NMB1" s="249"/>
      <c r="NMC1" s="249"/>
      <c r="NMD1" s="249"/>
      <c r="NME1" s="249"/>
      <c r="NMF1" s="249"/>
      <c r="NMG1" s="249"/>
      <c r="NMH1" s="249"/>
      <c r="NMI1" s="249"/>
      <c r="NMJ1" s="249"/>
      <c r="NMK1" s="249"/>
      <c r="NML1" s="249"/>
      <c r="NMM1" s="249"/>
      <c r="NMN1" s="249"/>
      <c r="NMO1" s="249"/>
      <c r="NMP1" s="249"/>
      <c r="NMQ1" s="249"/>
      <c r="NMR1" s="249"/>
      <c r="NMS1" s="249"/>
      <c r="NMT1" s="249"/>
      <c r="NMU1" s="249"/>
      <c r="NMV1" s="249"/>
      <c r="NMW1" s="249"/>
      <c r="NMX1" s="249"/>
      <c r="NMY1" s="249"/>
      <c r="NMZ1" s="249"/>
      <c r="NNA1" s="249"/>
      <c r="NNB1" s="249"/>
      <c r="NNC1" s="249"/>
      <c r="NND1" s="249"/>
      <c r="NNE1" s="249"/>
      <c r="NNF1" s="249"/>
      <c r="NNG1" s="249"/>
      <c r="NNH1" s="249"/>
      <c r="NNI1" s="249"/>
      <c r="NNJ1" s="249"/>
      <c r="NNK1" s="249"/>
      <c r="NNL1" s="249"/>
      <c r="NNM1" s="249"/>
      <c r="NNN1" s="249"/>
      <c r="NNO1" s="249"/>
      <c r="NNP1" s="249"/>
      <c r="NNQ1" s="249"/>
      <c r="NNR1" s="249"/>
      <c r="NNS1" s="249"/>
      <c r="NNT1" s="249"/>
      <c r="NNU1" s="249"/>
      <c r="NNV1" s="249"/>
      <c r="NNW1" s="249"/>
      <c r="NNX1" s="249"/>
      <c r="NNY1" s="249"/>
      <c r="NNZ1" s="249"/>
      <c r="NOA1" s="249"/>
      <c r="NOB1" s="249"/>
      <c r="NOC1" s="249"/>
      <c r="NOD1" s="249"/>
      <c r="NOE1" s="249"/>
      <c r="NOF1" s="249"/>
      <c r="NOG1" s="249"/>
      <c r="NOH1" s="249"/>
      <c r="NOI1" s="249"/>
      <c r="NOJ1" s="249"/>
      <c r="NOK1" s="249"/>
      <c r="NOL1" s="249"/>
      <c r="NOM1" s="249"/>
      <c r="NON1" s="249"/>
      <c r="NOO1" s="249"/>
      <c r="NOP1" s="249"/>
      <c r="NOQ1" s="249"/>
      <c r="NOR1" s="249"/>
      <c r="NOS1" s="249"/>
      <c r="NOT1" s="249"/>
      <c r="NOU1" s="249"/>
      <c r="NOV1" s="249"/>
      <c r="NOW1" s="249"/>
      <c r="NOX1" s="249"/>
      <c r="NOY1" s="249"/>
      <c r="NOZ1" s="249"/>
      <c r="NPA1" s="249"/>
      <c r="NPB1" s="249"/>
      <c r="NPC1" s="249"/>
      <c r="NPD1" s="249"/>
      <c r="NPE1" s="249"/>
      <c r="NPF1" s="249"/>
      <c r="NPG1" s="249"/>
      <c r="NPH1" s="249"/>
      <c r="NPI1" s="249"/>
      <c r="NPJ1" s="249"/>
      <c r="NPK1" s="249"/>
      <c r="NPL1" s="249"/>
      <c r="NPM1" s="249"/>
      <c r="NPN1" s="249"/>
      <c r="NPO1" s="249"/>
      <c r="NPP1" s="249"/>
      <c r="NPQ1" s="249"/>
      <c r="NPR1" s="249"/>
      <c r="NPS1" s="249"/>
      <c r="NPT1" s="249"/>
      <c r="NPU1" s="249"/>
      <c r="NPV1" s="249"/>
      <c r="NPW1" s="249"/>
      <c r="NPX1" s="249"/>
      <c r="NPY1" s="249"/>
      <c r="NPZ1" s="249"/>
      <c r="NQA1" s="249"/>
      <c r="NQB1" s="249"/>
      <c r="NQC1" s="249"/>
      <c r="NQD1" s="249"/>
      <c r="NQE1" s="249"/>
      <c r="NQF1" s="249"/>
      <c r="NQG1" s="249"/>
      <c r="NQH1" s="249"/>
      <c r="NQI1" s="249"/>
      <c r="NQJ1" s="249"/>
      <c r="NQK1" s="249"/>
      <c r="NQL1" s="249"/>
      <c r="NQM1" s="249"/>
      <c r="NQN1" s="249"/>
      <c r="NQO1" s="249"/>
      <c r="NQP1" s="249"/>
      <c r="NQQ1" s="249"/>
      <c r="NQR1" s="249"/>
      <c r="NQS1" s="249"/>
      <c r="NQT1" s="249"/>
      <c r="NQU1" s="249"/>
      <c r="NQV1" s="249"/>
      <c r="NQW1" s="249"/>
      <c r="NQX1" s="249"/>
      <c r="NQY1" s="249"/>
      <c r="NQZ1" s="249"/>
      <c r="NRA1" s="249"/>
      <c r="NRB1" s="249"/>
      <c r="NRC1" s="249"/>
      <c r="NRD1" s="249"/>
      <c r="NRE1" s="249"/>
      <c r="NRF1" s="249"/>
      <c r="NRG1" s="249"/>
      <c r="NRH1" s="249"/>
      <c r="NRI1" s="249"/>
      <c r="NRJ1" s="249"/>
      <c r="NRK1" s="249"/>
      <c r="NRL1" s="249"/>
      <c r="NRM1" s="249"/>
      <c r="NRN1" s="249"/>
      <c r="NRO1" s="249"/>
      <c r="NRP1" s="249"/>
      <c r="NRQ1" s="249"/>
      <c r="NRR1" s="249"/>
      <c r="NRS1" s="249"/>
      <c r="NRT1" s="249"/>
      <c r="NRU1" s="249"/>
      <c r="NRV1" s="249"/>
      <c r="NRW1" s="249"/>
      <c r="NRX1" s="249"/>
      <c r="NRY1" s="249"/>
      <c r="NRZ1" s="249"/>
      <c r="NSA1" s="249"/>
      <c r="NSB1" s="249"/>
      <c r="NSC1" s="249"/>
      <c r="NSD1" s="249"/>
      <c r="NSE1" s="249"/>
      <c r="NSF1" s="249"/>
      <c r="NSG1" s="249"/>
      <c r="NSH1" s="249"/>
      <c r="NSI1" s="249"/>
      <c r="NSJ1" s="249"/>
      <c r="NSK1" s="249"/>
      <c r="NSL1" s="249"/>
      <c r="NSM1" s="249"/>
      <c r="NSN1" s="249"/>
      <c r="NSO1" s="249"/>
      <c r="NSP1" s="249"/>
      <c r="NSQ1" s="249"/>
      <c r="NSR1" s="249"/>
      <c r="NSS1" s="249"/>
      <c r="NST1" s="249"/>
      <c r="NSU1" s="249"/>
      <c r="NSV1" s="249"/>
      <c r="NSW1" s="249"/>
      <c r="NSX1" s="249"/>
      <c r="NSY1" s="249"/>
      <c r="NSZ1" s="249"/>
      <c r="NTA1" s="249"/>
      <c r="NTB1" s="249"/>
      <c r="NTC1" s="249"/>
      <c r="NTD1" s="249"/>
      <c r="NTE1" s="249"/>
      <c r="NTF1" s="249"/>
      <c r="NTG1" s="249"/>
      <c r="NTH1" s="249"/>
      <c r="NTI1" s="249"/>
      <c r="NTJ1" s="249"/>
      <c r="NTK1" s="249"/>
      <c r="NTL1" s="249"/>
      <c r="NTM1" s="249"/>
      <c r="NTN1" s="249"/>
      <c r="NTO1" s="249"/>
      <c r="NTP1" s="249"/>
      <c r="NTQ1" s="249"/>
      <c r="NTR1" s="249"/>
      <c r="NTS1" s="249"/>
      <c r="NTT1" s="249"/>
      <c r="NTU1" s="249"/>
      <c r="NTV1" s="249"/>
      <c r="NTW1" s="249"/>
      <c r="NTX1" s="249"/>
      <c r="NTY1" s="249"/>
      <c r="NTZ1" s="249"/>
      <c r="NUA1" s="249"/>
      <c r="NUB1" s="249"/>
      <c r="NUC1" s="249"/>
      <c r="NUD1" s="249"/>
      <c r="NUE1" s="249"/>
      <c r="NUF1" s="249"/>
      <c r="NUG1" s="249"/>
      <c r="NUH1" s="249"/>
      <c r="NUI1" s="249"/>
      <c r="NUJ1" s="249"/>
      <c r="NUK1" s="249"/>
      <c r="NUL1" s="249"/>
      <c r="NUM1" s="249"/>
      <c r="NUN1" s="249"/>
      <c r="NUO1" s="249"/>
      <c r="NUP1" s="249"/>
      <c r="NUQ1" s="249"/>
      <c r="NUR1" s="249"/>
      <c r="NUS1" s="249"/>
      <c r="NUT1" s="249"/>
      <c r="NUU1" s="249"/>
      <c r="NUV1" s="249"/>
      <c r="NUW1" s="249"/>
      <c r="NUX1" s="249"/>
      <c r="NUY1" s="249"/>
      <c r="NUZ1" s="249"/>
      <c r="NVA1" s="249"/>
      <c r="NVB1" s="249"/>
      <c r="NVC1" s="249"/>
      <c r="NVD1" s="249"/>
      <c r="NVE1" s="249"/>
      <c r="NVF1" s="249"/>
      <c r="NVG1" s="249"/>
      <c r="NVH1" s="249"/>
      <c r="NVI1" s="249"/>
      <c r="NVJ1" s="249"/>
      <c r="NVK1" s="249"/>
      <c r="NVL1" s="249"/>
      <c r="NVM1" s="249"/>
      <c r="NVN1" s="249"/>
      <c r="NVO1" s="249"/>
      <c r="NVP1" s="249"/>
      <c r="NVQ1" s="249"/>
      <c r="NVR1" s="249"/>
      <c r="NVS1" s="249"/>
      <c r="NVT1" s="249"/>
      <c r="NVU1" s="249"/>
      <c r="NVV1" s="249"/>
      <c r="NVW1" s="249"/>
      <c r="NVX1" s="249"/>
      <c r="NVY1" s="249"/>
      <c r="NVZ1" s="249"/>
      <c r="NWA1" s="249"/>
      <c r="NWB1" s="249"/>
      <c r="NWC1" s="249"/>
      <c r="NWD1" s="249"/>
      <c r="NWE1" s="249"/>
      <c r="NWF1" s="249"/>
      <c r="NWG1" s="249"/>
      <c r="NWH1" s="249"/>
      <c r="NWI1" s="249"/>
      <c r="NWJ1" s="249"/>
      <c r="NWK1" s="249"/>
      <c r="NWL1" s="249"/>
      <c r="NWM1" s="249"/>
      <c r="NWN1" s="249"/>
      <c r="NWO1" s="249"/>
      <c r="NWP1" s="249"/>
      <c r="NWQ1" s="249"/>
      <c r="NWR1" s="249"/>
      <c r="NWS1" s="249"/>
      <c r="NWT1" s="249"/>
      <c r="NWU1" s="249"/>
      <c r="NWV1" s="249"/>
      <c r="NWW1" s="249"/>
      <c r="NWX1" s="249"/>
      <c r="NWY1" s="249"/>
      <c r="NWZ1" s="249"/>
      <c r="NXA1" s="249"/>
      <c r="NXB1" s="249"/>
      <c r="NXC1" s="249"/>
      <c r="NXD1" s="249"/>
      <c r="NXE1" s="249"/>
      <c r="NXF1" s="249"/>
      <c r="NXG1" s="249"/>
      <c r="NXH1" s="249"/>
      <c r="NXI1" s="249"/>
      <c r="NXJ1" s="249"/>
      <c r="NXK1" s="249"/>
      <c r="NXL1" s="249"/>
      <c r="NXM1" s="249"/>
      <c r="NXN1" s="249"/>
      <c r="NXO1" s="249"/>
      <c r="NXP1" s="249"/>
      <c r="NXQ1" s="249"/>
      <c r="NXR1" s="249"/>
      <c r="NXS1" s="249"/>
      <c r="NXT1" s="249"/>
      <c r="NXU1" s="249"/>
      <c r="NXV1" s="249"/>
      <c r="NXW1" s="249"/>
      <c r="NXX1" s="249"/>
      <c r="NXY1" s="249"/>
      <c r="NXZ1" s="249"/>
      <c r="NYA1" s="249"/>
      <c r="NYB1" s="249"/>
      <c r="NYC1" s="249"/>
      <c r="NYD1" s="249"/>
      <c r="NYE1" s="249"/>
      <c r="NYF1" s="249"/>
      <c r="NYG1" s="249"/>
      <c r="NYH1" s="249"/>
      <c r="NYI1" s="249"/>
      <c r="NYJ1" s="249"/>
      <c r="NYK1" s="249"/>
      <c r="NYL1" s="249"/>
      <c r="NYM1" s="249"/>
      <c r="NYN1" s="249"/>
      <c r="NYO1" s="249"/>
      <c r="NYP1" s="249"/>
      <c r="NYQ1" s="249"/>
      <c r="NYR1" s="249"/>
      <c r="NYS1" s="249"/>
      <c r="NYT1" s="249"/>
      <c r="NYU1" s="249"/>
      <c r="NYV1" s="249"/>
      <c r="NYW1" s="249"/>
      <c r="NYX1" s="249"/>
      <c r="NYY1" s="249"/>
      <c r="NYZ1" s="249"/>
      <c r="NZA1" s="249"/>
      <c r="NZB1" s="249"/>
      <c r="NZC1" s="249"/>
      <c r="NZD1" s="249"/>
      <c r="NZE1" s="249"/>
      <c r="NZF1" s="249"/>
      <c r="NZG1" s="249"/>
      <c r="NZH1" s="249"/>
      <c r="NZI1" s="249"/>
      <c r="NZJ1" s="249"/>
      <c r="NZK1" s="249"/>
      <c r="NZL1" s="249"/>
      <c r="NZM1" s="249"/>
      <c r="NZN1" s="249"/>
      <c r="NZO1" s="249"/>
      <c r="NZP1" s="249"/>
      <c r="NZQ1" s="249"/>
      <c r="NZR1" s="249"/>
      <c r="NZS1" s="249"/>
      <c r="NZT1" s="249"/>
      <c r="NZU1" s="249"/>
      <c r="NZV1" s="249"/>
      <c r="NZW1" s="249"/>
      <c r="NZX1" s="249"/>
      <c r="NZY1" s="249"/>
      <c r="NZZ1" s="249"/>
      <c r="OAA1" s="249"/>
      <c r="OAB1" s="249"/>
      <c r="OAC1" s="249"/>
      <c r="OAD1" s="249"/>
      <c r="OAE1" s="249"/>
      <c r="OAF1" s="249"/>
      <c r="OAG1" s="249"/>
      <c r="OAH1" s="249"/>
      <c r="OAI1" s="249"/>
      <c r="OAJ1" s="249"/>
      <c r="OAK1" s="249"/>
      <c r="OAL1" s="249"/>
      <c r="OAM1" s="249"/>
      <c r="OAN1" s="249"/>
      <c r="OAO1" s="249"/>
      <c r="OAP1" s="249"/>
      <c r="OAQ1" s="249"/>
      <c r="OAR1" s="249"/>
      <c r="OAS1" s="249"/>
      <c r="OAT1" s="249"/>
      <c r="OAU1" s="249"/>
      <c r="OAV1" s="249"/>
      <c r="OAW1" s="249"/>
      <c r="OAX1" s="249"/>
      <c r="OAY1" s="249"/>
      <c r="OAZ1" s="249"/>
      <c r="OBA1" s="249"/>
      <c r="OBB1" s="249"/>
      <c r="OBC1" s="249"/>
      <c r="OBD1" s="249"/>
      <c r="OBE1" s="249"/>
      <c r="OBF1" s="249"/>
      <c r="OBG1" s="249"/>
      <c r="OBH1" s="249"/>
      <c r="OBI1" s="249"/>
      <c r="OBJ1" s="249"/>
      <c r="OBK1" s="249"/>
      <c r="OBL1" s="249"/>
      <c r="OBM1" s="249"/>
      <c r="OBN1" s="249"/>
      <c r="OBO1" s="249"/>
      <c r="OBP1" s="249"/>
      <c r="OBQ1" s="249"/>
      <c r="OBR1" s="249"/>
      <c r="OBS1" s="249"/>
      <c r="OBT1" s="249"/>
      <c r="OBU1" s="249"/>
      <c r="OBV1" s="249"/>
      <c r="OBW1" s="249"/>
      <c r="OBX1" s="249"/>
      <c r="OBY1" s="249"/>
      <c r="OBZ1" s="249"/>
      <c r="OCA1" s="249"/>
      <c r="OCB1" s="249"/>
      <c r="OCC1" s="249"/>
      <c r="OCD1" s="249"/>
      <c r="OCE1" s="249"/>
      <c r="OCF1" s="249"/>
      <c r="OCG1" s="249"/>
      <c r="OCH1" s="249"/>
      <c r="OCI1" s="249"/>
      <c r="OCJ1" s="249"/>
      <c r="OCK1" s="249"/>
      <c r="OCL1" s="249"/>
      <c r="OCM1" s="249"/>
      <c r="OCN1" s="249"/>
      <c r="OCO1" s="249"/>
      <c r="OCP1" s="249"/>
      <c r="OCQ1" s="249"/>
      <c r="OCR1" s="249"/>
      <c r="OCS1" s="249"/>
      <c r="OCT1" s="249"/>
      <c r="OCU1" s="249"/>
      <c r="OCV1" s="249"/>
      <c r="OCW1" s="249"/>
      <c r="OCX1" s="249"/>
      <c r="OCY1" s="249"/>
      <c r="OCZ1" s="249"/>
      <c r="ODA1" s="249"/>
      <c r="ODB1" s="249"/>
      <c r="ODC1" s="249"/>
      <c r="ODD1" s="249"/>
      <c r="ODE1" s="249"/>
      <c r="ODF1" s="249"/>
      <c r="ODG1" s="249"/>
      <c r="ODH1" s="249"/>
      <c r="ODI1" s="249"/>
      <c r="ODJ1" s="249"/>
      <c r="ODK1" s="249"/>
      <c r="ODL1" s="249"/>
      <c r="ODM1" s="249"/>
      <c r="ODN1" s="249"/>
      <c r="ODO1" s="249"/>
      <c r="ODP1" s="249"/>
      <c r="ODQ1" s="249"/>
      <c r="ODR1" s="249"/>
      <c r="ODS1" s="249"/>
      <c r="ODT1" s="249"/>
      <c r="ODU1" s="249"/>
      <c r="ODV1" s="249"/>
      <c r="ODW1" s="249"/>
      <c r="ODX1" s="249"/>
      <c r="ODY1" s="249"/>
      <c r="ODZ1" s="249"/>
      <c r="OEA1" s="249"/>
      <c r="OEB1" s="249"/>
      <c r="OEC1" s="249"/>
      <c r="OED1" s="249"/>
      <c r="OEE1" s="249"/>
      <c r="OEF1" s="249"/>
      <c r="OEG1" s="249"/>
      <c r="OEH1" s="249"/>
      <c r="OEI1" s="249"/>
      <c r="OEJ1" s="249"/>
      <c r="OEK1" s="249"/>
      <c r="OEL1" s="249"/>
      <c r="OEM1" s="249"/>
      <c r="OEN1" s="249"/>
      <c r="OEO1" s="249"/>
      <c r="OEP1" s="249"/>
      <c r="OEQ1" s="249"/>
      <c r="OER1" s="249"/>
      <c r="OES1" s="249"/>
      <c r="OET1" s="249"/>
      <c r="OEU1" s="249"/>
      <c r="OEV1" s="249"/>
      <c r="OEW1" s="249"/>
      <c r="OEX1" s="249"/>
      <c r="OEY1" s="249"/>
      <c r="OEZ1" s="249"/>
      <c r="OFA1" s="249"/>
      <c r="OFB1" s="249"/>
      <c r="OFC1" s="249"/>
      <c r="OFD1" s="249"/>
      <c r="OFE1" s="249"/>
      <c r="OFF1" s="249"/>
      <c r="OFG1" s="249"/>
      <c r="OFH1" s="249"/>
      <c r="OFI1" s="249"/>
      <c r="OFJ1" s="249"/>
      <c r="OFK1" s="249"/>
      <c r="OFL1" s="249"/>
      <c r="OFM1" s="249"/>
      <c r="OFN1" s="249"/>
      <c r="OFO1" s="249"/>
      <c r="OFP1" s="249"/>
      <c r="OFQ1" s="249"/>
      <c r="OFR1" s="249"/>
      <c r="OFS1" s="249"/>
      <c r="OFT1" s="249"/>
      <c r="OFU1" s="249"/>
      <c r="OFV1" s="249"/>
      <c r="OFW1" s="249"/>
      <c r="OFX1" s="249"/>
      <c r="OFY1" s="249"/>
      <c r="OFZ1" s="249"/>
      <c r="OGA1" s="249"/>
      <c r="OGB1" s="249"/>
      <c r="OGC1" s="249"/>
      <c r="OGD1" s="249"/>
      <c r="OGE1" s="249"/>
      <c r="OGF1" s="249"/>
      <c r="OGG1" s="249"/>
      <c r="OGH1" s="249"/>
      <c r="OGI1" s="249"/>
      <c r="OGJ1" s="249"/>
      <c r="OGK1" s="249"/>
      <c r="OGL1" s="249"/>
      <c r="OGM1" s="249"/>
      <c r="OGN1" s="249"/>
      <c r="OGO1" s="249"/>
      <c r="OGP1" s="249"/>
      <c r="OGQ1" s="249"/>
      <c r="OGR1" s="249"/>
      <c r="OGS1" s="249"/>
      <c r="OGT1" s="249"/>
      <c r="OGU1" s="249"/>
      <c r="OGV1" s="249"/>
      <c r="OGW1" s="249"/>
      <c r="OGX1" s="249"/>
      <c r="OGY1" s="249"/>
      <c r="OGZ1" s="249"/>
      <c r="OHA1" s="249"/>
      <c r="OHB1" s="249"/>
      <c r="OHC1" s="249"/>
      <c r="OHD1" s="249"/>
      <c r="OHE1" s="249"/>
      <c r="OHF1" s="249"/>
      <c r="OHG1" s="249"/>
      <c r="OHH1" s="249"/>
      <c r="OHI1" s="249"/>
      <c r="OHJ1" s="249"/>
      <c r="OHK1" s="249"/>
      <c r="OHL1" s="249"/>
      <c r="OHM1" s="249"/>
      <c r="OHN1" s="249"/>
      <c r="OHO1" s="249"/>
      <c r="OHP1" s="249"/>
      <c r="OHQ1" s="249"/>
      <c r="OHR1" s="249"/>
      <c r="OHS1" s="249"/>
      <c r="OHT1" s="249"/>
      <c r="OHU1" s="249"/>
      <c r="OHV1" s="249"/>
      <c r="OHW1" s="249"/>
      <c r="OHX1" s="249"/>
      <c r="OHY1" s="249"/>
      <c r="OHZ1" s="249"/>
      <c r="OIA1" s="249"/>
      <c r="OIB1" s="249"/>
      <c r="OIC1" s="249"/>
      <c r="OID1" s="249"/>
      <c r="OIE1" s="249"/>
      <c r="OIF1" s="249"/>
      <c r="OIG1" s="249"/>
      <c r="OIH1" s="249"/>
      <c r="OII1" s="249"/>
      <c r="OIJ1" s="249"/>
      <c r="OIK1" s="249"/>
      <c r="OIL1" s="249"/>
      <c r="OIM1" s="249"/>
      <c r="OIN1" s="249"/>
      <c r="OIO1" s="249"/>
      <c r="OIP1" s="249"/>
      <c r="OIQ1" s="249"/>
      <c r="OIR1" s="249"/>
      <c r="OIS1" s="249"/>
      <c r="OIT1" s="249"/>
      <c r="OIU1" s="249"/>
      <c r="OIV1" s="249"/>
      <c r="OIW1" s="249"/>
      <c r="OIX1" s="249"/>
      <c r="OIY1" s="249"/>
      <c r="OIZ1" s="249"/>
      <c r="OJA1" s="249"/>
      <c r="OJB1" s="249"/>
      <c r="OJC1" s="249"/>
      <c r="OJD1" s="249"/>
      <c r="OJE1" s="249"/>
      <c r="OJF1" s="249"/>
      <c r="OJG1" s="249"/>
      <c r="OJH1" s="249"/>
      <c r="OJI1" s="249"/>
      <c r="OJJ1" s="249"/>
      <c r="OJK1" s="249"/>
      <c r="OJL1" s="249"/>
      <c r="OJM1" s="249"/>
      <c r="OJN1" s="249"/>
      <c r="OJO1" s="249"/>
      <c r="OJP1" s="249"/>
      <c r="OJQ1" s="249"/>
      <c r="OJR1" s="249"/>
      <c r="OJS1" s="249"/>
      <c r="OJT1" s="249"/>
      <c r="OJU1" s="249"/>
      <c r="OJV1" s="249"/>
      <c r="OJW1" s="249"/>
      <c r="OJX1" s="249"/>
      <c r="OJY1" s="249"/>
      <c r="OJZ1" s="249"/>
      <c r="OKA1" s="249"/>
      <c r="OKB1" s="249"/>
      <c r="OKC1" s="249"/>
      <c r="OKD1" s="249"/>
      <c r="OKE1" s="249"/>
      <c r="OKF1" s="249"/>
      <c r="OKG1" s="249"/>
      <c r="OKH1" s="249"/>
      <c r="OKI1" s="249"/>
      <c r="OKJ1" s="249"/>
      <c r="OKK1" s="249"/>
      <c r="OKL1" s="249"/>
      <c r="OKM1" s="249"/>
      <c r="OKN1" s="249"/>
      <c r="OKO1" s="249"/>
      <c r="OKP1" s="249"/>
      <c r="OKQ1" s="249"/>
      <c r="OKR1" s="249"/>
      <c r="OKS1" s="249"/>
      <c r="OKT1" s="249"/>
      <c r="OKU1" s="249"/>
      <c r="OKV1" s="249"/>
      <c r="OKW1" s="249"/>
      <c r="OKX1" s="249"/>
      <c r="OKY1" s="249"/>
      <c r="OKZ1" s="249"/>
      <c r="OLA1" s="249"/>
      <c r="OLB1" s="249"/>
      <c r="OLC1" s="249"/>
      <c r="OLD1" s="249"/>
      <c r="OLE1" s="249"/>
      <c r="OLF1" s="249"/>
      <c r="OLG1" s="249"/>
      <c r="OLH1" s="249"/>
      <c r="OLI1" s="249"/>
      <c r="OLJ1" s="249"/>
      <c r="OLK1" s="249"/>
      <c r="OLL1" s="249"/>
      <c r="OLM1" s="249"/>
      <c r="OLN1" s="249"/>
      <c r="OLO1" s="249"/>
      <c r="OLP1" s="249"/>
      <c r="OLQ1" s="249"/>
      <c r="OLR1" s="249"/>
      <c r="OLS1" s="249"/>
      <c r="OLT1" s="249"/>
      <c r="OLU1" s="249"/>
      <c r="OLV1" s="249"/>
      <c r="OLW1" s="249"/>
      <c r="OLX1" s="249"/>
      <c r="OLY1" s="249"/>
      <c r="OLZ1" s="249"/>
      <c r="OMA1" s="249"/>
      <c r="OMB1" s="249"/>
      <c r="OMC1" s="249"/>
      <c r="OMD1" s="249"/>
      <c r="OME1" s="249"/>
      <c r="OMF1" s="249"/>
      <c r="OMG1" s="249"/>
      <c r="OMH1" s="249"/>
      <c r="OMI1" s="249"/>
      <c r="OMJ1" s="249"/>
      <c r="OMK1" s="249"/>
      <c r="OML1" s="249"/>
      <c r="OMM1" s="249"/>
      <c r="OMN1" s="249"/>
      <c r="OMO1" s="249"/>
      <c r="OMP1" s="249"/>
      <c r="OMQ1" s="249"/>
      <c r="OMR1" s="249"/>
      <c r="OMS1" s="249"/>
      <c r="OMT1" s="249"/>
      <c r="OMU1" s="249"/>
      <c r="OMV1" s="249"/>
      <c r="OMW1" s="249"/>
      <c r="OMX1" s="249"/>
      <c r="OMY1" s="249"/>
      <c r="OMZ1" s="249"/>
      <c r="ONA1" s="249"/>
      <c r="ONB1" s="249"/>
      <c r="ONC1" s="249"/>
      <c r="OND1" s="249"/>
      <c r="ONE1" s="249"/>
      <c r="ONF1" s="249"/>
      <c r="ONG1" s="249"/>
      <c r="ONH1" s="249"/>
      <c r="ONI1" s="249"/>
      <c r="ONJ1" s="249"/>
      <c r="ONK1" s="249"/>
      <c r="ONL1" s="249"/>
      <c r="ONM1" s="249"/>
      <c r="ONN1" s="249"/>
      <c r="ONO1" s="249"/>
      <c r="ONP1" s="249"/>
      <c r="ONQ1" s="249"/>
      <c r="ONR1" s="249"/>
      <c r="ONS1" s="249"/>
      <c r="ONT1" s="249"/>
      <c r="ONU1" s="249"/>
      <c r="ONV1" s="249"/>
      <c r="ONW1" s="249"/>
      <c r="ONX1" s="249"/>
      <c r="ONY1" s="249"/>
      <c r="ONZ1" s="249"/>
      <c r="OOA1" s="249"/>
      <c r="OOB1" s="249"/>
      <c r="OOC1" s="249"/>
      <c r="OOD1" s="249"/>
      <c r="OOE1" s="249"/>
      <c r="OOF1" s="249"/>
      <c r="OOG1" s="249"/>
      <c r="OOH1" s="249"/>
      <c r="OOI1" s="249"/>
      <c r="OOJ1" s="249"/>
      <c r="OOK1" s="249"/>
      <c r="OOL1" s="249"/>
      <c r="OOM1" s="249"/>
      <c r="OON1" s="249"/>
      <c r="OOO1" s="249"/>
      <c r="OOP1" s="249"/>
      <c r="OOQ1" s="249"/>
      <c r="OOR1" s="249"/>
      <c r="OOS1" s="249"/>
      <c r="OOT1" s="249"/>
      <c r="OOU1" s="249"/>
      <c r="OOV1" s="249"/>
      <c r="OOW1" s="249"/>
      <c r="OOX1" s="249"/>
      <c r="OOY1" s="249"/>
      <c r="OOZ1" s="249"/>
      <c r="OPA1" s="249"/>
      <c r="OPB1" s="249"/>
      <c r="OPC1" s="249"/>
      <c r="OPD1" s="249"/>
      <c r="OPE1" s="249"/>
      <c r="OPF1" s="249"/>
      <c r="OPG1" s="249"/>
      <c r="OPH1" s="249"/>
      <c r="OPI1" s="249"/>
      <c r="OPJ1" s="249"/>
      <c r="OPK1" s="249"/>
      <c r="OPL1" s="249"/>
      <c r="OPM1" s="249"/>
      <c r="OPN1" s="249"/>
      <c r="OPO1" s="249"/>
      <c r="OPP1" s="249"/>
      <c r="OPQ1" s="249"/>
      <c r="OPR1" s="249"/>
      <c r="OPS1" s="249"/>
      <c r="OPT1" s="249"/>
      <c r="OPU1" s="249"/>
      <c r="OPV1" s="249"/>
      <c r="OPW1" s="249"/>
      <c r="OPX1" s="249"/>
      <c r="OPY1" s="249"/>
      <c r="OPZ1" s="249"/>
      <c r="OQA1" s="249"/>
      <c r="OQB1" s="249"/>
      <c r="OQC1" s="249"/>
      <c r="OQD1" s="249"/>
      <c r="OQE1" s="249"/>
      <c r="OQF1" s="249"/>
      <c r="OQG1" s="249"/>
      <c r="OQH1" s="249"/>
      <c r="OQI1" s="249"/>
      <c r="OQJ1" s="249"/>
      <c r="OQK1" s="249"/>
      <c r="OQL1" s="249"/>
      <c r="OQM1" s="249"/>
      <c r="OQN1" s="249"/>
      <c r="OQO1" s="249"/>
      <c r="OQP1" s="249"/>
      <c r="OQQ1" s="249"/>
      <c r="OQR1" s="249"/>
      <c r="OQS1" s="249"/>
      <c r="OQT1" s="249"/>
      <c r="OQU1" s="249"/>
      <c r="OQV1" s="249"/>
      <c r="OQW1" s="249"/>
      <c r="OQX1" s="249"/>
      <c r="OQY1" s="249"/>
      <c r="OQZ1" s="249"/>
      <c r="ORA1" s="249"/>
      <c r="ORB1" s="249"/>
      <c r="ORC1" s="249"/>
      <c r="ORD1" s="249"/>
      <c r="ORE1" s="249"/>
      <c r="ORF1" s="249"/>
      <c r="ORG1" s="249"/>
      <c r="ORH1" s="249"/>
      <c r="ORI1" s="249"/>
      <c r="ORJ1" s="249"/>
      <c r="ORK1" s="249"/>
      <c r="ORL1" s="249"/>
      <c r="ORM1" s="249"/>
      <c r="ORN1" s="249"/>
      <c r="ORO1" s="249"/>
      <c r="ORP1" s="249"/>
      <c r="ORQ1" s="249"/>
      <c r="ORR1" s="249"/>
      <c r="ORS1" s="249"/>
      <c r="ORT1" s="249"/>
      <c r="ORU1" s="249"/>
      <c r="ORV1" s="249"/>
      <c r="ORW1" s="249"/>
      <c r="ORX1" s="249"/>
      <c r="ORY1" s="249"/>
      <c r="ORZ1" s="249"/>
      <c r="OSA1" s="249"/>
      <c r="OSB1" s="249"/>
      <c r="OSC1" s="249"/>
      <c r="OSD1" s="249"/>
      <c r="OSE1" s="249"/>
      <c r="OSF1" s="249"/>
      <c r="OSG1" s="249"/>
      <c r="OSH1" s="249"/>
      <c r="OSI1" s="249"/>
      <c r="OSJ1" s="249"/>
      <c r="OSK1" s="249"/>
      <c r="OSL1" s="249"/>
      <c r="OSM1" s="249"/>
      <c r="OSN1" s="249"/>
      <c r="OSO1" s="249"/>
      <c r="OSP1" s="249"/>
      <c r="OSQ1" s="249"/>
      <c r="OSR1" s="249"/>
      <c r="OSS1" s="249"/>
      <c r="OST1" s="249"/>
      <c r="OSU1" s="249"/>
      <c r="OSV1" s="249"/>
      <c r="OSW1" s="249"/>
      <c r="OSX1" s="249"/>
      <c r="OSY1" s="249"/>
      <c r="OSZ1" s="249"/>
      <c r="OTA1" s="249"/>
      <c r="OTB1" s="249"/>
      <c r="OTC1" s="249"/>
      <c r="OTD1" s="249"/>
      <c r="OTE1" s="249"/>
      <c r="OTF1" s="249"/>
      <c r="OTG1" s="249"/>
      <c r="OTH1" s="249"/>
      <c r="OTI1" s="249"/>
      <c r="OTJ1" s="249"/>
      <c r="OTK1" s="249"/>
      <c r="OTL1" s="249"/>
      <c r="OTM1" s="249"/>
      <c r="OTN1" s="249"/>
      <c r="OTO1" s="249"/>
      <c r="OTP1" s="249"/>
      <c r="OTQ1" s="249"/>
      <c r="OTR1" s="249"/>
      <c r="OTS1" s="249"/>
      <c r="OTT1" s="249"/>
      <c r="OTU1" s="249"/>
      <c r="OTV1" s="249"/>
      <c r="OTW1" s="249"/>
      <c r="OTX1" s="249"/>
      <c r="OTY1" s="249"/>
      <c r="OTZ1" s="249"/>
      <c r="OUA1" s="249"/>
      <c r="OUB1" s="249"/>
      <c r="OUC1" s="249"/>
      <c r="OUD1" s="249"/>
      <c r="OUE1" s="249"/>
      <c r="OUF1" s="249"/>
      <c r="OUG1" s="249"/>
      <c r="OUH1" s="249"/>
      <c r="OUI1" s="249"/>
      <c r="OUJ1" s="249"/>
      <c r="OUK1" s="249"/>
      <c r="OUL1" s="249"/>
      <c r="OUM1" s="249"/>
      <c r="OUN1" s="249"/>
      <c r="OUO1" s="249"/>
      <c r="OUP1" s="249"/>
      <c r="OUQ1" s="249"/>
      <c r="OUR1" s="249"/>
      <c r="OUS1" s="249"/>
      <c r="OUT1" s="249"/>
      <c r="OUU1" s="249"/>
      <c r="OUV1" s="249"/>
      <c r="OUW1" s="249"/>
      <c r="OUX1" s="249"/>
      <c r="OUY1" s="249"/>
      <c r="OUZ1" s="249"/>
      <c r="OVA1" s="249"/>
      <c r="OVB1" s="249"/>
      <c r="OVC1" s="249"/>
      <c r="OVD1" s="249"/>
      <c r="OVE1" s="249"/>
      <c r="OVF1" s="249"/>
      <c r="OVG1" s="249"/>
      <c r="OVH1" s="249"/>
      <c r="OVI1" s="249"/>
      <c r="OVJ1" s="249"/>
      <c r="OVK1" s="249"/>
      <c r="OVL1" s="249"/>
      <c r="OVM1" s="249"/>
      <c r="OVN1" s="249"/>
      <c r="OVO1" s="249"/>
      <c r="OVP1" s="249"/>
      <c r="OVQ1" s="249"/>
      <c r="OVR1" s="249"/>
      <c r="OVS1" s="249"/>
      <c r="OVT1" s="249"/>
      <c r="OVU1" s="249"/>
      <c r="OVV1" s="249"/>
      <c r="OVW1" s="249"/>
      <c r="OVX1" s="249"/>
      <c r="OVY1" s="249"/>
      <c r="OVZ1" s="249"/>
      <c r="OWA1" s="249"/>
      <c r="OWB1" s="249"/>
      <c r="OWC1" s="249"/>
      <c r="OWD1" s="249"/>
      <c r="OWE1" s="249"/>
      <c r="OWF1" s="249"/>
      <c r="OWG1" s="249"/>
      <c r="OWH1" s="249"/>
      <c r="OWI1" s="249"/>
      <c r="OWJ1" s="249"/>
      <c r="OWK1" s="249"/>
      <c r="OWL1" s="249"/>
      <c r="OWM1" s="249"/>
      <c r="OWN1" s="249"/>
      <c r="OWO1" s="249"/>
      <c r="OWP1" s="249"/>
      <c r="OWQ1" s="249"/>
      <c r="OWR1" s="249"/>
      <c r="OWS1" s="249"/>
      <c r="OWT1" s="249"/>
      <c r="OWU1" s="249"/>
      <c r="OWV1" s="249"/>
      <c r="OWW1" s="249"/>
      <c r="OWX1" s="249"/>
      <c r="OWY1" s="249"/>
      <c r="OWZ1" s="249"/>
      <c r="OXA1" s="249"/>
      <c r="OXB1" s="249"/>
      <c r="OXC1" s="249"/>
      <c r="OXD1" s="249"/>
      <c r="OXE1" s="249"/>
      <c r="OXF1" s="249"/>
      <c r="OXG1" s="249"/>
      <c r="OXH1" s="249"/>
      <c r="OXI1" s="249"/>
      <c r="OXJ1" s="249"/>
      <c r="OXK1" s="249"/>
      <c r="OXL1" s="249"/>
      <c r="OXM1" s="249"/>
      <c r="OXN1" s="249"/>
      <c r="OXO1" s="249"/>
      <c r="OXP1" s="249"/>
      <c r="OXQ1" s="249"/>
      <c r="OXR1" s="249"/>
      <c r="OXS1" s="249"/>
      <c r="OXT1" s="249"/>
      <c r="OXU1" s="249"/>
      <c r="OXV1" s="249"/>
      <c r="OXW1" s="249"/>
      <c r="OXX1" s="249"/>
      <c r="OXY1" s="249"/>
      <c r="OXZ1" s="249"/>
      <c r="OYA1" s="249"/>
      <c r="OYB1" s="249"/>
      <c r="OYC1" s="249"/>
      <c r="OYD1" s="249"/>
      <c r="OYE1" s="249"/>
      <c r="OYF1" s="249"/>
      <c r="OYG1" s="249"/>
      <c r="OYH1" s="249"/>
      <c r="OYI1" s="249"/>
      <c r="OYJ1" s="249"/>
      <c r="OYK1" s="249"/>
      <c r="OYL1" s="249"/>
      <c r="OYM1" s="249"/>
      <c r="OYN1" s="249"/>
      <c r="OYO1" s="249"/>
      <c r="OYP1" s="249"/>
      <c r="OYQ1" s="249"/>
      <c r="OYR1" s="249"/>
      <c r="OYS1" s="249"/>
      <c r="OYT1" s="249"/>
      <c r="OYU1" s="249"/>
      <c r="OYV1" s="249"/>
      <c r="OYW1" s="249"/>
      <c r="OYX1" s="249"/>
      <c r="OYY1" s="249"/>
      <c r="OYZ1" s="249"/>
      <c r="OZA1" s="249"/>
      <c r="OZB1" s="249"/>
      <c r="OZC1" s="249"/>
      <c r="OZD1" s="249"/>
      <c r="OZE1" s="249"/>
      <c r="OZF1" s="249"/>
      <c r="OZG1" s="249"/>
      <c r="OZH1" s="249"/>
      <c r="OZI1" s="249"/>
      <c r="OZJ1" s="249"/>
      <c r="OZK1" s="249"/>
      <c r="OZL1" s="249"/>
      <c r="OZM1" s="249"/>
      <c r="OZN1" s="249"/>
      <c r="OZO1" s="249"/>
      <c r="OZP1" s="249"/>
      <c r="OZQ1" s="249"/>
      <c r="OZR1" s="249"/>
      <c r="OZS1" s="249"/>
      <c r="OZT1" s="249"/>
      <c r="OZU1" s="249"/>
      <c r="OZV1" s="249"/>
      <c r="OZW1" s="249"/>
      <c r="OZX1" s="249"/>
      <c r="OZY1" s="249"/>
      <c r="OZZ1" s="249"/>
      <c r="PAA1" s="249"/>
      <c r="PAB1" s="249"/>
      <c r="PAC1" s="249"/>
      <c r="PAD1" s="249"/>
      <c r="PAE1" s="249"/>
      <c r="PAF1" s="249"/>
      <c r="PAG1" s="249"/>
      <c r="PAH1" s="249"/>
      <c r="PAI1" s="249"/>
      <c r="PAJ1" s="249"/>
      <c r="PAK1" s="249"/>
      <c r="PAL1" s="249"/>
      <c r="PAM1" s="249"/>
      <c r="PAN1" s="249"/>
      <c r="PAO1" s="249"/>
      <c r="PAP1" s="249"/>
      <c r="PAQ1" s="249"/>
      <c r="PAR1" s="249"/>
      <c r="PAS1" s="249"/>
      <c r="PAT1" s="249"/>
      <c r="PAU1" s="249"/>
      <c r="PAV1" s="249"/>
      <c r="PAW1" s="249"/>
      <c r="PAX1" s="249"/>
      <c r="PAY1" s="249"/>
      <c r="PAZ1" s="249"/>
      <c r="PBA1" s="249"/>
      <c r="PBB1" s="249"/>
      <c r="PBC1" s="249"/>
      <c r="PBD1" s="249"/>
      <c r="PBE1" s="249"/>
      <c r="PBF1" s="249"/>
      <c r="PBG1" s="249"/>
      <c r="PBH1" s="249"/>
      <c r="PBI1" s="249"/>
      <c r="PBJ1" s="249"/>
      <c r="PBK1" s="249"/>
      <c r="PBL1" s="249"/>
      <c r="PBM1" s="249"/>
      <c r="PBN1" s="249"/>
      <c r="PBO1" s="249"/>
      <c r="PBP1" s="249"/>
      <c r="PBQ1" s="249"/>
      <c r="PBR1" s="249"/>
      <c r="PBS1" s="249"/>
      <c r="PBT1" s="249"/>
      <c r="PBU1" s="249"/>
      <c r="PBV1" s="249"/>
      <c r="PBW1" s="249"/>
      <c r="PBX1" s="249"/>
      <c r="PBY1" s="249"/>
      <c r="PBZ1" s="249"/>
      <c r="PCA1" s="249"/>
      <c r="PCB1" s="249"/>
      <c r="PCC1" s="249"/>
      <c r="PCD1" s="249"/>
      <c r="PCE1" s="249"/>
      <c r="PCF1" s="249"/>
      <c r="PCG1" s="249"/>
      <c r="PCH1" s="249"/>
      <c r="PCI1" s="249"/>
      <c r="PCJ1" s="249"/>
      <c r="PCK1" s="249"/>
      <c r="PCL1" s="249"/>
      <c r="PCM1" s="249"/>
      <c r="PCN1" s="249"/>
      <c r="PCO1" s="249"/>
      <c r="PCP1" s="249"/>
      <c r="PCQ1" s="249"/>
      <c r="PCR1" s="249"/>
      <c r="PCS1" s="249"/>
      <c r="PCT1" s="249"/>
      <c r="PCU1" s="249"/>
      <c r="PCV1" s="249"/>
      <c r="PCW1" s="249"/>
      <c r="PCX1" s="249"/>
      <c r="PCY1" s="249"/>
      <c r="PCZ1" s="249"/>
      <c r="PDA1" s="249"/>
      <c r="PDB1" s="249"/>
      <c r="PDC1" s="249"/>
      <c r="PDD1" s="249"/>
      <c r="PDE1" s="249"/>
      <c r="PDF1" s="249"/>
      <c r="PDG1" s="249"/>
      <c r="PDH1" s="249"/>
      <c r="PDI1" s="249"/>
      <c r="PDJ1" s="249"/>
      <c r="PDK1" s="249"/>
      <c r="PDL1" s="249"/>
      <c r="PDM1" s="249"/>
      <c r="PDN1" s="249"/>
      <c r="PDO1" s="249"/>
      <c r="PDP1" s="249"/>
      <c r="PDQ1" s="249"/>
      <c r="PDR1" s="249"/>
      <c r="PDS1" s="249"/>
      <c r="PDT1" s="249"/>
      <c r="PDU1" s="249"/>
      <c r="PDV1" s="249"/>
      <c r="PDW1" s="249"/>
      <c r="PDX1" s="249"/>
      <c r="PDY1" s="249"/>
      <c r="PDZ1" s="249"/>
      <c r="PEA1" s="249"/>
      <c r="PEB1" s="249"/>
      <c r="PEC1" s="249"/>
      <c r="PED1" s="249"/>
      <c r="PEE1" s="249"/>
      <c r="PEF1" s="249"/>
      <c r="PEG1" s="249"/>
      <c r="PEH1" s="249"/>
      <c r="PEI1" s="249"/>
      <c r="PEJ1" s="249"/>
      <c r="PEK1" s="249"/>
      <c r="PEL1" s="249"/>
      <c r="PEM1" s="249"/>
      <c r="PEN1" s="249"/>
      <c r="PEO1" s="249"/>
      <c r="PEP1" s="249"/>
      <c r="PEQ1" s="249"/>
      <c r="PER1" s="249"/>
      <c r="PES1" s="249"/>
      <c r="PET1" s="249"/>
      <c r="PEU1" s="249"/>
      <c r="PEV1" s="249"/>
      <c r="PEW1" s="249"/>
      <c r="PEX1" s="249"/>
      <c r="PEY1" s="249"/>
      <c r="PEZ1" s="249"/>
      <c r="PFA1" s="249"/>
      <c r="PFB1" s="249"/>
      <c r="PFC1" s="249"/>
      <c r="PFD1" s="249"/>
      <c r="PFE1" s="249"/>
      <c r="PFF1" s="249"/>
      <c r="PFG1" s="249"/>
      <c r="PFH1" s="249"/>
      <c r="PFI1" s="249"/>
      <c r="PFJ1" s="249"/>
      <c r="PFK1" s="249"/>
      <c r="PFL1" s="249"/>
      <c r="PFM1" s="249"/>
      <c r="PFN1" s="249"/>
      <c r="PFO1" s="249"/>
      <c r="PFP1" s="249"/>
      <c r="PFQ1" s="249"/>
      <c r="PFR1" s="249"/>
      <c r="PFS1" s="249"/>
      <c r="PFT1" s="249"/>
      <c r="PFU1" s="249"/>
      <c r="PFV1" s="249"/>
      <c r="PFW1" s="249"/>
      <c r="PFX1" s="249"/>
      <c r="PFY1" s="249"/>
      <c r="PFZ1" s="249"/>
      <c r="PGA1" s="249"/>
      <c r="PGB1" s="249"/>
      <c r="PGC1" s="249"/>
      <c r="PGD1" s="249"/>
      <c r="PGE1" s="249"/>
      <c r="PGF1" s="249"/>
      <c r="PGG1" s="249"/>
      <c r="PGH1" s="249"/>
      <c r="PGI1" s="249"/>
      <c r="PGJ1" s="249"/>
      <c r="PGK1" s="249"/>
      <c r="PGL1" s="249"/>
      <c r="PGM1" s="249"/>
      <c r="PGN1" s="249"/>
      <c r="PGO1" s="249"/>
      <c r="PGP1" s="249"/>
      <c r="PGQ1" s="249"/>
      <c r="PGR1" s="249"/>
      <c r="PGS1" s="249"/>
      <c r="PGT1" s="249"/>
      <c r="PGU1" s="249"/>
      <c r="PGV1" s="249"/>
      <c r="PGW1" s="249"/>
      <c r="PGX1" s="249"/>
      <c r="PGY1" s="249"/>
      <c r="PGZ1" s="249"/>
      <c r="PHA1" s="249"/>
      <c r="PHB1" s="249"/>
      <c r="PHC1" s="249"/>
      <c r="PHD1" s="249"/>
      <c r="PHE1" s="249"/>
      <c r="PHF1" s="249"/>
      <c r="PHG1" s="249"/>
      <c r="PHH1" s="249"/>
      <c r="PHI1" s="249"/>
      <c r="PHJ1" s="249"/>
      <c r="PHK1" s="249"/>
      <c r="PHL1" s="249"/>
      <c r="PHM1" s="249"/>
      <c r="PHN1" s="249"/>
      <c r="PHO1" s="249"/>
      <c r="PHP1" s="249"/>
      <c r="PHQ1" s="249"/>
      <c r="PHR1" s="249"/>
      <c r="PHS1" s="249"/>
      <c r="PHT1" s="249"/>
      <c r="PHU1" s="249"/>
      <c r="PHV1" s="249"/>
      <c r="PHW1" s="249"/>
      <c r="PHX1" s="249"/>
      <c r="PHY1" s="249"/>
      <c r="PHZ1" s="249"/>
      <c r="PIA1" s="249"/>
      <c r="PIB1" s="249"/>
      <c r="PIC1" s="249"/>
      <c r="PID1" s="249"/>
      <c r="PIE1" s="249"/>
      <c r="PIF1" s="249"/>
      <c r="PIG1" s="249"/>
      <c r="PIH1" s="249"/>
      <c r="PII1" s="249"/>
      <c r="PIJ1" s="249"/>
      <c r="PIK1" s="249"/>
      <c r="PIL1" s="249"/>
      <c r="PIM1" s="249"/>
      <c r="PIN1" s="249"/>
      <c r="PIO1" s="249"/>
      <c r="PIP1" s="249"/>
      <c r="PIQ1" s="249"/>
      <c r="PIR1" s="249"/>
      <c r="PIS1" s="249"/>
      <c r="PIT1" s="249"/>
      <c r="PIU1" s="249"/>
      <c r="PIV1" s="249"/>
      <c r="PIW1" s="249"/>
      <c r="PIX1" s="249"/>
      <c r="PIY1" s="249"/>
      <c r="PIZ1" s="249"/>
      <c r="PJA1" s="249"/>
      <c r="PJB1" s="249"/>
      <c r="PJC1" s="249"/>
      <c r="PJD1" s="249"/>
      <c r="PJE1" s="249"/>
      <c r="PJF1" s="249"/>
      <c r="PJG1" s="249"/>
      <c r="PJH1" s="249"/>
      <c r="PJI1" s="249"/>
      <c r="PJJ1" s="249"/>
      <c r="PJK1" s="249"/>
      <c r="PJL1" s="249"/>
      <c r="PJM1" s="249"/>
      <c r="PJN1" s="249"/>
      <c r="PJO1" s="249"/>
      <c r="PJP1" s="249"/>
      <c r="PJQ1" s="249"/>
      <c r="PJR1" s="249"/>
      <c r="PJS1" s="249"/>
      <c r="PJT1" s="249"/>
      <c r="PJU1" s="249"/>
      <c r="PJV1" s="249"/>
      <c r="PJW1" s="249"/>
      <c r="PJX1" s="249"/>
      <c r="PJY1" s="249"/>
      <c r="PJZ1" s="249"/>
      <c r="PKA1" s="249"/>
      <c r="PKB1" s="249"/>
      <c r="PKC1" s="249"/>
      <c r="PKD1" s="249"/>
      <c r="PKE1" s="249"/>
      <c r="PKF1" s="249"/>
      <c r="PKG1" s="249"/>
      <c r="PKH1" s="249"/>
      <c r="PKI1" s="249"/>
      <c r="PKJ1" s="249"/>
      <c r="PKK1" s="249"/>
      <c r="PKL1" s="249"/>
      <c r="PKM1" s="249"/>
      <c r="PKN1" s="249"/>
      <c r="PKO1" s="249"/>
      <c r="PKP1" s="249"/>
      <c r="PKQ1" s="249"/>
      <c r="PKR1" s="249"/>
      <c r="PKS1" s="249"/>
      <c r="PKT1" s="249"/>
      <c r="PKU1" s="249"/>
      <c r="PKV1" s="249"/>
      <c r="PKW1" s="249"/>
      <c r="PKX1" s="249"/>
      <c r="PKY1" s="249"/>
      <c r="PKZ1" s="249"/>
      <c r="PLA1" s="249"/>
      <c r="PLB1" s="249"/>
      <c r="PLC1" s="249"/>
      <c r="PLD1" s="249"/>
      <c r="PLE1" s="249"/>
      <c r="PLF1" s="249"/>
      <c r="PLG1" s="249"/>
      <c r="PLH1" s="249"/>
      <c r="PLI1" s="249"/>
      <c r="PLJ1" s="249"/>
      <c r="PLK1" s="249"/>
      <c r="PLL1" s="249"/>
      <c r="PLM1" s="249"/>
      <c r="PLN1" s="249"/>
      <c r="PLO1" s="249"/>
      <c r="PLP1" s="249"/>
      <c r="PLQ1" s="249"/>
      <c r="PLR1" s="249"/>
      <c r="PLS1" s="249"/>
      <c r="PLT1" s="249"/>
      <c r="PLU1" s="249"/>
      <c r="PLV1" s="249"/>
      <c r="PLW1" s="249"/>
      <c r="PLX1" s="249"/>
      <c r="PLY1" s="249"/>
      <c r="PLZ1" s="249"/>
      <c r="PMA1" s="249"/>
      <c r="PMB1" s="249"/>
      <c r="PMC1" s="249"/>
      <c r="PMD1" s="249"/>
      <c r="PME1" s="249"/>
      <c r="PMF1" s="249"/>
      <c r="PMG1" s="249"/>
      <c r="PMH1" s="249"/>
      <c r="PMI1" s="249"/>
      <c r="PMJ1" s="249"/>
      <c r="PMK1" s="249"/>
      <c r="PML1" s="249"/>
      <c r="PMM1" s="249"/>
      <c r="PMN1" s="249"/>
      <c r="PMO1" s="249"/>
      <c r="PMP1" s="249"/>
      <c r="PMQ1" s="249"/>
      <c r="PMR1" s="249"/>
      <c r="PMS1" s="249"/>
      <c r="PMT1" s="249"/>
      <c r="PMU1" s="249"/>
      <c r="PMV1" s="249"/>
      <c r="PMW1" s="249"/>
      <c r="PMX1" s="249"/>
      <c r="PMY1" s="249"/>
      <c r="PMZ1" s="249"/>
      <c r="PNA1" s="249"/>
      <c r="PNB1" s="249"/>
      <c r="PNC1" s="249"/>
      <c r="PND1" s="249"/>
      <c r="PNE1" s="249"/>
      <c r="PNF1" s="249"/>
      <c r="PNG1" s="249"/>
      <c r="PNH1" s="249"/>
      <c r="PNI1" s="249"/>
      <c r="PNJ1" s="249"/>
      <c r="PNK1" s="249"/>
      <c r="PNL1" s="249"/>
      <c r="PNM1" s="249"/>
      <c r="PNN1" s="249"/>
      <c r="PNO1" s="249"/>
      <c r="PNP1" s="249"/>
      <c r="PNQ1" s="249"/>
      <c r="PNR1" s="249"/>
      <c r="PNS1" s="249"/>
      <c r="PNT1" s="249"/>
      <c r="PNU1" s="249"/>
      <c r="PNV1" s="249"/>
      <c r="PNW1" s="249"/>
      <c r="PNX1" s="249"/>
      <c r="PNY1" s="249"/>
      <c r="PNZ1" s="249"/>
      <c r="POA1" s="249"/>
      <c r="POB1" s="249"/>
      <c r="POC1" s="249"/>
      <c r="POD1" s="249"/>
      <c r="POE1" s="249"/>
      <c r="POF1" s="249"/>
      <c r="POG1" s="249"/>
      <c r="POH1" s="249"/>
      <c r="POI1" s="249"/>
      <c r="POJ1" s="249"/>
      <c r="POK1" s="249"/>
      <c r="POL1" s="249"/>
      <c r="POM1" s="249"/>
      <c r="PON1" s="249"/>
      <c r="POO1" s="249"/>
      <c r="POP1" s="249"/>
      <c r="POQ1" s="249"/>
      <c r="POR1" s="249"/>
      <c r="POS1" s="249"/>
      <c r="POT1" s="249"/>
      <c r="POU1" s="249"/>
      <c r="POV1" s="249"/>
      <c r="POW1" s="249"/>
      <c r="POX1" s="249"/>
      <c r="POY1" s="249"/>
      <c r="POZ1" s="249"/>
      <c r="PPA1" s="249"/>
      <c r="PPB1" s="249"/>
      <c r="PPC1" s="249"/>
      <c r="PPD1" s="249"/>
      <c r="PPE1" s="249"/>
      <c r="PPF1" s="249"/>
      <c r="PPG1" s="249"/>
      <c r="PPH1" s="249"/>
      <c r="PPI1" s="249"/>
      <c r="PPJ1" s="249"/>
      <c r="PPK1" s="249"/>
      <c r="PPL1" s="249"/>
      <c r="PPM1" s="249"/>
      <c r="PPN1" s="249"/>
      <c r="PPO1" s="249"/>
      <c r="PPP1" s="249"/>
      <c r="PPQ1" s="249"/>
      <c r="PPR1" s="249"/>
      <c r="PPS1" s="249"/>
      <c r="PPT1" s="249"/>
      <c r="PPU1" s="249"/>
      <c r="PPV1" s="249"/>
      <c r="PPW1" s="249"/>
      <c r="PPX1" s="249"/>
      <c r="PPY1" s="249"/>
      <c r="PPZ1" s="249"/>
      <c r="PQA1" s="249"/>
      <c r="PQB1" s="249"/>
      <c r="PQC1" s="249"/>
      <c r="PQD1" s="249"/>
      <c r="PQE1" s="249"/>
      <c r="PQF1" s="249"/>
      <c r="PQG1" s="249"/>
      <c r="PQH1" s="249"/>
      <c r="PQI1" s="249"/>
      <c r="PQJ1" s="249"/>
      <c r="PQK1" s="249"/>
      <c r="PQL1" s="249"/>
      <c r="PQM1" s="249"/>
      <c r="PQN1" s="249"/>
      <c r="PQO1" s="249"/>
      <c r="PQP1" s="249"/>
      <c r="PQQ1" s="249"/>
      <c r="PQR1" s="249"/>
      <c r="PQS1" s="249"/>
      <c r="PQT1" s="249"/>
      <c r="PQU1" s="249"/>
      <c r="PQV1" s="249"/>
      <c r="PQW1" s="249"/>
      <c r="PQX1" s="249"/>
      <c r="PQY1" s="249"/>
      <c r="PQZ1" s="249"/>
      <c r="PRA1" s="249"/>
      <c r="PRB1" s="249"/>
      <c r="PRC1" s="249"/>
      <c r="PRD1" s="249"/>
      <c r="PRE1" s="249"/>
      <c r="PRF1" s="249"/>
      <c r="PRG1" s="249"/>
      <c r="PRH1" s="249"/>
      <c r="PRI1" s="249"/>
      <c r="PRJ1" s="249"/>
      <c r="PRK1" s="249"/>
      <c r="PRL1" s="249"/>
      <c r="PRM1" s="249"/>
      <c r="PRN1" s="249"/>
      <c r="PRO1" s="249"/>
      <c r="PRP1" s="249"/>
      <c r="PRQ1" s="249"/>
      <c r="PRR1" s="249"/>
      <c r="PRS1" s="249"/>
      <c r="PRT1" s="249"/>
      <c r="PRU1" s="249"/>
      <c r="PRV1" s="249"/>
      <c r="PRW1" s="249"/>
      <c r="PRX1" s="249"/>
      <c r="PRY1" s="249"/>
      <c r="PRZ1" s="249"/>
      <c r="PSA1" s="249"/>
      <c r="PSB1" s="249"/>
      <c r="PSC1" s="249"/>
      <c r="PSD1" s="249"/>
      <c r="PSE1" s="249"/>
      <c r="PSF1" s="249"/>
      <c r="PSG1" s="249"/>
      <c r="PSH1" s="249"/>
      <c r="PSI1" s="249"/>
      <c r="PSJ1" s="249"/>
      <c r="PSK1" s="249"/>
      <c r="PSL1" s="249"/>
      <c r="PSM1" s="249"/>
      <c r="PSN1" s="249"/>
      <c r="PSO1" s="249"/>
      <c r="PSP1" s="249"/>
      <c r="PSQ1" s="249"/>
      <c r="PSR1" s="249"/>
      <c r="PSS1" s="249"/>
      <c r="PST1" s="249"/>
      <c r="PSU1" s="249"/>
      <c r="PSV1" s="249"/>
      <c r="PSW1" s="249"/>
      <c r="PSX1" s="249"/>
      <c r="PSY1" s="249"/>
      <c r="PSZ1" s="249"/>
      <c r="PTA1" s="249"/>
      <c r="PTB1" s="249"/>
      <c r="PTC1" s="249"/>
      <c r="PTD1" s="249"/>
      <c r="PTE1" s="249"/>
      <c r="PTF1" s="249"/>
      <c r="PTG1" s="249"/>
      <c r="PTH1" s="249"/>
      <c r="PTI1" s="249"/>
      <c r="PTJ1" s="249"/>
      <c r="PTK1" s="249"/>
      <c r="PTL1" s="249"/>
      <c r="PTM1" s="249"/>
      <c r="PTN1" s="249"/>
      <c r="PTO1" s="249"/>
      <c r="PTP1" s="249"/>
      <c r="PTQ1" s="249"/>
      <c r="PTR1" s="249"/>
      <c r="PTS1" s="249"/>
      <c r="PTT1" s="249"/>
      <c r="PTU1" s="249"/>
      <c r="PTV1" s="249"/>
      <c r="PTW1" s="249"/>
      <c r="PTX1" s="249"/>
      <c r="PTY1" s="249"/>
      <c r="PTZ1" s="249"/>
      <c r="PUA1" s="249"/>
      <c r="PUB1" s="249"/>
      <c r="PUC1" s="249"/>
      <c r="PUD1" s="249"/>
      <c r="PUE1" s="249"/>
      <c r="PUF1" s="249"/>
      <c r="PUG1" s="249"/>
      <c r="PUH1" s="249"/>
      <c r="PUI1" s="249"/>
      <c r="PUJ1" s="249"/>
      <c r="PUK1" s="249"/>
      <c r="PUL1" s="249"/>
      <c r="PUM1" s="249"/>
      <c r="PUN1" s="249"/>
      <c r="PUO1" s="249"/>
      <c r="PUP1" s="249"/>
      <c r="PUQ1" s="249"/>
      <c r="PUR1" s="249"/>
      <c r="PUS1" s="249"/>
      <c r="PUT1" s="249"/>
      <c r="PUU1" s="249"/>
      <c r="PUV1" s="249"/>
      <c r="PUW1" s="249"/>
      <c r="PUX1" s="249"/>
      <c r="PUY1" s="249"/>
      <c r="PUZ1" s="249"/>
      <c r="PVA1" s="249"/>
      <c r="PVB1" s="249"/>
      <c r="PVC1" s="249"/>
      <c r="PVD1" s="249"/>
      <c r="PVE1" s="249"/>
      <c r="PVF1" s="249"/>
      <c r="PVG1" s="249"/>
      <c r="PVH1" s="249"/>
      <c r="PVI1" s="249"/>
      <c r="PVJ1" s="249"/>
      <c r="PVK1" s="249"/>
      <c r="PVL1" s="249"/>
      <c r="PVM1" s="249"/>
      <c r="PVN1" s="249"/>
      <c r="PVO1" s="249"/>
      <c r="PVP1" s="249"/>
      <c r="PVQ1" s="249"/>
      <c r="PVR1" s="249"/>
      <c r="PVS1" s="249"/>
      <c r="PVT1" s="249"/>
      <c r="PVU1" s="249"/>
      <c r="PVV1" s="249"/>
      <c r="PVW1" s="249"/>
      <c r="PVX1" s="249"/>
      <c r="PVY1" s="249"/>
      <c r="PVZ1" s="249"/>
      <c r="PWA1" s="249"/>
      <c r="PWB1" s="249"/>
      <c r="PWC1" s="249"/>
      <c r="PWD1" s="249"/>
      <c r="PWE1" s="249"/>
      <c r="PWF1" s="249"/>
      <c r="PWG1" s="249"/>
      <c r="PWH1" s="249"/>
      <c r="PWI1" s="249"/>
      <c r="PWJ1" s="249"/>
      <c r="PWK1" s="249"/>
      <c r="PWL1" s="249"/>
      <c r="PWM1" s="249"/>
      <c r="PWN1" s="249"/>
      <c r="PWO1" s="249"/>
      <c r="PWP1" s="249"/>
      <c r="PWQ1" s="249"/>
      <c r="PWR1" s="249"/>
      <c r="PWS1" s="249"/>
      <c r="PWT1" s="249"/>
      <c r="PWU1" s="249"/>
      <c r="PWV1" s="249"/>
      <c r="PWW1" s="249"/>
      <c r="PWX1" s="249"/>
      <c r="PWY1" s="249"/>
      <c r="PWZ1" s="249"/>
      <c r="PXA1" s="249"/>
      <c r="PXB1" s="249"/>
      <c r="PXC1" s="249"/>
      <c r="PXD1" s="249"/>
      <c r="PXE1" s="249"/>
      <c r="PXF1" s="249"/>
      <c r="PXG1" s="249"/>
      <c r="PXH1" s="249"/>
      <c r="PXI1" s="249"/>
      <c r="PXJ1" s="249"/>
      <c r="PXK1" s="249"/>
      <c r="PXL1" s="249"/>
      <c r="PXM1" s="249"/>
      <c r="PXN1" s="249"/>
      <c r="PXO1" s="249"/>
      <c r="PXP1" s="249"/>
      <c r="PXQ1" s="249"/>
      <c r="PXR1" s="249"/>
      <c r="PXS1" s="249"/>
      <c r="PXT1" s="249"/>
      <c r="PXU1" s="249"/>
      <c r="PXV1" s="249"/>
      <c r="PXW1" s="249"/>
      <c r="PXX1" s="249"/>
      <c r="PXY1" s="249"/>
      <c r="PXZ1" s="249"/>
      <c r="PYA1" s="249"/>
      <c r="PYB1" s="249"/>
      <c r="PYC1" s="249"/>
      <c r="PYD1" s="249"/>
      <c r="PYE1" s="249"/>
      <c r="PYF1" s="249"/>
      <c r="PYG1" s="249"/>
      <c r="PYH1" s="249"/>
      <c r="PYI1" s="249"/>
      <c r="PYJ1" s="249"/>
      <c r="PYK1" s="249"/>
      <c r="PYL1" s="249"/>
      <c r="PYM1" s="249"/>
      <c r="PYN1" s="249"/>
      <c r="PYO1" s="249"/>
      <c r="PYP1" s="249"/>
      <c r="PYQ1" s="249"/>
      <c r="PYR1" s="249"/>
      <c r="PYS1" s="249"/>
      <c r="PYT1" s="249"/>
      <c r="PYU1" s="249"/>
      <c r="PYV1" s="249"/>
      <c r="PYW1" s="249"/>
      <c r="PYX1" s="249"/>
      <c r="PYY1" s="249"/>
      <c r="PYZ1" s="249"/>
      <c r="PZA1" s="249"/>
      <c r="PZB1" s="249"/>
      <c r="PZC1" s="249"/>
      <c r="PZD1" s="249"/>
      <c r="PZE1" s="249"/>
      <c r="PZF1" s="249"/>
      <c r="PZG1" s="249"/>
      <c r="PZH1" s="249"/>
      <c r="PZI1" s="249"/>
      <c r="PZJ1" s="249"/>
      <c r="PZK1" s="249"/>
      <c r="PZL1" s="249"/>
      <c r="PZM1" s="249"/>
      <c r="PZN1" s="249"/>
      <c r="PZO1" s="249"/>
      <c r="PZP1" s="249"/>
      <c r="PZQ1" s="249"/>
      <c r="PZR1" s="249"/>
      <c r="PZS1" s="249"/>
      <c r="PZT1" s="249"/>
      <c r="PZU1" s="249"/>
      <c r="PZV1" s="249"/>
      <c r="PZW1" s="249"/>
      <c r="PZX1" s="249"/>
      <c r="PZY1" s="249"/>
      <c r="PZZ1" s="249"/>
      <c r="QAA1" s="249"/>
      <c r="QAB1" s="249"/>
      <c r="QAC1" s="249"/>
      <c r="QAD1" s="249"/>
      <c r="QAE1" s="249"/>
      <c r="QAF1" s="249"/>
      <c r="QAG1" s="249"/>
      <c r="QAH1" s="249"/>
      <c r="QAI1" s="249"/>
      <c r="QAJ1" s="249"/>
      <c r="QAK1" s="249"/>
      <c r="QAL1" s="249"/>
      <c r="QAM1" s="249"/>
      <c r="QAN1" s="249"/>
      <c r="QAO1" s="249"/>
      <c r="QAP1" s="249"/>
      <c r="QAQ1" s="249"/>
      <c r="QAR1" s="249"/>
      <c r="QAS1" s="249"/>
      <c r="QAT1" s="249"/>
      <c r="QAU1" s="249"/>
      <c r="QAV1" s="249"/>
      <c r="QAW1" s="249"/>
      <c r="QAX1" s="249"/>
      <c r="QAY1" s="249"/>
      <c r="QAZ1" s="249"/>
      <c r="QBA1" s="249"/>
      <c r="QBB1" s="249"/>
      <c r="QBC1" s="249"/>
      <c r="QBD1" s="249"/>
      <c r="QBE1" s="249"/>
      <c r="QBF1" s="249"/>
      <c r="QBG1" s="249"/>
      <c r="QBH1" s="249"/>
      <c r="QBI1" s="249"/>
      <c r="QBJ1" s="249"/>
      <c r="QBK1" s="249"/>
      <c r="QBL1" s="249"/>
      <c r="QBM1" s="249"/>
      <c r="QBN1" s="249"/>
      <c r="QBO1" s="249"/>
      <c r="QBP1" s="249"/>
      <c r="QBQ1" s="249"/>
      <c r="QBR1" s="249"/>
      <c r="QBS1" s="249"/>
      <c r="QBT1" s="249"/>
      <c r="QBU1" s="249"/>
      <c r="QBV1" s="249"/>
      <c r="QBW1" s="249"/>
      <c r="QBX1" s="249"/>
      <c r="QBY1" s="249"/>
      <c r="QBZ1" s="249"/>
      <c r="QCA1" s="249"/>
      <c r="QCB1" s="249"/>
      <c r="QCC1" s="249"/>
      <c r="QCD1" s="249"/>
      <c r="QCE1" s="249"/>
      <c r="QCF1" s="249"/>
      <c r="QCG1" s="249"/>
      <c r="QCH1" s="249"/>
      <c r="QCI1" s="249"/>
      <c r="QCJ1" s="249"/>
      <c r="QCK1" s="249"/>
      <c r="QCL1" s="249"/>
      <c r="QCM1" s="249"/>
      <c r="QCN1" s="249"/>
      <c r="QCO1" s="249"/>
      <c r="QCP1" s="249"/>
      <c r="QCQ1" s="249"/>
      <c r="QCR1" s="249"/>
      <c r="QCS1" s="249"/>
      <c r="QCT1" s="249"/>
      <c r="QCU1" s="249"/>
      <c r="QCV1" s="249"/>
      <c r="QCW1" s="249"/>
      <c r="QCX1" s="249"/>
      <c r="QCY1" s="249"/>
      <c r="QCZ1" s="249"/>
      <c r="QDA1" s="249"/>
      <c r="QDB1" s="249"/>
      <c r="QDC1" s="249"/>
      <c r="QDD1" s="249"/>
      <c r="QDE1" s="249"/>
      <c r="QDF1" s="249"/>
      <c r="QDG1" s="249"/>
      <c r="QDH1" s="249"/>
      <c r="QDI1" s="249"/>
      <c r="QDJ1" s="249"/>
      <c r="QDK1" s="249"/>
      <c r="QDL1" s="249"/>
      <c r="QDM1" s="249"/>
      <c r="QDN1" s="249"/>
      <c r="QDO1" s="249"/>
      <c r="QDP1" s="249"/>
      <c r="QDQ1" s="249"/>
      <c r="QDR1" s="249"/>
      <c r="QDS1" s="249"/>
      <c r="QDT1" s="249"/>
      <c r="QDU1" s="249"/>
      <c r="QDV1" s="249"/>
      <c r="QDW1" s="249"/>
      <c r="QDX1" s="249"/>
      <c r="QDY1" s="249"/>
      <c r="QDZ1" s="249"/>
      <c r="QEA1" s="249"/>
      <c r="QEB1" s="249"/>
      <c r="QEC1" s="249"/>
      <c r="QED1" s="249"/>
      <c r="QEE1" s="249"/>
      <c r="QEF1" s="249"/>
      <c r="QEG1" s="249"/>
      <c r="QEH1" s="249"/>
      <c r="QEI1" s="249"/>
      <c r="QEJ1" s="249"/>
      <c r="QEK1" s="249"/>
      <c r="QEL1" s="249"/>
      <c r="QEM1" s="249"/>
      <c r="QEN1" s="249"/>
      <c r="QEO1" s="249"/>
      <c r="QEP1" s="249"/>
      <c r="QEQ1" s="249"/>
      <c r="QER1" s="249"/>
      <c r="QES1" s="249"/>
      <c r="QET1" s="249"/>
      <c r="QEU1" s="249"/>
      <c r="QEV1" s="249"/>
      <c r="QEW1" s="249"/>
      <c r="QEX1" s="249"/>
      <c r="QEY1" s="249"/>
      <c r="QEZ1" s="249"/>
      <c r="QFA1" s="249"/>
      <c r="QFB1" s="249"/>
      <c r="QFC1" s="249"/>
      <c r="QFD1" s="249"/>
      <c r="QFE1" s="249"/>
      <c r="QFF1" s="249"/>
      <c r="QFG1" s="249"/>
      <c r="QFH1" s="249"/>
      <c r="QFI1" s="249"/>
      <c r="QFJ1" s="249"/>
      <c r="QFK1" s="249"/>
      <c r="QFL1" s="249"/>
      <c r="QFM1" s="249"/>
      <c r="QFN1" s="249"/>
      <c r="QFO1" s="249"/>
      <c r="QFP1" s="249"/>
      <c r="QFQ1" s="249"/>
      <c r="QFR1" s="249"/>
      <c r="QFS1" s="249"/>
      <c r="QFT1" s="249"/>
      <c r="QFU1" s="249"/>
      <c r="QFV1" s="249"/>
      <c r="QFW1" s="249"/>
      <c r="QFX1" s="249"/>
      <c r="QFY1" s="249"/>
      <c r="QFZ1" s="249"/>
      <c r="QGA1" s="249"/>
      <c r="QGB1" s="249"/>
      <c r="QGC1" s="249"/>
      <c r="QGD1" s="249"/>
      <c r="QGE1" s="249"/>
      <c r="QGF1" s="249"/>
      <c r="QGG1" s="249"/>
      <c r="QGH1" s="249"/>
      <c r="QGI1" s="249"/>
      <c r="QGJ1" s="249"/>
      <c r="QGK1" s="249"/>
      <c r="QGL1" s="249"/>
      <c r="QGM1" s="249"/>
      <c r="QGN1" s="249"/>
      <c r="QGO1" s="249"/>
      <c r="QGP1" s="249"/>
      <c r="QGQ1" s="249"/>
      <c r="QGR1" s="249"/>
      <c r="QGS1" s="249"/>
      <c r="QGT1" s="249"/>
      <c r="QGU1" s="249"/>
      <c r="QGV1" s="249"/>
      <c r="QGW1" s="249"/>
      <c r="QGX1" s="249"/>
      <c r="QGY1" s="249"/>
      <c r="QGZ1" s="249"/>
      <c r="QHA1" s="249"/>
      <c r="QHB1" s="249"/>
      <c r="QHC1" s="249"/>
      <c r="QHD1" s="249"/>
      <c r="QHE1" s="249"/>
      <c r="QHF1" s="249"/>
      <c r="QHG1" s="249"/>
      <c r="QHH1" s="249"/>
      <c r="QHI1" s="249"/>
      <c r="QHJ1" s="249"/>
      <c r="QHK1" s="249"/>
      <c r="QHL1" s="249"/>
      <c r="QHM1" s="249"/>
      <c r="QHN1" s="249"/>
      <c r="QHO1" s="249"/>
      <c r="QHP1" s="249"/>
      <c r="QHQ1" s="249"/>
      <c r="QHR1" s="249"/>
      <c r="QHS1" s="249"/>
      <c r="QHT1" s="249"/>
      <c r="QHU1" s="249"/>
      <c r="QHV1" s="249"/>
      <c r="QHW1" s="249"/>
      <c r="QHX1" s="249"/>
      <c r="QHY1" s="249"/>
      <c r="QHZ1" s="249"/>
      <c r="QIA1" s="249"/>
      <c r="QIB1" s="249"/>
      <c r="QIC1" s="249"/>
      <c r="QID1" s="249"/>
      <c r="QIE1" s="249"/>
      <c r="QIF1" s="249"/>
      <c r="QIG1" s="249"/>
      <c r="QIH1" s="249"/>
      <c r="QII1" s="249"/>
      <c r="QIJ1" s="249"/>
      <c r="QIK1" s="249"/>
      <c r="QIL1" s="249"/>
      <c r="QIM1" s="249"/>
      <c r="QIN1" s="249"/>
      <c r="QIO1" s="249"/>
      <c r="QIP1" s="249"/>
      <c r="QIQ1" s="249"/>
      <c r="QIR1" s="249"/>
      <c r="QIS1" s="249"/>
      <c r="QIT1" s="249"/>
      <c r="QIU1" s="249"/>
      <c r="QIV1" s="249"/>
      <c r="QIW1" s="249"/>
      <c r="QIX1" s="249"/>
      <c r="QIY1" s="249"/>
      <c r="QIZ1" s="249"/>
      <c r="QJA1" s="249"/>
      <c r="QJB1" s="249"/>
      <c r="QJC1" s="249"/>
      <c r="QJD1" s="249"/>
      <c r="QJE1" s="249"/>
      <c r="QJF1" s="249"/>
      <c r="QJG1" s="249"/>
      <c r="QJH1" s="249"/>
      <c r="QJI1" s="249"/>
      <c r="QJJ1" s="249"/>
      <c r="QJK1" s="249"/>
      <c r="QJL1" s="249"/>
      <c r="QJM1" s="249"/>
      <c r="QJN1" s="249"/>
      <c r="QJO1" s="249"/>
      <c r="QJP1" s="249"/>
      <c r="QJQ1" s="249"/>
      <c r="QJR1" s="249"/>
      <c r="QJS1" s="249"/>
      <c r="QJT1" s="249"/>
      <c r="QJU1" s="249"/>
      <c r="QJV1" s="249"/>
      <c r="QJW1" s="249"/>
      <c r="QJX1" s="249"/>
      <c r="QJY1" s="249"/>
      <c r="QJZ1" s="249"/>
      <c r="QKA1" s="249"/>
      <c r="QKB1" s="249"/>
      <c r="QKC1" s="249"/>
      <c r="QKD1" s="249"/>
      <c r="QKE1" s="249"/>
      <c r="QKF1" s="249"/>
      <c r="QKG1" s="249"/>
      <c r="QKH1" s="249"/>
      <c r="QKI1" s="249"/>
      <c r="QKJ1" s="249"/>
      <c r="QKK1" s="249"/>
      <c r="QKL1" s="249"/>
      <c r="QKM1" s="249"/>
      <c r="QKN1" s="249"/>
      <c r="QKO1" s="249"/>
      <c r="QKP1" s="249"/>
      <c r="QKQ1" s="249"/>
      <c r="QKR1" s="249"/>
      <c r="QKS1" s="249"/>
      <c r="QKT1" s="249"/>
      <c r="QKU1" s="249"/>
      <c r="QKV1" s="249"/>
      <c r="QKW1" s="249"/>
      <c r="QKX1" s="249"/>
      <c r="QKY1" s="249"/>
      <c r="QKZ1" s="249"/>
      <c r="QLA1" s="249"/>
      <c r="QLB1" s="249"/>
      <c r="QLC1" s="249"/>
      <c r="QLD1" s="249"/>
      <c r="QLE1" s="249"/>
      <c r="QLF1" s="249"/>
      <c r="QLG1" s="249"/>
      <c r="QLH1" s="249"/>
      <c r="QLI1" s="249"/>
      <c r="QLJ1" s="249"/>
      <c r="QLK1" s="249"/>
      <c r="QLL1" s="249"/>
      <c r="QLM1" s="249"/>
      <c r="QLN1" s="249"/>
      <c r="QLO1" s="249"/>
      <c r="QLP1" s="249"/>
      <c r="QLQ1" s="249"/>
      <c r="QLR1" s="249"/>
      <c r="QLS1" s="249"/>
      <c r="QLT1" s="249"/>
      <c r="QLU1" s="249"/>
      <c r="QLV1" s="249"/>
      <c r="QLW1" s="249"/>
      <c r="QLX1" s="249"/>
      <c r="QLY1" s="249"/>
      <c r="QLZ1" s="249"/>
      <c r="QMA1" s="249"/>
      <c r="QMB1" s="249"/>
      <c r="QMC1" s="249"/>
      <c r="QMD1" s="249"/>
      <c r="QME1" s="249"/>
      <c r="QMF1" s="249"/>
      <c r="QMG1" s="249"/>
      <c r="QMH1" s="249"/>
      <c r="QMI1" s="249"/>
      <c r="QMJ1" s="249"/>
      <c r="QMK1" s="249"/>
      <c r="QML1" s="249"/>
      <c r="QMM1" s="249"/>
      <c r="QMN1" s="249"/>
      <c r="QMO1" s="249"/>
      <c r="QMP1" s="249"/>
      <c r="QMQ1" s="249"/>
      <c r="QMR1" s="249"/>
      <c r="QMS1" s="249"/>
      <c r="QMT1" s="249"/>
      <c r="QMU1" s="249"/>
      <c r="QMV1" s="249"/>
      <c r="QMW1" s="249"/>
      <c r="QMX1" s="249"/>
      <c r="QMY1" s="249"/>
      <c r="QMZ1" s="249"/>
      <c r="QNA1" s="249"/>
      <c r="QNB1" s="249"/>
      <c r="QNC1" s="249"/>
      <c r="QND1" s="249"/>
      <c r="QNE1" s="249"/>
      <c r="QNF1" s="249"/>
      <c r="QNG1" s="249"/>
      <c r="QNH1" s="249"/>
      <c r="QNI1" s="249"/>
      <c r="QNJ1" s="249"/>
      <c r="QNK1" s="249"/>
      <c r="QNL1" s="249"/>
      <c r="QNM1" s="249"/>
      <c r="QNN1" s="249"/>
      <c r="QNO1" s="249"/>
      <c r="QNP1" s="249"/>
      <c r="QNQ1" s="249"/>
      <c r="QNR1" s="249"/>
      <c r="QNS1" s="249"/>
      <c r="QNT1" s="249"/>
      <c r="QNU1" s="249"/>
      <c r="QNV1" s="249"/>
      <c r="QNW1" s="249"/>
      <c r="QNX1" s="249"/>
      <c r="QNY1" s="249"/>
      <c r="QNZ1" s="249"/>
      <c r="QOA1" s="249"/>
      <c r="QOB1" s="249"/>
      <c r="QOC1" s="249"/>
      <c r="QOD1" s="249"/>
      <c r="QOE1" s="249"/>
      <c r="QOF1" s="249"/>
      <c r="QOG1" s="249"/>
      <c r="QOH1" s="249"/>
      <c r="QOI1" s="249"/>
      <c r="QOJ1" s="249"/>
      <c r="QOK1" s="249"/>
      <c r="QOL1" s="249"/>
      <c r="QOM1" s="249"/>
      <c r="QON1" s="249"/>
      <c r="QOO1" s="249"/>
      <c r="QOP1" s="249"/>
      <c r="QOQ1" s="249"/>
      <c r="QOR1" s="249"/>
      <c r="QOS1" s="249"/>
      <c r="QOT1" s="249"/>
      <c r="QOU1" s="249"/>
      <c r="QOV1" s="249"/>
      <c r="QOW1" s="249"/>
      <c r="QOX1" s="249"/>
      <c r="QOY1" s="249"/>
      <c r="QOZ1" s="249"/>
      <c r="QPA1" s="249"/>
      <c r="QPB1" s="249"/>
      <c r="QPC1" s="249"/>
      <c r="QPD1" s="249"/>
      <c r="QPE1" s="249"/>
      <c r="QPF1" s="249"/>
      <c r="QPG1" s="249"/>
      <c r="QPH1" s="249"/>
      <c r="QPI1" s="249"/>
      <c r="QPJ1" s="249"/>
      <c r="QPK1" s="249"/>
      <c r="QPL1" s="249"/>
      <c r="QPM1" s="249"/>
      <c r="QPN1" s="249"/>
      <c r="QPO1" s="249"/>
      <c r="QPP1" s="249"/>
      <c r="QPQ1" s="249"/>
      <c r="QPR1" s="249"/>
      <c r="QPS1" s="249"/>
      <c r="QPT1" s="249"/>
      <c r="QPU1" s="249"/>
      <c r="QPV1" s="249"/>
      <c r="QPW1" s="249"/>
      <c r="QPX1" s="249"/>
      <c r="QPY1" s="249"/>
      <c r="QPZ1" s="249"/>
      <c r="QQA1" s="249"/>
      <c r="QQB1" s="249"/>
      <c r="QQC1" s="249"/>
      <c r="QQD1" s="249"/>
      <c r="QQE1" s="249"/>
      <c r="QQF1" s="249"/>
      <c r="QQG1" s="249"/>
      <c r="QQH1" s="249"/>
      <c r="QQI1" s="249"/>
      <c r="QQJ1" s="249"/>
      <c r="QQK1" s="249"/>
      <c r="QQL1" s="249"/>
      <c r="QQM1" s="249"/>
      <c r="QQN1" s="249"/>
      <c r="QQO1" s="249"/>
      <c r="QQP1" s="249"/>
      <c r="QQQ1" s="249"/>
      <c r="QQR1" s="249"/>
      <c r="QQS1" s="249"/>
      <c r="QQT1" s="249"/>
      <c r="QQU1" s="249"/>
      <c r="QQV1" s="249"/>
      <c r="QQW1" s="249"/>
      <c r="QQX1" s="249"/>
      <c r="QQY1" s="249"/>
      <c r="QQZ1" s="249"/>
      <c r="QRA1" s="249"/>
      <c r="QRB1" s="249"/>
      <c r="QRC1" s="249"/>
      <c r="QRD1" s="249"/>
      <c r="QRE1" s="249"/>
      <c r="QRF1" s="249"/>
      <c r="QRG1" s="249"/>
      <c r="QRH1" s="249"/>
      <c r="QRI1" s="249"/>
      <c r="QRJ1" s="249"/>
      <c r="QRK1" s="249"/>
      <c r="QRL1" s="249"/>
      <c r="QRM1" s="249"/>
      <c r="QRN1" s="249"/>
      <c r="QRO1" s="249"/>
      <c r="QRP1" s="249"/>
      <c r="QRQ1" s="249"/>
      <c r="QRR1" s="249"/>
      <c r="QRS1" s="249"/>
      <c r="QRT1" s="249"/>
      <c r="QRU1" s="249"/>
      <c r="QRV1" s="249"/>
      <c r="QRW1" s="249"/>
      <c r="QRX1" s="249"/>
      <c r="QRY1" s="249"/>
      <c r="QRZ1" s="249"/>
      <c r="QSA1" s="249"/>
      <c r="QSB1" s="249"/>
      <c r="QSC1" s="249"/>
      <c r="QSD1" s="249"/>
      <c r="QSE1" s="249"/>
      <c r="QSF1" s="249"/>
      <c r="QSG1" s="249"/>
      <c r="QSH1" s="249"/>
      <c r="QSI1" s="249"/>
      <c r="QSJ1" s="249"/>
      <c r="QSK1" s="249"/>
      <c r="QSL1" s="249"/>
      <c r="QSM1" s="249"/>
      <c r="QSN1" s="249"/>
      <c r="QSO1" s="249"/>
      <c r="QSP1" s="249"/>
      <c r="QSQ1" s="249"/>
      <c r="QSR1" s="249"/>
      <c r="QSS1" s="249"/>
      <c r="QST1" s="249"/>
      <c r="QSU1" s="249"/>
      <c r="QSV1" s="249"/>
      <c r="QSW1" s="249"/>
      <c r="QSX1" s="249"/>
      <c r="QSY1" s="249"/>
      <c r="QSZ1" s="249"/>
      <c r="QTA1" s="249"/>
      <c r="QTB1" s="249"/>
      <c r="QTC1" s="249"/>
      <c r="QTD1" s="249"/>
      <c r="QTE1" s="249"/>
      <c r="QTF1" s="249"/>
      <c r="QTG1" s="249"/>
      <c r="QTH1" s="249"/>
      <c r="QTI1" s="249"/>
      <c r="QTJ1" s="249"/>
      <c r="QTK1" s="249"/>
      <c r="QTL1" s="249"/>
      <c r="QTM1" s="249"/>
      <c r="QTN1" s="249"/>
      <c r="QTO1" s="249"/>
      <c r="QTP1" s="249"/>
      <c r="QTQ1" s="249"/>
      <c r="QTR1" s="249"/>
      <c r="QTS1" s="249"/>
      <c r="QTT1" s="249"/>
      <c r="QTU1" s="249"/>
      <c r="QTV1" s="249"/>
      <c r="QTW1" s="249"/>
      <c r="QTX1" s="249"/>
      <c r="QTY1" s="249"/>
      <c r="QTZ1" s="249"/>
      <c r="QUA1" s="249"/>
      <c r="QUB1" s="249"/>
      <c r="QUC1" s="249"/>
      <c r="QUD1" s="249"/>
      <c r="QUE1" s="249"/>
      <c r="QUF1" s="249"/>
      <c r="QUG1" s="249"/>
      <c r="QUH1" s="249"/>
      <c r="QUI1" s="249"/>
      <c r="QUJ1" s="249"/>
      <c r="QUK1" s="249"/>
      <c r="QUL1" s="249"/>
      <c r="QUM1" s="249"/>
      <c r="QUN1" s="249"/>
      <c r="QUO1" s="249"/>
      <c r="QUP1" s="249"/>
      <c r="QUQ1" s="249"/>
      <c r="QUR1" s="249"/>
      <c r="QUS1" s="249"/>
      <c r="QUT1" s="249"/>
      <c r="QUU1" s="249"/>
      <c r="QUV1" s="249"/>
      <c r="QUW1" s="249"/>
      <c r="QUX1" s="249"/>
      <c r="QUY1" s="249"/>
      <c r="QUZ1" s="249"/>
      <c r="QVA1" s="249"/>
      <c r="QVB1" s="249"/>
      <c r="QVC1" s="249"/>
      <c r="QVD1" s="249"/>
      <c r="QVE1" s="249"/>
      <c r="QVF1" s="249"/>
      <c r="QVG1" s="249"/>
      <c r="QVH1" s="249"/>
      <c r="QVI1" s="249"/>
      <c r="QVJ1" s="249"/>
      <c r="QVK1" s="249"/>
      <c r="QVL1" s="249"/>
      <c r="QVM1" s="249"/>
      <c r="QVN1" s="249"/>
      <c r="QVO1" s="249"/>
      <c r="QVP1" s="249"/>
      <c r="QVQ1" s="249"/>
      <c r="QVR1" s="249"/>
      <c r="QVS1" s="249"/>
      <c r="QVT1" s="249"/>
      <c r="QVU1" s="249"/>
      <c r="QVV1" s="249"/>
      <c r="QVW1" s="249"/>
      <c r="QVX1" s="249"/>
      <c r="QVY1" s="249"/>
      <c r="QVZ1" s="249"/>
      <c r="QWA1" s="249"/>
      <c r="QWB1" s="249"/>
      <c r="QWC1" s="249"/>
      <c r="QWD1" s="249"/>
      <c r="QWE1" s="249"/>
      <c r="QWF1" s="249"/>
      <c r="QWG1" s="249"/>
      <c r="QWH1" s="249"/>
      <c r="QWI1" s="249"/>
      <c r="QWJ1" s="249"/>
      <c r="QWK1" s="249"/>
      <c r="QWL1" s="249"/>
      <c r="QWM1" s="249"/>
      <c r="QWN1" s="249"/>
      <c r="QWO1" s="249"/>
      <c r="QWP1" s="249"/>
      <c r="QWQ1" s="249"/>
      <c r="QWR1" s="249"/>
      <c r="QWS1" s="249"/>
      <c r="QWT1" s="249"/>
      <c r="QWU1" s="249"/>
      <c r="QWV1" s="249"/>
      <c r="QWW1" s="249"/>
      <c r="QWX1" s="249"/>
      <c r="QWY1" s="249"/>
      <c r="QWZ1" s="249"/>
      <c r="QXA1" s="249"/>
      <c r="QXB1" s="249"/>
      <c r="QXC1" s="249"/>
      <c r="QXD1" s="249"/>
      <c r="QXE1" s="249"/>
      <c r="QXF1" s="249"/>
      <c r="QXG1" s="249"/>
      <c r="QXH1" s="249"/>
      <c r="QXI1" s="249"/>
      <c r="QXJ1" s="249"/>
      <c r="QXK1" s="249"/>
      <c r="QXL1" s="249"/>
      <c r="QXM1" s="249"/>
      <c r="QXN1" s="249"/>
      <c r="QXO1" s="249"/>
      <c r="QXP1" s="249"/>
      <c r="QXQ1" s="249"/>
      <c r="QXR1" s="249"/>
      <c r="QXS1" s="249"/>
      <c r="QXT1" s="249"/>
      <c r="QXU1" s="249"/>
      <c r="QXV1" s="249"/>
      <c r="QXW1" s="249"/>
      <c r="QXX1" s="249"/>
      <c r="QXY1" s="249"/>
      <c r="QXZ1" s="249"/>
      <c r="QYA1" s="249"/>
      <c r="QYB1" s="249"/>
      <c r="QYC1" s="249"/>
      <c r="QYD1" s="249"/>
      <c r="QYE1" s="249"/>
      <c r="QYF1" s="249"/>
      <c r="QYG1" s="249"/>
      <c r="QYH1" s="249"/>
      <c r="QYI1" s="249"/>
      <c r="QYJ1" s="249"/>
      <c r="QYK1" s="249"/>
      <c r="QYL1" s="249"/>
      <c r="QYM1" s="249"/>
      <c r="QYN1" s="249"/>
      <c r="QYO1" s="249"/>
      <c r="QYP1" s="249"/>
      <c r="QYQ1" s="249"/>
      <c r="QYR1" s="249"/>
      <c r="QYS1" s="249"/>
      <c r="QYT1" s="249"/>
      <c r="QYU1" s="249"/>
      <c r="QYV1" s="249"/>
      <c r="QYW1" s="249"/>
      <c r="QYX1" s="249"/>
      <c r="QYY1" s="249"/>
      <c r="QYZ1" s="249"/>
      <c r="QZA1" s="249"/>
      <c r="QZB1" s="249"/>
      <c r="QZC1" s="249"/>
      <c r="QZD1" s="249"/>
      <c r="QZE1" s="249"/>
      <c r="QZF1" s="249"/>
      <c r="QZG1" s="249"/>
      <c r="QZH1" s="249"/>
      <c r="QZI1" s="249"/>
      <c r="QZJ1" s="249"/>
      <c r="QZK1" s="249"/>
      <c r="QZL1" s="249"/>
      <c r="QZM1" s="249"/>
      <c r="QZN1" s="249"/>
      <c r="QZO1" s="249"/>
      <c r="QZP1" s="249"/>
      <c r="QZQ1" s="249"/>
      <c r="QZR1" s="249"/>
      <c r="QZS1" s="249"/>
      <c r="QZT1" s="249"/>
      <c r="QZU1" s="249"/>
      <c r="QZV1" s="249"/>
      <c r="QZW1" s="249"/>
      <c r="QZX1" s="249"/>
      <c r="QZY1" s="249"/>
      <c r="QZZ1" s="249"/>
      <c r="RAA1" s="249"/>
      <c r="RAB1" s="249"/>
      <c r="RAC1" s="249"/>
      <c r="RAD1" s="249"/>
      <c r="RAE1" s="249"/>
      <c r="RAF1" s="249"/>
      <c r="RAG1" s="249"/>
      <c r="RAH1" s="249"/>
      <c r="RAI1" s="249"/>
      <c r="RAJ1" s="249"/>
      <c r="RAK1" s="249"/>
      <c r="RAL1" s="249"/>
      <c r="RAM1" s="249"/>
      <c r="RAN1" s="249"/>
      <c r="RAO1" s="249"/>
      <c r="RAP1" s="249"/>
      <c r="RAQ1" s="249"/>
      <c r="RAR1" s="249"/>
      <c r="RAS1" s="249"/>
      <c r="RAT1" s="249"/>
      <c r="RAU1" s="249"/>
      <c r="RAV1" s="249"/>
      <c r="RAW1" s="249"/>
      <c r="RAX1" s="249"/>
      <c r="RAY1" s="249"/>
      <c r="RAZ1" s="249"/>
      <c r="RBA1" s="249"/>
      <c r="RBB1" s="249"/>
      <c r="RBC1" s="249"/>
      <c r="RBD1" s="249"/>
      <c r="RBE1" s="249"/>
      <c r="RBF1" s="249"/>
      <c r="RBG1" s="249"/>
      <c r="RBH1" s="249"/>
      <c r="RBI1" s="249"/>
      <c r="RBJ1" s="249"/>
      <c r="RBK1" s="249"/>
      <c r="RBL1" s="249"/>
      <c r="RBM1" s="249"/>
      <c r="RBN1" s="249"/>
      <c r="RBO1" s="249"/>
      <c r="RBP1" s="249"/>
      <c r="RBQ1" s="249"/>
      <c r="RBR1" s="249"/>
      <c r="RBS1" s="249"/>
      <c r="RBT1" s="249"/>
      <c r="RBU1" s="249"/>
      <c r="RBV1" s="249"/>
      <c r="RBW1" s="249"/>
      <c r="RBX1" s="249"/>
      <c r="RBY1" s="249"/>
      <c r="RBZ1" s="249"/>
      <c r="RCA1" s="249"/>
      <c r="RCB1" s="249"/>
      <c r="RCC1" s="249"/>
      <c r="RCD1" s="249"/>
      <c r="RCE1" s="249"/>
      <c r="RCF1" s="249"/>
      <c r="RCG1" s="249"/>
      <c r="RCH1" s="249"/>
      <c r="RCI1" s="249"/>
      <c r="RCJ1" s="249"/>
      <c r="RCK1" s="249"/>
      <c r="RCL1" s="249"/>
      <c r="RCM1" s="249"/>
      <c r="RCN1" s="249"/>
      <c r="RCO1" s="249"/>
      <c r="RCP1" s="249"/>
      <c r="RCQ1" s="249"/>
      <c r="RCR1" s="249"/>
      <c r="RCS1" s="249"/>
      <c r="RCT1" s="249"/>
      <c r="RCU1" s="249"/>
      <c r="RCV1" s="249"/>
      <c r="RCW1" s="249"/>
      <c r="RCX1" s="249"/>
      <c r="RCY1" s="249"/>
      <c r="RCZ1" s="249"/>
      <c r="RDA1" s="249"/>
      <c r="RDB1" s="249"/>
      <c r="RDC1" s="249"/>
      <c r="RDD1" s="249"/>
      <c r="RDE1" s="249"/>
      <c r="RDF1" s="249"/>
      <c r="RDG1" s="249"/>
      <c r="RDH1" s="249"/>
      <c r="RDI1" s="249"/>
      <c r="RDJ1" s="249"/>
      <c r="RDK1" s="249"/>
      <c r="RDL1" s="249"/>
      <c r="RDM1" s="249"/>
      <c r="RDN1" s="249"/>
      <c r="RDO1" s="249"/>
      <c r="RDP1" s="249"/>
      <c r="RDQ1" s="249"/>
      <c r="RDR1" s="249"/>
      <c r="RDS1" s="249"/>
      <c r="RDT1" s="249"/>
      <c r="RDU1" s="249"/>
      <c r="RDV1" s="249"/>
      <c r="RDW1" s="249"/>
      <c r="RDX1" s="249"/>
      <c r="RDY1" s="249"/>
      <c r="RDZ1" s="249"/>
      <c r="REA1" s="249"/>
      <c r="REB1" s="249"/>
      <c r="REC1" s="249"/>
      <c r="RED1" s="249"/>
      <c r="REE1" s="249"/>
      <c r="REF1" s="249"/>
      <c r="REG1" s="249"/>
      <c r="REH1" s="249"/>
      <c r="REI1" s="249"/>
      <c r="REJ1" s="249"/>
      <c r="REK1" s="249"/>
      <c r="REL1" s="249"/>
      <c r="REM1" s="249"/>
      <c r="REN1" s="249"/>
      <c r="REO1" s="249"/>
      <c r="REP1" s="249"/>
      <c r="REQ1" s="249"/>
      <c r="RER1" s="249"/>
      <c r="RES1" s="249"/>
      <c r="RET1" s="249"/>
      <c r="REU1" s="249"/>
      <c r="REV1" s="249"/>
      <c r="REW1" s="249"/>
      <c r="REX1" s="249"/>
      <c r="REY1" s="249"/>
      <c r="REZ1" s="249"/>
      <c r="RFA1" s="249"/>
      <c r="RFB1" s="249"/>
      <c r="RFC1" s="249"/>
      <c r="RFD1" s="249"/>
      <c r="RFE1" s="249"/>
      <c r="RFF1" s="249"/>
      <c r="RFG1" s="249"/>
      <c r="RFH1" s="249"/>
      <c r="RFI1" s="249"/>
      <c r="RFJ1" s="249"/>
      <c r="RFK1" s="249"/>
      <c r="RFL1" s="249"/>
      <c r="RFM1" s="249"/>
      <c r="RFN1" s="249"/>
      <c r="RFO1" s="249"/>
      <c r="RFP1" s="249"/>
      <c r="RFQ1" s="249"/>
      <c r="RFR1" s="249"/>
      <c r="RFS1" s="249"/>
      <c r="RFT1" s="249"/>
      <c r="RFU1" s="249"/>
      <c r="RFV1" s="249"/>
      <c r="RFW1" s="249"/>
      <c r="RFX1" s="249"/>
      <c r="RFY1" s="249"/>
      <c r="RFZ1" s="249"/>
      <c r="RGA1" s="249"/>
      <c r="RGB1" s="249"/>
      <c r="RGC1" s="249"/>
      <c r="RGD1" s="249"/>
      <c r="RGE1" s="249"/>
      <c r="RGF1" s="249"/>
      <c r="RGG1" s="249"/>
      <c r="RGH1" s="249"/>
      <c r="RGI1" s="249"/>
      <c r="RGJ1" s="249"/>
      <c r="RGK1" s="249"/>
      <c r="RGL1" s="249"/>
      <c r="RGM1" s="249"/>
      <c r="RGN1" s="249"/>
      <c r="RGO1" s="249"/>
      <c r="RGP1" s="249"/>
      <c r="RGQ1" s="249"/>
      <c r="RGR1" s="249"/>
      <c r="RGS1" s="249"/>
      <c r="RGT1" s="249"/>
      <c r="RGU1" s="249"/>
      <c r="RGV1" s="249"/>
      <c r="RGW1" s="249"/>
      <c r="RGX1" s="249"/>
      <c r="RGY1" s="249"/>
      <c r="RGZ1" s="249"/>
      <c r="RHA1" s="249"/>
      <c r="RHB1" s="249"/>
      <c r="RHC1" s="249"/>
      <c r="RHD1" s="249"/>
      <c r="RHE1" s="249"/>
      <c r="RHF1" s="249"/>
      <c r="RHG1" s="249"/>
      <c r="RHH1" s="249"/>
      <c r="RHI1" s="249"/>
      <c r="RHJ1" s="249"/>
      <c r="RHK1" s="249"/>
      <c r="RHL1" s="249"/>
      <c r="RHM1" s="249"/>
      <c r="RHN1" s="249"/>
      <c r="RHO1" s="249"/>
      <c r="RHP1" s="249"/>
      <c r="RHQ1" s="249"/>
      <c r="RHR1" s="249"/>
      <c r="RHS1" s="249"/>
      <c r="RHT1" s="249"/>
      <c r="RHU1" s="249"/>
      <c r="RHV1" s="249"/>
      <c r="RHW1" s="249"/>
      <c r="RHX1" s="249"/>
      <c r="RHY1" s="249"/>
      <c r="RHZ1" s="249"/>
      <c r="RIA1" s="249"/>
      <c r="RIB1" s="249"/>
      <c r="RIC1" s="249"/>
      <c r="RID1" s="249"/>
      <c r="RIE1" s="249"/>
      <c r="RIF1" s="249"/>
      <c r="RIG1" s="249"/>
      <c r="RIH1" s="249"/>
      <c r="RII1" s="249"/>
      <c r="RIJ1" s="249"/>
      <c r="RIK1" s="249"/>
      <c r="RIL1" s="249"/>
      <c r="RIM1" s="249"/>
      <c r="RIN1" s="249"/>
      <c r="RIO1" s="249"/>
      <c r="RIP1" s="249"/>
      <c r="RIQ1" s="249"/>
      <c r="RIR1" s="249"/>
      <c r="RIS1" s="249"/>
      <c r="RIT1" s="249"/>
      <c r="RIU1" s="249"/>
      <c r="RIV1" s="249"/>
      <c r="RIW1" s="249"/>
      <c r="RIX1" s="249"/>
      <c r="RIY1" s="249"/>
      <c r="RIZ1" s="249"/>
      <c r="RJA1" s="249"/>
      <c r="RJB1" s="249"/>
      <c r="RJC1" s="249"/>
      <c r="RJD1" s="249"/>
      <c r="RJE1" s="249"/>
      <c r="RJF1" s="249"/>
      <c r="RJG1" s="249"/>
      <c r="RJH1" s="249"/>
      <c r="RJI1" s="249"/>
      <c r="RJJ1" s="249"/>
      <c r="RJK1" s="249"/>
      <c r="RJL1" s="249"/>
      <c r="RJM1" s="249"/>
      <c r="RJN1" s="249"/>
      <c r="RJO1" s="249"/>
      <c r="RJP1" s="249"/>
      <c r="RJQ1" s="249"/>
      <c r="RJR1" s="249"/>
      <c r="RJS1" s="249"/>
      <c r="RJT1" s="249"/>
      <c r="RJU1" s="249"/>
      <c r="RJV1" s="249"/>
      <c r="RJW1" s="249"/>
      <c r="RJX1" s="249"/>
      <c r="RJY1" s="249"/>
      <c r="RJZ1" s="249"/>
      <c r="RKA1" s="249"/>
      <c r="RKB1" s="249"/>
      <c r="RKC1" s="249"/>
      <c r="RKD1" s="249"/>
      <c r="RKE1" s="249"/>
      <c r="RKF1" s="249"/>
      <c r="RKG1" s="249"/>
      <c r="RKH1" s="249"/>
      <c r="RKI1" s="249"/>
      <c r="RKJ1" s="249"/>
      <c r="RKK1" s="249"/>
      <c r="RKL1" s="249"/>
      <c r="RKM1" s="249"/>
      <c r="RKN1" s="249"/>
      <c r="RKO1" s="249"/>
      <c r="RKP1" s="249"/>
      <c r="RKQ1" s="249"/>
      <c r="RKR1" s="249"/>
      <c r="RKS1" s="249"/>
      <c r="RKT1" s="249"/>
      <c r="RKU1" s="249"/>
      <c r="RKV1" s="249"/>
      <c r="RKW1" s="249"/>
      <c r="RKX1" s="249"/>
      <c r="RKY1" s="249"/>
      <c r="RKZ1" s="249"/>
      <c r="RLA1" s="249"/>
      <c r="RLB1" s="249"/>
      <c r="RLC1" s="249"/>
      <c r="RLD1" s="249"/>
      <c r="RLE1" s="249"/>
      <c r="RLF1" s="249"/>
      <c r="RLG1" s="249"/>
      <c r="RLH1" s="249"/>
      <c r="RLI1" s="249"/>
      <c r="RLJ1" s="249"/>
      <c r="RLK1" s="249"/>
      <c r="RLL1" s="249"/>
      <c r="RLM1" s="249"/>
      <c r="RLN1" s="249"/>
      <c r="RLO1" s="249"/>
      <c r="RLP1" s="249"/>
      <c r="RLQ1" s="249"/>
      <c r="RLR1" s="249"/>
      <c r="RLS1" s="249"/>
      <c r="RLT1" s="249"/>
      <c r="RLU1" s="249"/>
      <c r="RLV1" s="249"/>
      <c r="RLW1" s="249"/>
      <c r="RLX1" s="249"/>
      <c r="RLY1" s="249"/>
      <c r="RLZ1" s="249"/>
      <c r="RMA1" s="249"/>
      <c r="RMB1" s="249"/>
      <c r="RMC1" s="249"/>
      <c r="RMD1" s="249"/>
      <c r="RME1" s="249"/>
      <c r="RMF1" s="249"/>
      <c r="RMG1" s="249"/>
      <c r="RMH1" s="249"/>
      <c r="RMI1" s="249"/>
      <c r="RMJ1" s="249"/>
      <c r="RMK1" s="249"/>
      <c r="RML1" s="249"/>
      <c r="RMM1" s="249"/>
      <c r="RMN1" s="249"/>
      <c r="RMO1" s="249"/>
      <c r="RMP1" s="249"/>
      <c r="RMQ1" s="249"/>
      <c r="RMR1" s="249"/>
      <c r="RMS1" s="249"/>
      <c r="RMT1" s="249"/>
      <c r="RMU1" s="249"/>
      <c r="RMV1" s="249"/>
      <c r="RMW1" s="249"/>
      <c r="RMX1" s="249"/>
      <c r="RMY1" s="249"/>
      <c r="RMZ1" s="249"/>
      <c r="RNA1" s="249"/>
      <c r="RNB1" s="249"/>
      <c r="RNC1" s="249"/>
      <c r="RND1" s="249"/>
      <c r="RNE1" s="249"/>
      <c r="RNF1" s="249"/>
      <c r="RNG1" s="249"/>
      <c r="RNH1" s="249"/>
      <c r="RNI1" s="249"/>
      <c r="RNJ1" s="249"/>
      <c r="RNK1" s="249"/>
      <c r="RNL1" s="249"/>
      <c r="RNM1" s="249"/>
      <c r="RNN1" s="249"/>
      <c r="RNO1" s="249"/>
      <c r="RNP1" s="249"/>
      <c r="RNQ1" s="249"/>
      <c r="RNR1" s="249"/>
      <c r="RNS1" s="249"/>
      <c r="RNT1" s="249"/>
      <c r="RNU1" s="249"/>
      <c r="RNV1" s="249"/>
      <c r="RNW1" s="249"/>
      <c r="RNX1" s="249"/>
      <c r="RNY1" s="249"/>
      <c r="RNZ1" s="249"/>
      <c r="ROA1" s="249"/>
      <c r="ROB1" s="249"/>
      <c r="ROC1" s="249"/>
      <c r="ROD1" s="249"/>
      <c r="ROE1" s="249"/>
      <c r="ROF1" s="249"/>
      <c r="ROG1" s="249"/>
      <c r="ROH1" s="249"/>
      <c r="ROI1" s="249"/>
      <c r="ROJ1" s="249"/>
      <c r="ROK1" s="249"/>
      <c r="ROL1" s="249"/>
      <c r="ROM1" s="249"/>
      <c r="RON1" s="249"/>
      <c r="ROO1" s="249"/>
      <c r="ROP1" s="249"/>
      <c r="ROQ1" s="249"/>
      <c r="ROR1" s="249"/>
      <c r="ROS1" s="249"/>
      <c r="ROT1" s="249"/>
      <c r="ROU1" s="249"/>
      <c r="ROV1" s="249"/>
      <c r="ROW1" s="249"/>
      <c r="ROX1" s="249"/>
      <c r="ROY1" s="249"/>
      <c r="ROZ1" s="249"/>
      <c r="RPA1" s="249"/>
      <c r="RPB1" s="249"/>
      <c r="RPC1" s="249"/>
      <c r="RPD1" s="249"/>
      <c r="RPE1" s="249"/>
      <c r="RPF1" s="249"/>
      <c r="RPG1" s="249"/>
      <c r="RPH1" s="249"/>
      <c r="RPI1" s="249"/>
      <c r="RPJ1" s="249"/>
      <c r="RPK1" s="249"/>
      <c r="RPL1" s="249"/>
      <c r="RPM1" s="249"/>
      <c r="RPN1" s="249"/>
      <c r="RPO1" s="249"/>
      <c r="RPP1" s="249"/>
      <c r="RPQ1" s="249"/>
      <c r="RPR1" s="249"/>
      <c r="RPS1" s="249"/>
      <c r="RPT1" s="249"/>
      <c r="RPU1" s="249"/>
      <c r="RPV1" s="249"/>
      <c r="RPW1" s="249"/>
      <c r="RPX1" s="249"/>
      <c r="RPY1" s="249"/>
      <c r="RPZ1" s="249"/>
      <c r="RQA1" s="249"/>
      <c r="RQB1" s="249"/>
      <c r="RQC1" s="249"/>
      <c r="RQD1" s="249"/>
      <c r="RQE1" s="249"/>
      <c r="RQF1" s="249"/>
      <c r="RQG1" s="249"/>
      <c r="RQH1" s="249"/>
      <c r="RQI1" s="249"/>
      <c r="RQJ1" s="249"/>
      <c r="RQK1" s="249"/>
      <c r="RQL1" s="249"/>
      <c r="RQM1" s="249"/>
      <c r="RQN1" s="249"/>
      <c r="RQO1" s="249"/>
      <c r="RQP1" s="249"/>
      <c r="RQQ1" s="249"/>
      <c r="RQR1" s="249"/>
      <c r="RQS1" s="249"/>
      <c r="RQT1" s="249"/>
      <c r="RQU1" s="249"/>
      <c r="RQV1" s="249"/>
      <c r="RQW1" s="249"/>
      <c r="RQX1" s="249"/>
      <c r="RQY1" s="249"/>
      <c r="RQZ1" s="249"/>
      <c r="RRA1" s="249"/>
      <c r="RRB1" s="249"/>
      <c r="RRC1" s="249"/>
      <c r="RRD1" s="249"/>
      <c r="RRE1" s="249"/>
      <c r="RRF1" s="249"/>
      <c r="RRG1" s="249"/>
      <c r="RRH1" s="249"/>
      <c r="RRI1" s="249"/>
      <c r="RRJ1" s="249"/>
      <c r="RRK1" s="249"/>
      <c r="RRL1" s="249"/>
      <c r="RRM1" s="249"/>
      <c r="RRN1" s="249"/>
      <c r="RRO1" s="249"/>
      <c r="RRP1" s="249"/>
      <c r="RRQ1" s="249"/>
      <c r="RRR1" s="249"/>
      <c r="RRS1" s="249"/>
      <c r="RRT1" s="249"/>
      <c r="RRU1" s="249"/>
      <c r="RRV1" s="249"/>
      <c r="RRW1" s="249"/>
      <c r="RRX1" s="249"/>
      <c r="RRY1" s="249"/>
      <c r="RRZ1" s="249"/>
      <c r="RSA1" s="249"/>
      <c r="RSB1" s="249"/>
      <c r="RSC1" s="249"/>
      <c r="RSD1" s="249"/>
      <c r="RSE1" s="249"/>
      <c r="RSF1" s="249"/>
      <c r="RSG1" s="249"/>
      <c r="RSH1" s="249"/>
      <c r="RSI1" s="249"/>
      <c r="RSJ1" s="249"/>
      <c r="RSK1" s="249"/>
      <c r="RSL1" s="249"/>
      <c r="RSM1" s="249"/>
      <c r="RSN1" s="249"/>
      <c r="RSO1" s="249"/>
      <c r="RSP1" s="249"/>
      <c r="RSQ1" s="249"/>
      <c r="RSR1" s="249"/>
      <c r="RSS1" s="249"/>
      <c r="RST1" s="249"/>
      <c r="RSU1" s="249"/>
      <c r="RSV1" s="249"/>
      <c r="RSW1" s="249"/>
      <c r="RSX1" s="249"/>
      <c r="RSY1" s="249"/>
      <c r="RSZ1" s="249"/>
      <c r="RTA1" s="249"/>
      <c r="RTB1" s="249"/>
      <c r="RTC1" s="249"/>
      <c r="RTD1" s="249"/>
      <c r="RTE1" s="249"/>
      <c r="RTF1" s="249"/>
      <c r="RTG1" s="249"/>
      <c r="RTH1" s="249"/>
      <c r="RTI1" s="249"/>
      <c r="RTJ1" s="249"/>
      <c r="RTK1" s="249"/>
      <c r="RTL1" s="249"/>
      <c r="RTM1" s="249"/>
      <c r="RTN1" s="249"/>
      <c r="RTO1" s="249"/>
      <c r="RTP1" s="249"/>
      <c r="RTQ1" s="249"/>
      <c r="RTR1" s="249"/>
      <c r="RTS1" s="249"/>
      <c r="RTT1" s="249"/>
      <c r="RTU1" s="249"/>
      <c r="RTV1" s="249"/>
      <c r="RTW1" s="249"/>
      <c r="RTX1" s="249"/>
      <c r="RTY1" s="249"/>
      <c r="RTZ1" s="249"/>
      <c r="RUA1" s="249"/>
      <c r="RUB1" s="249"/>
      <c r="RUC1" s="249"/>
      <c r="RUD1" s="249"/>
      <c r="RUE1" s="249"/>
      <c r="RUF1" s="249"/>
      <c r="RUG1" s="249"/>
      <c r="RUH1" s="249"/>
      <c r="RUI1" s="249"/>
      <c r="RUJ1" s="249"/>
      <c r="RUK1" s="249"/>
      <c r="RUL1" s="249"/>
      <c r="RUM1" s="249"/>
      <c r="RUN1" s="249"/>
      <c r="RUO1" s="249"/>
      <c r="RUP1" s="249"/>
      <c r="RUQ1" s="249"/>
      <c r="RUR1" s="249"/>
      <c r="RUS1" s="249"/>
      <c r="RUT1" s="249"/>
      <c r="RUU1" s="249"/>
      <c r="RUV1" s="249"/>
      <c r="RUW1" s="249"/>
      <c r="RUX1" s="249"/>
      <c r="RUY1" s="249"/>
      <c r="RUZ1" s="249"/>
      <c r="RVA1" s="249"/>
      <c r="RVB1" s="249"/>
      <c r="RVC1" s="249"/>
      <c r="RVD1" s="249"/>
      <c r="RVE1" s="249"/>
      <c r="RVF1" s="249"/>
      <c r="RVG1" s="249"/>
      <c r="RVH1" s="249"/>
      <c r="RVI1" s="249"/>
      <c r="RVJ1" s="249"/>
      <c r="RVK1" s="249"/>
      <c r="RVL1" s="249"/>
      <c r="RVM1" s="249"/>
      <c r="RVN1" s="249"/>
      <c r="RVO1" s="249"/>
      <c r="RVP1" s="249"/>
      <c r="RVQ1" s="249"/>
      <c r="RVR1" s="249"/>
      <c r="RVS1" s="249"/>
      <c r="RVT1" s="249"/>
      <c r="RVU1" s="249"/>
      <c r="RVV1" s="249"/>
      <c r="RVW1" s="249"/>
      <c r="RVX1" s="249"/>
      <c r="RVY1" s="249"/>
      <c r="RVZ1" s="249"/>
      <c r="RWA1" s="249"/>
      <c r="RWB1" s="249"/>
      <c r="RWC1" s="249"/>
      <c r="RWD1" s="249"/>
      <c r="RWE1" s="249"/>
      <c r="RWF1" s="249"/>
      <c r="RWG1" s="249"/>
      <c r="RWH1" s="249"/>
      <c r="RWI1" s="249"/>
      <c r="RWJ1" s="249"/>
      <c r="RWK1" s="249"/>
      <c r="RWL1" s="249"/>
      <c r="RWM1" s="249"/>
      <c r="RWN1" s="249"/>
      <c r="RWO1" s="249"/>
      <c r="RWP1" s="249"/>
      <c r="RWQ1" s="249"/>
      <c r="RWR1" s="249"/>
      <c r="RWS1" s="249"/>
      <c r="RWT1" s="249"/>
      <c r="RWU1" s="249"/>
      <c r="RWV1" s="249"/>
      <c r="RWW1" s="249"/>
      <c r="RWX1" s="249"/>
      <c r="RWY1" s="249"/>
      <c r="RWZ1" s="249"/>
      <c r="RXA1" s="249"/>
      <c r="RXB1" s="249"/>
      <c r="RXC1" s="249"/>
      <c r="RXD1" s="249"/>
      <c r="RXE1" s="249"/>
      <c r="RXF1" s="249"/>
      <c r="RXG1" s="249"/>
      <c r="RXH1" s="249"/>
      <c r="RXI1" s="249"/>
      <c r="RXJ1" s="249"/>
      <c r="RXK1" s="249"/>
      <c r="RXL1" s="249"/>
      <c r="RXM1" s="249"/>
      <c r="RXN1" s="249"/>
      <c r="RXO1" s="249"/>
      <c r="RXP1" s="249"/>
      <c r="RXQ1" s="249"/>
      <c r="RXR1" s="249"/>
      <c r="RXS1" s="249"/>
      <c r="RXT1" s="249"/>
      <c r="RXU1" s="249"/>
      <c r="RXV1" s="249"/>
      <c r="RXW1" s="249"/>
      <c r="RXX1" s="249"/>
      <c r="RXY1" s="249"/>
      <c r="RXZ1" s="249"/>
      <c r="RYA1" s="249"/>
      <c r="RYB1" s="249"/>
      <c r="RYC1" s="249"/>
      <c r="RYD1" s="249"/>
      <c r="RYE1" s="249"/>
      <c r="RYF1" s="249"/>
      <c r="RYG1" s="249"/>
      <c r="RYH1" s="249"/>
      <c r="RYI1" s="249"/>
      <c r="RYJ1" s="249"/>
      <c r="RYK1" s="249"/>
      <c r="RYL1" s="249"/>
      <c r="RYM1" s="249"/>
      <c r="RYN1" s="249"/>
      <c r="RYO1" s="249"/>
      <c r="RYP1" s="249"/>
      <c r="RYQ1" s="249"/>
      <c r="RYR1" s="249"/>
      <c r="RYS1" s="249"/>
      <c r="RYT1" s="249"/>
      <c r="RYU1" s="249"/>
      <c r="RYV1" s="249"/>
      <c r="RYW1" s="249"/>
      <c r="RYX1" s="249"/>
      <c r="RYY1" s="249"/>
      <c r="RYZ1" s="249"/>
      <c r="RZA1" s="249"/>
      <c r="RZB1" s="249"/>
      <c r="RZC1" s="249"/>
      <c r="RZD1" s="249"/>
      <c r="RZE1" s="249"/>
      <c r="RZF1" s="249"/>
      <c r="RZG1" s="249"/>
      <c r="RZH1" s="249"/>
      <c r="RZI1" s="249"/>
      <c r="RZJ1" s="249"/>
      <c r="RZK1" s="249"/>
      <c r="RZL1" s="249"/>
      <c r="RZM1" s="249"/>
      <c r="RZN1" s="249"/>
      <c r="RZO1" s="249"/>
      <c r="RZP1" s="249"/>
      <c r="RZQ1" s="249"/>
      <c r="RZR1" s="249"/>
      <c r="RZS1" s="249"/>
      <c r="RZT1" s="249"/>
      <c r="RZU1" s="249"/>
      <c r="RZV1" s="249"/>
      <c r="RZW1" s="249"/>
      <c r="RZX1" s="249"/>
      <c r="RZY1" s="249"/>
      <c r="RZZ1" s="249"/>
      <c r="SAA1" s="249"/>
      <c r="SAB1" s="249"/>
      <c r="SAC1" s="249"/>
      <c r="SAD1" s="249"/>
      <c r="SAE1" s="249"/>
      <c r="SAF1" s="249"/>
      <c r="SAG1" s="249"/>
      <c r="SAH1" s="249"/>
      <c r="SAI1" s="249"/>
      <c r="SAJ1" s="249"/>
      <c r="SAK1" s="249"/>
      <c r="SAL1" s="249"/>
      <c r="SAM1" s="249"/>
      <c r="SAN1" s="249"/>
      <c r="SAO1" s="249"/>
      <c r="SAP1" s="249"/>
      <c r="SAQ1" s="249"/>
      <c r="SAR1" s="249"/>
      <c r="SAS1" s="249"/>
      <c r="SAT1" s="249"/>
      <c r="SAU1" s="249"/>
      <c r="SAV1" s="249"/>
      <c r="SAW1" s="249"/>
      <c r="SAX1" s="249"/>
      <c r="SAY1" s="249"/>
      <c r="SAZ1" s="249"/>
      <c r="SBA1" s="249"/>
      <c r="SBB1" s="249"/>
      <c r="SBC1" s="249"/>
      <c r="SBD1" s="249"/>
      <c r="SBE1" s="249"/>
      <c r="SBF1" s="249"/>
      <c r="SBG1" s="249"/>
      <c r="SBH1" s="249"/>
      <c r="SBI1" s="249"/>
      <c r="SBJ1" s="249"/>
      <c r="SBK1" s="249"/>
      <c r="SBL1" s="249"/>
      <c r="SBM1" s="249"/>
      <c r="SBN1" s="249"/>
      <c r="SBO1" s="249"/>
      <c r="SBP1" s="249"/>
      <c r="SBQ1" s="249"/>
      <c r="SBR1" s="249"/>
      <c r="SBS1" s="249"/>
      <c r="SBT1" s="249"/>
      <c r="SBU1" s="249"/>
      <c r="SBV1" s="249"/>
      <c r="SBW1" s="249"/>
      <c r="SBX1" s="249"/>
      <c r="SBY1" s="249"/>
      <c r="SBZ1" s="249"/>
      <c r="SCA1" s="249"/>
      <c r="SCB1" s="249"/>
      <c r="SCC1" s="249"/>
      <c r="SCD1" s="249"/>
      <c r="SCE1" s="249"/>
      <c r="SCF1" s="249"/>
      <c r="SCG1" s="249"/>
      <c r="SCH1" s="249"/>
      <c r="SCI1" s="249"/>
      <c r="SCJ1" s="249"/>
      <c r="SCK1" s="249"/>
      <c r="SCL1" s="249"/>
      <c r="SCM1" s="249"/>
      <c r="SCN1" s="249"/>
      <c r="SCO1" s="249"/>
      <c r="SCP1" s="249"/>
      <c r="SCQ1" s="249"/>
      <c r="SCR1" s="249"/>
      <c r="SCS1" s="249"/>
      <c r="SCT1" s="249"/>
      <c r="SCU1" s="249"/>
      <c r="SCV1" s="249"/>
      <c r="SCW1" s="249"/>
      <c r="SCX1" s="249"/>
      <c r="SCY1" s="249"/>
      <c r="SCZ1" s="249"/>
      <c r="SDA1" s="249"/>
      <c r="SDB1" s="249"/>
      <c r="SDC1" s="249"/>
      <c r="SDD1" s="249"/>
      <c r="SDE1" s="249"/>
      <c r="SDF1" s="249"/>
      <c r="SDG1" s="249"/>
      <c r="SDH1" s="249"/>
      <c r="SDI1" s="249"/>
      <c r="SDJ1" s="249"/>
      <c r="SDK1" s="249"/>
      <c r="SDL1" s="249"/>
      <c r="SDM1" s="249"/>
      <c r="SDN1" s="249"/>
      <c r="SDO1" s="249"/>
      <c r="SDP1" s="249"/>
      <c r="SDQ1" s="249"/>
      <c r="SDR1" s="249"/>
      <c r="SDS1" s="249"/>
      <c r="SDT1" s="249"/>
      <c r="SDU1" s="249"/>
      <c r="SDV1" s="249"/>
      <c r="SDW1" s="249"/>
      <c r="SDX1" s="249"/>
      <c r="SDY1" s="249"/>
      <c r="SDZ1" s="249"/>
      <c r="SEA1" s="249"/>
      <c r="SEB1" s="249"/>
      <c r="SEC1" s="249"/>
      <c r="SED1" s="249"/>
      <c r="SEE1" s="249"/>
      <c r="SEF1" s="249"/>
      <c r="SEG1" s="249"/>
      <c r="SEH1" s="249"/>
      <c r="SEI1" s="249"/>
      <c r="SEJ1" s="249"/>
      <c r="SEK1" s="249"/>
      <c r="SEL1" s="249"/>
      <c r="SEM1" s="249"/>
      <c r="SEN1" s="249"/>
      <c r="SEO1" s="249"/>
      <c r="SEP1" s="249"/>
      <c r="SEQ1" s="249"/>
      <c r="SER1" s="249"/>
      <c r="SES1" s="249"/>
      <c r="SET1" s="249"/>
      <c r="SEU1" s="249"/>
      <c r="SEV1" s="249"/>
      <c r="SEW1" s="249"/>
      <c r="SEX1" s="249"/>
      <c r="SEY1" s="249"/>
      <c r="SEZ1" s="249"/>
      <c r="SFA1" s="249"/>
      <c r="SFB1" s="249"/>
      <c r="SFC1" s="249"/>
      <c r="SFD1" s="249"/>
      <c r="SFE1" s="249"/>
      <c r="SFF1" s="249"/>
      <c r="SFG1" s="249"/>
      <c r="SFH1" s="249"/>
      <c r="SFI1" s="249"/>
      <c r="SFJ1" s="249"/>
      <c r="SFK1" s="249"/>
      <c r="SFL1" s="249"/>
      <c r="SFM1" s="249"/>
      <c r="SFN1" s="249"/>
      <c r="SFO1" s="249"/>
      <c r="SFP1" s="249"/>
      <c r="SFQ1" s="249"/>
      <c r="SFR1" s="249"/>
      <c r="SFS1" s="249"/>
      <c r="SFT1" s="249"/>
      <c r="SFU1" s="249"/>
      <c r="SFV1" s="249"/>
      <c r="SFW1" s="249"/>
      <c r="SFX1" s="249"/>
      <c r="SFY1" s="249"/>
      <c r="SFZ1" s="249"/>
      <c r="SGA1" s="249"/>
      <c r="SGB1" s="249"/>
      <c r="SGC1" s="249"/>
      <c r="SGD1" s="249"/>
      <c r="SGE1" s="249"/>
      <c r="SGF1" s="249"/>
      <c r="SGG1" s="249"/>
      <c r="SGH1" s="249"/>
      <c r="SGI1" s="249"/>
      <c r="SGJ1" s="249"/>
      <c r="SGK1" s="249"/>
      <c r="SGL1" s="249"/>
      <c r="SGM1" s="249"/>
      <c r="SGN1" s="249"/>
      <c r="SGO1" s="249"/>
      <c r="SGP1" s="249"/>
      <c r="SGQ1" s="249"/>
      <c r="SGR1" s="249"/>
      <c r="SGS1" s="249"/>
      <c r="SGT1" s="249"/>
      <c r="SGU1" s="249"/>
      <c r="SGV1" s="249"/>
      <c r="SGW1" s="249"/>
      <c r="SGX1" s="249"/>
      <c r="SGY1" s="249"/>
      <c r="SGZ1" s="249"/>
      <c r="SHA1" s="249"/>
      <c r="SHB1" s="249"/>
      <c r="SHC1" s="249"/>
      <c r="SHD1" s="249"/>
      <c r="SHE1" s="249"/>
      <c r="SHF1" s="249"/>
      <c r="SHG1" s="249"/>
      <c r="SHH1" s="249"/>
      <c r="SHI1" s="249"/>
      <c r="SHJ1" s="249"/>
      <c r="SHK1" s="249"/>
      <c r="SHL1" s="249"/>
      <c r="SHM1" s="249"/>
      <c r="SHN1" s="249"/>
      <c r="SHO1" s="249"/>
      <c r="SHP1" s="249"/>
      <c r="SHQ1" s="249"/>
      <c r="SHR1" s="249"/>
      <c r="SHS1" s="249"/>
      <c r="SHT1" s="249"/>
      <c r="SHU1" s="249"/>
      <c r="SHV1" s="249"/>
      <c r="SHW1" s="249"/>
      <c r="SHX1" s="249"/>
      <c r="SHY1" s="249"/>
      <c r="SHZ1" s="249"/>
      <c r="SIA1" s="249"/>
      <c r="SIB1" s="249"/>
      <c r="SIC1" s="249"/>
      <c r="SID1" s="249"/>
      <c r="SIE1" s="249"/>
      <c r="SIF1" s="249"/>
      <c r="SIG1" s="249"/>
      <c r="SIH1" s="249"/>
      <c r="SII1" s="249"/>
      <c r="SIJ1" s="249"/>
      <c r="SIK1" s="249"/>
      <c r="SIL1" s="249"/>
      <c r="SIM1" s="249"/>
      <c r="SIN1" s="249"/>
      <c r="SIO1" s="249"/>
      <c r="SIP1" s="249"/>
      <c r="SIQ1" s="249"/>
      <c r="SIR1" s="249"/>
      <c r="SIS1" s="249"/>
      <c r="SIT1" s="249"/>
      <c r="SIU1" s="249"/>
      <c r="SIV1" s="249"/>
      <c r="SIW1" s="249"/>
      <c r="SIX1" s="249"/>
      <c r="SIY1" s="249"/>
      <c r="SIZ1" s="249"/>
      <c r="SJA1" s="249"/>
      <c r="SJB1" s="249"/>
      <c r="SJC1" s="249"/>
      <c r="SJD1" s="249"/>
      <c r="SJE1" s="249"/>
      <c r="SJF1" s="249"/>
      <c r="SJG1" s="249"/>
      <c r="SJH1" s="249"/>
      <c r="SJI1" s="249"/>
      <c r="SJJ1" s="249"/>
      <c r="SJK1" s="249"/>
      <c r="SJL1" s="249"/>
      <c r="SJM1" s="249"/>
      <c r="SJN1" s="249"/>
      <c r="SJO1" s="249"/>
      <c r="SJP1" s="249"/>
      <c r="SJQ1" s="249"/>
      <c r="SJR1" s="249"/>
      <c r="SJS1" s="249"/>
      <c r="SJT1" s="249"/>
      <c r="SJU1" s="249"/>
      <c r="SJV1" s="249"/>
      <c r="SJW1" s="249"/>
      <c r="SJX1" s="249"/>
      <c r="SJY1" s="249"/>
      <c r="SJZ1" s="249"/>
      <c r="SKA1" s="249"/>
      <c r="SKB1" s="249"/>
      <c r="SKC1" s="249"/>
      <c r="SKD1" s="249"/>
      <c r="SKE1" s="249"/>
      <c r="SKF1" s="249"/>
      <c r="SKG1" s="249"/>
      <c r="SKH1" s="249"/>
      <c r="SKI1" s="249"/>
      <c r="SKJ1" s="249"/>
      <c r="SKK1" s="249"/>
      <c r="SKL1" s="249"/>
      <c r="SKM1" s="249"/>
      <c r="SKN1" s="249"/>
      <c r="SKO1" s="249"/>
      <c r="SKP1" s="249"/>
      <c r="SKQ1" s="249"/>
      <c r="SKR1" s="249"/>
      <c r="SKS1" s="249"/>
      <c r="SKT1" s="249"/>
      <c r="SKU1" s="249"/>
      <c r="SKV1" s="249"/>
      <c r="SKW1" s="249"/>
      <c r="SKX1" s="249"/>
      <c r="SKY1" s="249"/>
      <c r="SKZ1" s="249"/>
      <c r="SLA1" s="249"/>
      <c r="SLB1" s="249"/>
      <c r="SLC1" s="249"/>
      <c r="SLD1" s="249"/>
      <c r="SLE1" s="249"/>
      <c r="SLF1" s="249"/>
      <c r="SLG1" s="249"/>
      <c r="SLH1" s="249"/>
      <c r="SLI1" s="249"/>
      <c r="SLJ1" s="249"/>
      <c r="SLK1" s="249"/>
      <c r="SLL1" s="249"/>
      <c r="SLM1" s="249"/>
      <c r="SLN1" s="249"/>
      <c r="SLO1" s="249"/>
      <c r="SLP1" s="249"/>
      <c r="SLQ1" s="249"/>
      <c r="SLR1" s="249"/>
      <c r="SLS1" s="249"/>
      <c r="SLT1" s="249"/>
      <c r="SLU1" s="249"/>
      <c r="SLV1" s="249"/>
      <c r="SLW1" s="249"/>
      <c r="SLX1" s="249"/>
      <c r="SLY1" s="249"/>
      <c r="SLZ1" s="249"/>
      <c r="SMA1" s="249"/>
      <c r="SMB1" s="249"/>
      <c r="SMC1" s="249"/>
      <c r="SMD1" s="249"/>
      <c r="SME1" s="249"/>
      <c r="SMF1" s="249"/>
      <c r="SMG1" s="249"/>
      <c r="SMH1" s="249"/>
      <c r="SMI1" s="249"/>
      <c r="SMJ1" s="249"/>
      <c r="SMK1" s="249"/>
      <c r="SML1" s="249"/>
      <c r="SMM1" s="249"/>
      <c r="SMN1" s="249"/>
      <c r="SMO1" s="249"/>
      <c r="SMP1" s="249"/>
      <c r="SMQ1" s="249"/>
      <c r="SMR1" s="249"/>
      <c r="SMS1" s="249"/>
      <c r="SMT1" s="249"/>
      <c r="SMU1" s="249"/>
      <c r="SMV1" s="249"/>
      <c r="SMW1" s="249"/>
      <c r="SMX1" s="249"/>
      <c r="SMY1" s="249"/>
      <c r="SMZ1" s="249"/>
      <c r="SNA1" s="249"/>
      <c r="SNB1" s="249"/>
      <c r="SNC1" s="249"/>
      <c r="SND1" s="249"/>
      <c r="SNE1" s="249"/>
      <c r="SNF1" s="249"/>
      <c r="SNG1" s="249"/>
      <c r="SNH1" s="249"/>
      <c r="SNI1" s="249"/>
      <c r="SNJ1" s="249"/>
      <c r="SNK1" s="249"/>
      <c r="SNL1" s="249"/>
      <c r="SNM1" s="249"/>
      <c r="SNN1" s="249"/>
      <c r="SNO1" s="249"/>
      <c r="SNP1" s="249"/>
      <c r="SNQ1" s="249"/>
      <c r="SNR1" s="249"/>
      <c r="SNS1" s="249"/>
      <c r="SNT1" s="249"/>
      <c r="SNU1" s="249"/>
      <c r="SNV1" s="249"/>
      <c r="SNW1" s="249"/>
      <c r="SNX1" s="249"/>
      <c r="SNY1" s="249"/>
      <c r="SNZ1" s="249"/>
      <c r="SOA1" s="249"/>
      <c r="SOB1" s="249"/>
      <c r="SOC1" s="249"/>
      <c r="SOD1" s="249"/>
      <c r="SOE1" s="249"/>
      <c r="SOF1" s="249"/>
      <c r="SOG1" s="249"/>
      <c r="SOH1" s="249"/>
      <c r="SOI1" s="249"/>
      <c r="SOJ1" s="249"/>
      <c r="SOK1" s="249"/>
      <c r="SOL1" s="249"/>
      <c r="SOM1" s="249"/>
      <c r="SON1" s="249"/>
      <c r="SOO1" s="249"/>
      <c r="SOP1" s="249"/>
      <c r="SOQ1" s="249"/>
      <c r="SOR1" s="249"/>
      <c r="SOS1" s="249"/>
      <c r="SOT1" s="249"/>
      <c r="SOU1" s="249"/>
      <c r="SOV1" s="249"/>
      <c r="SOW1" s="249"/>
      <c r="SOX1" s="249"/>
      <c r="SOY1" s="249"/>
      <c r="SOZ1" s="249"/>
      <c r="SPA1" s="249"/>
      <c r="SPB1" s="249"/>
      <c r="SPC1" s="249"/>
      <c r="SPD1" s="249"/>
      <c r="SPE1" s="249"/>
      <c r="SPF1" s="249"/>
      <c r="SPG1" s="249"/>
      <c r="SPH1" s="249"/>
      <c r="SPI1" s="249"/>
      <c r="SPJ1" s="249"/>
      <c r="SPK1" s="249"/>
      <c r="SPL1" s="249"/>
      <c r="SPM1" s="249"/>
      <c r="SPN1" s="249"/>
      <c r="SPO1" s="249"/>
      <c r="SPP1" s="249"/>
      <c r="SPQ1" s="249"/>
      <c r="SPR1" s="249"/>
      <c r="SPS1" s="249"/>
      <c r="SPT1" s="249"/>
      <c r="SPU1" s="249"/>
      <c r="SPV1" s="249"/>
      <c r="SPW1" s="249"/>
      <c r="SPX1" s="249"/>
      <c r="SPY1" s="249"/>
      <c r="SPZ1" s="249"/>
      <c r="SQA1" s="249"/>
      <c r="SQB1" s="249"/>
      <c r="SQC1" s="249"/>
      <c r="SQD1" s="249"/>
      <c r="SQE1" s="249"/>
      <c r="SQF1" s="249"/>
      <c r="SQG1" s="249"/>
      <c r="SQH1" s="249"/>
      <c r="SQI1" s="249"/>
      <c r="SQJ1" s="249"/>
      <c r="SQK1" s="249"/>
      <c r="SQL1" s="249"/>
      <c r="SQM1" s="249"/>
      <c r="SQN1" s="249"/>
      <c r="SQO1" s="249"/>
      <c r="SQP1" s="249"/>
      <c r="SQQ1" s="249"/>
      <c r="SQR1" s="249"/>
      <c r="SQS1" s="249"/>
      <c r="SQT1" s="249"/>
      <c r="SQU1" s="249"/>
      <c r="SQV1" s="249"/>
      <c r="SQW1" s="249"/>
      <c r="SQX1" s="249"/>
      <c r="SQY1" s="249"/>
      <c r="SQZ1" s="249"/>
      <c r="SRA1" s="249"/>
      <c r="SRB1" s="249"/>
      <c r="SRC1" s="249"/>
      <c r="SRD1" s="249"/>
      <c r="SRE1" s="249"/>
      <c r="SRF1" s="249"/>
      <c r="SRG1" s="249"/>
      <c r="SRH1" s="249"/>
      <c r="SRI1" s="249"/>
      <c r="SRJ1" s="249"/>
      <c r="SRK1" s="249"/>
      <c r="SRL1" s="249"/>
      <c r="SRM1" s="249"/>
      <c r="SRN1" s="249"/>
      <c r="SRO1" s="249"/>
      <c r="SRP1" s="249"/>
      <c r="SRQ1" s="249"/>
      <c r="SRR1" s="249"/>
      <c r="SRS1" s="249"/>
      <c r="SRT1" s="249"/>
      <c r="SRU1" s="249"/>
      <c r="SRV1" s="249"/>
      <c r="SRW1" s="249"/>
      <c r="SRX1" s="249"/>
      <c r="SRY1" s="249"/>
      <c r="SRZ1" s="249"/>
      <c r="SSA1" s="249"/>
      <c r="SSB1" s="249"/>
      <c r="SSC1" s="249"/>
      <c r="SSD1" s="249"/>
      <c r="SSE1" s="249"/>
      <c r="SSF1" s="249"/>
      <c r="SSG1" s="249"/>
      <c r="SSH1" s="249"/>
      <c r="SSI1" s="249"/>
      <c r="SSJ1" s="249"/>
      <c r="SSK1" s="249"/>
      <c r="SSL1" s="249"/>
      <c r="SSM1" s="249"/>
      <c r="SSN1" s="249"/>
      <c r="SSO1" s="249"/>
      <c r="SSP1" s="249"/>
      <c r="SSQ1" s="249"/>
      <c r="SSR1" s="249"/>
      <c r="SSS1" s="249"/>
      <c r="SST1" s="249"/>
      <c r="SSU1" s="249"/>
      <c r="SSV1" s="249"/>
      <c r="SSW1" s="249"/>
      <c r="SSX1" s="249"/>
      <c r="SSY1" s="249"/>
      <c r="SSZ1" s="249"/>
      <c r="STA1" s="249"/>
      <c r="STB1" s="249"/>
      <c r="STC1" s="249"/>
      <c r="STD1" s="249"/>
      <c r="STE1" s="249"/>
      <c r="STF1" s="249"/>
      <c r="STG1" s="249"/>
      <c r="STH1" s="249"/>
      <c r="STI1" s="249"/>
      <c r="STJ1" s="249"/>
      <c r="STK1" s="249"/>
      <c r="STL1" s="249"/>
      <c r="STM1" s="249"/>
      <c r="STN1" s="249"/>
      <c r="STO1" s="249"/>
      <c r="STP1" s="249"/>
      <c r="STQ1" s="249"/>
      <c r="STR1" s="249"/>
      <c r="STS1" s="249"/>
      <c r="STT1" s="249"/>
      <c r="STU1" s="249"/>
      <c r="STV1" s="249"/>
      <c r="STW1" s="249"/>
      <c r="STX1" s="249"/>
      <c r="STY1" s="249"/>
      <c r="STZ1" s="249"/>
      <c r="SUA1" s="249"/>
      <c r="SUB1" s="249"/>
      <c r="SUC1" s="249"/>
      <c r="SUD1" s="249"/>
      <c r="SUE1" s="249"/>
      <c r="SUF1" s="249"/>
      <c r="SUG1" s="249"/>
      <c r="SUH1" s="249"/>
      <c r="SUI1" s="249"/>
      <c r="SUJ1" s="249"/>
      <c r="SUK1" s="249"/>
      <c r="SUL1" s="249"/>
      <c r="SUM1" s="249"/>
      <c r="SUN1" s="249"/>
      <c r="SUO1" s="249"/>
      <c r="SUP1" s="249"/>
      <c r="SUQ1" s="249"/>
      <c r="SUR1" s="249"/>
      <c r="SUS1" s="249"/>
      <c r="SUT1" s="249"/>
      <c r="SUU1" s="249"/>
      <c r="SUV1" s="249"/>
      <c r="SUW1" s="249"/>
      <c r="SUX1" s="249"/>
      <c r="SUY1" s="249"/>
      <c r="SUZ1" s="249"/>
      <c r="SVA1" s="249"/>
      <c r="SVB1" s="249"/>
      <c r="SVC1" s="249"/>
      <c r="SVD1" s="249"/>
      <c r="SVE1" s="249"/>
      <c r="SVF1" s="249"/>
      <c r="SVG1" s="249"/>
      <c r="SVH1" s="249"/>
      <c r="SVI1" s="249"/>
      <c r="SVJ1" s="249"/>
      <c r="SVK1" s="249"/>
      <c r="SVL1" s="249"/>
      <c r="SVM1" s="249"/>
      <c r="SVN1" s="249"/>
      <c r="SVO1" s="249"/>
      <c r="SVP1" s="249"/>
      <c r="SVQ1" s="249"/>
      <c r="SVR1" s="249"/>
      <c r="SVS1" s="249"/>
      <c r="SVT1" s="249"/>
      <c r="SVU1" s="249"/>
      <c r="SVV1" s="249"/>
      <c r="SVW1" s="249"/>
      <c r="SVX1" s="249"/>
      <c r="SVY1" s="249"/>
      <c r="SVZ1" s="249"/>
      <c r="SWA1" s="249"/>
      <c r="SWB1" s="249"/>
      <c r="SWC1" s="249"/>
      <c r="SWD1" s="249"/>
      <c r="SWE1" s="249"/>
      <c r="SWF1" s="249"/>
      <c r="SWG1" s="249"/>
      <c r="SWH1" s="249"/>
      <c r="SWI1" s="249"/>
      <c r="SWJ1" s="249"/>
      <c r="SWK1" s="249"/>
      <c r="SWL1" s="249"/>
      <c r="SWM1" s="249"/>
      <c r="SWN1" s="249"/>
      <c r="SWO1" s="249"/>
      <c r="SWP1" s="249"/>
      <c r="SWQ1" s="249"/>
      <c r="SWR1" s="249"/>
      <c r="SWS1" s="249"/>
      <c r="SWT1" s="249"/>
      <c r="SWU1" s="249"/>
      <c r="SWV1" s="249"/>
      <c r="SWW1" s="249"/>
      <c r="SWX1" s="249"/>
      <c r="SWY1" s="249"/>
      <c r="SWZ1" s="249"/>
      <c r="SXA1" s="249"/>
      <c r="SXB1" s="249"/>
      <c r="SXC1" s="249"/>
      <c r="SXD1" s="249"/>
      <c r="SXE1" s="249"/>
      <c r="SXF1" s="249"/>
      <c r="SXG1" s="249"/>
      <c r="SXH1" s="249"/>
      <c r="SXI1" s="249"/>
      <c r="SXJ1" s="249"/>
      <c r="SXK1" s="249"/>
      <c r="SXL1" s="249"/>
      <c r="SXM1" s="249"/>
      <c r="SXN1" s="249"/>
      <c r="SXO1" s="249"/>
      <c r="SXP1" s="249"/>
      <c r="SXQ1" s="249"/>
      <c r="SXR1" s="249"/>
      <c r="SXS1" s="249"/>
      <c r="SXT1" s="249"/>
      <c r="SXU1" s="249"/>
      <c r="SXV1" s="249"/>
      <c r="SXW1" s="249"/>
      <c r="SXX1" s="249"/>
      <c r="SXY1" s="249"/>
      <c r="SXZ1" s="249"/>
      <c r="SYA1" s="249"/>
      <c r="SYB1" s="249"/>
      <c r="SYC1" s="249"/>
      <c r="SYD1" s="249"/>
      <c r="SYE1" s="249"/>
      <c r="SYF1" s="249"/>
      <c r="SYG1" s="249"/>
      <c r="SYH1" s="249"/>
      <c r="SYI1" s="249"/>
      <c r="SYJ1" s="249"/>
      <c r="SYK1" s="249"/>
      <c r="SYL1" s="249"/>
      <c r="SYM1" s="249"/>
      <c r="SYN1" s="249"/>
      <c r="SYO1" s="249"/>
      <c r="SYP1" s="249"/>
      <c r="SYQ1" s="249"/>
      <c r="SYR1" s="249"/>
      <c r="SYS1" s="249"/>
      <c r="SYT1" s="249"/>
      <c r="SYU1" s="249"/>
      <c r="SYV1" s="249"/>
      <c r="SYW1" s="249"/>
      <c r="SYX1" s="249"/>
      <c r="SYY1" s="249"/>
      <c r="SYZ1" s="249"/>
      <c r="SZA1" s="249"/>
      <c r="SZB1" s="249"/>
      <c r="SZC1" s="249"/>
      <c r="SZD1" s="249"/>
      <c r="SZE1" s="249"/>
      <c r="SZF1" s="249"/>
      <c r="SZG1" s="249"/>
      <c r="SZH1" s="249"/>
      <c r="SZI1" s="249"/>
      <c r="SZJ1" s="249"/>
      <c r="SZK1" s="249"/>
      <c r="SZL1" s="249"/>
      <c r="SZM1" s="249"/>
      <c r="SZN1" s="249"/>
      <c r="SZO1" s="249"/>
      <c r="SZP1" s="249"/>
      <c r="SZQ1" s="249"/>
      <c r="SZR1" s="249"/>
      <c r="SZS1" s="249"/>
      <c r="SZT1" s="249"/>
      <c r="SZU1" s="249"/>
      <c r="SZV1" s="249"/>
      <c r="SZW1" s="249"/>
      <c r="SZX1" s="249"/>
      <c r="SZY1" s="249"/>
      <c r="SZZ1" s="249"/>
      <c r="TAA1" s="249"/>
      <c r="TAB1" s="249"/>
      <c r="TAC1" s="249"/>
      <c r="TAD1" s="249"/>
      <c r="TAE1" s="249"/>
      <c r="TAF1" s="249"/>
      <c r="TAG1" s="249"/>
      <c r="TAH1" s="249"/>
      <c r="TAI1" s="249"/>
      <c r="TAJ1" s="249"/>
      <c r="TAK1" s="249"/>
      <c r="TAL1" s="249"/>
      <c r="TAM1" s="249"/>
      <c r="TAN1" s="249"/>
      <c r="TAO1" s="249"/>
      <c r="TAP1" s="249"/>
      <c r="TAQ1" s="249"/>
      <c r="TAR1" s="249"/>
      <c r="TAS1" s="249"/>
      <c r="TAT1" s="249"/>
      <c r="TAU1" s="249"/>
      <c r="TAV1" s="249"/>
      <c r="TAW1" s="249"/>
      <c r="TAX1" s="249"/>
      <c r="TAY1" s="249"/>
      <c r="TAZ1" s="249"/>
      <c r="TBA1" s="249"/>
      <c r="TBB1" s="249"/>
      <c r="TBC1" s="249"/>
      <c r="TBD1" s="249"/>
      <c r="TBE1" s="249"/>
      <c r="TBF1" s="249"/>
      <c r="TBG1" s="249"/>
      <c r="TBH1" s="249"/>
      <c r="TBI1" s="249"/>
      <c r="TBJ1" s="249"/>
      <c r="TBK1" s="249"/>
      <c r="TBL1" s="249"/>
      <c r="TBM1" s="249"/>
      <c r="TBN1" s="249"/>
      <c r="TBO1" s="249"/>
      <c r="TBP1" s="249"/>
      <c r="TBQ1" s="249"/>
      <c r="TBR1" s="249"/>
      <c r="TBS1" s="249"/>
      <c r="TBT1" s="249"/>
      <c r="TBU1" s="249"/>
      <c r="TBV1" s="249"/>
      <c r="TBW1" s="249"/>
      <c r="TBX1" s="249"/>
      <c r="TBY1" s="249"/>
      <c r="TBZ1" s="249"/>
      <c r="TCA1" s="249"/>
      <c r="TCB1" s="249"/>
      <c r="TCC1" s="249"/>
      <c r="TCD1" s="249"/>
      <c r="TCE1" s="249"/>
      <c r="TCF1" s="249"/>
      <c r="TCG1" s="249"/>
      <c r="TCH1" s="249"/>
      <c r="TCI1" s="249"/>
      <c r="TCJ1" s="249"/>
      <c r="TCK1" s="249"/>
      <c r="TCL1" s="249"/>
      <c r="TCM1" s="249"/>
      <c r="TCN1" s="249"/>
      <c r="TCO1" s="249"/>
      <c r="TCP1" s="249"/>
      <c r="TCQ1" s="249"/>
      <c r="TCR1" s="249"/>
      <c r="TCS1" s="249"/>
      <c r="TCT1" s="249"/>
      <c r="TCU1" s="249"/>
      <c r="TCV1" s="249"/>
      <c r="TCW1" s="249"/>
      <c r="TCX1" s="249"/>
      <c r="TCY1" s="249"/>
      <c r="TCZ1" s="249"/>
      <c r="TDA1" s="249"/>
      <c r="TDB1" s="249"/>
      <c r="TDC1" s="249"/>
      <c r="TDD1" s="249"/>
      <c r="TDE1" s="249"/>
      <c r="TDF1" s="249"/>
      <c r="TDG1" s="249"/>
      <c r="TDH1" s="249"/>
      <c r="TDI1" s="249"/>
      <c r="TDJ1" s="249"/>
      <c r="TDK1" s="249"/>
      <c r="TDL1" s="249"/>
      <c r="TDM1" s="249"/>
      <c r="TDN1" s="249"/>
      <c r="TDO1" s="249"/>
      <c r="TDP1" s="249"/>
      <c r="TDQ1" s="249"/>
      <c r="TDR1" s="249"/>
      <c r="TDS1" s="249"/>
      <c r="TDT1" s="249"/>
      <c r="TDU1" s="249"/>
      <c r="TDV1" s="249"/>
      <c r="TDW1" s="249"/>
      <c r="TDX1" s="249"/>
      <c r="TDY1" s="249"/>
      <c r="TDZ1" s="249"/>
      <c r="TEA1" s="249"/>
      <c r="TEB1" s="249"/>
      <c r="TEC1" s="249"/>
      <c r="TED1" s="249"/>
      <c r="TEE1" s="249"/>
      <c r="TEF1" s="249"/>
      <c r="TEG1" s="249"/>
      <c r="TEH1" s="249"/>
      <c r="TEI1" s="249"/>
      <c r="TEJ1" s="249"/>
      <c r="TEK1" s="249"/>
      <c r="TEL1" s="249"/>
      <c r="TEM1" s="249"/>
      <c r="TEN1" s="249"/>
      <c r="TEO1" s="249"/>
      <c r="TEP1" s="249"/>
      <c r="TEQ1" s="249"/>
      <c r="TER1" s="249"/>
      <c r="TES1" s="249"/>
      <c r="TET1" s="249"/>
      <c r="TEU1" s="249"/>
      <c r="TEV1" s="249"/>
      <c r="TEW1" s="249"/>
      <c r="TEX1" s="249"/>
      <c r="TEY1" s="249"/>
      <c r="TEZ1" s="249"/>
      <c r="TFA1" s="249"/>
      <c r="TFB1" s="249"/>
      <c r="TFC1" s="249"/>
      <c r="TFD1" s="249"/>
      <c r="TFE1" s="249"/>
      <c r="TFF1" s="249"/>
      <c r="TFG1" s="249"/>
      <c r="TFH1" s="249"/>
      <c r="TFI1" s="249"/>
      <c r="TFJ1" s="249"/>
      <c r="TFK1" s="249"/>
      <c r="TFL1" s="249"/>
      <c r="TFM1" s="249"/>
      <c r="TFN1" s="249"/>
      <c r="TFO1" s="249"/>
      <c r="TFP1" s="249"/>
      <c r="TFQ1" s="249"/>
      <c r="TFR1" s="249"/>
      <c r="TFS1" s="249"/>
      <c r="TFT1" s="249"/>
      <c r="TFU1" s="249"/>
      <c r="TFV1" s="249"/>
      <c r="TFW1" s="249"/>
      <c r="TFX1" s="249"/>
      <c r="TFY1" s="249"/>
      <c r="TFZ1" s="249"/>
      <c r="TGA1" s="249"/>
      <c r="TGB1" s="249"/>
      <c r="TGC1" s="249"/>
      <c r="TGD1" s="249"/>
      <c r="TGE1" s="249"/>
      <c r="TGF1" s="249"/>
      <c r="TGG1" s="249"/>
      <c r="TGH1" s="249"/>
      <c r="TGI1" s="249"/>
      <c r="TGJ1" s="249"/>
      <c r="TGK1" s="249"/>
      <c r="TGL1" s="249"/>
      <c r="TGM1" s="249"/>
      <c r="TGN1" s="249"/>
      <c r="TGO1" s="249"/>
      <c r="TGP1" s="249"/>
      <c r="TGQ1" s="249"/>
      <c r="TGR1" s="249"/>
      <c r="TGS1" s="249"/>
      <c r="TGT1" s="249"/>
      <c r="TGU1" s="249"/>
      <c r="TGV1" s="249"/>
      <c r="TGW1" s="249"/>
      <c r="TGX1" s="249"/>
      <c r="TGY1" s="249"/>
      <c r="TGZ1" s="249"/>
      <c r="THA1" s="249"/>
      <c r="THB1" s="249"/>
      <c r="THC1" s="249"/>
      <c r="THD1" s="249"/>
      <c r="THE1" s="249"/>
      <c r="THF1" s="249"/>
      <c r="THG1" s="249"/>
      <c r="THH1" s="249"/>
      <c r="THI1" s="249"/>
      <c r="THJ1" s="249"/>
      <c r="THK1" s="249"/>
      <c r="THL1" s="249"/>
      <c r="THM1" s="249"/>
      <c r="THN1" s="249"/>
      <c r="THO1" s="249"/>
      <c r="THP1" s="249"/>
      <c r="THQ1" s="249"/>
      <c r="THR1" s="249"/>
      <c r="THS1" s="249"/>
      <c r="THT1" s="249"/>
      <c r="THU1" s="249"/>
      <c r="THV1" s="249"/>
      <c r="THW1" s="249"/>
      <c r="THX1" s="249"/>
      <c r="THY1" s="249"/>
      <c r="THZ1" s="249"/>
      <c r="TIA1" s="249"/>
      <c r="TIB1" s="249"/>
      <c r="TIC1" s="249"/>
      <c r="TID1" s="249"/>
      <c r="TIE1" s="249"/>
      <c r="TIF1" s="249"/>
      <c r="TIG1" s="249"/>
      <c r="TIH1" s="249"/>
      <c r="TII1" s="249"/>
      <c r="TIJ1" s="249"/>
      <c r="TIK1" s="249"/>
      <c r="TIL1" s="249"/>
      <c r="TIM1" s="249"/>
      <c r="TIN1" s="249"/>
      <c r="TIO1" s="249"/>
      <c r="TIP1" s="249"/>
      <c r="TIQ1" s="249"/>
      <c r="TIR1" s="249"/>
      <c r="TIS1" s="249"/>
      <c r="TIT1" s="249"/>
      <c r="TIU1" s="249"/>
      <c r="TIV1" s="249"/>
      <c r="TIW1" s="249"/>
      <c r="TIX1" s="249"/>
      <c r="TIY1" s="249"/>
      <c r="TIZ1" s="249"/>
      <c r="TJA1" s="249"/>
      <c r="TJB1" s="249"/>
      <c r="TJC1" s="249"/>
      <c r="TJD1" s="249"/>
      <c r="TJE1" s="249"/>
      <c r="TJF1" s="249"/>
      <c r="TJG1" s="249"/>
      <c r="TJH1" s="249"/>
      <c r="TJI1" s="249"/>
      <c r="TJJ1" s="249"/>
      <c r="TJK1" s="249"/>
      <c r="TJL1" s="249"/>
      <c r="TJM1" s="249"/>
      <c r="TJN1" s="249"/>
      <c r="TJO1" s="249"/>
      <c r="TJP1" s="249"/>
      <c r="TJQ1" s="249"/>
      <c r="TJR1" s="249"/>
      <c r="TJS1" s="249"/>
      <c r="TJT1" s="249"/>
      <c r="TJU1" s="249"/>
      <c r="TJV1" s="249"/>
      <c r="TJW1" s="249"/>
      <c r="TJX1" s="249"/>
      <c r="TJY1" s="249"/>
      <c r="TJZ1" s="249"/>
      <c r="TKA1" s="249"/>
      <c r="TKB1" s="249"/>
      <c r="TKC1" s="249"/>
      <c r="TKD1" s="249"/>
      <c r="TKE1" s="249"/>
      <c r="TKF1" s="249"/>
      <c r="TKG1" s="249"/>
      <c r="TKH1" s="249"/>
      <c r="TKI1" s="249"/>
      <c r="TKJ1" s="249"/>
      <c r="TKK1" s="249"/>
      <c r="TKL1" s="249"/>
      <c r="TKM1" s="249"/>
      <c r="TKN1" s="249"/>
      <c r="TKO1" s="249"/>
      <c r="TKP1" s="249"/>
      <c r="TKQ1" s="249"/>
      <c r="TKR1" s="249"/>
      <c r="TKS1" s="249"/>
      <c r="TKT1" s="249"/>
      <c r="TKU1" s="249"/>
      <c r="TKV1" s="249"/>
      <c r="TKW1" s="249"/>
      <c r="TKX1" s="249"/>
      <c r="TKY1" s="249"/>
      <c r="TKZ1" s="249"/>
      <c r="TLA1" s="249"/>
      <c r="TLB1" s="249"/>
      <c r="TLC1" s="249"/>
      <c r="TLD1" s="249"/>
      <c r="TLE1" s="249"/>
      <c r="TLF1" s="249"/>
      <c r="TLG1" s="249"/>
      <c r="TLH1" s="249"/>
      <c r="TLI1" s="249"/>
      <c r="TLJ1" s="249"/>
      <c r="TLK1" s="249"/>
      <c r="TLL1" s="249"/>
      <c r="TLM1" s="249"/>
      <c r="TLN1" s="249"/>
      <c r="TLO1" s="249"/>
      <c r="TLP1" s="249"/>
      <c r="TLQ1" s="249"/>
      <c r="TLR1" s="249"/>
      <c r="TLS1" s="249"/>
      <c r="TLT1" s="249"/>
      <c r="TLU1" s="249"/>
      <c r="TLV1" s="249"/>
      <c r="TLW1" s="249"/>
      <c r="TLX1" s="249"/>
      <c r="TLY1" s="249"/>
      <c r="TLZ1" s="249"/>
      <c r="TMA1" s="249"/>
      <c r="TMB1" s="249"/>
      <c r="TMC1" s="249"/>
      <c r="TMD1" s="249"/>
      <c r="TME1" s="249"/>
      <c r="TMF1" s="249"/>
      <c r="TMG1" s="249"/>
      <c r="TMH1" s="249"/>
      <c r="TMI1" s="249"/>
      <c r="TMJ1" s="249"/>
      <c r="TMK1" s="249"/>
      <c r="TML1" s="249"/>
      <c r="TMM1" s="249"/>
      <c r="TMN1" s="249"/>
      <c r="TMO1" s="249"/>
      <c r="TMP1" s="249"/>
      <c r="TMQ1" s="249"/>
      <c r="TMR1" s="249"/>
      <c r="TMS1" s="249"/>
      <c r="TMT1" s="249"/>
      <c r="TMU1" s="249"/>
      <c r="TMV1" s="249"/>
      <c r="TMW1" s="249"/>
      <c r="TMX1" s="249"/>
      <c r="TMY1" s="249"/>
      <c r="TMZ1" s="249"/>
      <c r="TNA1" s="249"/>
      <c r="TNB1" s="249"/>
      <c r="TNC1" s="249"/>
      <c r="TND1" s="249"/>
      <c r="TNE1" s="249"/>
      <c r="TNF1" s="249"/>
      <c r="TNG1" s="249"/>
      <c r="TNH1" s="249"/>
      <c r="TNI1" s="249"/>
      <c r="TNJ1" s="249"/>
      <c r="TNK1" s="249"/>
      <c r="TNL1" s="249"/>
      <c r="TNM1" s="249"/>
      <c r="TNN1" s="249"/>
      <c r="TNO1" s="249"/>
      <c r="TNP1" s="249"/>
      <c r="TNQ1" s="249"/>
      <c r="TNR1" s="249"/>
      <c r="TNS1" s="249"/>
      <c r="TNT1" s="249"/>
      <c r="TNU1" s="249"/>
      <c r="TNV1" s="249"/>
      <c r="TNW1" s="249"/>
      <c r="TNX1" s="249"/>
      <c r="TNY1" s="249"/>
      <c r="TNZ1" s="249"/>
      <c r="TOA1" s="249"/>
      <c r="TOB1" s="249"/>
      <c r="TOC1" s="249"/>
      <c r="TOD1" s="249"/>
      <c r="TOE1" s="249"/>
      <c r="TOF1" s="249"/>
      <c r="TOG1" s="249"/>
      <c r="TOH1" s="249"/>
      <c r="TOI1" s="249"/>
      <c r="TOJ1" s="249"/>
      <c r="TOK1" s="249"/>
      <c r="TOL1" s="249"/>
      <c r="TOM1" s="249"/>
      <c r="TON1" s="249"/>
      <c r="TOO1" s="249"/>
      <c r="TOP1" s="249"/>
      <c r="TOQ1" s="249"/>
      <c r="TOR1" s="249"/>
      <c r="TOS1" s="249"/>
      <c r="TOT1" s="249"/>
      <c r="TOU1" s="249"/>
      <c r="TOV1" s="249"/>
      <c r="TOW1" s="249"/>
      <c r="TOX1" s="249"/>
      <c r="TOY1" s="249"/>
      <c r="TOZ1" s="249"/>
      <c r="TPA1" s="249"/>
      <c r="TPB1" s="249"/>
      <c r="TPC1" s="249"/>
      <c r="TPD1" s="249"/>
      <c r="TPE1" s="249"/>
      <c r="TPF1" s="249"/>
      <c r="TPG1" s="249"/>
      <c r="TPH1" s="249"/>
      <c r="TPI1" s="249"/>
      <c r="TPJ1" s="249"/>
      <c r="TPK1" s="249"/>
      <c r="TPL1" s="249"/>
      <c r="TPM1" s="249"/>
      <c r="TPN1" s="249"/>
      <c r="TPO1" s="249"/>
      <c r="TPP1" s="249"/>
      <c r="TPQ1" s="249"/>
      <c r="TPR1" s="249"/>
      <c r="TPS1" s="249"/>
      <c r="TPT1" s="249"/>
      <c r="TPU1" s="249"/>
      <c r="TPV1" s="249"/>
      <c r="TPW1" s="249"/>
      <c r="TPX1" s="249"/>
      <c r="TPY1" s="249"/>
      <c r="TPZ1" s="249"/>
      <c r="TQA1" s="249"/>
      <c r="TQB1" s="249"/>
      <c r="TQC1" s="249"/>
      <c r="TQD1" s="249"/>
      <c r="TQE1" s="249"/>
      <c r="TQF1" s="249"/>
      <c r="TQG1" s="249"/>
      <c r="TQH1" s="249"/>
      <c r="TQI1" s="249"/>
      <c r="TQJ1" s="249"/>
      <c r="TQK1" s="249"/>
      <c r="TQL1" s="249"/>
      <c r="TQM1" s="249"/>
      <c r="TQN1" s="249"/>
      <c r="TQO1" s="249"/>
      <c r="TQP1" s="249"/>
      <c r="TQQ1" s="249"/>
      <c r="TQR1" s="249"/>
      <c r="TQS1" s="249"/>
      <c r="TQT1" s="249"/>
      <c r="TQU1" s="249"/>
      <c r="TQV1" s="249"/>
      <c r="TQW1" s="249"/>
      <c r="TQX1" s="249"/>
      <c r="TQY1" s="249"/>
      <c r="TQZ1" s="249"/>
      <c r="TRA1" s="249"/>
      <c r="TRB1" s="249"/>
      <c r="TRC1" s="249"/>
      <c r="TRD1" s="249"/>
      <c r="TRE1" s="249"/>
      <c r="TRF1" s="249"/>
      <c r="TRG1" s="249"/>
      <c r="TRH1" s="249"/>
      <c r="TRI1" s="249"/>
      <c r="TRJ1" s="249"/>
      <c r="TRK1" s="249"/>
      <c r="TRL1" s="249"/>
      <c r="TRM1" s="249"/>
      <c r="TRN1" s="249"/>
      <c r="TRO1" s="249"/>
      <c r="TRP1" s="249"/>
      <c r="TRQ1" s="249"/>
      <c r="TRR1" s="249"/>
      <c r="TRS1" s="249"/>
      <c r="TRT1" s="249"/>
      <c r="TRU1" s="249"/>
      <c r="TRV1" s="249"/>
      <c r="TRW1" s="249"/>
      <c r="TRX1" s="249"/>
      <c r="TRY1" s="249"/>
      <c r="TRZ1" s="249"/>
      <c r="TSA1" s="249"/>
      <c r="TSB1" s="249"/>
      <c r="TSC1" s="249"/>
      <c r="TSD1" s="249"/>
      <c r="TSE1" s="249"/>
      <c r="TSF1" s="249"/>
      <c r="TSG1" s="249"/>
      <c r="TSH1" s="249"/>
      <c r="TSI1" s="249"/>
      <c r="TSJ1" s="249"/>
      <c r="TSK1" s="249"/>
      <c r="TSL1" s="249"/>
      <c r="TSM1" s="249"/>
      <c r="TSN1" s="249"/>
      <c r="TSO1" s="249"/>
      <c r="TSP1" s="249"/>
      <c r="TSQ1" s="249"/>
      <c r="TSR1" s="249"/>
      <c r="TSS1" s="249"/>
      <c r="TST1" s="249"/>
      <c r="TSU1" s="249"/>
      <c r="TSV1" s="249"/>
      <c r="TSW1" s="249"/>
      <c r="TSX1" s="249"/>
      <c r="TSY1" s="249"/>
      <c r="TSZ1" s="249"/>
      <c r="TTA1" s="249"/>
      <c r="TTB1" s="249"/>
      <c r="TTC1" s="249"/>
      <c r="TTD1" s="249"/>
      <c r="TTE1" s="249"/>
      <c r="TTF1" s="249"/>
      <c r="TTG1" s="249"/>
      <c r="TTH1" s="249"/>
      <c r="TTI1" s="249"/>
      <c r="TTJ1" s="249"/>
      <c r="TTK1" s="249"/>
      <c r="TTL1" s="249"/>
      <c r="TTM1" s="249"/>
      <c r="TTN1" s="249"/>
      <c r="TTO1" s="249"/>
      <c r="TTP1" s="249"/>
      <c r="TTQ1" s="249"/>
      <c r="TTR1" s="249"/>
      <c r="TTS1" s="249"/>
      <c r="TTT1" s="249"/>
      <c r="TTU1" s="249"/>
      <c r="TTV1" s="249"/>
      <c r="TTW1" s="249"/>
      <c r="TTX1" s="249"/>
      <c r="TTY1" s="249"/>
      <c r="TTZ1" s="249"/>
      <c r="TUA1" s="249"/>
      <c r="TUB1" s="249"/>
      <c r="TUC1" s="249"/>
      <c r="TUD1" s="249"/>
      <c r="TUE1" s="249"/>
      <c r="TUF1" s="249"/>
      <c r="TUG1" s="249"/>
      <c r="TUH1" s="249"/>
      <c r="TUI1" s="249"/>
      <c r="TUJ1" s="249"/>
      <c r="TUK1" s="249"/>
      <c r="TUL1" s="249"/>
      <c r="TUM1" s="249"/>
      <c r="TUN1" s="249"/>
      <c r="TUO1" s="249"/>
      <c r="TUP1" s="249"/>
      <c r="TUQ1" s="249"/>
      <c r="TUR1" s="249"/>
      <c r="TUS1" s="249"/>
      <c r="TUT1" s="249"/>
      <c r="TUU1" s="249"/>
      <c r="TUV1" s="249"/>
      <c r="TUW1" s="249"/>
      <c r="TUX1" s="249"/>
      <c r="TUY1" s="249"/>
      <c r="TUZ1" s="249"/>
      <c r="TVA1" s="249"/>
      <c r="TVB1" s="249"/>
      <c r="TVC1" s="249"/>
      <c r="TVD1" s="249"/>
      <c r="TVE1" s="249"/>
      <c r="TVF1" s="249"/>
      <c r="TVG1" s="249"/>
      <c r="TVH1" s="249"/>
      <c r="TVI1" s="249"/>
      <c r="TVJ1" s="249"/>
      <c r="TVK1" s="249"/>
      <c r="TVL1" s="249"/>
      <c r="TVM1" s="249"/>
      <c r="TVN1" s="249"/>
      <c r="TVO1" s="249"/>
      <c r="TVP1" s="249"/>
      <c r="TVQ1" s="249"/>
      <c r="TVR1" s="249"/>
      <c r="TVS1" s="249"/>
      <c r="TVT1" s="249"/>
      <c r="TVU1" s="249"/>
      <c r="TVV1" s="249"/>
      <c r="TVW1" s="249"/>
      <c r="TVX1" s="249"/>
      <c r="TVY1" s="249"/>
      <c r="TVZ1" s="249"/>
      <c r="TWA1" s="249"/>
      <c r="TWB1" s="249"/>
      <c r="TWC1" s="249"/>
      <c r="TWD1" s="249"/>
      <c r="TWE1" s="249"/>
      <c r="TWF1" s="249"/>
      <c r="TWG1" s="249"/>
      <c r="TWH1" s="249"/>
      <c r="TWI1" s="249"/>
      <c r="TWJ1" s="249"/>
      <c r="TWK1" s="249"/>
      <c r="TWL1" s="249"/>
      <c r="TWM1" s="249"/>
      <c r="TWN1" s="249"/>
      <c r="TWO1" s="249"/>
      <c r="TWP1" s="249"/>
      <c r="TWQ1" s="249"/>
      <c r="TWR1" s="249"/>
      <c r="TWS1" s="249"/>
      <c r="TWT1" s="249"/>
      <c r="TWU1" s="249"/>
      <c r="TWV1" s="249"/>
      <c r="TWW1" s="249"/>
      <c r="TWX1" s="249"/>
      <c r="TWY1" s="249"/>
      <c r="TWZ1" s="249"/>
      <c r="TXA1" s="249"/>
      <c r="TXB1" s="249"/>
      <c r="TXC1" s="249"/>
      <c r="TXD1" s="249"/>
      <c r="TXE1" s="249"/>
      <c r="TXF1" s="249"/>
      <c r="TXG1" s="249"/>
      <c r="TXH1" s="249"/>
      <c r="TXI1" s="249"/>
      <c r="TXJ1" s="249"/>
      <c r="TXK1" s="249"/>
      <c r="TXL1" s="249"/>
      <c r="TXM1" s="249"/>
      <c r="TXN1" s="249"/>
      <c r="TXO1" s="249"/>
      <c r="TXP1" s="249"/>
      <c r="TXQ1" s="249"/>
      <c r="TXR1" s="249"/>
      <c r="TXS1" s="249"/>
      <c r="TXT1" s="249"/>
      <c r="TXU1" s="249"/>
      <c r="TXV1" s="249"/>
      <c r="TXW1" s="249"/>
      <c r="TXX1" s="249"/>
      <c r="TXY1" s="249"/>
      <c r="TXZ1" s="249"/>
      <c r="TYA1" s="249"/>
      <c r="TYB1" s="249"/>
      <c r="TYC1" s="249"/>
      <c r="TYD1" s="249"/>
      <c r="TYE1" s="249"/>
      <c r="TYF1" s="249"/>
      <c r="TYG1" s="249"/>
      <c r="TYH1" s="249"/>
      <c r="TYI1" s="249"/>
      <c r="TYJ1" s="249"/>
      <c r="TYK1" s="249"/>
      <c r="TYL1" s="249"/>
      <c r="TYM1" s="249"/>
      <c r="TYN1" s="249"/>
      <c r="TYO1" s="249"/>
      <c r="TYP1" s="249"/>
      <c r="TYQ1" s="249"/>
      <c r="TYR1" s="249"/>
      <c r="TYS1" s="249"/>
      <c r="TYT1" s="249"/>
      <c r="TYU1" s="249"/>
      <c r="TYV1" s="249"/>
      <c r="TYW1" s="249"/>
      <c r="TYX1" s="249"/>
      <c r="TYY1" s="249"/>
      <c r="TYZ1" s="249"/>
      <c r="TZA1" s="249"/>
      <c r="TZB1" s="249"/>
      <c r="TZC1" s="249"/>
      <c r="TZD1" s="249"/>
      <c r="TZE1" s="249"/>
      <c r="TZF1" s="249"/>
      <c r="TZG1" s="249"/>
      <c r="TZH1" s="249"/>
      <c r="TZI1" s="249"/>
      <c r="TZJ1" s="249"/>
      <c r="TZK1" s="249"/>
      <c r="TZL1" s="249"/>
      <c r="TZM1" s="249"/>
      <c r="TZN1" s="249"/>
      <c r="TZO1" s="249"/>
      <c r="TZP1" s="249"/>
      <c r="TZQ1" s="249"/>
      <c r="TZR1" s="249"/>
      <c r="TZS1" s="249"/>
      <c r="TZT1" s="249"/>
      <c r="TZU1" s="249"/>
      <c r="TZV1" s="249"/>
      <c r="TZW1" s="249"/>
      <c r="TZX1" s="249"/>
      <c r="TZY1" s="249"/>
      <c r="TZZ1" s="249"/>
      <c r="UAA1" s="249"/>
      <c r="UAB1" s="249"/>
      <c r="UAC1" s="249"/>
      <c r="UAD1" s="249"/>
      <c r="UAE1" s="249"/>
      <c r="UAF1" s="249"/>
      <c r="UAG1" s="249"/>
      <c r="UAH1" s="249"/>
      <c r="UAI1" s="249"/>
      <c r="UAJ1" s="249"/>
      <c r="UAK1" s="249"/>
      <c r="UAL1" s="249"/>
      <c r="UAM1" s="249"/>
      <c r="UAN1" s="249"/>
      <c r="UAO1" s="249"/>
      <c r="UAP1" s="249"/>
      <c r="UAQ1" s="249"/>
      <c r="UAR1" s="249"/>
      <c r="UAS1" s="249"/>
      <c r="UAT1" s="249"/>
      <c r="UAU1" s="249"/>
      <c r="UAV1" s="249"/>
      <c r="UAW1" s="249"/>
      <c r="UAX1" s="249"/>
      <c r="UAY1" s="249"/>
      <c r="UAZ1" s="249"/>
      <c r="UBA1" s="249"/>
      <c r="UBB1" s="249"/>
      <c r="UBC1" s="249"/>
      <c r="UBD1" s="249"/>
      <c r="UBE1" s="249"/>
      <c r="UBF1" s="249"/>
      <c r="UBG1" s="249"/>
      <c r="UBH1" s="249"/>
      <c r="UBI1" s="249"/>
      <c r="UBJ1" s="249"/>
      <c r="UBK1" s="249"/>
      <c r="UBL1" s="249"/>
      <c r="UBM1" s="249"/>
      <c r="UBN1" s="249"/>
      <c r="UBO1" s="249"/>
      <c r="UBP1" s="249"/>
      <c r="UBQ1" s="249"/>
      <c r="UBR1" s="249"/>
      <c r="UBS1" s="249"/>
      <c r="UBT1" s="249"/>
      <c r="UBU1" s="249"/>
      <c r="UBV1" s="249"/>
      <c r="UBW1" s="249"/>
      <c r="UBX1" s="249"/>
      <c r="UBY1" s="249"/>
      <c r="UBZ1" s="249"/>
      <c r="UCA1" s="249"/>
      <c r="UCB1" s="249"/>
      <c r="UCC1" s="249"/>
      <c r="UCD1" s="249"/>
      <c r="UCE1" s="249"/>
      <c r="UCF1" s="249"/>
      <c r="UCG1" s="249"/>
      <c r="UCH1" s="249"/>
      <c r="UCI1" s="249"/>
      <c r="UCJ1" s="249"/>
      <c r="UCK1" s="249"/>
      <c r="UCL1" s="249"/>
      <c r="UCM1" s="249"/>
      <c r="UCN1" s="249"/>
      <c r="UCO1" s="249"/>
      <c r="UCP1" s="249"/>
      <c r="UCQ1" s="249"/>
      <c r="UCR1" s="249"/>
      <c r="UCS1" s="249"/>
      <c r="UCT1" s="249"/>
      <c r="UCU1" s="249"/>
      <c r="UCV1" s="249"/>
      <c r="UCW1" s="249"/>
      <c r="UCX1" s="249"/>
      <c r="UCY1" s="249"/>
      <c r="UCZ1" s="249"/>
      <c r="UDA1" s="249"/>
      <c r="UDB1" s="249"/>
      <c r="UDC1" s="249"/>
      <c r="UDD1" s="249"/>
      <c r="UDE1" s="249"/>
      <c r="UDF1" s="249"/>
      <c r="UDG1" s="249"/>
      <c r="UDH1" s="249"/>
      <c r="UDI1" s="249"/>
      <c r="UDJ1" s="249"/>
      <c r="UDK1" s="249"/>
      <c r="UDL1" s="249"/>
      <c r="UDM1" s="249"/>
      <c r="UDN1" s="249"/>
      <c r="UDO1" s="249"/>
      <c r="UDP1" s="249"/>
      <c r="UDQ1" s="249"/>
      <c r="UDR1" s="249"/>
      <c r="UDS1" s="249"/>
      <c r="UDT1" s="249"/>
      <c r="UDU1" s="249"/>
      <c r="UDV1" s="249"/>
      <c r="UDW1" s="249"/>
      <c r="UDX1" s="249"/>
      <c r="UDY1" s="249"/>
      <c r="UDZ1" s="249"/>
      <c r="UEA1" s="249"/>
      <c r="UEB1" s="249"/>
      <c r="UEC1" s="249"/>
      <c r="UED1" s="249"/>
      <c r="UEE1" s="249"/>
      <c r="UEF1" s="249"/>
      <c r="UEG1" s="249"/>
      <c r="UEH1" s="249"/>
      <c r="UEI1" s="249"/>
      <c r="UEJ1" s="249"/>
      <c r="UEK1" s="249"/>
      <c r="UEL1" s="249"/>
      <c r="UEM1" s="249"/>
      <c r="UEN1" s="249"/>
      <c r="UEO1" s="249"/>
      <c r="UEP1" s="249"/>
      <c r="UEQ1" s="249"/>
      <c r="UER1" s="249"/>
      <c r="UES1" s="249"/>
      <c r="UET1" s="249"/>
      <c r="UEU1" s="249"/>
      <c r="UEV1" s="249"/>
      <c r="UEW1" s="249"/>
      <c r="UEX1" s="249"/>
      <c r="UEY1" s="249"/>
      <c r="UEZ1" s="249"/>
      <c r="UFA1" s="249"/>
      <c r="UFB1" s="249"/>
      <c r="UFC1" s="249"/>
      <c r="UFD1" s="249"/>
      <c r="UFE1" s="249"/>
      <c r="UFF1" s="249"/>
      <c r="UFG1" s="249"/>
      <c r="UFH1" s="249"/>
      <c r="UFI1" s="249"/>
      <c r="UFJ1" s="249"/>
      <c r="UFK1" s="249"/>
      <c r="UFL1" s="249"/>
      <c r="UFM1" s="249"/>
      <c r="UFN1" s="249"/>
      <c r="UFO1" s="249"/>
      <c r="UFP1" s="249"/>
      <c r="UFQ1" s="249"/>
      <c r="UFR1" s="249"/>
      <c r="UFS1" s="249"/>
      <c r="UFT1" s="249"/>
      <c r="UFU1" s="249"/>
      <c r="UFV1" s="249"/>
      <c r="UFW1" s="249"/>
      <c r="UFX1" s="249"/>
      <c r="UFY1" s="249"/>
      <c r="UFZ1" s="249"/>
      <c r="UGA1" s="249"/>
      <c r="UGB1" s="249"/>
      <c r="UGC1" s="249"/>
      <c r="UGD1" s="249"/>
      <c r="UGE1" s="249"/>
      <c r="UGF1" s="249"/>
      <c r="UGG1" s="249"/>
      <c r="UGH1" s="249"/>
      <c r="UGI1" s="249"/>
      <c r="UGJ1" s="249"/>
      <c r="UGK1" s="249"/>
      <c r="UGL1" s="249"/>
      <c r="UGM1" s="249"/>
      <c r="UGN1" s="249"/>
      <c r="UGO1" s="249"/>
      <c r="UGP1" s="249"/>
      <c r="UGQ1" s="249"/>
      <c r="UGR1" s="249"/>
      <c r="UGS1" s="249"/>
      <c r="UGT1" s="249"/>
      <c r="UGU1" s="249"/>
      <c r="UGV1" s="249"/>
      <c r="UGW1" s="249"/>
      <c r="UGX1" s="249"/>
      <c r="UGY1" s="249"/>
      <c r="UGZ1" s="249"/>
      <c r="UHA1" s="249"/>
      <c r="UHB1" s="249"/>
      <c r="UHC1" s="249"/>
      <c r="UHD1" s="249"/>
      <c r="UHE1" s="249"/>
      <c r="UHF1" s="249"/>
      <c r="UHG1" s="249"/>
      <c r="UHH1" s="249"/>
      <c r="UHI1" s="249"/>
      <c r="UHJ1" s="249"/>
      <c r="UHK1" s="249"/>
      <c r="UHL1" s="249"/>
      <c r="UHM1" s="249"/>
      <c r="UHN1" s="249"/>
      <c r="UHO1" s="249"/>
      <c r="UHP1" s="249"/>
      <c r="UHQ1" s="249"/>
      <c r="UHR1" s="249"/>
      <c r="UHS1" s="249"/>
      <c r="UHT1" s="249"/>
      <c r="UHU1" s="249"/>
      <c r="UHV1" s="249"/>
      <c r="UHW1" s="249"/>
      <c r="UHX1" s="249"/>
      <c r="UHY1" s="249"/>
      <c r="UHZ1" s="249"/>
      <c r="UIA1" s="249"/>
      <c r="UIB1" s="249"/>
      <c r="UIC1" s="249"/>
      <c r="UID1" s="249"/>
      <c r="UIE1" s="249"/>
      <c r="UIF1" s="249"/>
      <c r="UIG1" s="249"/>
      <c r="UIH1" s="249"/>
      <c r="UII1" s="249"/>
      <c r="UIJ1" s="249"/>
      <c r="UIK1" s="249"/>
      <c r="UIL1" s="249"/>
      <c r="UIM1" s="249"/>
      <c r="UIN1" s="249"/>
      <c r="UIO1" s="249"/>
      <c r="UIP1" s="249"/>
      <c r="UIQ1" s="249"/>
      <c r="UIR1" s="249"/>
      <c r="UIS1" s="249"/>
      <c r="UIT1" s="249"/>
      <c r="UIU1" s="249"/>
      <c r="UIV1" s="249"/>
      <c r="UIW1" s="249"/>
      <c r="UIX1" s="249"/>
      <c r="UIY1" s="249"/>
      <c r="UIZ1" s="249"/>
      <c r="UJA1" s="249"/>
      <c r="UJB1" s="249"/>
      <c r="UJC1" s="249"/>
      <c r="UJD1" s="249"/>
      <c r="UJE1" s="249"/>
      <c r="UJF1" s="249"/>
      <c r="UJG1" s="249"/>
      <c r="UJH1" s="249"/>
      <c r="UJI1" s="249"/>
      <c r="UJJ1" s="249"/>
      <c r="UJK1" s="249"/>
      <c r="UJL1" s="249"/>
      <c r="UJM1" s="249"/>
      <c r="UJN1" s="249"/>
      <c r="UJO1" s="249"/>
      <c r="UJP1" s="249"/>
      <c r="UJQ1" s="249"/>
      <c r="UJR1" s="249"/>
      <c r="UJS1" s="249"/>
      <c r="UJT1" s="249"/>
      <c r="UJU1" s="249"/>
      <c r="UJV1" s="249"/>
      <c r="UJW1" s="249"/>
      <c r="UJX1" s="249"/>
      <c r="UJY1" s="249"/>
      <c r="UJZ1" s="249"/>
      <c r="UKA1" s="249"/>
      <c r="UKB1" s="249"/>
      <c r="UKC1" s="249"/>
      <c r="UKD1" s="249"/>
      <c r="UKE1" s="249"/>
      <c r="UKF1" s="249"/>
      <c r="UKG1" s="249"/>
      <c r="UKH1" s="249"/>
      <c r="UKI1" s="249"/>
      <c r="UKJ1" s="249"/>
      <c r="UKK1" s="249"/>
      <c r="UKL1" s="249"/>
      <c r="UKM1" s="249"/>
      <c r="UKN1" s="249"/>
      <c r="UKO1" s="249"/>
      <c r="UKP1" s="249"/>
      <c r="UKQ1" s="249"/>
      <c r="UKR1" s="249"/>
      <c r="UKS1" s="249"/>
      <c r="UKT1" s="249"/>
      <c r="UKU1" s="249"/>
      <c r="UKV1" s="249"/>
      <c r="UKW1" s="249"/>
      <c r="UKX1" s="249"/>
      <c r="UKY1" s="249"/>
      <c r="UKZ1" s="249"/>
      <c r="ULA1" s="249"/>
      <c r="ULB1" s="249"/>
      <c r="ULC1" s="249"/>
      <c r="ULD1" s="249"/>
      <c r="ULE1" s="249"/>
      <c r="ULF1" s="249"/>
      <c r="ULG1" s="249"/>
      <c r="ULH1" s="249"/>
      <c r="ULI1" s="249"/>
      <c r="ULJ1" s="249"/>
      <c r="ULK1" s="249"/>
      <c r="ULL1" s="249"/>
      <c r="ULM1" s="249"/>
      <c r="ULN1" s="249"/>
      <c r="ULO1" s="249"/>
      <c r="ULP1" s="249"/>
      <c r="ULQ1" s="249"/>
      <c r="ULR1" s="249"/>
      <c r="ULS1" s="249"/>
      <c r="ULT1" s="249"/>
      <c r="ULU1" s="249"/>
      <c r="ULV1" s="249"/>
      <c r="ULW1" s="249"/>
      <c r="ULX1" s="249"/>
      <c r="ULY1" s="249"/>
      <c r="ULZ1" s="249"/>
      <c r="UMA1" s="249"/>
      <c r="UMB1" s="249"/>
      <c r="UMC1" s="249"/>
      <c r="UMD1" s="249"/>
      <c r="UME1" s="249"/>
      <c r="UMF1" s="249"/>
      <c r="UMG1" s="249"/>
      <c r="UMH1" s="249"/>
      <c r="UMI1" s="249"/>
      <c r="UMJ1" s="249"/>
      <c r="UMK1" s="249"/>
      <c r="UML1" s="249"/>
      <c r="UMM1" s="249"/>
      <c r="UMN1" s="249"/>
      <c r="UMO1" s="249"/>
      <c r="UMP1" s="249"/>
      <c r="UMQ1" s="249"/>
      <c r="UMR1" s="249"/>
      <c r="UMS1" s="249"/>
      <c r="UMT1" s="249"/>
      <c r="UMU1" s="249"/>
      <c r="UMV1" s="249"/>
      <c r="UMW1" s="249"/>
      <c r="UMX1" s="249"/>
      <c r="UMY1" s="249"/>
      <c r="UMZ1" s="249"/>
      <c r="UNA1" s="249"/>
      <c r="UNB1" s="249"/>
      <c r="UNC1" s="249"/>
      <c r="UND1" s="249"/>
      <c r="UNE1" s="249"/>
      <c r="UNF1" s="249"/>
      <c r="UNG1" s="249"/>
      <c r="UNH1" s="249"/>
      <c r="UNI1" s="249"/>
      <c r="UNJ1" s="249"/>
      <c r="UNK1" s="249"/>
      <c r="UNL1" s="249"/>
      <c r="UNM1" s="249"/>
      <c r="UNN1" s="249"/>
      <c r="UNO1" s="249"/>
      <c r="UNP1" s="249"/>
      <c r="UNQ1" s="249"/>
      <c r="UNR1" s="249"/>
      <c r="UNS1" s="249"/>
      <c r="UNT1" s="249"/>
      <c r="UNU1" s="249"/>
      <c r="UNV1" s="249"/>
      <c r="UNW1" s="249"/>
      <c r="UNX1" s="249"/>
      <c r="UNY1" s="249"/>
      <c r="UNZ1" s="249"/>
      <c r="UOA1" s="249"/>
      <c r="UOB1" s="249"/>
      <c r="UOC1" s="249"/>
      <c r="UOD1" s="249"/>
      <c r="UOE1" s="249"/>
      <c r="UOF1" s="249"/>
      <c r="UOG1" s="249"/>
      <c r="UOH1" s="249"/>
      <c r="UOI1" s="249"/>
      <c r="UOJ1" s="249"/>
      <c r="UOK1" s="249"/>
      <c r="UOL1" s="249"/>
      <c r="UOM1" s="249"/>
      <c r="UON1" s="249"/>
      <c r="UOO1" s="249"/>
      <c r="UOP1" s="249"/>
      <c r="UOQ1" s="249"/>
      <c r="UOR1" s="249"/>
      <c r="UOS1" s="249"/>
      <c r="UOT1" s="249"/>
      <c r="UOU1" s="249"/>
      <c r="UOV1" s="249"/>
      <c r="UOW1" s="249"/>
      <c r="UOX1" s="249"/>
      <c r="UOY1" s="249"/>
      <c r="UOZ1" s="249"/>
      <c r="UPA1" s="249"/>
      <c r="UPB1" s="249"/>
      <c r="UPC1" s="249"/>
      <c r="UPD1" s="249"/>
      <c r="UPE1" s="249"/>
      <c r="UPF1" s="249"/>
      <c r="UPG1" s="249"/>
      <c r="UPH1" s="249"/>
      <c r="UPI1" s="249"/>
      <c r="UPJ1" s="249"/>
      <c r="UPK1" s="249"/>
      <c r="UPL1" s="249"/>
      <c r="UPM1" s="249"/>
      <c r="UPN1" s="249"/>
      <c r="UPO1" s="249"/>
      <c r="UPP1" s="249"/>
      <c r="UPQ1" s="249"/>
      <c r="UPR1" s="249"/>
      <c r="UPS1" s="249"/>
      <c r="UPT1" s="249"/>
      <c r="UPU1" s="249"/>
      <c r="UPV1" s="249"/>
      <c r="UPW1" s="249"/>
      <c r="UPX1" s="249"/>
      <c r="UPY1" s="249"/>
      <c r="UPZ1" s="249"/>
      <c r="UQA1" s="249"/>
      <c r="UQB1" s="249"/>
      <c r="UQC1" s="249"/>
      <c r="UQD1" s="249"/>
      <c r="UQE1" s="249"/>
      <c r="UQF1" s="249"/>
      <c r="UQG1" s="249"/>
      <c r="UQH1" s="249"/>
      <c r="UQI1" s="249"/>
      <c r="UQJ1" s="249"/>
      <c r="UQK1" s="249"/>
      <c r="UQL1" s="249"/>
      <c r="UQM1" s="249"/>
      <c r="UQN1" s="249"/>
      <c r="UQO1" s="249"/>
      <c r="UQP1" s="249"/>
      <c r="UQQ1" s="249"/>
      <c r="UQR1" s="249"/>
      <c r="UQS1" s="249"/>
      <c r="UQT1" s="249"/>
      <c r="UQU1" s="249"/>
      <c r="UQV1" s="249"/>
      <c r="UQW1" s="249"/>
      <c r="UQX1" s="249"/>
      <c r="UQY1" s="249"/>
      <c r="UQZ1" s="249"/>
      <c r="URA1" s="249"/>
      <c r="URB1" s="249"/>
      <c r="URC1" s="249"/>
      <c r="URD1" s="249"/>
      <c r="URE1" s="249"/>
      <c r="URF1" s="249"/>
      <c r="URG1" s="249"/>
      <c r="URH1" s="249"/>
      <c r="URI1" s="249"/>
      <c r="URJ1" s="249"/>
      <c r="URK1" s="249"/>
      <c r="URL1" s="249"/>
      <c r="URM1" s="249"/>
      <c r="URN1" s="249"/>
      <c r="URO1" s="249"/>
      <c r="URP1" s="249"/>
      <c r="URQ1" s="249"/>
      <c r="URR1" s="249"/>
      <c r="URS1" s="249"/>
      <c r="URT1" s="249"/>
      <c r="URU1" s="249"/>
      <c r="URV1" s="249"/>
      <c r="URW1" s="249"/>
      <c r="URX1" s="249"/>
      <c r="URY1" s="249"/>
      <c r="URZ1" s="249"/>
      <c r="USA1" s="249"/>
      <c r="USB1" s="249"/>
      <c r="USC1" s="249"/>
      <c r="USD1" s="249"/>
      <c r="USE1" s="249"/>
      <c r="USF1" s="249"/>
      <c r="USG1" s="249"/>
      <c r="USH1" s="249"/>
      <c r="USI1" s="249"/>
      <c r="USJ1" s="249"/>
      <c r="USK1" s="249"/>
      <c r="USL1" s="249"/>
      <c r="USM1" s="249"/>
      <c r="USN1" s="249"/>
      <c r="USO1" s="249"/>
      <c r="USP1" s="249"/>
      <c r="USQ1" s="249"/>
      <c r="USR1" s="249"/>
      <c r="USS1" s="249"/>
      <c r="UST1" s="249"/>
      <c r="USU1" s="249"/>
      <c r="USV1" s="249"/>
      <c r="USW1" s="249"/>
      <c r="USX1" s="249"/>
      <c r="USY1" s="249"/>
      <c r="USZ1" s="249"/>
      <c r="UTA1" s="249"/>
      <c r="UTB1" s="249"/>
      <c r="UTC1" s="249"/>
      <c r="UTD1" s="249"/>
      <c r="UTE1" s="249"/>
      <c r="UTF1" s="249"/>
      <c r="UTG1" s="249"/>
      <c r="UTH1" s="249"/>
      <c r="UTI1" s="249"/>
      <c r="UTJ1" s="249"/>
      <c r="UTK1" s="249"/>
      <c r="UTL1" s="249"/>
      <c r="UTM1" s="249"/>
      <c r="UTN1" s="249"/>
      <c r="UTO1" s="249"/>
      <c r="UTP1" s="249"/>
      <c r="UTQ1" s="249"/>
      <c r="UTR1" s="249"/>
      <c r="UTS1" s="249"/>
      <c r="UTT1" s="249"/>
      <c r="UTU1" s="249"/>
      <c r="UTV1" s="249"/>
      <c r="UTW1" s="249"/>
      <c r="UTX1" s="249"/>
      <c r="UTY1" s="249"/>
      <c r="UTZ1" s="249"/>
      <c r="UUA1" s="249"/>
      <c r="UUB1" s="249"/>
      <c r="UUC1" s="249"/>
      <c r="UUD1" s="249"/>
      <c r="UUE1" s="249"/>
      <c r="UUF1" s="249"/>
      <c r="UUG1" s="249"/>
      <c r="UUH1" s="249"/>
      <c r="UUI1" s="249"/>
      <c r="UUJ1" s="249"/>
      <c r="UUK1" s="249"/>
      <c r="UUL1" s="249"/>
      <c r="UUM1" s="249"/>
      <c r="UUN1" s="249"/>
      <c r="UUO1" s="249"/>
      <c r="UUP1" s="249"/>
      <c r="UUQ1" s="249"/>
      <c r="UUR1" s="249"/>
      <c r="UUS1" s="249"/>
      <c r="UUT1" s="249"/>
      <c r="UUU1" s="249"/>
      <c r="UUV1" s="249"/>
      <c r="UUW1" s="249"/>
      <c r="UUX1" s="249"/>
      <c r="UUY1" s="249"/>
      <c r="UUZ1" s="249"/>
      <c r="UVA1" s="249"/>
      <c r="UVB1" s="249"/>
      <c r="UVC1" s="249"/>
      <c r="UVD1" s="249"/>
      <c r="UVE1" s="249"/>
      <c r="UVF1" s="249"/>
      <c r="UVG1" s="249"/>
      <c r="UVH1" s="249"/>
      <c r="UVI1" s="249"/>
      <c r="UVJ1" s="249"/>
      <c r="UVK1" s="249"/>
      <c r="UVL1" s="249"/>
      <c r="UVM1" s="249"/>
      <c r="UVN1" s="249"/>
      <c r="UVO1" s="249"/>
      <c r="UVP1" s="249"/>
      <c r="UVQ1" s="249"/>
      <c r="UVR1" s="249"/>
      <c r="UVS1" s="249"/>
      <c r="UVT1" s="249"/>
      <c r="UVU1" s="249"/>
      <c r="UVV1" s="249"/>
      <c r="UVW1" s="249"/>
      <c r="UVX1" s="249"/>
      <c r="UVY1" s="249"/>
      <c r="UVZ1" s="249"/>
      <c r="UWA1" s="249"/>
      <c r="UWB1" s="249"/>
      <c r="UWC1" s="249"/>
      <c r="UWD1" s="249"/>
      <c r="UWE1" s="249"/>
      <c r="UWF1" s="249"/>
      <c r="UWG1" s="249"/>
      <c r="UWH1" s="249"/>
      <c r="UWI1" s="249"/>
      <c r="UWJ1" s="249"/>
      <c r="UWK1" s="249"/>
      <c r="UWL1" s="249"/>
      <c r="UWM1" s="249"/>
      <c r="UWN1" s="249"/>
      <c r="UWO1" s="249"/>
      <c r="UWP1" s="249"/>
      <c r="UWQ1" s="249"/>
      <c r="UWR1" s="249"/>
      <c r="UWS1" s="249"/>
      <c r="UWT1" s="249"/>
      <c r="UWU1" s="249"/>
      <c r="UWV1" s="249"/>
      <c r="UWW1" s="249"/>
      <c r="UWX1" s="249"/>
      <c r="UWY1" s="249"/>
      <c r="UWZ1" s="249"/>
      <c r="UXA1" s="249"/>
      <c r="UXB1" s="249"/>
      <c r="UXC1" s="249"/>
      <c r="UXD1" s="249"/>
      <c r="UXE1" s="249"/>
      <c r="UXF1" s="249"/>
      <c r="UXG1" s="249"/>
      <c r="UXH1" s="249"/>
      <c r="UXI1" s="249"/>
      <c r="UXJ1" s="249"/>
      <c r="UXK1" s="249"/>
      <c r="UXL1" s="249"/>
      <c r="UXM1" s="249"/>
      <c r="UXN1" s="249"/>
      <c r="UXO1" s="249"/>
      <c r="UXP1" s="249"/>
      <c r="UXQ1" s="249"/>
      <c r="UXR1" s="249"/>
      <c r="UXS1" s="249"/>
      <c r="UXT1" s="249"/>
      <c r="UXU1" s="249"/>
      <c r="UXV1" s="249"/>
      <c r="UXW1" s="249"/>
      <c r="UXX1" s="249"/>
      <c r="UXY1" s="249"/>
      <c r="UXZ1" s="249"/>
      <c r="UYA1" s="249"/>
      <c r="UYB1" s="249"/>
      <c r="UYC1" s="249"/>
      <c r="UYD1" s="249"/>
      <c r="UYE1" s="249"/>
      <c r="UYF1" s="249"/>
      <c r="UYG1" s="249"/>
      <c r="UYH1" s="249"/>
      <c r="UYI1" s="249"/>
      <c r="UYJ1" s="249"/>
      <c r="UYK1" s="249"/>
      <c r="UYL1" s="249"/>
      <c r="UYM1" s="249"/>
      <c r="UYN1" s="249"/>
      <c r="UYO1" s="249"/>
      <c r="UYP1" s="249"/>
      <c r="UYQ1" s="249"/>
      <c r="UYR1" s="249"/>
      <c r="UYS1" s="249"/>
      <c r="UYT1" s="249"/>
      <c r="UYU1" s="249"/>
      <c r="UYV1" s="249"/>
      <c r="UYW1" s="249"/>
      <c r="UYX1" s="249"/>
      <c r="UYY1" s="249"/>
      <c r="UYZ1" s="249"/>
      <c r="UZA1" s="249"/>
      <c r="UZB1" s="249"/>
      <c r="UZC1" s="249"/>
      <c r="UZD1" s="249"/>
      <c r="UZE1" s="249"/>
      <c r="UZF1" s="249"/>
      <c r="UZG1" s="249"/>
      <c r="UZH1" s="249"/>
      <c r="UZI1" s="249"/>
      <c r="UZJ1" s="249"/>
      <c r="UZK1" s="249"/>
      <c r="UZL1" s="249"/>
      <c r="UZM1" s="249"/>
      <c r="UZN1" s="249"/>
      <c r="UZO1" s="249"/>
      <c r="UZP1" s="249"/>
      <c r="UZQ1" s="249"/>
      <c r="UZR1" s="249"/>
      <c r="UZS1" s="249"/>
      <c r="UZT1" s="249"/>
      <c r="UZU1" s="249"/>
      <c r="UZV1" s="249"/>
      <c r="UZW1" s="249"/>
      <c r="UZX1" s="249"/>
      <c r="UZY1" s="249"/>
      <c r="UZZ1" s="249"/>
      <c r="VAA1" s="249"/>
      <c r="VAB1" s="249"/>
      <c r="VAC1" s="249"/>
      <c r="VAD1" s="249"/>
      <c r="VAE1" s="249"/>
      <c r="VAF1" s="249"/>
      <c r="VAG1" s="249"/>
      <c r="VAH1" s="249"/>
      <c r="VAI1" s="249"/>
      <c r="VAJ1" s="249"/>
      <c r="VAK1" s="249"/>
      <c r="VAL1" s="249"/>
      <c r="VAM1" s="249"/>
      <c r="VAN1" s="249"/>
      <c r="VAO1" s="249"/>
      <c r="VAP1" s="249"/>
      <c r="VAQ1" s="249"/>
      <c r="VAR1" s="249"/>
      <c r="VAS1" s="249"/>
      <c r="VAT1" s="249"/>
      <c r="VAU1" s="249"/>
      <c r="VAV1" s="249"/>
      <c r="VAW1" s="249"/>
      <c r="VAX1" s="249"/>
      <c r="VAY1" s="249"/>
      <c r="VAZ1" s="249"/>
      <c r="VBA1" s="249"/>
      <c r="VBB1" s="249"/>
      <c r="VBC1" s="249"/>
      <c r="VBD1" s="249"/>
      <c r="VBE1" s="249"/>
      <c r="VBF1" s="249"/>
      <c r="VBG1" s="249"/>
      <c r="VBH1" s="249"/>
      <c r="VBI1" s="249"/>
      <c r="VBJ1" s="249"/>
      <c r="VBK1" s="249"/>
      <c r="VBL1" s="249"/>
      <c r="VBM1" s="249"/>
      <c r="VBN1" s="249"/>
      <c r="VBO1" s="249"/>
      <c r="VBP1" s="249"/>
      <c r="VBQ1" s="249"/>
      <c r="VBR1" s="249"/>
      <c r="VBS1" s="249"/>
      <c r="VBT1" s="249"/>
      <c r="VBU1" s="249"/>
      <c r="VBV1" s="249"/>
      <c r="VBW1" s="249"/>
      <c r="VBX1" s="249"/>
      <c r="VBY1" s="249"/>
      <c r="VBZ1" s="249"/>
      <c r="VCA1" s="249"/>
      <c r="VCB1" s="249"/>
      <c r="VCC1" s="249"/>
      <c r="VCD1" s="249"/>
      <c r="VCE1" s="249"/>
      <c r="VCF1" s="249"/>
      <c r="VCG1" s="249"/>
      <c r="VCH1" s="249"/>
      <c r="VCI1" s="249"/>
      <c r="VCJ1" s="249"/>
      <c r="VCK1" s="249"/>
      <c r="VCL1" s="249"/>
      <c r="VCM1" s="249"/>
      <c r="VCN1" s="249"/>
      <c r="VCO1" s="249"/>
      <c r="VCP1" s="249"/>
      <c r="VCQ1" s="249"/>
      <c r="VCR1" s="249"/>
      <c r="VCS1" s="249"/>
      <c r="VCT1" s="249"/>
      <c r="VCU1" s="249"/>
      <c r="VCV1" s="249"/>
      <c r="VCW1" s="249"/>
      <c r="VCX1" s="249"/>
      <c r="VCY1" s="249"/>
      <c r="VCZ1" s="249"/>
      <c r="VDA1" s="249"/>
      <c r="VDB1" s="249"/>
      <c r="VDC1" s="249"/>
      <c r="VDD1" s="249"/>
      <c r="VDE1" s="249"/>
      <c r="VDF1" s="249"/>
      <c r="VDG1" s="249"/>
      <c r="VDH1" s="249"/>
      <c r="VDI1" s="249"/>
      <c r="VDJ1" s="249"/>
      <c r="VDK1" s="249"/>
      <c r="VDL1" s="249"/>
      <c r="VDM1" s="249"/>
      <c r="VDN1" s="249"/>
      <c r="VDO1" s="249"/>
      <c r="VDP1" s="249"/>
      <c r="VDQ1" s="249"/>
      <c r="VDR1" s="249"/>
      <c r="VDS1" s="249"/>
      <c r="VDT1" s="249"/>
      <c r="VDU1" s="249"/>
      <c r="VDV1" s="249"/>
      <c r="VDW1" s="249"/>
      <c r="VDX1" s="249"/>
      <c r="VDY1" s="249"/>
      <c r="VDZ1" s="249"/>
      <c r="VEA1" s="249"/>
      <c r="VEB1" s="249"/>
      <c r="VEC1" s="249"/>
      <c r="VED1" s="249"/>
      <c r="VEE1" s="249"/>
      <c r="VEF1" s="249"/>
      <c r="VEG1" s="249"/>
      <c r="VEH1" s="249"/>
      <c r="VEI1" s="249"/>
      <c r="VEJ1" s="249"/>
      <c r="VEK1" s="249"/>
      <c r="VEL1" s="249"/>
      <c r="VEM1" s="249"/>
      <c r="VEN1" s="249"/>
      <c r="VEO1" s="249"/>
      <c r="VEP1" s="249"/>
      <c r="VEQ1" s="249"/>
      <c r="VER1" s="249"/>
      <c r="VES1" s="249"/>
      <c r="VET1" s="249"/>
      <c r="VEU1" s="249"/>
      <c r="VEV1" s="249"/>
      <c r="VEW1" s="249"/>
      <c r="VEX1" s="249"/>
      <c r="VEY1" s="249"/>
      <c r="VEZ1" s="249"/>
      <c r="VFA1" s="249"/>
      <c r="VFB1" s="249"/>
      <c r="VFC1" s="249"/>
      <c r="VFD1" s="249"/>
      <c r="VFE1" s="249"/>
      <c r="VFF1" s="249"/>
      <c r="VFG1" s="249"/>
      <c r="VFH1" s="249"/>
      <c r="VFI1" s="249"/>
      <c r="VFJ1" s="249"/>
      <c r="VFK1" s="249"/>
      <c r="VFL1" s="249"/>
      <c r="VFM1" s="249"/>
      <c r="VFN1" s="249"/>
      <c r="VFO1" s="249"/>
      <c r="VFP1" s="249"/>
      <c r="VFQ1" s="249"/>
      <c r="VFR1" s="249"/>
      <c r="VFS1" s="249"/>
      <c r="VFT1" s="249"/>
      <c r="VFU1" s="249"/>
      <c r="VFV1" s="249"/>
      <c r="VFW1" s="249"/>
      <c r="VFX1" s="249"/>
      <c r="VFY1" s="249"/>
      <c r="VFZ1" s="249"/>
      <c r="VGA1" s="249"/>
      <c r="VGB1" s="249"/>
      <c r="VGC1" s="249"/>
      <c r="VGD1" s="249"/>
      <c r="VGE1" s="249"/>
      <c r="VGF1" s="249"/>
      <c r="VGG1" s="249"/>
      <c r="VGH1" s="249"/>
      <c r="VGI1" s="249"/>
      <c r="VGJ1" s="249"/>
      <c r="VGK1" s="249"/>
      <c r="VGL1" s="249"/>
      <c r="VGM1" s="249"/>
      <c r="VGN1" s="249"/>
      <c r="VGO1" s="249"/>
      <c r="VGP1" s="249"/>
      <c r="VGQ1" s="249"/>
      <c r="VGR1" s="249"/>
      <c r="VGS1" s="249"/>
      <c r="VGT1" s="249"/>
      <c r="VGU1" s="249"/>
      <c r="VGV1" s="249"/>
      <c r="VGW1" s="249"/>
      <c r="VGX1" s="249"/>
      <c r="VGY1" s="249"/>
      <c r="VGZ1" s="249"/>
      <c r="VHA1" s="249"/>
      <c r="VHB1" s="249"/>
      <c r="VHC1" s="249"/>
      <c r="VHD1" s="249"/>
      <c r="VHE1" s="249"/>
      <c r="VHF1" s="249"/>
      <c r="VHG1" s="249"/>
      <c r="VHH1" s="249"/>
      <c r="VHI1" s="249"/>
      <c r="VHJ1" s="249"/>
      <c r="VHK1" s="249"/>
      <c r="VHL1" s="249"/>
      <c r="VHM1" s="249"/>
      <c r="VHN1" s="249"/>
      <c r="VHO1" s="249"/>
      <c r="VHP1" s="249"/>
      <c r="VHQ1" s="249"/>
      <c r="VHR1" s="249"/>
      <c r="VHS1" s="249"/>
      <c r="VHT1" s="249"/>
      <c r="VHU1" s="249"/>
      <c r="VHV1" s="249"/>
      <c r="VHW1" s="249"/>
      <c r="VHX1" s="249"/>
      <c r="VHY1" s="249"/>
      <c r="VHZ1" s="249"/>
      <c r="VIA1" s="249"/>
      <c r="VIB1" s="249"/>
      <c r="VIC1" s="249"/>
      <c r="VID1" s="249"/>
      <c r="VIE1" s="249"/>
      <c r="VIF1" s="249"/>
      <c r="VIG1" s="249"/>
      <c r="VIH1" s="249"/>
      <c r="VII1" s="249"/>
      <c r="VIJ1" s="249"/>
      <c r="VIK1" s="249"/>
      <c r="VIL1" s="249"/>
      <c r="VIM1" s="249"/>
      <c r="VIN1" s="249"/>
      <c r="VIO1" s="249"/>
      <c r="VIP1" s="249"/>
      <c r="VIQ1" s="249"/>
      <c r="VIR1" s="249"/>
      <c r="VIS1" s="249"/>
      <c r="VIT1" s="249"/>
      <c r="VIU1" s="249"/>
      <c r="VIV1" s="249"/>
      <c r="VIW1" s="249"/>
      <c r="VIX1" s="249"/>
      <c r="VIY1" s="249"/>
      <c r="VIZ1" s="249"/>
      <c r="VJA1" s="249"/>
      <c r="VJB1" s="249"/>
      <c r="VJC1" s="249"/>
      <c r="VJD1" s="249"/>
      <c r="VJE1" s="249"/>
      <c r="VJF1" s="249"/>
      <c r="VJG1" s="249"/>
      <c r="VJH1" s="249"/>
      <c r="VJI1" s="249"/>
      <c r="VJJ1" s="249"/>
      <c r="VJK1" s="249"/>
      <c r="VJL1" s="249"/>
      <c r="VJM1" s="249"/>
      <c r="VJN1" s="249"/>
      <c r="VJO1" s="249"/>
      <c r="VJP1" s="249"/>
      <c r="VJQ1" s="249"/>
      <c r="VJR1" s="249"/>
      <c r="VJS1" s="249"/>
      <c r="VJT1" s="249"/>
      <c r="VJU1" s="249"/>
      <c r="VJV1" s="249"/>
      <c r="VJW1" s="249"/>
      <c r="VJX1" s="249"/>
      <c r="VJY1" s="249"/>
      <c r="VJZ1" s="249"/>
      <c r="VKA1" s="249"/>
      <c r="VKB1" s="249"/>
      <c r="VKC1" s="249"/>
      <c r="VKD1" s="249"/>
      <c r="VKE1" s="249"/>
      <c r="VKF1" s="249"/>
      <c r="VKG1" s="249"/>
      <c r="VKH1" s="249"/>
      <c r="VKI1" s="249"/>
      <c r="VKJ1" s="249"/>
      <c r="VKK1" s="249"/>
      <c r="VKL1" s="249"/>
      <c r="VKM1" s="249"/>
      <c r="VKN1" s="249"/>
      <c r="VKO1" s="249"/>
      <c r="VKP1" s="249"/>
      <c r="VKQ1" s="249"/>
      <c r="VKR1" s="249"/>
      <c r="VKS1" s="249"/>
      <c r="VKT1" s="249"/>
      <c r="VKU1" s="249"/>
      <c r="VKV1" s="249"/>
      <c r="VKW1" s="249"/>
      <c r="VKX1" s="249"/>
      <c r="VKY1" s="249"/>
      <c r="VKZ1" s="249"/>
      <c r="VLA1" s="249"/>
      <c r="VLB1" s="249"/>
      <c r="VLC1" s="249"/>
      <c r="VLD1" s="249"/>
      <c r="VLE1" s="249"/>
      <c r="VLF1" s="249"/>
      <c r="VLG1" s="249"/>
      <c r="VLH1" s="249"/>
      <c r="VLI1" s="249"/>
      <c r="VLJ1" s="249"/>
      <c r="VLK1" s="249"/>
      <c r="VLL1" s="249"/>
      <c r="VLM1" s="249"/>
      <c r="VLN1" s="249"/>
      <c r="VLO1" s="249"/>
      <c r="VLP1" s="249"/>
      <c r="VLQ1" s="249"/>
      <c r="VLR1" s="249"/>
      <c r="VLS1" s="249"/>
      <c r="VLT1" s="249"/>
      <c r="VLU1" s="249"/>
      <c r="VLV1" s="249"/>
      <c r="VLW1" s="249"/>
      <c r="VLX1" s="249"/>
      <c r="VLY1" s="249"/>
      <c r="VLZ1" s="249"/>
      <c r="VMA1" s="249"/>
      <c r="VMB1" s="249"/>
      <c r="VMC1" s="249"/>
      <c r="VMD1" s="249"/>
      <c r="VME1" s="249"/>
      <c r="VMF1" s="249"/>
      <c r="VMG1" s="249"/>
      <c r="VMH1" s="249"/>
      <c r="VMI1" s="249"/>
      <c r="VMJ1" s="249"/>
      <c r="VMK1" s="249"/>
      <c r="VML1" s="249"/>
      <c r="VMM1" s="249"/>
      <c r="VMN1" s="249"/>
      <c r="VMO1" s="249"/>
      <c r="VMP1" s="249"/>
      <c r="VMQ1" s="249"/>
      <c r="VMR1" s="249"/>
      <c r="VMS1" s="249"/>
      <c r="VMT1" s="249"/>
      <c r="VMU1" s="249"/>
      <c r="VMV1" s="249"/>
      <c r="VMW1" s="249"/>
      <c r="VMX1" s="249"/>
      <c r="VMY1" s="249"/>
      <c r="VMZ1" s="249"/>
      <c r="VNA1" s="249"/>
      <c r="VNB1" s="249"/>
      <c r="VNC1" s="249"/>
      <c r="VND1" s="249"/>
      <c r="VNE1" s="249"/>
      <c r="VNF1" s="249"/>
      <c r="VNG1" s="249"/>
      <c r="VNH1" s="249"/>
      <c r="VNI1" s="249"/>
      <c r="VNJ1" s="249"/>
      <c r="VNK1" s="249"/>
      <c r="VNL1" s="249"/>
      <c r="VNM1" s="249"/>
      <c r="VNN1" s="249"/>
      <c r="VNO1" s="249"/>
      <c r="VNP1" s="249"/>
      <c r="VNQ1" s="249"/>
      <c r="VNR1" s="249"/>
      <c r="VNS1" s="249"/>
      <c r="VNT1" s="249"/>
      <c r="VNU1" s="249"/>
      <c r="VNV1" s="249"/>
      <c r="VNW1" s="249"/>
      <c r="VNX1" s="249"/>
      <c r="VNY1" s="249"/>
      <c r="VNZ1" s="249"/>
      <c r="VOA1" s="249"/>
      <c r="VOB1" s="249"/>
      <c r="VOC1" s="249"/>
      <c r="VOD1" s="249"/>
      <c r="VOE1" s="249"/>
      <c r="VOF1" s="249"/>
      <c r="VOG1" s="249"/>
      <c r="VOH1" s="249"/>
      <c r="VOI1" s="249"/>
      <c r="VOJ1" s="249"/>
      <c r="VOK1" s="249"/>
      <c r="VOL1" s="249"/>
      <c r="VOM1" s="249"/>
      <c r="VON1" s="249"/>
      <c r="VOO1" s="249"/>
      <c r="VOP1" s="249"/>
      <c r="VOQ1" s="249"/>
      <c r="VOR1" s="249"/>
      <c r="VOS1" s="249"/>
      <c r="VOT1" s="249"/>
      <c r="VOU1" s="249"/>
      <c r="VOV1" s="249"/>
      <c r="VOW1" s="249"/>
      <c r="VOX1" s="249"/>
      <c r="VOY1" s="249"/>
      <c r="VOZ1" s="249"/>
      <c r="VPA1" s="249"/>
      <c r="VPB1" s="249"/>
      <c r="VPC1" s="249"/>
      <c r="VPD1" s="249"/>
      <c r="VPE1" s="249"/>
      <c r="VPF1" s="249"/>
      <c r="VPG1" s="249"/>
      <c r="VPH1" s="249"/>
      <c r="VPI1" s="249"/>
      <c r="VPJ1" s="249"/>
      <c r="VPK1" s="249"/>
      <c r="VPL1" s="249"/>
      <c r="VPM1" s="249"/>
      <c r="VPN1" s="249"/>
      <c r="VPO1" s="249"/>
      <c r="VPP1" s="249"/>
      <c r="VPQ1" s="249"/>
      <c r="VPR1" s="249"/>
      <c r="VPS1" s="249"/>
      <c r="VPT1" s="249"/>
      <c r="VPU1" s="249"/>
      <c r="VPV1" s="249"/>
      <c r="VPW1" s="249"/>
      <c r="VPX1" s="249"/>
      <c r="VPY1" s="249"/>
      <c r="VPZ1" s="249"/>
      <c r="VQA1" s="249"/>
      <c r="VQB1" s="249"/>
      <c r="VQC1" s="249"/>
      <c r="VQD1" s="249"/>
      <c r="VQE1" s="249"/>
      <c r="VQF1" s="249"/>
      <c r="VQG1" s="249"/>
      <c r="VQH1" s="249"/>
      <c r="VQI1" s="249"/>
      <c r="VQJ1" s="249"/>
      <c r="VQK1" s="249"/>
      <c r="VQL1" s="249"/>
      <c r="VQM1" s="249"/>
      <c r="VQN1" s="249"/>
      <c r="VQO1" s="249"/>
      <c r="VQP1" s="249"/>
      <c r="VQQ1" s="249"/>
      <c r="VQR1" s="249"/>
      <c r="VQS1" s="249"/>
      <c r="VQT1" s="249"/>
      <c r="VQU1" s="249"/>
      <c r="VQV1" s="249"/>
      <c r="VQW1" s="249"/>
      <c r="VQX1" s="249"/>
      <c r="VQY1" s="249"/>
      <c r="VQZ1" s="249"/>
      <c r="VRA1" s="249"/>
      <c r="VRB1" s="249"/>
      <c r="VRC1" s="249"/>
      <c r="VRD1" s="249"/>
      <c r="VRE1" s="249"/>
      <c r="VRF1" s="249"/>
      <c r="VRG1" s="249"/>
      <c r="VRH1" s="249"/>
      <c r="VRI1" s="249"/>
      <c r="VRJ1" s="249"/>
      <c r="VRK1" s="249"/>
      <c r="VRL1" s="249"/>
      <c r="VRM1" s="249"/>
      <c r="VRN1" s="249"/>
      <c r="VRO1" s="249"/>
      <c r="VRP1" s="249"/>
      <c r="VRQ1" s="249"/>
      <c r="VRR1" s="249"/>
      <c r="VRS1" s="249"/>
      <c r="VRT1" s="249"/>
      <c r="VRU1" s="249"/>
      <c r="VRV1" s="249"/>
      <c r="VRW1" s="249"/>
      <c r="VRX1" s="249"/>
      <c r="VRY1" s="249"/>
      <c r="VRZ1" s="249"/>
      <c r="VSA1" s="249"/>
      <c r="VSB1" s="249"/>
      <c r="VSC1" s="249"/>
      <c r="VSD1" s="249"/>
      <c r="VSE1" s="249"/>
      <c r="VSF1" s="249"/>
      <c r="VSG1" s="249"/>
      <c r="VSH1" s="249"/>
      <c r="VSI1" s="249"/>
      <c r="VSJ1" s="249"/>
      <c r="VSK1" s="249"/>
      <c r="VSL1" s="249"/>
      <c r="VSM1" s="249"/>
      <c r="VSN1" s="249"/>
      <c r="VSO1" s="249"/>
      <c r="VSP1" s="249"/>
      <c r="VSQ1" s="249"/>
      <c r="VSR1" s="249"/>
      <c r="VSS1" s="249"/>
      <c r="VST1" s="249"/>
      <c r="VSU1" s="249"/>
      <c r="VSV1" s="249"/>
      <c r="VSW1" s="249"/>
      <c r="VSX1" s="249"/>
      <c r="VSY1" s="249"/>
      <c r="VSZ1" s="249"/>
      <c r="VTA1" s="249"/>
      <c r="VTB1" s="249"/>
      <c r="VTC1" s="249"/>
      <c r="VTD1" s="249"/>
      <c r="VTE1" s="249"/>
      <c r="VTF1" s="249"/>
      <c r="VTG1" s="249"/>
      <c r="VTH1" s="249"/>
      <c r="VTI1" s="249"/>
      <c r="VTJ1" s="249"/>
      <c r="VTK1" s="249"/>
      <c r="VTL1" s="249"/>
      <c r="VTM1" s="249"/>
      <c r="VTN1" s="249"/>
      <c r="VTO1" s="249"/>
      <c r="VTP1" s="249"/>
      <c r="VTQ1" s="249"/>
      <c r="VTR1" s="249"/>
      <c r="VTS1" s="249"/>
      <c r="VTT1" s="249"/>
      <c r="VTU1" s="249"/>
      <c r="VTV1" s="249"/>
      <c r="VTW1" s="249"/>
      <c r="VTX1" s="249"/>
      <c r="VTY1" s="249"/>
      <c r="VTZ1" s="249"/>
      <c r="VUA1" s="249"/>
      <c r="VUB1" s="249"/>
      <c r="VUC1" s="249"/>
      <c r="VUD1" s="249"/>
      <c r="VUE1" s="249"/>
      <c r="VUF1" s="249"/>
      <c r="VUG1" s="249"/>
      <c r="VUH1" s="249"/>
      <c r="VUI1" s="249"/>
      <c r="VUJ1" s="249"/>
      <c r="VUK1" s="249"/>
      <c r="VUL1" s="249"/>
      <c r="VUM1" s="249"/>
      <c r="VUN1" s="249"/>
      <c r="VUO1" s="249"/>
      <c r="VUP1" s="249"/>
      <c r="VUQ1" s="249"/>
      <c r="VUR1" s="249"/>
      <c r="VUS1" s="249"/>
      <c r="VUT1" s="249"/>
      <c r="VUU1" s="249"/>
      <c r="VUV1" s="249"/>
      <c r="VUW1" s="249"/>
      <c r="VUX1" s="249"/>
      <c r="VUY1" s="249"/>
      <c r="VUZ1" s="249"/>
      <c r="VVA1" s="249"/>
      <c r="VVB1" s="249"/>
      <c r="VVC1" s="249"/>
      <c r="VVD1" s="249"/>
      <c r="VVE1" s="249"/>
      <c r="VVF1" s="249"/>
      <c r="VVG1" s="249"/>
    </row>
    <row r="2" s="129" customFormat="1" ht="15" customHeight="1" spans="1:59">
      <c r="A2" s="139" t="s">
        <v>57</v>
      </c>
      <c r="B2" s="140" t="s">
        <v>58</v>
      </c>
      <c r="C2" s="140">
        <v>6368</v>
      </c>
      <c r="D2" s="141">
        <v>27674</v>
      </c>
      <c r="E2" s="171">
        <f ca="1" t="shared" ref="E2:E64" si="0">TODAY()</f>
        <v>43990</v>
      </c>
      <c r="F2" s="172">
        <f ca="1" t="shared" ref="F2:F65" si="1">DATEDIF(D:D,TODAY(),"d")</f>
        <v>16316</v>
      </c>
      <c r="G2" s="173">
        <f ca="1" t="shared" ref="G2:G65" si="2">IF(MONTH(E:E)=MONTH(D2),IF(DAY(E:E)&lt;DAY(D2),YEAR(E:E)-YEAR(D2)-1,YEAR(E:E)-YEAR(D2)),IF(MONTH(E:E)&gt;MONTH(D2),YEAR(E:E)-YEAR(D2),YEAR(E:E)-YEAR(D2)-1))</f>
        <v>44</v>
      </c>
      <c r="H2" s="174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2" s="140">
        <v>1</v>
      </c>
      <c r="J2" s="141">
        <v>42290</v>
      </c>
      <c r="K2" s="140" t="s">
        <v>59</v>
      </c>
      <c r="L2" s="140" t="s">
        <v>60</v>
      </c>
      <c r="M2" s="140" t="s">
        <v>61</v>
      </c>
      <c r="N2" s="140" t="s">
        <v>62</v>
      </c>
      <c r="O2" s="140" t="s">
        <v>62</v>
      </c>
      <c r="P2" s="140" t="s">
        <v>63</v>
      </c>
      <c r="Q2" s="140" t="s">
        <v>63</v>
      </c>
      <c r="R2" s="140">
        <v>90</v>
      </c>
      <c r="S2" s="140">
        <v>100</v>
      </c>
      <c r="T2" s="140" t="s">
        <v>64</v>
      </c>
      <c r="U2" s="140">
        <v>140</v>
      </c>
      <c r="V2" s="174" t="str">
        <f>CHOOSE(MATCH(U:U,{0,1,140,150,160,800000000}),"VACIO","140 y -","140-150","150-160","&gt;160","")</f>
        <v>140-150</v>
      </c>
      <c r="W2" s="140">
        <v>80</v>
      </c>
      <c r="X2" s="174" t="str">
        <f>CHOOSE(MATCH(W:W,{0,1,90,120,800000000}),"VACIO","90 y -","90-120","&gt;120","")</f>
        <v>90 y -</v>
      </c>
      <c r="Y2" s="140" t="s">
        <v>63</v>
      </c>
      <c r="Z2" s="140" t="s">
        <v>65</v>
      </c>
      <c r="AA2" s="140" t="s">
        <v>65</v>
      </c>
      <c r="AB2" s="140" t="s">
        <v>65</v>
      </c>
      <c r="AC2" s="140" t="s">
        <v>66</v>
      </c>
      <c r="AD2" s="191" t="s">
        <v>67</v>
      </c>
      <c r="AE2" s="192"/>
      <c r="AF2" s="192"/>
      <c r="AG2" s="214" t="s">
        <v>63</v>
      </c>
      <c r="AH2" s="214"/>
      <c r="AI2" s="192"/>
      <c r="AJ2" s="215">
        <v>100</v>
      </c>
      <c r="AK2" s="141">
        <v>43811</v>
      </c>
      <c r="AL2" s="140">
        <v>228</v>
      </c>
      <c r="AM2" s="140">
        <v>120</v>
      </c>
      <c r="AN2" s="174" t="str">
        <f>CHOOSE(MATCH(AM:AM,{0,1,100,800000000}),"VACIO","100 y -","100 y +","")</f>
        <v>100 y +</v>
      </c>
      <c r="AO2" s="140">
        <v>36</v>
      </c>
      <c r="AP2" s="140">
        <v>358</v>
      </c>
      <c r="AQ2" s="140"/>
      <c r="AR2" s="174" t="str">
        <f>CHOOSE(MATCH(AQ:AQ,{0,1,7,8,9,12,30}),"VACIO","7 y -","7-8","8-9","9-12","&gt;12","")</f>
        <v>VACIO</v>
      </c>
      <c r="AS2" s="140">
        <v>23</v>
      </c>
      <c r="AT2" s="174" t="str">
        <f>CHOOSE(MATCH(AS:AS,{0,0.1,30,80000000}),"VACIO","30 y -","30 y +","")</f>
        <v>30 y -</v>
      </c>
      <c r="AU2" s="140">
        <v>0.9</v>
      </c>
      <c r="AV2" s="235">
        <v>22</v>
      </c>
      <c r="AW2" s="174" t="str">
        <f>CHOOSE(MATCH(AV:AV,{0,0.1,30,80000000}),"VACIO","30 y -","30 y +","")</f>
        <v>30 y -</v>
      </c>
      <c r="AX2" s="241">
        <f ca="1">2:29874</f>
        <v>0</v>
      </c>
      <c r="AY2" s="174" t="str">
        <f ca="1">CHOOSE(MATCH(AX:AX,{0,1,15,30,45,60,80000000}),"VACIO","15 y -","15-29","30-44","45-59","60 y +","")</f>
        <v>60 y +</v>
      </c>
      <c r="AZ2" s="140"/>
      <c r="BA2" s="141"/>
      <c r="BB2" s="246" t="str">
        <f ca="1" t="shared" ref="BB2:BB33" si="3">IF((E:E-BA:BA)&lt;365,"Vigente","No Vigente")</f>
        <v>No Vigente</v>
      </c>
      <c r="BC2" s="140"/>
      <c r="BD2" s="141">
        <v>43825</v>
      </c>
      <c r="BE2" s="141">
        <v>43922</v>
      </c>
      <c r="BF2" s="250" t="str">
        <f ca="1" t="shared" ref="BF2:BF33" si="4">IF((E:E-BE:BE)&lt;395,"activo","pasivo")</f>
        <v>activo</v>
      </c>
      <c r="BG2" s="191"/>
    </row>
    <row r="3" s="129" customFormat="1" ht="15" customHeight="1" spans="1:59">
      <c r="A3" s="142" t="s">
        <v>68</v>
      </c>
      <c r="B3" s="143" t="s">
        <v>69</v>
      </c>
      <c r="C3" s="143">
        <v>6421</v>
      </c>
      <c r="D3" s="144">
        <v>18422</v>
      </c>
      <c r="E3" s="175">
        <f ca="1" t="shared" si="0"/>
        <v>43990</v>
      </c>
      <c r="F3" s="176">
        <f ca="1" t="shared" si="1"/>
        <v>25568</v>
      </c>
      <c r="G3" s="177">
        <f ca="1" t="shared" si="2"/>
        <v>70</v>
      </c>
      <c r="H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" s="143">
        <v>1</v>
      </c>
      <c r="J3" s="144">
        <v>42290</v>
      </c>
      <c r="K3" s="143" t="s">
        <v>59</v>
      </c>
      <c r="L3" s="143" t="s">
        <v>70</v>
      </c>
      <c r="M3" s="143"/>
      <c r="N3" s="143" t="s">
        <v>62</v>
      </c>
      <c r="O3" s="143" t="s">
        <v>62</v>
      </c>
      <c r="P3" s="143" t="s">
        <v>63</v>
      </c>
      <c r="Q3" s="143" t="s">
        <v>63</v>
      </c>
      <c r="R3" s="143">
        <v>53</v>
      </c>
      <c r="S3" s="143">
        <v>43</v>
      </c>
      <c r="T3" s="143" t="s">
        <v>71</v>
      </c>
      <c r="U3" s="143">
        <v>120</v>
      </c>
      <c r="V3" s="178" t="str">
        <f>CHOOSE(MATCH(U:U,{0,1,140,150,160,800000000}),"VACIO","140 y -","140-150","150-160","&gt;160","")</f>
        <v>140 y -</v>
      </c>
      <c r="W3" s="143">
        <v>70</v>
      </c>
      <c r="X3" s="178" t="str">
        <f>CHOOSE(MATCH(W:W,{0;1;90;120;800000000}),"VACIO","90 y -","90-120","&gt;120","")</f>
        <v>90 y -</v>
      </c>
      <c r="Y3" s="143" t="s">
        <v>63</v>
      </c>
      <c r="Z3" s="143" t="s">
        <v>63</v>
      </c>
      <c r="AA3" s="143" t="s">
        <v>65</v>
      </c>
      <c r="AB3" s="143" t="s">
        <v>63</v>
      </c>
      <c r="AC3" s="143" t="s">
        <v>72</v>
      </c>
      <c r="AD3" s="193" t="s">
        <v>73</v>
      </c>
      <c r="AE3" s="194">
        <v>43474</v>
      </c>
      <c r="AF3" s="195" t="s">
        <v>74</v>
      </c>
      <c r="AG3" s="216"/>
      <c r="AH3" s="216" t="s">
        <v>75</v>
      </c>
      <c r="AI3" s="194">
        <v>43151</v>
      </c>
      <c r="AJ3" s="217">
        <v>87</v>
      </c>
      <c r="AK3" s="144">
        <v>43489</v>
      </c>
      <c r="AL3" s="143">
        <v>184</v>
      </c>
      <c r="AM3" s="143">
        <v>106</v>
      </c>
      <c r="AN3" s="178" t="str">
        <f>CHOOSE(MATCH(AM:AM,{0,1,100,800000000}),"VACIO","100 y -","100 y +","")</f>
        <v>100 y +</v>
      </c>
      <c r="AO3" s="143">
        <v>68</v>
      </c>
      <c r="AP3" s="143">
        <v>51</v>
      </c>
      <c r="AQ3" s="143">
        <v>5.8</v>
      </c>
      <c r="AR3" s="178" t="str">
        <f>CHOOSE(MATCH(AQ:AQ,{0,1,7,8,9,12,30}),"VACIO","7 y -","7-8","8-9","9-12","&gt;12","")</f>
        <v>7 y -</v>
      </c>
      <c r="AS3" s="143">
        <v>5</v>
      </c>
      <c r="AT3" s="178" t="str">
        <f>CHOOSE(MATCH(AS:AS,{0,0.1,30,80000000}),"VACIO","30 y -","30 y +","")</f>
        <v>30 y -</v>
      </c>
      <c r="AU3" s="143">
        <v>0.7</v>
      </c>
      <c r="AV3" s="236">
        <f>IFERROR(AS:AS/AU:AU,"")</f>
        <v>7.14285714285714</v>
      </c>
      <c r="AW3" s="178" t="str">
        <f>CHOOSE(MATCH(AV:AV,{0,0.1,30,80000000}),"VACIO","30 y -","30 y +","")</f>
        <v>30 y -</v>
      </c>
      <c r="AX3" s="242">
        <v>89</v>
      </c>
      <c r="AY3" s="178" t="str">
        <f ca="1">CHOOSE(MATCH(AX:AX,{0,1,15,30,45,60,80000000}),"VACIO","15 y -","15-29","30-44","45-59","60 y +","")</f>
        <v>60 y +</v>
      </c>
      <c r="AZ3" s="143" t="s">
        <v>76</v>
      </c>
      <c r="BA3" s="144">
        <v>43306</v>
      </c>
      <c r="BB3" s="247" t="str">
        <f ca="1" t="shared" si="3"/>
        <v>No Vigente</v>
      </c>
      <c r="BC3" s="143" t="s">
        <v>77</v>
      </c>
      <c r="BD3" s="144">
        <v>43571</v>
      </c>
      <c r="BE3" s="144">
        <v>43739</v>
      </c>
      <c r="BF3" s="251" t="str">
        <f ca="1" t="shared" si="4"/>
        <v>activo</v>
      </c>
      <c r="BG3" s="193"/>
    </row>
    <row r="4" s="129" customFormat="1" ht="15" customHeight="1" spans="1:59">
      <c r="A4" s="145" t="s">
        <v>78</v>
      </c>
      <c r="B4" s="146" t="s">
        <v>79</v>
      </c>
      <c r="C4" s="146">
        <v>5908</v>
      </c>
      <c r="D4" s="147">
        <v>15357</v>
      </c>
      <c r="E4" s="175">
        <f ca="1" t="shared" si="0"/>
        <v>43990</v>
      </c>
      <c r="F4" s="176">
        <f ca="1" t="shared" si="1"/>
        <v>28633</v>
      </c>
      <c r="G4" s="177">
        <f ca="1" t="shared" si="2"/>
        <v>78</v>
      </c>
      <c r="H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" s="146">
        <v>1</v>
      </c>
      <c r="J4" s="147">
        <v>41163</v>
      </c>
      <c r="K4" s="146" t="s">
        <v>59</v>
      </c>
      <c r="L4" s="146" t="s">
        <v>60</v>
      </c>
      <c r="M4" s="146" t="s">
        <v>80</v>
      </c>
      <c r="N4" s="146" t="s">
        <v>62</v>
      </c>
      <c r="O4" s="146" t="s">
        <v>62</v>
      </c>
      <c r="P4" s="143" t="s">
        <v>63</v>
      </c>
      <c r="Q4" s="143" t="s">
        <v>63</v>
      </c>
      <c r="R4" s="146">
        <v>70</v>
      </c>
      <c r="S4" s="146">
        <v>78</v>
      </c>
      <c r="T4" s="146" t="s">
        <v>64</v>
      </c>
      <c r="U4" s="146">
        <v>132</v>
      </c>
      <c r="V4" s="178" t="str">
        <f>CHOOSE(MATCH(U:U,{0,1,140,150,160,800000000}),"VACIO","140 y -","140-150","150-160","&gt;160","")</f>
        <v>140 y -</v>
      </c>
      <c r="W4" s="146">
        <v>85</v>
      </c>
      <c r="X4" s="178" t="str">
        <f>CHOOSE(MATCH(W:W,{0,1,90,120,800000000}),"VACIO","90 y -","90-120","&gt;120","")</f>
        <v>90 y -</v>
      </c>
      <c r="Y4" s="146" t="s">
        <v>63</v>
      </c>
      <c r="Z4" s="146" t="s">
        <v>65</v>
      </c>
      <c r="AA4" s="146" t="s">
        <v>65</v>
      </c>
      <c r="AB4" s="146" t="s">
        <v>63</v>
      </c>
      <c r="AC4" s="146" t="s">
        <v>72</v>
      </c>
      <c r="AD4" s="196" t="s">
        <v>74</v>
      </c>
      <c r="AE4" s="195"/>
      <c r="AF4" s="195"/>
      <c r="AG4" s="216" t="s">
        <v>63</v>
      </c>
      <c r="AH4" s="216" t="s">
        <v>81</v>
      </c>
      <c r="AI4" s="194">
        <v>43698</v>
      </c>
      <c r="AJ4" s="218">
        <v>88</v>
      </c>
      <c r="AK4" s="147">
        <v>43521</v>
      </c>
      <c r="AL4" s="146">
        <v>186</v>
      </c>
      <c r="AM4" s="146">
        <v>106</v>
      </c>
      <c r="AN4" s="178" t="str">
        <f>CHOOSE(MATCH(AM:AM,{0,1,100,800000000}),"VACIO","100 y -","100 y +","")</f>
        <v>100 y +</v>
      </c>
      <c r="AO4" s="146">
        <v>60</v>
      </c>
      <c r="AP4" s="146">
        <v>105</v>
      </c>
      <c r="AQ4" s="146"/>
      <c r="AR4" s="178" t="str">
        <f>CHOOSE(MATCH(AQ:AQ,{0,1,7,8,9,12,30}),"VACIO","7 y -","7-8","8-9","9-12","&gt;12","")</f>
        <v>VACIO</v>
      </c>
      <c r="AS4" s="146">
        <v>17</v>
      </c>
      <c r="AT4" s="178" t="str">
        <f>CHOOSE(MATCH(AS:AS,{0,0.1,30,80000000}),"VACIO","30 y -","30 y +","")</f>
        <v>30 y -</v>
      </c>
      <c r="AU4" s="146">
        <v>0.8</v>
      </c>
      <c r="AV4" s="236">
        <f>IFERROR(AS:AS/AU:AU,"")</f>
        <v>21.25</v>
      </c>
      <c r="AW4" s="178" t="str">
        <f>CHOOSE(MATCH(AV:AV,{0,0.1,30,80000000}),"VACIO","30 y -","30 y +","")</f>
        <v>30 y -</v>
      </c>
      <c r="AX4" s="242">
        <v>71</v>
      </c>
      <c r="AY4" s="178" t="str">
        <f ca="1">CHOOSE(MATCH(AX:AX,{0,1,15,30,45,60,80000000}),"VACIO","15 y -","15-29","30-44","45-59","60 y +","")</f>
        <v>60 y +</v>
      </c>
      <c r="AZ4" s="146"/>
      <c r="BA4" s="147"/>
      <c r="BB4" s="247" t="str">
        <f ca="1" t="shared" si="3"/>
        <v>No Vigente</v>
      </c>
      <c r="BC4" s="146"/>
      <c r="BD4" s="147">
        <v>43886</v>
      </c>
      <c r="BE4" s="147">
        <v>43891</v>
      </c>
      <c r="BF4" s="251" t="str">
        <f ca="1" t="shared" si="4"/>
        <v>activo</v>
      </c>
      <c r="BG4" s="196"/>
    </row>
    <row r="5" s="129" customFormat="1" ht="15" customHeight="1" spans="1:59">
      <c r="A5" s="145" t="s">
        <v>82</v>
      </c>
      <c r="B5" s="146" t="s">
        <v>83</v>
      </c>
      <c r="C5" s="146">
        <v>3254</v>
      </c>
      <c r="D5" s="147">
        <v>16510</v>
      </c>
      <c r="E5" s="175">
        <f ca="1" t="shared" si="0"/>
        <v>43990</v>
      </c>
      <c r="F5" s="176">
        <f ca="1" t="shared" si="1"/>
        <v>27480</v>
      </c>
      <c r="G5" s="177">
        <f ca="1" t="shared" si="2"/>
        <v>75</v>
      </c>
      <c r="H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" s="146">
        <v>1</v>
      </c>
      <c r="J5" s="147">
        <v>39595</v>
      </c>
      <c r="K5" s="146" t="s">
        <v>59</v>
      </c>
      <c r="L5" s="146" t="s">
        <v>60</v>
      </c>
      <c r="M5" s="146" t="s">
        <v>84</v>
      </c>
      <c r="N5" s="146" t="s">
        <v>62</v>
      </c>
      <c r="O5" s="146" t="s">
        <v>62</v>
      </c>
      <c r="P5" s="143" t="s">
        <v>63</v>
      </c>
      <c r="Q5" s="143" t="s">
        <v>63</v>
      </c>
      <c r="R5" s="146">
        <v>75.7</v>
      </c>
      <c r="S5" s="146">
        <v>74</v>
      </c>
      <c r="T5" s="146" t="s">
        <v>85</v>
      </c>
      <c r="U5" s="146">
        <v>138</v>
      </c>
      <c r="V5" s="178" t="str">
        <f>CHOOSE(MATCH(U:U,{0,1,140,150,160,800000000}),"VACIO","140 y -","140-150","150-160","&gt;160","")</f>
        <v>140 y -</v>
      </c>
      <c r="W5" s="146">
        <v>90</v>
      </c>
      <c r="X5" s="178" t="str">
        <f>CHOOSE(MATCH(W:W,{0,1,90,120,800000000}),"VACIO","90 y -","90-120","&gt;120","")</f>
        <v>90-120</v>
      </c>
      <c r="Y5" s="146" t="s">
        <v>63</v>
      </c>
      <c r="Z5" s="146" t="s">
        <v>65</v>
      </c>
      <c r="AA5" s="146" t="s">
        <v>65</v>
      </c>
      <c r="AB5" s="146" t="s">
        <v>65</v>
      </c>
      <c r="AC5" s="146" t="s">
        <v>72</v>
      </c>
      <c r="AD5" s="196" t="s">
        <v>67</v>
      </c>
      <c r="AE5" s="195"/>
      <c r="AF5" s="195"/>
      <c r="AG5" s="216" t="s">
        <v>63</v>
      </c>
      <c r="AH5" s="216"/>
      <c r="AI5" s="195"/>
      <c r="AJ5" s="218">
        <v>103</v>
      </c>
      <c r="AK5" s="147">
        <v>42800</v>
      </c>
      <c r="AL5" s="146">
        <v>275</v>
      </c>
      <c r="AM5" s="146">
        <v>168</v>
      </c>
      <c r="AN5" s="178" t="str">
        <f>CHOOSE(MATCH(AM:AM,{0,1,100,800000000}),"VACIO","100 y -","100 y +","")</f>
        <v>100 y +</v>
      </c>
      <c r="AO5" s="146">
        <v>48</v>
      </c>
      <c r="AP5" s="146">
        <v>297</v>
      </c>
      <c r="AQ5" s="146"/>
      <c r="AR5" s="178" t="str">
        <f>CHOOSE(MATCH(AQ:AQ,{0,1,7,8,9,12,30}),"VACIO","7 y -","7-8","8-9","9-12","&gt;12","")</f>
        <v>VACIO</v>
      </c>
      <c r="AS5" s="146"/>
      <c r="AT5" s="178" t="str">
        <f>CHOOSE(MATCH(AS:AS,{0,0.1,30,80000000}),"VACIO","30 y -","30 y +","")</f>
        <v>VACIO</v>
      </c>
      <c r="AU5" s="146">
        <v>0.8</v>
      </c>
      <c r="AV5" s="236"/>
      <c r="AW5" s="178" t="str">
        <f>CHOOSE(MATCH(AV:AV,{0,0.1,30,80000000}),"VACIO","30 y -","30 y +","")</f>
        <v>VACIO</v>
      </c>
      <c r="AX5" s="242">
        <v>71</v>
      </c>
      <c r="AY5" s="178" t="str">
        <f ca="1">CHOOSE(MATCH(AX:AX,{0,1,15,30,45,60,80000000}),"VACIO","15 y -","15-29","30-44","45-59","60 y +","")</f>
        <v>60 y +</v>
      </c>
      <c r="AZ5" s="146"/>
      <c r="BA5" s="147"/>
      <c r="BB5" s="247" t="str">
        <f ca="1" t="shared" si="3"/>
        <v>No Vigente</v>
      </c>
      <c r="BC5" s="146"/>
      <c r="BD5" s="147">
        <v>43860</v>
      </c>
      <c r="BE5" s="147">
        <v>43983</v>
      </c>
      <c r="BF5" s="251" t="str">
        <f ca="1" t="shared" si="4"/>
        <v>activo</v>
      </c>
      <c r="BG5" s="196"/>
    </row>
    <row r="6" s="129" customFormat="1" ht="15" customHeight="1" spans="1:59">
      <c r="A6" s="145" t="s">
        <v>86</v>
      </c>
      <c r="B6" s="146" t="s">
        <v>87</v>
      </c>
      <c r="C6" s="146">
        <v>2877</v>
      </c>
      <c r="D6" s="147">
        <v>17407</v>
      </c>
      <c r="E6" s="175">
        <f ca="1" t="shared" si="0"/>
        <v>43990</v>
      </c>
      <c r="F6" s="176">
        <f ca="1" t="shared" si="1"/>
        <v>26583</v>
      </c>
      <c r="G6" s="177">
        <f ca="1" t="shared" si="2"/>
        <v>72</v>
      </c>
      <c r="H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" s="146">
        <v>1</v>
      </c>
      <c r="J6" s="147">
        <v>39576</v>
      </c>
      <c r="K6" s="146" t="s">
        <v>59</v>
      </c>
      <c r="L6" s="146" t="s">
        <v>60</v>
      </c>
      <c r="M6" s="146" t="s">
        <v>88</v>
      </c>
      <c r="N6" s="146" t="s">
        <v>62</v>
      </c>
      <c r="O6" s="146" t="s">
        <v>89</v>
      </c>
      <c r="P6" s="143" t="s">
        <v>63</v>
      </c>
      <c r="Q6" s="143" t="s">
        <v>63</v>
      </c>
      <c r="R6" s="146">
        <v>60</v>
      </c>
      <c r="S6" s="146">
        <v>63</v>
      </c>
      <c r="T6" s="146" t="s">
        <v>85</v>
      </c>
      <c r="U6" s="146">
        <v>112</v>
      </c>
      <c r="V6" s="178" t="str">
        <f>CHOOSE(MATCH(U:U,{0,1,140,150,160,800000000}),"VACIO","140 y -","140-150","150-160","&gt;160","")</f>
        <v>140 y -</v>
      </c>
      <c r="W6" s="146">
        <v>80</v>
      </c>
      <c r="X6" s="178" t="str">
        <f>CHOOSE(MATCH(W:W,{0,1,90,120,800000000}),"VACIO","90 y -","90-120","&gt;120","")</f>
        <v>90 y -</v>
      </c>
      <c r="Y6" s="146" t="s">
        <v>63</v>
      </c>
      <c r="Z6" s="146" t="s">
        <v>65</v>
      </c>
      <c r="AA6" s="146" t="s">
        <v>63</v>
      </c>
      <c r="AB6" s="146" t="s">
        <v>65</v>
      </c>
      <c r="AC6" s="146" t="s">
        <v>72</v>
      </c>
      <c r="AD6" s="196" t="s">
        <v>67</v>
      </c>
      <c r="AE6" s="195"/>
      <c r="AF6" s="195"/>
      <c r="AG6" s="216" t="s">
        <v>63</v>
      </c>
      <c r="AH6" s="216" t="s">
        <v>90</v>
      </c>
      <c r="AI6" s="194">
        <v>43664</v>
      </c>
      <c r="AJ6" s="218">
        <v>94</v>
      </c>
      <c r="AK6" s="147">
        <v>43403</v>
      </c>
      <c r="AL6" s="146">
        <v>196</v>
      </c>
      <c r="AM6" s="146">
        <v>138</v>
      </c>
      <c r="AN6" s="178" t="str">
        <f>CHOOSE(MATCH(AM:AM,{0,1,100,800000000}),"VACIO","100 y -","100 y +","")</f>
        <v>100 y +</v>
      </c>
      <c r="AO6" s="146">
        <v>44</v>
      </c>
      <c r="AP6" s="146">
        <v>95</v>
      </c>
      <c r="AQ6" s="146">
        <v>5.6</v>
      </c>
      <c r="AR6" s="178" t="str">
        <f>CHOOSE(MATCH(AQ:AQ,{0,1,7,8,9,12,30}),"VACIO","7 y -","7-8","8-9","9-12","&gt;12","")</f>
        <v>7 y -</v>
      </c>
      <c r="AS6" s="146"/>
      <c r="AT6" s="178" t="str">
        <f>CHOOSE(MATCH(AS:AS,{0,0.1,30,80000000}),"VACIO","30 y -","30 y +","")</f>
        <v>VACIO</v>
      </c>
      <c r="AU6" s="146">
        <v>0.7</v>
      </c>
      <c r="AV6" s="236"/>
      <c r="AW6" s="178" t="str">
        <f>CHOOSE(MATCH(AV:AV,{0,0.1,30,80000000}),"VACIO","30 y -","30 y +","")</f>
        <v>VACIO</v>
      </c>
      <c r="AX6" s="242">
        <v>87</v>
      </c>
      <c r="AY6" s="178" t="str">
        <f ca="1">CHOOSE(MATCH(AX:AX,{0,1,15,30,45,60,80000000}),"VACIO","15 y -","15-29","30-44","45-59","60 y +","")</f>
        <v>60 y +</v>
      </c>
      <c r="AZ6" s="146" t="s">
        <v>76</v>
      </c>
      <c r="BA6" s="147"/>
      <c r="BB6" s="247" t="str">
        <f ca="1" t="shared" si="3"/>
        <v>No Vigente</v>
      </c>
      <c r="BC6" s="146"/>
      <c r="BD6" s="147">
        <v>43893</v>
      </c>
      <c r="BE6" s="147">
        <v>43952</v>
      </c>
      <c r="BF6" s="251" t="str">
        <f ca="1" t="shared" si="4"/>
        <v>activo</v>
      </c>
      <c r="BG6" s="196"/>
    </row>
    <row r="7" s="129" customFormat="1" ht="15" customHeight="1" spans="1:59">
      <c r="A7" s="145" t="s">
        <v>91</v>
      </c>
      <c r="B7" s="146" t="s">
        <v>92</v>
      </c>
      <c r="C7" s="146">
        <v>3726</v>
      </c>
      <c r="D7" s="147">
        <v>10929</v>
      </c>
      <c r="E7" s="175">
        <f ca="1" t="shared" si="0"/>
        <v>43990</v>
      </c>
      <c r="F7" s="176">
        <f ca="1" t="shared" si="1"/>
        <v>33061</v>
      </c>
      <c r="G7" s="177">
        <f ca="1" t="shared" si="2"/>
        <v>90</v>
      </c>
      <c r="H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" s="146">
        <v>1</v>
      </c>
      <c r="J7" s="147">
        <v>38656</v>
      </c>
      <c r="K7" s="146" t="s">
        <v>59</v>
      </c>
      <c r="L7" s="146" t="s">
        <v>60</v>
      </c>
      <c r="M7" s="146"/>
      <c r="N7" s="146" t="s">
        <v>62</v>
      </c>
      <c r="O7" s="146" t="s">
        <v>62</v>
      </c>
      <c r="P7" s="143" t="s">
        <v>65</v>
      </c>
      <c r="Q7" s="143" t="s">
        <v>63</v>
      </c>
      <c r="R7" s="146">
        <v>55</v>
      </c>
      <c r="S7" s="146">
        <v>54</v>
      </c>
      <c r="T7" s="146" t="s">
        <v>76</v>
      </c>
      <c r="U7" s="146">
        <v>127</v>
      </c>
      <c r="V7" s="178" t="str">
        <f>CHOOSE(MATCH(U:U,{0,1,140,150,160,800000000}),"VACIO","140 y -","140-150","150-160","&gt;160","")</f>
        <v>140 y -</v>
      </c>
      <c r="W7" s="146">
        <v>62</v>
      </c>
      <c r="X7" s="178" t="str">
        <f>CHOOSE(MATCH(W:W,{0,1,90,120,800000000}),"VACIO","90 y -","90-120","&gt;120","")</f>
        <v>90 y -</v>
      </c>
      <c r="Y7" s="146" t="s">
        <v>63</v>
      </c>
      <c r="Z7" s="146" t="s">
        <v>63</v>
      </c>
      <c r="AA7" s="146" t="s">
        <v>63</v>
      </c>
      <c r="AB7" s="146" t="s">
        <v>93</v>
      </c>
      <c r="AC7" s="146" t="s">
        <v>72</v>
      </c>
      <c r="AD7" s="196" t="s">
        <v>73</v>
      </c>
      <c r="AE7" s="197"/>
      <c r="AF7" s="197"/>
      <c r="AG7" s="219" t="s">
        <v>63</v>
      </c>
      <c r="AH7" s="219" t="s">
        <v>94</v>
      </c>
      <c r="AI7" s="198">
        <v>43685</v>
      </c>
      <c r="AJ7" s="218">
        <v>98</v>
      </c>
      <c r="AK7" s="147">
        <v>42619</v>
      </c>
      <c r="AL7" s="146">
        <v>190</v>
      </c>
      <c r="AM7" s="146">
        <v>134</v>
      </c>
      <c r="AN7" s="178" t="str">
        <f>CHOOSE(MATCH(AM:AM,{0,1,100,800000000}),"VACIO","100 y -","100 y +","")</f>
        <v>100 y +</v>
      </c>
      <c r="AO7" s="146">
        <v>39</v>
      </c>
      <c r="AP7" s="146">
        <v>84</v>
      </c>
      <c r="AQ7" s="146"/>
      <c r="AR7" s="178" t="str">
        <f>CHOOSE(MATCH(AQ:AQ,{0,1,7,8,9,12,30}),"VACIO","7 y -","7-8","8-9","9-12","&gt;12","")</f>
        <v>VACIO</v>
      </c>
      <c r="AS7" s="146"/>
      <c r="AT7" s="178" t="str">
        <f>CHOOSE(MATCH(AS:AS,{0,0.1,30,80000000}),"VACIO","30 y -","30 y +","")</f>
        <v>VACIO</v>
      </c>
      <c r="AU7" s="146">
        <v>0.8</v>
      </c>
      <c r="AV7" s="236"/>
      <c r="AW7" s="178" t="str">
        <f>CHOOSE(MATCH(AV:AV,{0,0.1,30,80000000}),"VACIO","30 y -","30 y +","")</f>
        <v>VACIO</v>
      </c>
      <c r="AX7" s="242">
        <f ca="1">IFERROR(IF($K7="Masculino",(((140-$G7)*$S7)/($AU7*72)),(((140-$G7)*$S7)/($AU7*72))*0.85),"")</f>
        <v>39.84375</v>
      </c>
      <c r="AY7" s="178" t="str">
        <f ca="1">CHOOSE(MATCH(AX:AX,{0,1,15,30,45,60,80000000}),"VACIO","15 y -","15-29","30-44","45-59","60 y +","")</f>
        <v>30-44</v>
      </c>
      <c r="AZ7" s="146"/>
      <c r="BA7" s="147"/>
      <c r="BB7" s="247" t="str">
        <f ca="1" t="shared" si="3"/>
        <v>No Vigente</v>
      </c>
      <c r="BC7" s="146"/>
      <c r="BD7" s="147">
        <v>43685</v>
      </c>
      <c r="BE7" s="147">
        <v>43709</v>
      </c>
      <c r="BF7" s="251" t="str">
        <f ca="1" t="shared" si="4"/>
        <v>activo</v>
      </c>
      <c r="BG7" s="196"/>
    </row>
    <row r="8" s="129" customFormat="1" ht="15" customHeight="1" spans="1:59">
      <c r="A8" s="142" t="s">
        <v>95</v>
      </c>
      <c r="B8" s="143" t="s">
        <v>96</v>
      </c>
      <c r="C8" s="143">
        <v>4702</v>
      </c>
      <c r="D8" s="144">
        <v>19020</v>
      </c>
      <c r="E8" s="175">
        <f ca="1" t="shared" si="0"/>
        <v>43990</v>
      </c>
      <c r="F8" s="176">
        <f ca="1" t="shared" si="1"/>
        <v>24970</v>
      </c>
      <c r="G8" s="177">
        <f ca="1" t="shared" si="2"/>
        <v>68</v>
      </c>
      <c r="H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" s="143">
        <v>1</v>
      </c>
      <c r="J8" s="144">
        <v>42986</v>
      </c>
      <c r="K8" s="143" t="s">
        <v>59</v>
      </c>
      <c r="L8" s="143" t="s">
        <v>60</v>
      </c>
      <c r="M8" s="143" t="s">
        <v>97</v>
      </c>
      <c r="N8" s="143" t="s">
        <v>62</v>
      </c>
      <c r="O8" s="143" t="s">
        <v>62</v>
      </c>
      <c r="P8" s="143" t="s">
        <v>63</v>
      </c>
      <c r="Q8" s="143" t="s">
        <v>63</v>
      </c>
      <c r="R8" s="143">
        <v>97</v>
      </c>
      <c r="S8" s="143">
        <v>97</v>
      </c>
      <c r="T8" s="143" t="s">
        <v>64</v>
      </c>
      <c r="U8" s="143">
        <v>132</v>
      </c>
      <c r="V8" s="178" t="str">
        <f>CHOOSE(MATCH(U:U,{0,1,140,150,160,800000000}),"VACIO","140 y -","140-150","150-160","&gt;160","")</f>
        <v>140 y -</v>
      </c>
      <c r="W8" s="143">
        <v>80</v>
      </c>
      <c r="X8" s="178" t="str">
        <f>CHOOSE(MATCH(W:W,{0,1,90,120,800000000}),"VACIO","90 y -","90-120","&gt;120","")</f>
        <v>90 y -</v>
      </c>
      <c r="Y8" s="143" t="s">
        <v>63</v>
      </c>
      <c r="Z8" s="143" t="s">
        <v>65</v>
      </c>
      <c r="AA8" s="143" t="s">
        <v>63</v>
      </c>
      <c r="AB8" s="143" t="s">
        <v>65</v>
      </c>
      <c r="AC8" s="143" t="s">
        <v>72</v>
      </c>
      <c r="AD8" s="193" t="s">
        <v>67</v>
      </c>
      <c r="AE8" s="195"/>
      <c r="AF8" s="195"/>
      <c r="AG8" s="216" t="s">
        <v>63</v>
      </c>
      <c r="AH8" s="216" t="s">
        <v>98</v>
      </c>
      <c r="AI8" s="194">
        <v>43559</v>
      </c>
      <c r="AJ8" s="217">
        <v>107</v>
      </c>
      <c r="AK8" s="144">
        <v>43858</v>
      </c>
      <c r="AL8" s="143">
        <v>228</v>
      </c>
      <c r="AM8" s="146">
        <v>138</v>
      </c>
      <c r="AN8" s="178" t="str">
        <f>CHOOSE(MATCH(AM:AM,{0,1,100,800000000}),"VACIO","100 y -","100 y +","")</f>
        <v>100 y +</v>
      </c>
      <c r="AO8" s="143">
        <v>37</v>
      </c>
      <c r="AP8" s="143">
        <v>263</v>
      </c>
      <c r="AQ8" s="143"/>
      <c r="AR8" s="178" t="str">
        <f>CHOOSE(MATCH(AQ:AQ,{0,1,7,8,9,12,30}),"VACIO","7 y -","7-8","8-9","9-12","&gt;12","")</f>
        <v>VACIO</v>
      </c>
      <c r="AS8" s="143">
        <v>16</v>
      </c>
      <c r="AT8" s="178" t="str">
        <f>CHOOSE(MATCH(AS:AS,{0,0.1,30,80000000}),"VACIO","30 y -","30 y +","")</f>
        <v>30 y -</v>
      </c>
      <c r="AU8" s="143">
        <v>0.8</v>
      </c>
      <c r="AV8" s="236">
        <v>16</v>
      </c>
      <c r="AW8" s="178" t="str">
        <f>CHOOSE(MATCH(AV:AV,{0,0.1,30,80000000}),"VACIO","30 y -","30 y +","")</f>
        <v>30 y -</v>
      </c>
      <c r="AX8" s="242">
        <v>75</v>
      </c>
      <c r="AY8" s="178" t="str">
        <f ca="1">CHOOSE(MATCH(AX:AX,{0,1,15,30,45,60,80000000}),"VACIO","15 y -","15-29","30-44","45-59","60 y +","")</f>
        <v>60 y +</v>
      </c>
      <c r="AZ8" s="143" t="s">
        <v>76</v>
      </c>
      <c r="BA8" s="144"/>
      <c r="BB8" s="247" t="str">
        <f ca="1" t="shared" si="3"/>
        <v>No Vigente</v>
      </c>
      <c r="BC8" s="143"/>
      <c r="BD8" s="144">
        <v>43858</v>
      </c>
      <c r="BE8" s="144">
        <v>43952</v>
      </c>
      <c r="BF8" s="251" t="str">
        <f ca="1" t="shared" si="4"/>
        <v>activo</v>
      </c>
      <c r="BG8" s="193"/>
    </row>
    <row r="9" s="129" customFormat="1" ht="15" customHeight="1" spans="1:59">
      <c r="A9" s="145" t="s">
        <v>99</v>
      </c>
      <c r="B9" s="146" t="s">
        <v>100</v>
      </c>
      <c r="C9" s="146">
        <v>115</v>
      </c>
      <c r="D9" s="147">
        <v>20473</v>
      </c>
      <c r="E9" s="175">
        <f ca="1" t="shared" si="0"/>
        <v>43990</v>
      </c>
      <c r="F9" s="176">
        <f ca="1" t="shared" si="1"/>
        <v>23517</v>
      </c>
      <c r="G9" s="177">
        <f ca="1" t="shared" si="2"/>
        <v>64</v>
      </c>
      <c r="H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" s="146">
        <v>1</v>
      </c>
      <c r="J9" s="147">
        <v>39552</v>
      </c>
      <c r="K9" s="146" t="s">
        <v>101</v>
      </c>
      <c r="L9" s="146" t="s">
        <v>102</v>
      </c>
      <c r="M9" s="146" t="s">
        <v>61</v>
      </c>
      <c r="N9" s="146" t="s">
        <v>62</v>
      </c>
      <c r="O9" s="146" t="s">
        <v>62</v>
      </c>
      <c r="P9" s="143" t="s">
        <v>63</v>
      </c>
      <c r="Q9" s="143" t="s">
        <v>63</v>
      </c>
      <c r="R9" s="146">
        <v>66</v>
      </c>
      <c r="S9" s="147">
        <v>43846</v>
      </c>
      <c r="T9" s="146" t="s">
        <v>64</v>
      </c>
      <c r="U9" s="146">
        <v>130</v>
      </c>
      <c r="V9" s="178" t="str">
        <f>CHOOSE(MATCH(U:U,{0,1,140,150,160,800000000}),"VACIO","140 y -","140-150","150-160","&gt;160","")</f>
        <v>140 y -</v>
      </c>
      <c r="W9" s="146">
        <v>88</v>
      </c>
      <c r="X9" s="178" t="str">
        <f>CHOOSE(MATCH(W:W,{0,1,90,120,800000000}),"VACIO","90 y -","90-120","&gt;120","")</f>
        <v>90 y -</v>
      </c>
      <c r="Y9" s="146" t="s">
        <v>65</v>
      </c>
      <c r="Z9" s="146" t="s">
        <v>65</v>
      </c>
      <c r="AA9" s="146" t="s">
        <v>65</v>
      </c>
      <c r="AB9" s="146" t="s">
        <v>65</v>
      </c>
      <c r="AC9" s="146" t="s">
        <v>66</v>
      </c>
      <c r="AD9" s="196" t="s">
        <v>73</v>
      </c>
      <c r="AE9" s="198">
        <v>43843</v>
      </c>
      <c r="AF9" s="197" t="s">
        <v>74</v>
      </c>
      <c r="AG9" s="219" t="s">
        <v>63</v>
      </c>
      <c r="AH9" s="219"/>
      <c r="AI9" s="197"/>
      <c r="AJ9" s="218">
        <v>82</v>
      </c>
      <c r="AK9" s="147">
        <v>44188</v>
      </c>
      <c r="AL9" s="146">
        <v>162</v>
      </c>
      <c r="AM9" s="146">
        <v>78</v>
      </c>
      <c r="AN9" s="178" t="str">
        <f>CHOOSE(MATCH(AM:AM,{0,1,100,800000000}),"VACIO","100 y -","100 y +","")</f>
        <v>100 y -</v>
      </c>
      <c r="AO9" s="146">
        <v>50</v>
      </c>
      <c r="AP9" s="146">
        <v>166</v>
      </c>
      <c r="AQ9" s="146">
        <v>7.2</v>
      </c>
      <c r="AR9" s="178" t="str">
        <f>CHOOSE(MATCH(AQ:AQ,{0,1,7,8,9,12,30}),"VACIO","7 y -","7-8","8-9","9-12","&gt;12","")</f>
        <v>7-8</v>
      </c>
      <c r="AS9" s="146">
        <v>11</v>
      </c>
      <c r="AT9" s="178" t="str">
        <f>CHOOSE(MATCH(AS:AS,{0,0.1,30,80000000}),"VACIO","30 y -","30 y +","")</f>
        <v>30 y -</v>
      </c>
      <c r="AU9" s="146">
        <v>1.8</v>
      </c>
      <c r="AV9" s="236">
        <v>39</v>
      </c>
      <c r="AW9" s="178" t="str">
        <f>CHOOSE(MATCH(AV:AV,{0,0.1,30,80000000}),"VACIO","30 y -","30 y +","")</f>
        <v>30 y +</v>
      </c>
      <c r="AX9" s="242">
        <v>39.6</v>
      </c>
      <c r="AY9" s="178" t="str">
        <f ca="1">CHOOSE(MATCH(AX:AX,{0,1,15,30,45,60,80000000}),"VACIO","15 y -","15-29","30-44","45-59","60 y +","")</f>
        <v>30-44</v>
      </c>
      <c r="AZ9" s="146" t="s">
        <v>76</v>
      </c>
      <c r="BA9" s="147">
        <v>43637</v>
      </c>
      <c r="BB9" s="247" t="str">
        <f ca="1" t="shared" si="3"/>
        <v>Vigente</v>
      </c>
      <c r="BC9" s="146" t="s">
        <v>77</v>
      </c>
      <c r="BD9" s="147">
        <v>43846</v>
      </c>
      <c r="BE9" s="147">
        <v>43922</v>
      </c>
      <c r="BF9" s="251" t="str">
        <f ca="1" t="shared" si="4"/>
        <v>activo</v>
      </c>
      <c r="BG9" s="196"/>
    </row>
    <row r="10" s="52" customFormat="1" ht="15" customHeight="1" spans="1:59">
      <c r="A10" s="148" t="s">
        <v>103</v>
      </c>
      <c r="B10" s="149" t="s">
        <v>104</v>
      </c>
      <c r="C10" s="149">
        <v>501</v>
      </c>
      <c r="D10" s="150">
        <v>20904</v>
      </c>
      <c r="E10" s="175">
        <f ca="1" t="shared" si="0"/>
        <v>43990</v>
      </c>
      <c r="F10" s="176">
        <f ca="1" t="shared" si="1"/>
        <v>23086</v>
      </c>
      <c r="G10" s="177">
        <f ca="1" t="shared" si="2"/>
        <v>63</v>
      </c>
      <c r="H10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" s="149">
        <v>1</v>
      </c>
      <c r="J10" s="150">
        <v>40379</v>
      </c>
      <c r="K10" s="149" t="s">
        <v>101</v>
      </c>
      <c r="L10" s="149" t="s">
        <v>60</v>
      </c>
      <c r="M10" s="149"/>
      <c r="N10" s="149"/>
      <c r="O10" s="149"/>
      <c r="P10" s="56" t="s">
        <v>65</v>
      </c>
      <c r="Q10" s="56" t="s">
        <v>63</v>
      </c>
      <c r="R10" s="149">
        <v>100.2</v>
      </c>
      <c r="S10" s="149">
        <v>109.6</v>
      </c>
      <c r="T10" s="149" t="s">
        <v>64</v>
      </c>
      <c r="U10" s="149">
        <v>134</v>
      </c>
      <c r="V10" s="178" t="str">
        <f>CHOOSE(MATCH(U:U,{0,1,140,150,160,800000000}),"VACIO","140 y -","140-150","150-160","&gt;160","")</f>
        <v>140 y -</v>
      </c>
      <c r="W10" s="149">
        <v>80</v>
      </c>
      <c r="X10" s="178" t="str">
        <f>CHOOSE(MATCH(W:W,{0,1,90,120,800000000}),"VACIO","90 y -","90-120","&gt;120","")</f>
        <v>90 y -</v>
      </c>
      <c r="Y10" s="149" t="s">
        <v>63</v>
      </c>
      <c r="Z10" s="149" t="s">
        <v>65</v>
      </c>
      <c r="AA10" s="149" t="s">
        <v>65</v>
      </c>
      <c r="AB10" s="149" t="s">
        <v>63</v>
      </c>
      <c r="AC10" s="149" t="s">
        <v>66</v>
      </c>
      <c r="AD10" s="199" t="s">
        <v>67</v>
      </c>
      <c r="AE10" s="200"/>
      <c r="AF10" s="200"/>
      <c r="AG10" s="220"/>
      <c r="AH10" s="220"/>
      <c r="AI10" s="200"/>
      <c r="AJ10" s="221">
        <v>90</v>
      </c>
      <c r="AK10" s="150">
        <v>42740</v>
      </c>
      <c r="AL10" s="149">
        <v>142</v>
      </c>
      <c r="AM10" s="149">
        <v>64</v>
      </c>
      <c r="AN10" s="178" t="str">
        <f>CHOOSE(MATCH(AM:AM,{0,1,100,800000000}),"VACIO","100 y -","100 y +","")</f>
        <v>100 y -</v>
      </c>
      <c r="AO10" s="149">
        <v>55</v>
      </c>
      <c r="AP10" s="149">
        <v>169</v>
      </c>
      <c r="AQ10" s="149"/>
      <c r="AR10" s="178" t="str">
        <f>CHOOSE(MATCH(AQ:AQ,{0,1,7,8,9,12,30}),"VACIO","7 y -","7-8","8-9","9-12","&gt;12","")</f>
        <v>VACIO</v>
      </c>
      <c r="AS10" s="149">
        <v>0.1</v>
      </c>
      <c r="AT10" s="178" t="str">
        <f>CHOOSE(MATCH(AS:AS,{0,0.1,30,80000000}),"VACIO","30 y -","30 y +","")</f>
        <v>30 y -</v>
      </c>
      <c r="AU10" s="149">
        <v>0.8</v>
      </c>
      <c r="AV10" s="81"/>
      <c r="AW10" s="178" t="str">
        <f>CHOOSE(MATCH(AV:AV,{0,0.1,30,80000000}),"VACIO","30 y -","30 y +","")</f>
        <v>VACIO</v>
      </c>
      <c r="AX10" s="83">
        <v>92</v>
      </c>
      <c r="AY10" s="178" t="str">
        <f ca="1">CHOOSE(MATCH(AX:AX,{0,1,15,30,45,60,80000000}),"VACIO","15 y -","15-29","30-44","45-59","60 y +","")</f>
        <v>60 y +</v>
      </c>
      <c r="AZ10" s="149"/>
      <c r="BA10" s="150"/>
      <c r="BB10" s="247" t="str">
        <f ca="1" t="shared" si="3"/>
        <v>No Vigente</v>
      </c>
      <c r="BC10" s="149"/>
      <c r="BD10" s="150">
        <v>43691</v>
      </c>
      <c r="BE10" s="150">
        <v>43709</v>
      </c>
      <c r="BF10" s="251" t="str">
        <f ca="1" t="shared" si="4"/>
        <v>activo</v>
      </c>
      <c r="BG10" s="199" t="s">
        <v>105</v>
      </c>
    </row>
    <row r="11" s="129" customFormat="1" ht="16.5" customHeight="1" spans="1:59">
      <c r="A11" s="145" t="s">
        <v>106</v>
      </c>
      <c r="B11" s="146" t="s">
        <v>107</v>
      </c>
      <c r="C11" s="146">
        <v>267</v>
      </c>
      <c r="D11" s="147">
        <v>16906</v>
      </c>
      <c r="E11" s="175">
        <f ca="1" t="shared" si="0"/>
        <v>43990</v>
      </c>
      <c r="F11" s="176">
        <f ca="1" t="shared" si="1"/>
        <v>27084</v>
      </c>
      <c r="G11" s="177">
        <f ca="1" t="shared" si="2"/>
        <v>74</v>
      </c>
      <c r="H1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" s="146">
        <v>1</v>
      </c>
      <c r="J11" s="147">
        <v>39157</v>
      </c>
      <c r="K11" s="146" t="s">
        <v>59</v>
      </c>
      <c r="L11" s="146" t="s">
        <v>102</v>
      </c>
      <c r="M11" s="146" t="s">
        <v>108</v>
      </c>
      <c r="N11" s="146" t="s">
        <v>62</v>
      </c>
      <c r="O11" s="146" t="s">
        <v>62</v>
      </c>
      <c r="P11" s="146" t="s">
        <v>63</v>
      </c>
      <c r="Q11" s="146" t="s">
        <v>63</v>
      </c>
      <c r="R11" s="146">
        <v>68.5</v>
      </c>
      <c r="S11" s="146">
        <v>77</v>
      </c>
      <c r="T11" s="146" t="s">
        <v>64</v>
      </c>
      <c r="U11" s="146">
        <v>176</v>
      </c>
      <c r="V11" s="178" t="str">
        <f>CHOOSE(MATCH(U:U,{0,1,140,150,160,800000000}),"VACIO","140 y -","140-150","150-160","&gt;160","")</f>
        <v>&gt;160</v>
      </c>
      <c r="W11" s="146">
        <v>79</v>
      </c>
      <c r="X11" s="178" t="str">
        <f>CHOOSE(MATCH(W:W,{0,1,90,120,800000000}),"VACIO","90 y -","90-120","&gt;120","")</f>
        <v>90 y -</v>
      </c>
      <c r="Y11" s="146" t="s">
        <v>63</v>
      </c>
      <c r="Z11" s="146" t="s">
        <v>65</v>
      </c>
      <c r="AA11" s="146" t="s">
        <v>65</v>
      </c>
      <c r="AB11" s="146" t="s">
        <v>63</v>
      </c>
      <c r="AC11" s="146" t="s">
        <v>72</v>
      </c>
      <c r="AD11" s="196" t="s">
        <v>73</v>
      </c>
      <c r="AE11" s="198">
        <v>43685</v>
      </c>
      <c r="AF11" s="197" t="s">
        <v>73</v>
      </c>
      <c r="AG11" s="219" t="s">
        <v>63</v>
      </c>
      <c r="AH11" s="219" t="s">
        <v>109</v>
      </c>
      <c r="AI11" s="198">
        <v>43818</v>
      </c>
      <c r="AJ11" s="218">
        <v>75</v>
      </c>
      <c r="AK11" s="147">
        <v>43567</v>
      </c>
      <c r="AL11" s="146">
        <v>192</v>
      </c>
      <c r="AM11" s="146">
        <v>108</v>
      </c>
      <c r="AN11" s="178" t="str">
        <f>CHOOSE(MATCH(AM:AM,{0,1,100,800000000}),"VACIO","100 y -","100 y +","")</f>
        <v>100 y +</v>
      </c>
      <c r="AO11" s="146">
        <v>45</v>
      </c>
      <c r="AP11" s="146">
        <v>196</v>
      </c>
      <c r="AQ11" s="146">
        <v>5.7</v>
      </c>
      <c r="AR11" s="178" t="str">
        <f>CHOOSE(MATCH(AQ:AQ,{0,1,7,8,9,12,30}),"VACIO","7 y -","7-8","8-9","9-12","&gt;12","")</f>
        <v>7 y -</v>
      </c>
      <c r="AS11" s="143">
        <v>5</v>
      </c>
      <c r="AT11" s="178" t="str">
        <f>CHOOSE(MATCH(AS:AS,{0,0.1,30,80000000}),"VACIO","30 y -","30 y +","")</f>
        <v>30 y -</v>
      </c>
      <c r="AU11" s="146">
        <v>0.7</v>
      </c>
      <c r="AV11" s="236">
        <v>16.6</v>
      </c>
      <c r="AW11" s="178" t="str">
        <f>CHOOSE(MATCH(AV:AV,{0,0.1,30,80000000}),"VACIO","30 y -","30 y +","")</f>
        <v>30 y -</v>
      </c>
      <c r="AX11" s="242">
        <v>85</v>
      </c>
      <c r="AY11" s="178" t="str">
        <f ca="1">CHOOSE(MATCH(AX:AX,{0,1,15,30,45,60,80000000}),"VACIO","15 y -","15-29","30-44","45-59","60 y +","")</f>
        <v>60 y +</v>
      </c>
      <c r="AZ11" s="146"/>
      <c r="BA11" s="147">
        <v>43482</v>
      </c>
      <c r="BB11" s="247" t="str">
        <f ca="1" t="shared" si="3"/>
        <v>No Vigente</v>
      </c>
      <c r="BC11" s="146" t="s">
        <v>77</v>
      </c>
      <c r="BD11" s="147">
        <v>43837</v>
      </c>
      <c r="BE11" s="147">
        <v>43922</v>
      </c>
      <c r="BF11" s="251" t="str">
        <f ca="1" t="shared" si="4"/>
        <v>activo</v>
      </c>
      <c r="BG11" s="196"/>
    </row>
    <row r="12" s="129" customFormat="1" ht="14.25" customHeight="1" spans="1:59">
      <c r="A12" s="145" t="s">
        <v>110</v>
      </c>
      <c r="B12" s="146" t="s">
        <v>111</v>
      </c>
      <c r="C12" s="146">
        <v>4380</v>
      </c>
      <c r="D12" s="147">
        <v>28244</v>
      </c>
      <c r="E12" s="175">
        <f ca="1" t="shared" si="0"/>
        <v>43990</v>
      </c>
      <c r="F12" s="176">
        <f ca="1" t="shared" si="1"/>
        <v>15746</v>
      </c>
      <c r="G12" s="177">
        <f ca="1" t="shared" si="2"/>
        <v>43</v>
      </c>
      <c r="H12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2" s="146">
        <v>1</v>
      </c>
      <c r="J12" s="147">
        <v>41137</v>
      </c>
      <c r="K12" s="146" t="s">
        <v>59</v>
      </c>
      <c r="L12" s="146" t="s">
        <v>60</v>
      </c>
      <c r="M12" s="146" t="s">
        <v>112</v>
      </c>
      <c r="N12" s="146" t="s">
        <v>62</v>
      </c>
      <c r="O12" s="146" t="s">
        <v>89</v>
      </c>
      <c r="P12" s="143" t="s">
        <v>63</v>
      </c>
      <c r="Q12" s="143" t="s">
        <v>63</v>
      </c>
      <c r="R12" s="146">
        <v>79.7</v>
      </c>
      <c r="S12" s="146">
        <v>87.5</v>
      </c>
      <c r="T12" s="146" t="s">
        <v>64</v>
      </c>
      <c r="U12" s="146">
        <v>132</v>
      </c>
      <c r="V12" s="178" t="str">
        <f>CHOOSE(MATCH(U:U,{0,1,140,150,160,800000000}),"VACIO","140 y -","140-150","150-160","&gt;160","")</f>
        <v>140 y -</v>
      </c>
      <c r="W12" s="146">
        <v>88</v>
      </c>
      <c r="X12" s="178" t="str">
        <f>CHOOSE(MATCH(W:W,{0,1,90,120,800000000}),"VACIO","90 y -","90-120","&gt;120","")</f>
        <v>90 y -</v>
      </c>
      <c r="Y12" s="146" t="s">
        <v>63</v>
      </c>
      <c r="Z12" s="146" t="s">
        <v>65</v>
      </c>
      <c r="AA12" s="146" t="s">
        <v>63</v>
      </c>
      <c r="AB12" s="146" t="s">
        <v>63</v>
      </c>
      <c r="AC12" s="146" t="s">
        <v>72</v>
      </c>
      <c r="AD12" s="196" t="s">
        <v>67</v>
      </c>
      <c r="AE12" s="197"/>
      <c r="AF12" s="197"/>
      <c r="AG12" s="219" t="s">
        <v>63</v>
      </c>
      <c r="AH12" s="219"/>
      <c r="AI12" s="197"/>
      <c r="AJ12" s="218">
        <v>96</v>
      </c>
      <c r="AK12" s="147">
        <v>43438</v>
      </c>
      <c r="AL12" s="146">
        <v>188</v>
      </c>
      <c r="AM12" s="146">
        <v>120</v>
      </c>
      <c r="AN12" s="178" t="str">
        <f>CHOOSE(MATCH(AM:AM,{0,1,100,800000000}),"VACIO","100 y -","100 y +","")</f>
        <v>100 y +</v>
      </c>
      <c r="AO12" s="146">
        <v>41</v>
      </c>
      <c r="AP12" s="146">
        <v>133</v>
      </c>
      <c r="AQ12" s="146">
        <v>6</v>
      </c>
      <c r="AR12" s="178" t="str">
        <f>CHOOSE(MATCH(AQ:AQ,{0;1;7;8;9;12;30}),"VACIO","7 y -","7-8","8-9","9-12","&gt;12","")</f>
        <v>7 y -</v>
      </c>
      <c r="AS12" s="143">
        <v>1</v>
      </c>
      <c r="AT12" s="178" t="str">
        <f>CHOOSE(MATCH(AS:AS,{0,0.1,30,80000000}),"VACIO","30 y -","30 y +","")</f>
        <v>30 y -</v>
      </c>
      <c r="AU12" s="146">
        <v>0.7</v>
      </c>
      <c r="AV12" s="236">
        <f>IFERROR(AS:AS/AU:AU,"")</f>
        <v>1.42857142857143</v>
      </c>
      <c r="AW12" s="178" t="str">
        <f>CHOOSE(MATCH(AV:AV,{0,0.1,30,80000000}),"VACIO","30 y -","30 y +","")</f>
        <v>30 y -</v>
      </c>
      <c r="AX12" s="242">
        <v>107</v>
      </c>
      <c r="AY12" s="178" t="str">
        <f ca="1">CHOOSE(MATCH(AX:AX,{0,1,15,30,45,60,80000000}),"VACIO","15 y -","15-29","30-44","45-59","60 y +","")</f>
        <v>60 y +</v>
      </c>
      <c r="AZ12" s="146"/>
      <c r="BA12" s="147"/>
      <c r="BB12" s="247" t="str">
        <f ca="1" t="shared" si="3"/>
        <v>No Vigente</v>
      </c>
      <c r="BC12" s="146"/>
      <c r="BD12" s="147">
        <v>43852</v>
      </c>
      <c r="BE12" s="147">
        <v>43922</v>
      </c>
      <c r="BF12" s="251" t="str">
        <f ca="1" t="shared" si="4"/>
        <v>activo</v>
      </c>
      <c r="BG12" s="196"/>
    </row>
    <row r="13" s="52" customFormat="1" ht="15" customHeight="1" spans="1:59">
      <c r="A13" s="148" t="s">
        <v>113</v>
      </c>
      <c r="B13" s="149" t="s">
        <v>114</v>
      </c>
      <c r="C13" s="149">
        <v>496</v>
      </c>
      <c r="D13" s="150">
        <v>23372</v>
      </c>
      <c r="E13" s="175">
        <f ca="1" t="shared" si="0"/>
        <v>43990</v>
      </c>
      <c r="F13" s="176">
        <f ca="1" t="shared" si="1"/>
        <v>20618</v>
      </c>
      <c r="G13" s="64">
        <f ca="1" t="shared" si="2"/>
        <v>56</v>
      </c>
      <c r="H13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" s="149">
        <v>1</v>
      </c>
      <c r="J13" s="150">
        <v>35713</v>
      </c>
      <c r="K13" s="149" t="s">
        <v>59</v>
      </c>
      <c r="L13" s="149" t="s">
        <v>102</v>
      </c>
      <c r="M13" s="149"/>
      <c r="N13" s="149" t="s">
        <v>62</v>
      </c>
      <c r="O13" s="149" t="s">
        <v>62</v>
      </c>
      <c r="P13" s="56" t="s">
        <v>63</v>
      </c>
      <c r="Q13" s="56" t="s">
        <v>63</v>
      </c>
      <c r="R13" s="149">
        <v>80</v>
      </c>
      <c r="S13" s="149">
        <v>70.8</v>
      </c>
      <c r="T13" s="149" t="s">
        <v>85</v>
      </c>
      <c r="U13" s="149">
        <v>142</v>
      </c>
      <c r="V13" s="178" t="str">
        <f>CHOOSE(MATCH(U:U,{0,1,140,150,160,800000000}),"VACIO","140 y -","140-150","150-160","&gt;160","")</f>
        <v>140-150</v>
      </c>
      <c r="W13" s="149">
        <v>89</v>
      </c>
      <c r="X13" s="178" t="str">
        <f>CHOOSE(MATCH(W:W,{0,1,90,120,800000000}),"VACIO","90 y -","90-120","&gt;120","")</f>
        <v>90 y -</v>
      </c>
      <c r="Y13" s="149" t="s">
        <v>65</v>
      </c>
      <c r="Z13" s="149" t="s">
        <v>63</v>
      </c>
      <c r="AA13" s="149" t="s">
        <v>65</v>
      </c>
      <c r="AB13" s="149" t="s">
        <v>65</v>
      </c>
      <c r="AC13" s="149" t="s">
        <v>72</v>
      </c>
      <c r="AD13" s="199" t="s">
        <v>73</v>
      </c>
      <c r="AE13" s="201">
        <v>43711</v>
      </c>
      <c r="AF13" s="200" t="s">
        <v>73</v>
      </c>
      <c r="AG13" s="220" t="s">
        <v>63</v>
      </c>
      <c r="AH13" s="220"/>
      <c r="AI13" s="200"/>
      <c r="AJ13" s="221">
        <v>319</v>
      </c>
      <c r="AK13" s="150">
        <v>43668</v>
      </c>
      <c r="AL13" s="149">
        <v>212</v>
      </c>
      <c r="AM13" s="149">
        <v>134</v>
      </c>
      <c r="AN13" s="178" t="str">
        <f>CHOOSE(MATCH(AM:AM,{0,1,100,800000000}),"VACIO","100 y -","100 y +","")</f>
        <v>100 y +</v>
      </c>
      <c r="AO13" s="149">
        <v>42</v>
      </c>
      <c r="AP13" s="149">
        <v>177</v>
      </c>
      <c r="AQ13" s="149">
        <v>11.1</v>
      </c>
      <c r="AR13" s="178" t="str">
        <f>CHOOSE(MATCH(AQ:AQ,{0,1,7,8,9,12,30}),"VACIO","7 y -","7-8","8-9","9-12","&gt;12","")</f>
        <v>9-12</v>
      </c>
      <c r="AS13" s="149">
        <v>24</v>
      </c>
      <c r="AT13" s="178" t="str">
        <f>CHOOSE(MATCH(AS:AS,{0,0.1,30,80000000}),"VACIO","30 y -","30 y +","")</f>
        <v>30 y -</v>
      </c>
      <c r="AU13" s="149">
        <v>0.7</v>
      </c>
      <c r="AV13" s="81">
        <f>IFERROR(AS:AS/AU:AU,"")</f>
        <v>34.2857142857143</v>
      </c>
      <c r="AW13" s="178" t="str">
        <f>CHOOSE(MATCH(AV:AV,{0,0.1,30,80000000}),"VACIO","30 y -","30 y +","")</f>
        <v>30 y +</v>
      </c>
      <c r="AX13" s="83">
        <v>97</v>
      </c>
      <c r="AY13" s="178" t="str">
        <f ca="1">CHOOSE(MATCH(AX:AX,{0,1,15,30,45,60,80000000}),"VACIO","15 y -","15-29","30-44","45-59","60 y +","")</f>
        <v>60 y +</v>
      </c>
      <c r="AZ13" s="149"/>
      <c r="BA13" s="150">
        <v>42886</v>
      </c>
      <c r="BB13" s="85" t="str">
        <f ca="1" t="shared" si="3"/>
        <v>No Vigente</v>
      </c>
      <c r="BC13" s="149" t="s">
        <v>77</v>
      </c>
      <c r="BD13" s="150">
        <v>43711</v>
      </c>
      <c r="BE13" s="150">
        <v>43800</v>
      </c>
      <c r="BF13" s="252" t="str">
        <f ca="1" t="shared" si="4"/>
        <v>activo</v>
      </c>
      <c r="BG13" s="199"/>
    </row>
    <row r="14" s="129" customFormat="1" ht="15" customHeight="1" spans="1:59">
      <c r="A14" s="151" t="s">
        <v>115</v>
      </c>
      <c r="B14" s="152" t="s">
        <v>116</v>
      </c>
      <c r="C14" s="152">
        <v>2568</v>
      </c>
      <c r="D14" s="153">
        <v>25451</v>
      </c>
      <c r="E14" s="175">
        <f ca="1" t="shared" si="0"/>
        <v>43990</v>
      </c>
      <c r="F14" s="176">
        <f ca="1" t="shared" si="1"/>
        <v>18539</v>
      </c>
      <c r="G14" s="177">
        <f ca="1" t="shared" si="2"/>
        <v>50</v>
      </c>
      <c r="H14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" s="143">
        <v>1</v>
      </c>
      <c r="J14" s="144">
        <v>42258</v>
      </c>
      <c r="K14" s="143" t="s">
        <v>59</v>
      </c>
      <c r="L14" s="143" t="s">
        <v>60</v>
      </c>
      <c r="M14" s="143" t="s">
        <v>117</v>
      </c>
      <c r="N14" s="143"/>
      <c r="O14" s="143"/>
      <c r="P14" s="143" t="s">
        <v>63</v>
      </c>
      <c r="Q14" s="143" t="s">
        <v>63</v>
      </c>
      <c r="R14" s="143">
        <v>70</v>
      </c>
      <c r="S14" s="143">
        <v>60.5</v>
      </c>
      <c r="T14" s="143" t="s">
        <v>85</v>
      </c>
      <c r="U14" s="143">
        <v>114</v>
      </c>
      <c r="V14" s="178" t="str">
        <f>CHOOSE(MATCH(U:U,{0,1,140,150,160,800000000}),"VACIO","140 y -","140-150","150-160","&gt;160","")</f>
        <v>140 y -</v>
      </c>
      <c r="W14" s="143">
        <v>70</v>
      </c>
      <c r="X14" s="178" t="str">
        <f>CHOOSE(MATCH(W:W,{0,1,90,120,800000000}),"VACIO","90 y -","90-120","&gt;120","")</f>
        <v>90 y -</v>
      </c>
      <c r="Y14" s="143" t="s">
        <v>63</v>
      </c>
      <c r="Z14" s="143" t="s">
        <v>65</v>
      </c>
      <c r="AA14" s="143" t="s">
        <v>65</v>
      </c>
      <c r="AB14" s="143" t="s">
        <v>65</v>
      </c>
      <c r="AC14" s="143" t="s">
        <v>72</v>
      </c>
      <c r="AD14" s="193" t="s">
        <v>74</v>
      </c>
      <c r="AE14" s="195"/>
      <c r="AF14" s="195"/>
      <c r="AG14" s="216"/>
      <c r="AH14" s="216"/>
      <c r="AI14" s="195"/>
      <c r="AJ14" s="217"/>
      <c r="AK14" s="233"/>
      <c r="AL14" s="143"/>
      <c r="AM14" s="143"/>
      <c r="AN14" s="178" t="str">
        <f>CHOOSE(MATCH(AM:AM,{0,1,100,800000000}),"VACIO","100 y -","100 y +","")</f>
        <v>VACIO</v>
      </c>
      <c r="AO14" s="143"/>
      <c r="AP14" s="143"/>
      <c r="AQ14" s="143"/>
      <c r="AR14" s="178" t="str">
        <f>CHOOSE(MATCH(AQ:AQ,{0,1,7,8,9,12,30}),"VACIO","7 y -","7-8","8-9","9-12","&gt;12","")</f>
        <v>VACIO</v>
      </c>
      <c r="AS14" s="143"/>
      <c r="AT14" s="178" t="str">
        <f>CHOOSE(MATCH(AS:AS,{0,0.1,30,80000000}),"VACIO","30 y -","30 y +","")</f>
        <v>VACIO</v>
      </c>
      <c r="AU14" s="143"/>
      <c r="AV14" s="236"/>
      <c r="AW14" s="178" t="str">
        <f>CHOOSE(MATCH(AV:AV,{0,0.1,30,80000000}),"VACIO","30 y -","30 y +","")</f>
        <v>VACIO</v>
      </c>
      <c r="AX14" s="242"/>
      <c r="AY14" s="178" t="str">
        <f ca="1">CHOOSE(MATCH(AX:AX,{0,1,15,30,45,60,80000000}),"VACIO","15 y -","15-29","30-44","45-59","60 y +","")</f>
        <v>VACIO</v>
      </c>
      <c r="AZ14" s="143"/>
      <c r="BA14" s="144"/>
      <c r="BB14" s="247" t="str">
        <f ca="1" t="shared" si="3"/>
        <v>No Vigente</v>
      </c>
      <c r="BC14" s="143"/>
      <c r="BD14" s="144">
        <v>43502</v>
      </c>
      <c r="BE14" s="144">
        <v>43518</v>
      </c>
      <c r="BF14" s="251" t="str">
        <f ca="1" t="shared" si="4"/>
        <v>pasivo</v>
      </c>
      <c r="BG14" s="193"/>
    </row>
    <row r="15" s="129" customFormat="1" ht="15" customHeight="1" spans="1:59">
      <c r="A15" s="142" t="s">
        <v>118</v>
      </c>
      <c r="B15" s="143" t="s">
        <v>119</v>
      </c>
      <c r="C15" s="143">
        <v>6759</v>
      </c>
      <c r="D15" s="144">
        <v>23608</v>
      </c>
      <c r="E15" s="175">
        <f ca="1" t="shared" si="0"/>
        <v>43990</v>
      </c>
      <c r="F15" s="176">
        <f ca="1" t="shared" si="1"/>
        <v>20382</v>
      </c>
      <c r="G15" s="177">
        <f ca="1" t="shared" si="2"/>
        <v>55</v>
      </c>
      <c r="H15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5" s="143">
        <v>1</v>
      </c>
      <c r="J15" s="144">
        <v>42398</v>
      </c>
      <c r="K15" s="183" t="s">
        <v>59</v>
      </c>
      <c r="L15" s="183" t="s">
        <v>102</v>
      </c>
      <c r="M15" s="183" t="s">
        <v>120</v>
      </c>
      <c r="N15" s="183" t="s">
        <v>62</v>
      </c>
      <c r="O15" s="183" t="s">
        <v>62</v>
      </c>
      <c r="P15" s="143" t="s">
        <v>63</v>
      </c>
      <c r="Q15" s="143" t="s">
        <v>63</v>
      </c>
      <c r="R15" s="155">
        <v>76.7</v>
      </c>
      <c r="S15" s="155">
        <v>71.5</v>
      </c>
      <c r="T15" s="183" t="s">
        <v>85</v>
      </c>
      <c r="U15" s="155">
        <v>120</v>
      </c>
      <c r="V15" s="178" t="str">
        <f>CHOOSE(MATCH(U:U,{0,1,140,150,160,800000000}),"VACIO","140 y -","140-150","150-160","&gt;160","")</f>
        <v>140 y -</v>
      </c>
      <c r="W15" s="155">
        <v>64</v>
      </c>
      <c r="X15" s="178" t="str">
        <f>CHOOSE(MATCH(W:W,{0,1,90,120,800000000}),"VACIO","90 y -","90-120","&gt;120","")</f>
        <v>90 y -</v>
      </c>
      <c r="Y15" s="183" t="s">
        <v>63</v>
      </c>
      <c r="Z15" s="143" t="s">
        <v>65</v>
      </c>
      <c r="AA15" s="183" t="s">
        <v>63</v>
      </c>
      <c r="AB15" s="183" t="s">
        <v>63</v>
      </c>
      <c r="AC15" s="183" t="s">
        <v>72</v>
      </c>
      <c r="AD15" s="202" t="s">
        <v>73</v>
      </c>
      <c r="AE15" s="203">
        <v>43809</v>
      </c>
      <c r="AF15" s="204" t="s">
        <v>74</v>
      </c>
      <c r="AG15" s="222" t="s">
        <v>63</v>
      </c>
      <c r="AH15" s="222"/>
      <c r="AI15" s="204"/>
      <c r="AJ15" s="223">
        <v>78</v>
      </c>
      <c r="AK15" s="156">
        <v>43837</v>
      </c>
      <c r="AL15" s="155">
        <v>201</v>
      </c>
      <c r="AM15" s="155">
        <v>131</v>
      </c>
      <c r="AN15" s="178" t="str">
        <f>CHOOSE(MATCH(AM:AM,{0,1,100,800000000}),"VACIO","100 y -","100 y +","")</f>
        <v>100 y +</v>
      </c>
      <c r="AO15" s="155">
        <v>54</v>
      </c>
      <c r="AP15" s="155">
        <v>79</v>
      </c>
      <c r="AQ15" s="155">
        <v>5.7</v>
      </c>
      <c r="AR15" s="178" t="str">
        <f>CHOOSE(MATCH(AQ:AQ,{0,1,7,8,9,12,30}),"VACIO","7 y -","7-8","8-9","9-12","&gt;12","")</f>
        <v>7 y -</v>
      </c>
      <c r="AS15" s="143">
        <v>5.9</v>
      </c>
      <c r="AT15" s="178" t="str">
        <f>CHOOSE(MATCH(AS:AS,{0,0.1,30,80000000}),"VACIO","30 y -","30 y +","")</f>
        <v>30 y -</v>
      </c>
      <c r="AU15" s="143">
        <v>0.7</v>
      </c>
      <c r="AV15" s="236">
        <v>0.004</v>
      </c>
      <c r="AW15" s="178" t="s">
        <v>121</v>
      </c>
      <c r="AX15" s="242">
        <v>98</v>
      </c>
      <c r="AY15" s="178" t="str">
        <f ca="1">CHOOSE(MATCH(AX:AX,{0,1,15,30,45,60,80000000}),"VACIO","15 y -","15-29","30-44","45-59","60 y +","")</f>
        <v>60 y +</v>
      </c>
      <c r="AZ15" s="143"/>
      <c r="BA15" s="144">
        <v>42954</v>
      </c>
      <c r="BB15" s="247" t="str">
        <f ca="1" t="shared" si="3"/>
        <v>No Vigente</v>
      </c>
      <c r="BC15" s="183" t="s">
        <v>77</v>
      </c>
      <c r="BD15" s="144">
        <v>43851</v>
      </c>
      <c r="BE15" s="144">
        <v>43891</v>
      </c>
      <c r="BF15" s="251" t="str">
        <f ca="1" t="shared" si="4"/>
        <v>activo</v>
      </c>
      <c r="BG15" s="193"/>
    </row>
    <row r="16" s="129" customFormat="1" ht="15" customHeight="1" spans="1:59">
      <c r="A16" s="145" t="s">
        <v>122</v>
      </c>
      <c r="B16" s="146" t="s">
        <v>123</v>
      </c>
      <c r="C16" s="146">
        <v>1518</v>
      </c>
      <c r="D16" s="147">
        <v>24378</v>
      </c>
      <c r="E16" s="175">
        <f ca="1" t="shared" si="0"/>
        <v>43990</v>
      </c>
      <c r="F16" s="176">
        <f ca="1" t="shared" si="1"/>
        <v>19612</v>
      </c>
      <c r="G16" s="177">
        <f ca="1" t="shared" si="2"/>
        <v>53</v>
      </c>
      <c r="H1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" s="146">
        <v>1</v>
      </c>
      <c r="J16" s="147">
        <v>39069</v>
      </c>
      <c r="K16" s="146" t="s">
        <v>59</v>
      </c>
      <c r="L16" s="146" t="s">
        <v>60</v>
      </c>
      <c r="M16" s="146" t="s">
        <v>124</v>
      </c>
      <c r="N16" s="146" t="s">
        <v>62</v>
      </c>
      <c r="O16" s="146" t="s">
        <v>62</v>
      </c>
      <c r="P16" s="143" t="s">
        <v>63</v>
      </c>
      <c r="Q16" s="143" t="s">
        <v>63</v>
      </c>
      <c r="R16" s="146">
        <v>56.5</v>
      </c>
      <c r="S16" s="146">
        <v>65.5</v>
      </c>
      <c r="T16" s="146" t="s">
        <v>76</v>
      </c>
      <c r="U16" s="146">
        <v>110</v>
      </c>
      <c r="V16" s="178" t="str">
        <f>CHOOSE(MATCH(U:U,{0,1,140,150,160,800000000}),"VACIO","140 y -","140-150","150-160","&gt;160","")</f>
        <v>140 y -</v>
      </c>
      <c r="W16" s="146">
        <v>70</v>
      </c>
      <c r="X16" s="178" t="str">
        <f>CHOOSE(MATCH(W:W,{0,1,90,120,800000000}),"VACIO","90 y -","90-120","&gt;120","")</f>
        <v>90 y -</v>
      </c>
      <c r="Y16" s="146" t="s">
        <v>63</v>
      </c>
      <c r="Z16" s="146" t="s">
        <v>65</v>
      </c>
      <c r="AA16" s="146" t="s">
        <v>63</v>
      </c>
      <c r="AB16" s="146" t="s">
        <v>63</v>
      </c>
      <c r="AC16" s="146" t="s">
        <v>72</v>
      </c>
      <c r="AD16" s="196" t="s">
        <v>74</v>
      </c>
      <c r="AE16" s="197"/>
      <c r="AF16" s="197"/>
      <c r="AG16" s="219" t="s">
        <v>63</v>
      </c>
      <c r="AH16" s="219"/>
      <c r="AI16" s="197"/>
      <c r="AJ16" s="218">
        <v>68</v>
      </c>
      <c r="AK16" s="147">
        <v>43859</v>
      </c>
      <c r="AL16" s="146">
        <v>158</v>
      </c>
      <c r="AM16" s="146">
        <v>85</v>
      </c>
      <c r="AN16" s="178" t="str">
        <f>CHOOSE(MATCH(AM:AM,{0,1,100,800000000}),"VACIO","100 y -","100 y +","")</f>
        <v>100 y -</v>
      </c>
      <c r="AO16" s="146">
        <v>62</v>
      </c>
      <c r="AP16" s="146">
        <v>53</v>
      </c>
      <c r="AQ16" s="146"/>
      <c r="AR16" s="178" t="str">
        <f>CHOOSE(MATCH(AQ:AQ,{0,1,7,8,9,12,30}),"VACIO","7 y -","7-8","8-9","9-12","&gt;12","")</f>
        <v>VACIO</v>
      </c>
      <c r="AS16" s="143">
        <v>1.2</v>
      </c>
      <c r="AT16" s="178" t="str">
        <f>CHOOSE(MATCH(AS:AS,{0,0.1,30,80000000}),"VACIO","30 y -","30 y +","")</f>
        <v>30 y -</v>
      </c>
      <c r="AU16" s="146">
        <v>0.7</v>
      </c>
      <c r="AV16" s="236">
        <f>IFERROR(AS:AS/AU:AU,"")</f>
        <v>1.71428571428571</v>
      </c>
      <c r="AW16" s="178" t="str">
        <f>CHOOSE(MATCH(AV:AV,{0,0.1,30,80000000}),"VACIO","30 y -","30 y +","")</f>
        <v>30 y -</v>
      </c>
      <c r="AX16" s="242">
        <v>100</v>
      </c>
      <c r="AY16" s="178" t="str">
        <f ca="1">CHOOSE(MATCH(AX:AX,{0,1,15,30,45,60,80000000}),"VACIO","15 y -","15-29","30-44","45-59","60 y +","")</f>
        <v>60 y +</v>
      </c>
      <c r="AZ16" s="146"/>
      <c r="BA16" s="147"/>
      <c r="BB16" s="247" t="str">
        <f ca="1" t="shared" si="3"/>
        <v>No Vigente</v>
      </c>
      <c r="BC16" s="146"/>
      <c r="BD16" s="147">
        <v>43860</v>
      </c>
      <c r="BE16" s="147">
        <v>44197</v>
      </c>
      <c r="BF16" s="251" t="str">
        <f ca="1" t="shared" si="4"/>
        <v>activo</v>
      </c>
      <c r="BG16" s="196"/>
    </row>
    <row r="17" s="129" customFormat="1" ht="15" customHeight="1" spans="1:59">
      <c r="A17" s="154" t="s">
        <v>125</v>
      </c>
      <c r="B17" s="155" t="s">
        <v>126</v>
      </c>
      <c r="C17" s="155">
        <v>5444</v>
      </c>
      <c r="D17" s="156">
        <v>21524</v>
      </c>
      <c r="E17" s="175">
        <f ca="1" t="shared" si="0"/>
        <v>43990</v>
      </c>
      <c r="F17" s="176">
        <f ca="1" t="shared" si="1"/>
        <v>22466</v>
      </c>
      <c r="G17" s="177">
        <f ca="1" t="shared" si="2"/>
        <v>61</v>
      </c>
      <c r="H1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7" s="143">
        <v>1</v>
      </c>
      <c r="J17" s="144">
        <v>42180</v>
      </c>
      <c r="K17" s="143" t="s">
        <v>101</v>
      </c>
      <c r="L17" s="143" t="s">
        <v>60</v>
      </c>
      <c r="M17" s="143" t="s">
        <v>127</v>
      </c>
      <c r="N17" s="143" t="s">
        <v>89</v>
      </c>
      <c r="O17" s="143" t="s">
        <v>89</v>
      </c>
      <c r="P17" s="143" t="s">
        <v>63</v>
      </c>
      <c r="Q17" s="143" t="s">
        <v>63</v>
      </c>
      <c r="R17" s="143">
        <v>75</v>
      </c>
      <c r="S17" s="143">
        <v>68.5</v>
      </c>
      <c r="T17" s="143" t="s">
        <v>85</v>
      </c>
      <c r="U17" s="143">
        <v>116</v>
      </c>
      <c r="V17" s="178" t="str">
        <f>CHOOSE(MATCH(U:U,{0,1,140,150,160,800000000}),"VACIO","140 y -","140-150","150-160","&gt;160","")</f>
        <v>140 y -</v>
      </c>
      <c r="W17" s="143">
        <v>76</v>
      </c>
      <c r="X17" s="178" t="str">
        <f>CHOOSE(MATCH(W:W,{0,1,90,120,800000000}),"VACIO","90 y -","90-120","&gt;120","")</f>
        <v>90 y -</v>
      </c>
      <c r="Y17" s="144" t="s">
        <v>63</v>
      </c>
      <c r="Z17" s="143" t="s">
        <v>65</v>
      </c>
      <c r="AA17" s="143" t="s">
        <v>65</v>
      </c>
      <c r="AB17" s="143" t="s">
        <v>65</v>
      </c>
      <c r="AC17" s="143" t="s">
        <v>66</v>
      </c>
      <c r="AD17" s="193" t="s">
        <v>67</v>
      </c>
      <c r="AE17" s="195"/>
      <c r="AF17" s="195"/>
      <c r="AG17" s="216" t="s">
        <v>63</v>
      </c>
      <c r="AH17" s="216"/>
      <c r="AI17" s="195"/>
      <c r="AJ17" s="217">
        <v>124</v>
      </c>
      <c r="AK17" s="144">
        <v>42999</v>
      </c>
      <c r="AL17" s="143">
        <v>211</v>
      </c>
      <c r="AM17" s="143">
        <v>124</v>
      </c>
      <c r="AN17" s="178" t="str">
        <f>CHOOSE(MATCH(AM:AM,{0,1,100,800000000}),"VACIO","100 y -","100 y +","")</f>
        <v>100 y +</v>
      </c>
      <c r="AO17" s="143">
        <v>41</v>
      </c>
      <c r="AP17" s="143">
        <v>227</v>
      </c>
      <c r="AQ17" s="143">
        <v>6.3</v>
      </c>
      <c r="AR17" s="178" t="str">
        <f>CHOOSE(MATCH(AQ:AQ,{0,1,7,8,9,12,30}),"VACIO","7 y -","7-8","8-9","9-12","&gt;12","")</f>
        <v>7 y -</v>
      </c>
      <c r="AS17" s="143"/>
      <c r="AT17" s="178" t="str">
        <f>CHOOSE(MATCH(AS:AS,{0,0.1,30,80000000}),"VACIO","30 y -","30 y +","")</f>
        <v>VACIO</v>
      </c>
      <c r="AU17" s="143">
        <v>0.8</v>
      </c>
      <c r="AV17" s="236"/>
      <c r="AW17" s="178" t="str">
        <f>CHOOSE(MATCH(AV:AV,{0,0.1,30,80000000}),"VACIO","30 y -","30 y +","")</f>
        <v>VACIO</v>
      </c>
      <c r="AX17" s="242">
        <v>98</v>
      </c>
      <c r="AY17" s="178" t="str">
        <f ca="1">CHOOSE(MATCH(AX:AX,{0,1,15,30,45,60,80000000}),"VACIO","15 y -","15-29","30-44","45-59","60 y +","")</f>
        <v>60 y +</v>
      </c>
      <c r="AZ17" s="143"/>
      <c r="BA17" s="144"/>
      <c r="BB17" s="247" t="str">
        <f ca="1" t="shared" si="3"/>
        <v>No Vigente</v>
      </c>
      <c r="BC17" s="143"/>
      <c r="BD17" s="144">
        <v>43621</v>
      </c>
      <c r="BE17" s="144">
        <v>43739</v>
      </c>
      <c r="BF17" s="251" t="str">
        <f ca="1" t="shared" si="4"/>
        <v>activo</v>
      </c>
      <c r="BG17" s="193" t="s">
        <v>128</v>
      </c>
    </row>
    <row r="18" s="129" customFormat="1" ht="15" customHeight="1" spans="1:59">
      <c r="A18" s="142" t="s">
        <v>129</v>
      </c>
      <c r="B18" s="143" t="s">
        <v>130</v>
      </c>
      <c r="C18" s="143">
        <v>6636</v>
      </c>
      <c r="D18" s="144">
        <v>17557</v>
      </c>
      <c r="E18" s="175">
        <f ca="1" t="shared" si="0"/>
        <v>43990</v>
      </c>
      <c r="F18" s="176">
        <f ca="1" t="shared" si="1"/>
        <v>26433</v>
      </c>
      <c r="G18" s="177">
        <f ca="1" t="shared" si="2"/>
        <v>72</v>
      </c>
      <c r="H1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8" s="143">
        <v>1</v>
      </c>
      <c r="J18" s="144">
        <v>42139</v>
      </c>
      <c r="K18" s="143" t="s">
        <v>59</v>
      </c>
      <c r="L18" s="143" t="s">
        <v>60</v>
      </c>
      <c r="M18" s="143" t="s">
        <v>131</v>
      </c>
      <c r="N18" s="143" t="s">
        <v>62</v>
      </c>
      <c r="O18" s="143" t="s">
        <v>62</v>
      </c>
      <c r="P18" s="143" t="s">
        <v>63</v>
      </c>
      <c r="Q18" s="143" t="s">
        <v>63</v>
      </c>
      <c r="R18" s="143">
        <v>70</v>
      </c>
      <c r="S18" s="143">
        <v>72.4</v>
      </c>
      <c r="T18" s="143" t="s">
        <v>64</v>
      </c>
      <c r="U18" s="143">
        <v>140</v>
      </c>
      <c r="V18" s="178" t="str">
        <f>CHOOSE(MATCH(U:U,{0,1,140,150,160,800000000}),"VACIO","140 y -","140-150","150-160","&gt;160","")</f>
        <v>140-150</v>
      </c>
      <c r="W18" s="143">
        <v>90</v>
      </c>
      <c r="X18" s="178" t="str">
        <f>CHOOSE(MATCH(W:W,{0,1,90,120,800000000}),"VACIO","90 y -","90-120","&gt;120","")</f>
        <v>90-120</v>
      </c>
      <c r="Y18" s="143" t="s">
        <v>63</v>
      </c>
      <c r="Z18" s="143" t="s">
        <v>65</v>
      </c>
      <c r="AA18" s="143" t="s">
        <v>63</v>
      </c>
      <c r="AB18" s="143" t="s">
        <v>63</v>
      </c>
      <c r="AC18" s="143" t="s">
        <v>72</v>
      </c>
      <c r="AD18" s="193" t="s">
        <v>74</v>
      </c>
      <c r="AE18" s="195"/>
      <c r="AF18" s="195"/>
      <c r="AG18" s="216" t="s">
        <v>63</v>
      </c>
      <c r="AH18" s="216" t="s">
        <v>132</v>
      </c>
      <c r="AI18" s="194">
        <v>43419</v>
      </c>
      <c r="AJ18" s="217">
        <v>75</v>
      </c>
      <c r="AK18" s="144">
        <v>43892</v>
      </c>
      <c r="AL18" s="143">
        <v>227</v>
      </c>
      <c r="AM18" s="143">
        <v>133</v>
      </c>
      <c r="AN18" s="178" t="str">
        <f>CHOOSE(MATCH(AM:AM,{0,1,100,800000000}),"VACIO","100 y -","100 y +","")</f>
        <v>100 y +</v>
      </c>
      <c r="AO18" s="143">
        <v>65</v>
      </c>
      <c r="AP18" s="143">
        <v>143</v>
      </c>
      <c r="AQ18" s="143"/>
      <c r="AR18" s="178" t="str">
        <f>CHOOSE(MATCH(AQ:AQ,{0,1,7,8,9,12,30}),"VACIO","7 y -","7-8","8-9","9-12","&gt;12","")</f>
        <v>VACIO</v>
      </c>
      <c r="AS18" s="143">
        <v>53</v>
      </c>
      <c r="AT18" s="178" t="str">
        <f>CHOOSE(MATCH(AS:AS,{0,0.1,30,80000000}),"VACIO","30 y -","30 y +","")</f>
        <v>30 y +</v>
      </c>
      <c r="AU18" s="143">
        <v>0.9</v>
      </c>
      <c r="AV18" s="236"/>
      <c r="AW18" s="178" t="str">
        <f>CHOOSE(MATCH(AV:AV,{0,0.1,30,80000000}),"VACIO","30 y -","30 y +","")</f>
        <v>VACIO</v>
      </c>
      <c r="AX18" s="242"/>
      <c r="AY18" s="178" t="str">
        <f ca="1">CHOOSE(MATCH(AX:AX,{0,1,15,30,45,60,80000000}),"VACIO","15 y -","15-29","30-44","45-59","60 y +","")</f>
        <v>VACIO</v>
      </c>
      <c r="AZ18" s="143" t="s">
        <v>76</v>
      </c>
      <c r="BA18" s="144"/>
      <c r="BB18" s="247" t="str">
        <f ca="1" t="shared" si="3"/>
        <v>No Vigente</v>
      </c>
      <c r="BC18" s="143"/>
      <c r="BD18" s="144">
        <v>43906</v>
      </c>
      <c r="BE18" s="144">
        <v>44120</v>
      </c>
      <c r="BF18" s="251" t="str">
        <f ca="1" t="shared" si="4"/>
        <v>activo</v>
      </c>
      <c r="BG18" s="251"/>
    </row>
    <row r="19" s="129" customFormat="1" ht="15" customHeight="1" spans="1:59">
      <c r="A19" s="142" t="s">
        <v>133</v>
      </c>
      <c r="B19" s="157" t="s">
        <v>134</v>
      </c>
      <c r="C19" s="157">
        <v>5735</v>
      </c>
      <c r="D19" s="144">
        <v>10953</v>
      </c>
      <c r="E19" s="175">
        <f ca="1" t="shared" si="0"/>
        <v>43990</v>
      </c>
      <c r="F19" s="176">
        <f ca="1" t="shared" si="1"/>
        <v>33037</v>
      </c>
      <c r="G19" s="177">
        <f ca="1" t="shared" si="2"/>
        <v>90</v>
      </c>
      <c r="H1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9" s="143">
        <v>1</v>
      </c>
      <c r="J19" s="144">
        <v>41963</v>
      </c>
      <c r="K19" s="143" t="s">
        <v>59</v>
      </c>
      <c r="L19" s="143" t="s">
        <v>60</v>
      </c>
      <c r="M19" s="143" t="s">
        <v>131</v>
      </c>
      <c r="N19" s="143"/>
      <c r="O19" s="143"/>
      <c r="P19" s="143" t="s">
        <v>63</v>
      </c>
      <c r="Q19" s="143" t="s">
        <v>63</v>
      </c>
      <c r="R19" s="143">
        <v>57</v>
      </c>
      <c r="S19" s="143">
        <v>54</v>
      </c>
      <c r="T19" s="143" t="s">
        <v>85</v>
      </c>
      <c r="U19" s="143">
        <v>131</v>
      </c>
      <c r="V19" s="178" t="str">
        <f>CHOOSE(MATCH(U:U,{0,1,140,150,160,800000000}),"VACIO","140 y -","140-150","150-160","&gt;160","")</f>
        <v>140 y -</v>
      </c>
      <c r="W19" s="143">
        <v>74</v>
      </c>
      <c r="X19" s="178" t="str">
        <f>CHOOSE(MATCH(W:W,{0,1,90,120,800000000}),"VACIO","90 y -","90-120","&gt;120","")</f>
        <v>90 y -</v>
      </c>
      <c r="Y19" s="143" t="s">
        <v>63</v>
      </c>
      <c r="Z19" s="143" t="s">
        <v>65</v>
      </c>
      <c r="AA19" s="143" t="s">
        <v>65</v>
      </c>
      <c r="AB19" s="143" t="s">
        <v>65</v>
      </c>
      <c r="AC19" s="143" t="s">
        <v>72</v>
      </c>
      <c r="AD19" s="193" t="s">
        <v>73</v>
      </c>
      <c r="AE19" s="195"/>
      <c r="AF19" s="195"/>
      <c r="AG19" s="216"/>
      <c r="AH19" s="216" t="s">
        <v>135</v>
      </c>
      <c r="AI19" s="194">
        <v>42927</v>
      </c>
      <c r="AJ19" s="217">
        <v>91</v>
      </c>
      <c r="AK19" s="144">
        <v>43370</v>
      </c>
      <c r="AL19" s="143">
        <v>133</v>
      </c>
      <c r="AM19" s="143">
        <v>81</v>
      </c>
      <c r="AN19" s="178" t="str">
        <f>CHOOSE(MATCH(AM:AM,{0,1,100,800000000}),"VACIO","100 y -","100 y +","")</f>
        <v>100 y -</v>
      </c>
      <c r="AO19" s="143">
        <v>37</v>
      </c>
      <c r="AP19" s="143">
        <v>73</v>
      </c>
      <c r="AQ19" s="143"/>
      <c r="AR19" s="178" t="str">
        <f>CHOOSE(MATCH(AQ:AQ,{0,1,7,8,9,12,30}),"VACIO","7 y -","7-8","8-9","9-12","&gt;12","")</f>
        <v>VACIO</v>
      </c>
      <c r="AS19" s="143">
        <v>1</v>
      </c>
      <c r="AT19" s="178" t="str">
        <f>CHOOSE(MATCH(AS:AS,{0,0.1,30,80000000}),"VACIO","30 y -","30 y +","")</f>
        <v>30 y -</v>
      </c>
      <c r="AU19" s="143">
        <v>1.6</v>
      </c>
      <c r="AV19" s="236">
        <v>3.91</v>
      </c>
      <c r="AW19" s="178" t="str">
        <f>CHOOSE(MATCH(AV:AV,{0,0.1,30,80000000}),"VACIO","30 y -","30 y +","")</f>
        <v>30 y -</v>
      </c>
      <c r="AX19" s="242">
        <v>28.47</v>
      </c>
      <c r="AY19" s="178" t="str">
        <f ca="1">CHOOSE(MATCH(AX:AX,{0,1,15,30,45,60,80000000}),"VACIO","15 y -","15-29","30-44","45-59","60 y +","")</f>
        <v>15-29</v>
      </c>
      <c r="AZ19" s="143"/>
      <c r="BA19" s="144"/>
      <c r="BB19" s="247" t="str">
        <f ca="1" t="shared" si="3"/>
        <v>No Vigente</v>
      </c>
      <c r="BC19" s="143"/>
      <c r="BD19" s="144">
        <v>43370</v>
      </c>
      <c r="BE19" s="144">
        <v>43525</v>
      </c>
      <c r="BF19" s="251" t="str">
        <f ca="1" t="shared" si="4"/>
        <v>pasivo</v>
      </c>
      <c r="BG19" s="193"/>
    </row>
    <row r="20" s="130" customFormat="1" ht="15" customHeight="1" spans="1:59">
      <c r="A20" s="158" t="s">
        <v>136</v>
      </c>
      <c r="B20" s="159" t="s">
        <v>137</v>
      </c>
      <c r="C20" s="159">
        <v>67</v>
      </c>
      <c r="D20" s="160">
        <v>12118</v>
      </c>
      <c r="E20" s="175">
        <f ca="1" t="shared" si="0"/>
        <v>43990</v>
      </c>
      <c r="F20" s="176">
        <f ca="1" t="shared" si="1"/>
        <v>31872</v>
      </c>
      <c r="G20" s="177">
        <f ca="1" t="shared" si="2"/>
        <v>87</v>
      </c>
      <c r="H2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0" s="146">
        <v>1</v>
      </c>
      <c r="J20" s="147">
        <v>36685</v>
      </c>
      <c r="K20" s="146" t="s">
        <v>59</v>
      </c>
      <c r="L20" s="146" t="s">
        <v>102</v>
      </c>
      <c r="M20" s="146" t="s">
        <v>138</v>
      </c>
      <c r="N20" s="146" t="s">
        <v>62</v>
      </c>
      <c r="O20" s="146" t="s">
        <v>62</v>
      </c>
      <c r="P20" s="143" t="s">
        <v>63</v>
      </c>
      <c r="Q20" s="143" t="s">
        <v>63</v>
      </c>
      <c r="R20" s="146">
        <v>68</v>
      </c>
      <c r="S20" s="189">
        <v>59.5</v>
      </c>
      <c r="T20" s="146" t="s">
        <v>85</v>
      </c>
      <c r="U20" s="190">
        <v>110</v>
      </c>
      <c r="V20" s="178" t="str">
        <f>CHOOSE(MATCH(U:U,{0,1,140,150,160,800000000}),"VACIO","140 y -","140-150","150-160","&gt;160","")</f>
        <v>140 y -</v>
      </c>
      <c r="W20" s="146">
        <v>60</v>
      </c>
      <c r="X20" s="178" t="str">
        <f>CHOOSE(MATCH(W:W,{0,1,90,120,800000000}),"VACIO","90 y -","90-120","&gt;120","")</f>
        <v>90 y -</v>
      </c>
      <c r="Y20" s="146" t="s">
        <v>63</v>
      </c>
      <c r="Z20" s="146" t="s">
        <v>65</v>
      </c>
      <c r="AA20" s="146" t="s">
        <v>65</v>
      </c>
      <c r="AB20" s="146" t="s">
        <v>65</v>
      </c>
      <c r="AC20" s="146" t="s">
        <v>72</v>
      </c>
      <c r="AD20" s="196" t="s">
        <v>73</v>
      </c>
      <c r="AE20" s="198">
        <v>43476</v>
      </c>
      <c r="AF20" s="197" t="s">
        <v>74</v>
      </c>
      <c r="AG20" s="219" t="s">
        <v>63</v>
      </c>
      <c r="AH20" s="219" t="s">
        <v>139</v>
      </c>
      <c r="AI20" s="198">
        <v>43503</v>
      </c>
      <c r="AJ20" s="218">
        <v>127</v>
      </c>
      <c r="AK20" s="147">
        <v>43409</v>
      </c>
      <c r="AL20" s="146">
        <v>158</v>
      </c>
      <c r="AM20" s="146">
        <v>69</v>
      </c>
      <c r="AN20" s="178" t="str">
        <f>CHOOSE(MATCH(AM:AM,{0,1,100,800000000}),"VACIO","100 y -","100 y +","")</f>
        <v>100 y -</v>
      </c>
      <c r="AO20" s="146">
        <v>73</v>
      </c>
      <c r="AP20" s="146">
        <v>80</v>
      </c>
      <c r="AQ20" s="146">
        <v>6.1</v>
      </c>
      <c r="AR20" s="178" t="str">
        <f>CHOOSE(MATCH(AQ:AQ,{0,1,7,8,9,12,30}),"VACIO","7 y -","7-8","8-9","9-12","&gt;12","")</f>
        <v>7 y -</v>
      </c>
      <c r="AS20" s="146">
        <v>21</v>
      </c>
      <c r="AT20" s="178" t="str">
        <f>CHOOSE(MATCH(AS:AS,{0,0.1,30,80000000}),"VACIO","30 y -","30 y +","")</f>
        <v>30 y -</v>
      </c>
      <c r="AU20" s="146">
        <v>0.8</v>
      </c>
      <c r="AV20" s="236">
        <f>IFERROR(AS:AS/AU:AU,"")</f>
        <v>26.25</v>
      </c>
      <c r="AW20" s="178" t="str">
        <f>CHOOSE(MATCH(AV:AV,{0,0.1,30,80000000}),"VACIO","30 y -","30 y +","")</f>
        <v>30 y -</v>
      </c>
      <c r="AX20" s="242">
        <v>67</v>
      </c>
      <c r="AY20" s="178" t="str">
        <f ca="1">CHOOSE(MATCH(AX:AX,{0,1,15,30,45,60,80000000}),"VACIO","15 y -","15-29","30-44","45-59","60 y +","")</f>
        <v>60 y +</v>
      </c>
      <c r="AZ20" s="146" t="s">
        <v>76</v>
      </c>
      <c r="BA20" s="147">
        <v>43175</v>
      </c>
      <c r="BB20" s="247" t="str">
        <f ca="1" t="shared" si="3"/>
        <v>No Vigente</v>
      </c>
      <c r="BC20" s="146" t="s">
        <v>77</v>
      </c>
      <c r="BD20" s="147">
        <v>43846</v>
      </c>
      <c r="BE20" s="147">
        <v>43922</v>
      </c>
      <c r="BF20" s="251" t="str">
        <f ca="1" t="shared" si="4"/>
        <v>activo</v>
      </c>
      <c r="BG20" s="196" t="s">
        <v>140</v>
      </c>
    </row>
    <row r="21" s="52" customFormat="1" ht="15" customHeight="1" spans="1:59">
      <c r="A21" s="148" t="s">
        <v>141</v>
      </c>
      <c r="B21" s="161" t="s">
        <v>142</v>
      </c>
      <c r="C21" s="161">
        <v>2361</v>
      </c>
      <c r="D21" s="150">
        <v>17884</v>
      </c>
      <c r="E21" s="175">
        <f ca="1" t="shared" si="0"/>
        <v>43990</v>
      </c>
      <c r="F21" s="176">
        <f ca="1" t="shared" si="1"/>
        <v>26106</v>
      </c>
      <c r="G21" s="64">
        <f ca="1" t="shared" si="2"/>
        <v>71</v>
      </c>
      <c r="H21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1" s="149">
        <v>1</v>
      </c>
      <c r="J21" s="150">
        <v>40036</v>
      </c>
      <c r="K21" s="149" t="s">
        <v>59</v>
      </c>
      <c r="L21" s="149" t="s">
        <v>60</v>
      </c>
      <c r="M21" s="149" t="s">
        <v>143</v>
      </c>
      <c r="N21" s="149" t="s">
        <v>62</v>
      </c>
      <c r="O21" s="149" t="s">
        <v>89</v>
      </c>
      <c r="P21" s="149" t="s">
        <v>63</v>
      </c>
      <c r="Q21" s="149" t="s">
        <v>63</v>
      </c>
      <c r="R21" s="149">
        <v>64.5</v>
      </c>
      <c r="S21" s="149">
        <v>52</v>
      </c>
      <c r="T21" s="149" t="s">
        <v>76</v>
      </c>
      <c r="U21" s="149">
        <v>150</v>
      </c>
      <c r="V21" s="178" t="str">
        <f>CHOOSE(MATCH(U:U,{0,1,140,150,160,800000000}),"VACIO","140 y -","140-150","150-160","&gt;160","")</f>
        <v>150-160</v>
      </c>
      <c r="W21" s="149">
        <v>80</v>
      </c>
      <c r="X21" s="178" t="str">
        <f>CHOOSE(MATCH(W:W,{0,1,90,120,800000000}),"VACIO","90 y -","90-120","&gt;120","")</f>
        <v>90 y -</v>
      </c>
      <c r="Y21" s="149" t="s">
        <v>63</v>
      </c>
      <c r="Z21" s="149" t="s">
        <v>63</v>
      </c>
      <c r="AA21" s="149" t="s">
        <v>65</v>
      </c>
      <c r="AB21" s="149" t="s">
        <v>65</v>
      </c>
      <c r="AC21" s="149" t="s">
        <v>72</v>
      </c>
      <c r="AD21" s="199" t="s">
        <v>67</v>
      </c>
      <c r="AE21" s="200"/>
      <c r="AF21" s="200"/>
      <c r="AG21" s="220" t="s">
        <v>63</v>
      </c>
      <c r="AH21" s="220" t="s">
        <v>144</v>
      </c>
      <c r="AI21" s="201">
        <v>43311</v>
      </c>
      <c r="AJ21" s="221">
        <v>90</v>
      </c>
      <c r="AK21" s="150">
        <v>43230</v>
      </c>
      <c r="AL21" s="149">
        <v>210</v>
      </c>
      <c r="AM21" s="149">
        <v>108</v>
      </c>
      <c r="AN21" s="178" t="str">
        <f>CHOOSE(MATCH(AM:AM,{0,1,100,800000000}),"VACIO","100 y -","100 y +","")</f>
        <v>100 y +</v>
      </c>
      <c r="AO21" s="149">
        <v>52</v>
      </c>
      <c r="AP21" s="149">
        <v>249</v>
      </c>
      <c r="AQ21" s="149">
        <v>5.4</v>
      </c>
      <c r="AR21" s="178" t="str">
        <f>CHOOSE(MATCH(AQ:AQ,{0;1;7;8;9;12;30}),"VACIO","7 y -","7-8","8-9","9-12","&gt;12","")</f>
        <v>7 y -</v>
      </c>
      <c r="AS21" s="149">
        <v>1</v>
      </c>
      <c r="AT21" s="178" t="str">
        <f>CHOOSE(MATCH(AS:AS,{0,0.1,30,80000000}),"VACIO","30 y -","30 y +","")</f>
        <v>30 y -</v>
      </c>
      <c r="AU21" s="149">
        <v>0.7</v>
      </c>
      <c r="AV21" s="81">
        <v>15</v>
      </c>
      <c r="AW21" s="178" t="str">
        <f>CHOOSE(MATCH(AV:AV,{0,0.1,30,80000000}),"VACIO","30 y -","30 y +","")</f>
        <v>30 y -</v>
      </c>
      <c r="AX21" s="83">
        <v>88</v>
      </c>
      <c r="AY21" s="178" t="str">
        <f ca="1">CHOOSE(MATCH(AX:AX,{0,1,15,30,45,60,80000000}),"VACIO","15 y -","15-29","30-44","45-59","60 y +","")</f>
        <v>60 y +</v>
      </c>
      <c r="AZ21" s="149" t="s">
        <v>76</v>
      </c>
      <c r="BA21" s="150"/>
      <c r="BB21" s="85" t="str">
        <f ca="1" t="shared" si="3"/>
        <v>No Vigente</v>
      </c>
      <c r="BC21" s="149"/>
      <c r="BD21" s="150">
        <v>43703</v>
      </c>
      <c r="BE21" s="150">
        <v>43862</v>
      </c>
      <c r="BF21" s="252" t="str">
        <f ca="1" t="shared" si="4"/>
        <v>activo</v>
      </c>
      <c r="BG21" s="199"/>
    </row>
    <row r="22" s="129" customFormat="1" ht="15" customHeight="1" spans="1:59">
      <c r="A22" s="145" t="s">
        <v>145</v>
      </c>
      <c r="B22" s="146" t="s">
        <v>146</v>
      </c>
      <c r="C22" s="146">
        <v>3076</v>
      </c>
      <c r="D22" s="147">
        <v>19414</v>
      </c>
      <c r="E22" s="175">
        <f ca="1" t="shared" si="0"/>
        <v>43990</v>
      </c>
      <c r="F22" s="176">
        <f ca="1" t="shared" si="1"/>
        <v>24576</v>
      </c>
      <c r="G22" s="177">
        <f ca="1" t="shared" si="2"/>
        <v>67</v>
      </c>
      <c r="H22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22" s="146">
        <v>1</v>
      </c>
      <c r="J22" s="147">
        <v>37158</v>
      </c>
      <c r="K22" s="146" t="s">
        <v>59</v>
      </c>
      <c r="L22" s="146" t="s">
        <v>102</v>
      </c>
      <c r="M22" s="146" t="s">
        <v>61</v>
      </c>
      <c r="N22" s="146" t="s">
        <v>62</v>
      </c>
      <c r="O22" s="146" t="s">
        <v>62</v>
      </c>
      <c r="P22" s="143" t="s">
        <v>63</v>
      </c>
      <c r="Q22" s="143" t="s">
        <v>63</v>
      </c>
      <c r="R22" s="146">
        <v>72.5</v>
      </c>
      <c r="S22" s="146">
        <v>74.2</v>
      </c>
      <c r="T22" s="146" t="s">
        <v>64</v>
      </c>
      <c r="U22" s="146">
        <v>138</v>
      </c>
      <c r="V22" s="178" t="str">
        <f>CHOOSE(MATCH(U:U,{0,1,140,150,160,800000000}),"VACIO","140 y -","140-150","150-160","&gt;160","")</f>
        <v>140 y -</v>
      </c>
      <c r="W22" s="146">
        <v>76</v>
      </c>
      <c r="X22" s="178" t="str">
        <f>CHOOSE(MATCH(W:W,{0,1,90,120,800000000}),"VACIO","90 y -","90-120","&gt;120","")</f>
        <v>90 y -</v>
      </c>
      <c r="Y22" s="146" t="s">
        <v>63</v>
      </c>
      <c r="Z22" s="146" t="s">
        <v>65</v>
      </c>
      <c r="AA22" s="146" t="s">
        <v>65</v>
      </c>
      <c r="AB22" s="146" t="s">
        <v>65</v>
      </c>
      <c r="AC22" s="146" t="s">
        <v>72</v>
      </c>
      <c r="AD22" s="196" t="s">
        <v>73</v>
      </c>
      <c r="AE22" s="198">
        <v>43804</v>
      </c>
      <c r="AF22" s="197" t="s">
        <v>74</v>
      </c>
      <c r="AG22" s="219" t="s">
        <v>63</v>
      </c>
      <c r="AH22" s="219" t="s">
        <v>98</v>
      </c>
      <c r="AI22" s="198">
        <v>43577</v>
      </c>
      <c r="AJ22" s="218">
        <v>96</v>
      </c>
      <c r="AK22" s="147">
        <v>43620</v>
      </c>
      <c r="AL22" s="146">
        <v>171</v>
      </c>
      <c r="AM22" s="146">
        <v>110</v>
      </c>
      <c r="AN22" s="178" t="str">
        <f>CHOOSE(MATCH(AM:AM,{0,1,100,800000000}),"VACIO","100 y -","100 y +","")</f>
        <v>100 y +</v>
      </c>
      <c r="AO22" s="146">
        <v>38</v>
      </c>
      <c r="AP22" s="146">
        <v>115</v>
      </c>
      <c r="AQ22" s="146">
        <v>6.4</v>
      </c>
      <c r="AR22" s="178" t="str">
        <f>CHOOSE(MATCH(AQ:AQ,{0,1,7,8,9,12,30}),"VACIO","7 y -","7-8","8-9","9-12","&gt;12","")</f>
        <v>7 y -</v>
      </c>
      <c r="AS22" s="146">
        <v>100</v>
      </c>
      <c r="AT22" s="178" t="str">
        <f>CHOOSE(MATCH(AS:AS,{0,0.1,30,80000000}),"VACIO","30 y -","30 y +","")</f>
        <v>30 y +</v>
      </c>
      <c r="AU22" s="146">
        <v>1</v>
      </c>
      <c r="AV22" s="236"/>
      <c r="AW22" s="178" t="str">
        <f>CHOOSE(MATCH(AV:AV,{0,0.1,30,80000000}),"VACIO","30 y -","30 y +","")</f>
        <v>VACIO</v>
      </c>
      <c r="AX22" s="242">
        <v>58</v>
      </c>
      <c r="AY22" s="178" t="str">
        <f ca="1">CHOOSE(MATCH(AX:AX,{0,1,15,30,45,60,80000000}),"VACIO","15 y -","15-29","30-44","45-59","60 y +","")</f>
        <v>45-59</v>
      </c>
      <c r="AZ22" s="146"/>
      <c r="BA22" s="147">
        <v>42998</v>
      </c>
      <c r="BB22" s="247" t="str">
        <f ca="1" t="shared" si="3"/>
        <v>No Vigente</v>
      </c>
      <c r="BC22" s="146" t="s">
        <v>77</v>
      </c>
      <c r="BD22" s="147">
        <v>43717</v>
      </c>
      <c r="BE22" s="147">
        <v>43770</v>
      </c>
      <c r="BF22" s="251" t="str">
        <f ca="1" t="shared" si="4"/>
        <v>activo</v>
      </c>
      <c r="BG22" s="196"/>
    </row>
    <row r="23" s="129" customFormat="1" ht="15" customHeight="1" spans="1:59">
      <c r="A23" s="142" t="s">
        <v>147</v>
      </c>
      <c r="B23" s="143" t="s">
        <v>148</v>
      </c>
      <c r="C23" s="143">
        <v>1683</v>
      </c>
      <c r="D23" s="144">
        <v>25441</v>
      </c>
      <c r="E23" s="175">
        <f ca="1" t="shared" si="0"/>
        <v>43990</v>
      </c>
      <c r="F23" s="176">
        <f ca="1" t="shared" si="1"/>
        <v>18549</v>
      </c>
      <c r="G23" s="177">
        <f ca="1" t="shared" si="2"/>
        <v>50</v>
      </c>
      <c r="H23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23" s="143">
        <v>1</v>
      </c>
      <c r="J23" s="144">
        <v>41824</v>
      </c>
      <c r="K23" s="143" t="s">
        <v>59</v>
      </c>
      <c r="L23" s="143" t="s">
        <v>60</v>
      </c>
      <c r="M23" s="143" t="s">
        <v>149</v>
      </c>
      <c r="N23" s="143" t="s">
        <v>62</v>
      </c>
      <c r="O23" s="143" t="s">
        <v>62</v>
      </c>
      <c r="P23" s="143" t="s">
        <v>63</v>
      </c>
      <c r="Q23" s="143" t="s">
        <v>63</v>
      </c>
      <c r="R23" s="143">
        <v>68</v>
      </c>
      <c r="S23" s="143">
        <v>69.7</v>
      </c>
      <c r="T23" s="143" t="s">
        <v>64</v>
      </c>
      <c r="U23" s="143">
        <v>126</v>
      </c>
      <c r="V23" s="178" t="str">
        <f>CHOOSE(MATCH(U:U,{0,1,140,150,160,800000000}),"VACIO","140 y -","140-150","150-160","&gt;160","")</f>
        <v>140 y -</v>
      </c>
      <c r="W23" s="143">
        <v>80</v>
      </c>
      <c r="X23" s="178" t="str">
        <f>CHOOSE(MATCH(W:W,{0,1,90,120,800000000}),"VACIO","90 y -","90-120","&gt;120","")</f>
        <v>90 y -</v>
      </c>
      <c r="Y23" s="143" t="s">
        <v>63</v>
      </c>
      <c r="Z23" s="143" t="s">
        <v>65</v>
      </c>
      <c r="AA23" s="143" t="s">
        <v>65</v>
      </c>
      <c r="AB23" s="143" t="s">
        <v>65</v>
      </c>
      <c r="AC23" s="143" t="s">
        <v>72</v>
      </c>
      <c r="AD23" s="193" t="s">
        <v>74</v>
      </c>
      <c r="AE23" s="195"/>
      <c r="AF23" s="195"/>
      <c r="AG23" s="216" t="s">
        <v>63</v>
      </c>
      <c r="AH23" s="216"/>
      <c r="AI23" s="195"/>
      <c r="AJ23" s="217">
        <v>97</v>
      </c>
      <c r="AK23" s="144">
        <v>43655</v>
      </c>
      <c r="AL23" s="143">
        <v>188</v>
      </c>
      <c r="AM23" s="143">
        <v>112</v>
      </c>
      <c r="AN23" s="178" t="str">
        <f>CHOOSE(MATCH(AM:AM,{0,1,100,800000000}),"VACIO","100 y -","100 y +","")</f>
        <v>100 y +</v>
      </c>
      <c r="AO23" s="143">
        <v>59</v>
      </c>
      <c r="AP23" s="143">
        <v>87</v>
      </c>
      <c r="AQ23" s="143"/>
      <c r="AR23" s="178" t="str">
        <f>CHOOSE(MATCH(AQ:AQ,{0,1,7,8,9,12,30}),"VACIO","7 y -","7-8","8-9","9-12","&gt;12","")</f>
        <v>VACIO</v>
      </c>
      <c r="AS23" s="143">
        <v>1</v>
      </c>
      <c r="AT23" s="178" t="str">
        <f>CHOOSE(MATCH(AS:AS,{0,0.1,30,80000000}),"VACIO","30 y -","30 y +","")</f>
        <v>30 y -</v>
      </c>
      <c r="AU23" s="143">
        <v>0.8</v>
      </c>
      <c r="AV23" s="236">
        <f>IFERROR(AS:AS/AU:AU,"")</f>
        <v>1.25</v>
      </c>
      <c r="AW23" s="178" t="str">
        <f>CHOOSE(MATCH(AV:AV,{0,0.1,30,80000000}),"VACIO","30 y -","30 y +","")</f>
        <v>30 y -</v>
      </c>
      <c r="AX23" s="242">
        <v>86</v>
      </c>
      <c r="AY23" s="178" t="str">
        <f ca="1">CHOOSE(MATCH(AX:AX,{0,1,15,30,45,60,80000000}),"VACIO","15 y -","15-29","30-44","45-59","60 y +","")</f>
        <v>60 y +</v>
      </c>
      <c r="AZ23" s="143" t="s">
        <v>76</v>
      </c>
      <c r="BA23" s="144"/>
      <c r="BB23" s="247" t="str">
        <f ca="1" t="shared" si="3"/>
        <v>No Vigente</v>
      </c>
      <c r="BC23" s="143"/>
      <c r="BD23" s="144">
        <v>43837</v>
      </c>
      <c r="BE23" s="144">
        <v>44013</v>
      </c>
      <c r="BF23" s="251" t="str">
        <f ca="1" t="shared" si="4"/>
        <v>activo</v>
      </c>
      <c r="BG23" s="193"/>
    </row>
    <row r="24" s="129" customFormat="1" ht="15" customHeight="1" spans="1:59">
      <c r="A24" s="154" t="s">
        <v>150</v>
      </c>
      <c r="B24" s="155" t="s">
        <v>151</v>
      </c>
      <c r="C24" s="155">
        <v>5160</v>
      </c>
      <c r="D24" s="156">
        <v>33573</v>
      </c>
      <c r="E24" s="175">
        <f ca="1" t="shared" si="0"/>
        <v>43990</v>
      </c>
      <c r="F24" s="176">
        <f ca="1" t="shared" si="1"/>
        <v>10417</v>
      </c>
      <c r="G24" s="177">
        <f ca="1" t="shared" si="2"/>
        <v>28</v>
      </c>
      <c r="H24" s="17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24" s="143">
        <v>1</v>
      </c>
      <c r="J24" s="144">
        <v>43229</v>
      </c>
      <c r="K24" s="143" t="s">
        <v>59</v>
      </c>
      <c r="L24" s="143" t="s">
        <v>70</v>
      </c>
      <c r="M24" s="143" t="s">
        <v>61</v>
      </c>
      <c r="N24" s="143"/>
      <c r="O24" s="143"/>
      <c r="P24" s="143" t="s">
        <v>63</v>
      </c>
      <c r="Q24" s="143" t="s">
        <v>63</v>
      </c>
      <c r="R24" s="143">
        <v>119</v>
      </c>
      <c r="S24" s="143">
        <v>113</v>
      </c>
      <c r="T24" s="143" t="s">
        <v>64</v>
      </c>
      <c r="U24" s="143">
        <v>134</v>
      </c>
      <c r="V24" s="178" t="str">
        <f>CHOOSE(MATCH(U:U,{0,1,140,150,160,800000000}),"VACIO","140 y -","140-150","150-160","&gt;160","")</f>
        <v>140 y -</v>
      </c>
      <c r="W24" s="143">
        <v>92</v>
      </c>
      <c r="X24" s="178" t="str">
        <f>CHOOSE(MATCH(W:W,{0,1,90,120,800000000}),"VACIO","90 y -","90-120","&gt;120","")</f>
        <v>90-120</v>
      </c>
      <c r="Y24" s="143" t="s">
        <v>63</v>
      </c>
      <c r="Z24" s="143" t="s">
        <v>63</v>
      </c>
      <c r="AA24" s="143" t="s">
        <v>63</v>
      </c>
      <c r="AB24" s="143" t="s">
        <v>63</v>
      </c>
      <c r="AC24" s="143" t="s">
        <v>66</v>
      </c>
      <c r="AD24" s="193" t="s">
        <v>73</v>
      </c>
      <c r="AE24" s="194">
        <v>43229</v>
      </c>
      <c r="AF24" s="195" t="s">
        <v>74</v>
      </c>
      <c r="AG24" s="216"/>
      <c r="AH24" s="216"/>
      <c r="AI24" s="195"/>
      <c r="AJ24" s="217">
        <v>131</v>
      </c>
      <c r="AK24" s="144">
        <v>43229</v>
      </c>
      <c r="AL24" s="143">
        <v>181</v>
      </c>
      <c r="AM24" s="143">
        <v>64</v>
      </c>
      <c r="AN24" s="178" t="str">
        <f>CHOOSE(MATCH(AM:AM,{0,1,100,800000000}),"VACIO","100 y -","100 y +","")</f>
        <v>100 y -</v>
      </c>
      <c r="AO24" s="143">
        <v>50</v>
      </c>
      <c r="AP24" s="143">
        <v>335</v>
      </c>
      <c r="AQ24" s="143"/>
      <c r="AR24" s="178" t="str">
        <f>CHOOSE(MATCH(AQ:AQ,{0;1;7;8;9;12;30}),"VACIO","7 y -","7-8","8-9","9-12","&gt;12","")</f>
        <v>VACIO</v>
      </c>
      <c r="AS24" s="143"/>
      <c r="AT24" s="178" t="str">
        <f>CHOOSE(MATCH(AS:AS,{0,0.1,30,80000000}),"VACIO","30 y -","30 y +","")</f>
        <v>VACIO</v>
      </c>
      <c r="AU24" s="143"/>
      <c r="AV24" s="236"/>
      <c r="AW24" s="178" t="str">
        <f>CHOOSE(MATCH(AV:AV,{0,0.1,30,80000000}),"VACIO","30 y -","30 y +","")</f>
        <v>VACIO</v>
      </c>
      <c r="AX24" s="242"/>
      <c r="AY24" s="178" t="str">
        <f ca="1">CHOOSE(MATCH(AX:AX,{0,1,15,30,45,60,80000000}),"VACIO","15 y -","15-29","30-44","45-59","60 y +","")</f>
        <v>VACIO</v>
      </c>
      <c r="AZ24" s="143"/>
      <c r="BA24" s="144"/>
      <c r="BB24" s="247" t="str">
        <f ca="1" t="shared" si="3"/>
        <v>No Vigente</v>
      </c>
      <c r="BC24" s="143"/>
      <c r="BD24" s="144">
        <v>43451</v>
      </c>
      <c r="BE24" s="144">
        <v>43556</v>
      </c>
      <c r="BF24" s="251" t="str">
        <f ca="1" t="shared" si="4"/>
        <v>pasivo</v>
      </c>
      <c r="BG24" s="193"/>
    </row>
    <row r="25" s="131" customFormat="1" ht="15" customHeight="1" spans="1:59">
      <c r="A25" s="162" t="s">
        <v>152</v>
      </c>
      <c r="B25" s="163" t="s">
        <v>153</v>
      </c>
      <c r="C25" s="163">
        <v>3875</v>
      </c>
      <c r="D25" s="164">
        <v>21361</v>
      </c>
      <c r="E25" s="175">
        <f ca="1" t="shared" si="0"/>
        <v>43990</v>
      </c>
      <c r="F25" s="176">
        <f ca="1" t="shared" si="1"/>
        <v>22629</v>
      </c>
      <c r="G25" s="179">
        <f ca="1" t="shared" si="2"/>
        <v>61</v>
      </c>
      <c r="H25" s="18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5" s="163">
        <v>1</v>
      </c>
      <c r="J25" s="164">
        <v>40709</v>
      </c>
      <c r="K25" s="163" t="s">
        <v>101</v>
      </c>
      <c r="L25" s="163" t="s">
        <v>102</v>
      </c>
      <c r="M25" s="163" t="s">
        <v>154</v>
      </c>
      <c r="N25" s="163" t="s">
        <v>62</v>
      </c>
      <c r="O25" s="163" t="s">
        <v>89</v>
      </c>
      <c r="P25" s="187" t="s">
        <v>63</v>
      </c>
      <c r="Q25" s="187" t="s">
        <v>63</v>
      </c>
      <c r="R25" s="163">
        <v>80.5</v>
      </c>
      <c r="S25" s="163">
        <v>89</v>
      </c>
      <c r="T25" s="163" t="s">
        <v>85</v>
      </c>
      <c r="U25" s="163">
        <v>120</v>
      </c>
      <c r="V25" s="178" t="str">
        <f>CHOOSE(MATCH(U:U,{0;1;140;150;160;800000000}),"VACIO","140 y -","140-150","150-160","&gt;160","")</f>
        <v>140 y -</v>
      </c>
      <c r="W25" s="163">
        <v>72</v>
      </c>
      <c r="X25" s="178" t="str">
        <f>CHOOSE(MATCH(W:W,{0,1,90,120,800000000}),"VACIO","90 y -","90-120","&gt;120","")</f>
        <v>90 y -</v>
      </c>
      <c r="Y25" s="163" t="s">
        <v>63</v>
      </c>
      <c r="Z25" s="163" t="s">
        <v>65</v>
      </c>
      <c r="AA25" s="163" t="s">
        <v>65</v>
      </c>
      <c r="AB25" s="163" t="s">
        <v>65</v>
      </c>
      <c r="AC25" s="163" t="s">
        <v>72</v>
      </c>
      <c r="AD25" s="205" t="s">
        <v>73</v>
      </c>
      <c r="AE25" s="206">
        <v>43873</v>
      </c>
      <c r="AF25" s="207" t="s">
        <v>74</v>
      </c>
      <c r="AG25" s="224"/>
      <c r="AH25" s="224"/>
      <c r="AI25" s="207"/>
      <c r="AJ25" s="225">
        <v>96</v>
      </c>
      <c r="AK25" s="164">
        <v>43845</v>
      </c>
      <c r="AL25" s="163">
        <v>215</v>
      </c>
      <c r="AM25" s="163">
        <v>137.7</v>
      </c>
      <c r="AN25" s="178" t="str">
        <f>CHOOSE(MATCH(AM:AM,{0,1,100,800000000}),"VACIO","100 y -","100 y +","")</f>
        <v>100 y +</v>
      </c>
      <c r="AO25" s="163">
        <v>47.7</v>
      </c>
      <c r="AP25" s="163">
        <v>148</v>
      </c>
      <c r="AQ25" s="163"/>
      <c r="AR25" s="178" t="str">
        <f>CHOOSE(MATCH(AQ:AQ,{0,1,7,8,9,12,30}),"VACIO","7 y -","7-8","8-9","9-12","&gt;12","")</f>
        <v>VACIO</v>
      </c>
      <c r="AS25" s="163">
        <v>9.6</v>
      </c>
      <c r="AT25" s="178" t="str">
        <f>CHOOSE(MATCH(AS:AS,{0,0.1,30,80000000}),"VACIO","30 y -","30 y +","")</f>
        <v>30 y -</v>
      </c>
      <c r="AU25" s="163">
        <v>1.05</v>
      </c>
      <c r="AV25" s="237">
        <v>1.05</v>
      </c>
      <c r="AW25" s="178" t="str">
        <f>CHOOSE(MATCH(AV:AV,{0,0.1,30,80000000}),"VACIO","30 y -","30 y +","")</f>
        <v>30 y -</v>
      </c>
      <c r="AX25" s="243">
        <v>76</v>
      </c>
      <c r="AY25" s="178" t="str">
        <f ca="1">CHOOSE(MATCH(AX:AX,{0;1;15;30;45;60;80000000}),"VACIO","15 y -","15-29","30-44","45-59","60 y +","")</f>
        <v>60 y +</v>
      </c>
      <c r="AZ25" s="163" t="s">
        <v>155</v>
      </c>
      <c r="BA25" s="164">
        <v>42101</v>
      </c>
      <c r="BB25" s="248" t="str">
        <f ca="1" t="shared" si="3"/>
        <v>No Vigente</v>
      </c>
      <c r="BC25" s="163" t="s">
        <v>77</v>
      </c>
      <c r="BD25" s="164">
        <v>43873</v>
      </c>
      <c r="BE25" s="164">
        <v>44044</v>
      </c>
      <c r="BF25" s="253" t="str">
        <f ca="1" t="shared" si="4"/>
        <v>activo</v>
      </c>
      <c r="BG25" s="205" t="s">
        <v>156</v>
      </c>
    </row>
    <row r="26" s="129" customFormat="1" ht="15" customHeight="1" spans="1:59">
      <c r="A26" s="145" t="s">
        <v>157</v>
      </c>
      <c r="B26" s="146" t="s">
        <v>158</v>
      </c>
      <c r="C26" s="146">
        <v>4809</v>
      </c>
      <c r="D26" s="147">
        <v>20102</v>
      </c>
      <c r="E26" s="175">
        <f ca="1" t="shared" si="0"/>
        <v>43990</v>
      </c>
      <c r="F26" s="176">
        <f ca="1" t="shared" si="1"/>
        <v>23888</v>
      </c>
      <c r="G26" s="177">
        <f ca="1" t="shared" si="2"/>
        <v>65</v>
      </c>
      <c r="H26" s="178" t="s">
        <v>159</v>
      </c>
      <c r="I26" s="146">
        <v>1</v>
      </c>
      <c r="J26" s="147">
        <v>40093</v>
      </c>
      <c r="K26" s="146" t="s">
        <v>59</v>
      </c>
      <c r="L26" s="146" t="s">
        <v>102</v>
      </c>
      <c r="M26" s="146" t="s">
        <v>160</v>
      </c>
      <c r="N26" s="146" t="s">
        <v>62</v>
      </c>
      <c r="O26" s="146" t="s">
        <v>62</v>
      </c>
      <c r="P26" s="143" t="s">
        <v>63</v>
      </c>
      <c r="Q26" s="143" t="s">
        <v>63</v>
      </c>
      <c r="R26" s="146">
        <v>69</v>
      </c>
      <c r="S26" s="146">
        <v>80</v>
      </c>
      <c r="T26" s="146" t="s">
        <v>64</v>
      </c>
      <c r="U26" s="146">
        <v>124</v>
      </c>
      <c r="V26" s="178" t="str">
        <f>CHOOSE(MATCH(U:U,{0,1,140,150,160,800000000}),"VACIO","140 y -","140-150","150-160","&gt;160","")</f>
        <v>140 y -</v>
      </c>
      <c r="W26" s="146">
        <v>64</v>
      </c>
      <c r="X26" s="178" t="str">
        <f>CHOOSE(MATCH(W:W,{0;1;90;120;800000000}),"VACIO","90 y -","90-120","&gt;120","")</f>
        <v>90 y -</v>
      </c>
      <c r="Y26" s="146" t="s">
        <v>63</v>
      </c>
      <c r="Z26" s="146" t="s">
        <v>65</v>
      </c>
      <c r="AA26" s="146" t="s">
        <v>65</v>
      </c>
      <c r="AB26" s="146" t="s">
        <v>65</v>
      </c>
      <c r="AC26" s="146" t="s">
        <v>72</v>
      </c>
      <c r="AD26" s="196" t="s">
        <v>73</v>
      </c>
      <c r="AE26" s="198">
        <v>43664</v>
      </c>
      <c r="AF26" s="197" t="s">
        <v>74</v>
      </c>
      <c r="AG26" s="219" t="s">
        <v>63</v>
      </c>
      <c r="AH26" s="219"/>
      <c r="AI26" s="197"/>
      <c r="AJ26" s="218">
        <v>138</v>
      </c>
      <c r="AK26" s="147">
        <v>43832</v>
      </c>
      <c r="AL26" s="146">
        <v>235</v>
      </c>
      <c r="AM26" s="146">
        <v>148</v>
      </c>
      <c r="AN26" s="178" t="str">
        <f>CHOOSE(MATCH(AM:AM,{0,1,100,800000000}),"VACIO","100 y -","100 y +","")</f>
        <v>100 y +</v>
      </c>
      <c r="AO26" s="146">
        <v>54</v>
      </c>
      <c r="AP26" s="146">
        <v>162</v>
      </c>
      <c r="AQ26" s="146">
        <v>5.9</v>
      </c>
      <c r="AR26" s="178" t="str">
        <f>CHOOSE(MATCH(AQ:AQ,{0,1,7,8,9,12,30}),"VACIO","7 y -","7-8","8-9","9-12","&gt;12","")</f>
        <v>7 y -</v>
      </c>
      <c r="AS26" s="146">
        <v>0.7</v>
      </c>
      <c r="AT26" s="178" t="str">
        <f>CHOOSE(MATCH(AS:AS,{0,0.1,30,80000000}),"VACIO","30 y -","30 y +","")</f>
        <v>30 y -</v>
      </c>
      <c r="AU26" s="146">
        <v>0.4</v>
      </c>
      <c r="AV26" s="236">
        <f>IFERROR(AS:AS/AU:AU,"")</f>
        <v>1.75</v>
      </c>
      <c r="AW26" s="178" t="str">
        <f>CHOOSE(MATCH(AV:AV,{0,0.1,30,80000000}),"VACIO","30 y -","30 y +","")</f>
        <v>30 y -</v>
      </c>
      <c r="AX26" s="242">
        <v>109</v>
      </c>
      <c r="AY26" s="178" t="str">
        <f ca="1">CHOOSE(MATCH(AX:AX,{0,1,15,30,45,60,80000000}),"VACIO","15 y -","15-29","30-44","45-59","60 y +","")</f>
        <v>60 y +</v>
      </c>
      <c r="AZ26" s="146" t="s">
        <v>76</v>
      </c>
      <c r="BA26" s="147">
        <v>42786</v>
      </c>
      <c r="BB26" s="247" t="str">
        <f ca="1" t="shared" si="3"/>
        <v>No Vigente</v>
      </c>
      <c r="BC26" s="146" t="s">
        <v>77</v>
      </c>
      <c r="BD26" s="147">
        <v>43887</v>
      </c>
      <c r="BE26" s="147">
        <v>44044</v>
      </c>
      <c r="BF26" s="251" t="str">
        <f ca="1" t="shared" si="4"/>
        <v>activo</v>
      </c>
      <c r="BG26" s="196"/>
    </row>
    <row r="27" s="129" customFormat="1" ht="15" customHeight="1" spans="1:59">
      <c r="A27" s="154" t="s">
        <v>161</v>
      </c>
      <c r="B27" s="155" t="s">
        <v>162</v>
      </c>
      <c r="C27" s="155">
        <v>539</v>
      </c>
      <c r="D27" s="156">
        <v>20771</v>
      </c>
      <c r="E27" s="175">
        <f ca="1" t="shared" si="0"/>
        <v>43990</v>
      </c>
      <c r="F27" s="176">
        <f ca="1" t="shared" si="1"/>
        <v>23219</v>
      </c>
      <c r="G27" s="177">
        <f ca="1" t="shared" si="2"/>
        <v>63</v>
      </c>
      <c r="H2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7" s="183">
        <v>1</v>
      </c>
      <c r="J27" s="156">
        <v>42110</v>
      </c>
      <c r="K27" s="183" t="s">
        <v>59</v>
      </c>
      <c r="L27" s="183" t="s">
        <v>102</v>
      </c>
      <c r="M27" s="183" t="s">
        <v>61</v>
      </c>
      <c r="N27" s="183" t="s">
        <v>62</v>
      </c>
      <c r="O27" s="183" t="s">
        <v>62</v>
      </c>
      <c r="P27" s="143" t="s">
        <v>63</v>
      </c>
      <c r="Q27" s="143" t="s">
        <v>63</v>
      </c>
      <c r="R27" s="143">
        <v>93</v>
      </c>
      <c r="S27" s="143">
        <v>97</v>
      </c>
      <c r="T27" s="183" t="s">
        <v>64</v>
      </c>
      <c r="U27" s="155">
        <v>136</v>
      </c>
      <c r="V27" s="178" t="str">
        <f>CHOOSE(MATCH(U:U,{0,1,140,150,160,800000000}),"VACIO","140 y -","140-150","150-160","&gt;160","")</f>
        <v>140 y -</v>
      </c>
      <c r="W27" s="155">
        <v>90</v>
      </c>
      <c r="X27" s="178" t="str">
        <f>CHOOSE(MATCH(W:W,{0,1,90,120,800000000}),"VACIO","90 y -","90-120","&gt;120","")</f>
        <v>90-120</v>
      </c>
      <c r="Y27" s="143" t="s">
        <v>65</v>
      </c>
      <c r="Z27" s="143" t="s">
        <v>65</v>
      </c>
      <c r="AA27" s="143" t="s">
        <v>65</v>
      </c>
      <c r="AB27" s="143" t="s">
        <v>65</v>
      </c>
      <c r="AC27" s="183" t="s">
        <v>72</v>
      </c>
      <c r="AD27" s="202" t="s">
        <v>73</v>
      </c>
      <c r="AE27" s="194">
        <v>43810</v>
      </c>
      <c r="AF27" s="195" t="s">
        <v>74</v>
      </c>
      <c r="AG27" s="216" t="s">
        <v>63</v>
      </c>
      <c r="AH27" s="222"/>
      <c r="AI27" s="204"/>
      <c r="AJ27" s="223">
        <v>229</v>
      </c>
      <c r="AK27" s="156">
        <v>43738</v>
      </c>
      <c r="AL27" s="155">
        <v>107</v>
      </c>
      <c r="AM27" s="155">
        <v>50</v>
      </c>
      <c r="AN27" s="178" t="str">
        <f>CHOOSE(MATCH(AM:AM,{0,1,100,800000000}),"VACIO","100 y -","100 y +","")</f>
        <v>100 y -</v>
      </c>
      <c r="AO27" s="155">
        <v>37</v>
      </c>
      <c r="AP27" s="155">
        <v>96</v>
      </c>
      <c r="AQ27" s="155">
        <v>8.6</v>
      </c>
      <c r="AR27" s="178" t="str">
        <f>CHOOSE(MATCH(AQ:AQ,{0,1,7,8,9,12,30}),"VACIO","7 y -","7-8","8-9","9-12","&gt;12","")</f>
        <v>8-9</v>
      </c>
      <c r="AS27" s="143">
        <v>65</v>
      </c>
      <c r="AT27" s="178" t="str">
        <f>CHOOSE(MATCH(AS:AS,{0,0.1,30,80000000}),"VACIO","30 y -","30 y +","")</f>
        <v>30 y +</v>
      </c>
      <c r="AU27" s="143">
        <v>0.6</v>
      </c>
      <c r="AV27" s="236"/>
      <c r="AW27" s="178" t="str">
        <f>CHOOSE(MATCH(AV:AV,{0,0.1,30,80000000}),"VACIO","30 y -","30 y +","")</f>
        <v>VACIO</v>
      </c>
      <c r="AX27" s="242">
        <v>97</v>
      </c>
      <c r="AY27" s="178" t="str">
        <f ca="1">CHOOSE(MATCH(AX:AX,{0,1,15,30,45,60,80000000}),"VACIO","15 y -","15-29","30-44","45-59","60 y +","")</f>
        <v>60 y +</v>
      </c>
      <c r="AZ27" s="143" t="s">
        <v>76</v>
      </c>
      <c r="BA27" s="144">
        <v>43339</v>
      </c>
      <c r="BB27" s="247" t="str">
        <f ca="1" t="shared" si="3"/>
        <v>No Vigente</v>
      </c>
      <c r="BC27" s="143" t="s">
        <v>77</v>
      </c>
      <c r="BD27" s="144">
        <v>43810</v>
      </c>
      <c r="BE27" s="144">
        <v>43922</v>
      </c>
      <c r="BF27" s="251" t="str">
        <f ca="1" t="shared" si="4"/>
        <v>activo</v>
      </c>
      <c r="BG27" s="193"/>
    </row>
    <row r="28" s="129" customFormat="1" ht="15" customHeight="1" spans="1:59">
      <c r="A28" s="145" t="s">
        <v>163</v>
      </c>
      <c r="B28" s="146" t="s">
        <v>164</v>
      </c>
      <c r="C28" s="146">
        <v>2941</v>
      </c>
      <c r="D28" s="147">
        <v>15640</v>
      </c>
      <c r="E28" s="175">
        <f ca="1" t="shared" si="0"/>
        <v>43990</v>
      </c>
      <c r="F28" s="176">
        <f ca="1" t="shared" si="1"/>
        <v>28350</v>
      </c>
      <c r="G28" s="177">
        <f ca="1" t="shared" si="2"/>
        <v>77</v>
      </c>
      <c r="H28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8" s="146">
        <v>1</v>
      </c>
      <c r="J28" s="147">
        <v>37472</v>
      </c>
      <c r="K28" s="146" t="s">
        <v>59</v>
      </c>
      <c r="L28" s="146" t="s">
        <v>60</v>
      </c>
      <c r="M28" s="146" t="s">
        <v>165</v>
      </c>
      <c r="N28" s="146" t="s">
        <v>62</v>
      </c>
      <c r="O28" s="146" t="s">
        <v>62</v>
      </c>
      <c r="P28" s="143" t="s">
        <v>63</v>
      </c>
      <c r="Q28" s="143" t="s">
        <v>63</v>
      </c>
      <c r="R28" s="146">
        <v>76.6</v>
      </c>
      <c r="S28" s="146">
        <v>62.5</v>
      </c>
      <c r="T28" s="146" t="s">
        <v>76</v>
      </c>
      <c r="U28" s="146">
        <v>134</v>
      </c>
      <c r="V28" s="178" t="str">
        <f>CHOOSE(MATCH(U:U,{0,1,140,150,160,800000000}),"VACIO","140 y -","140-150","150-160","&gt;160","")</f>
        <v>140 y -</v>
      </c>
      <c r="W28" s="146">
        <v>80</v>
      </c>
      <c r="X28" s="178" t="str">
        <f>CHOOSE(MATCH(W:W,{0;1;90;120;800000000}),"VACIO","90 y -","90-120","&gt;120","")</f>
        <v>90 y -</v>
      </c>
      <c r="Y28" s="146" t="s">
        <v>63</v>
      </c>
      <c r="Z28" s="146" t="s">
        <v>65</v>
      </c>
      <c r="AA28" s="146" t="s">
        <v>63</v>
      </c>
      <c r="AB28" s="146" t="s">
        <v>63</v>
      </c>
      <c r="AC28" s="146" t="s">
        <v>72</v>
      </c>
      <c r="AD28" s="196" t="s">
        <v>73</v>
      </c>
      <c r="AE28" s="197"/>
      <c r="AF28" s="197"/>
      <c r="AG28" s="219" t="s">
        <v>63</v>
      </c>
      <c r="AH28" s="219" t="s">
        <v>139</v>
      </c>
      <c r="AI28" s="198">
        <v>42971</v>
      </c>
      <c r="AJ28" s="218">
        <v>90</v>
      </c>
      <c r="AK28" s="147">
        <v>43374</v>
      </c>
      <c r="AL28" s="146">
        <v>217</v>
      </c>
      <c r="AM28" s="146">
        <v>128</v>
      </c>
      <c r="AN28" s="178" t="str">
        <f>CHOOSE(MATCH(AM:AM,{0,1,100,800000000}),"VACIO","100 y -","100 y +","")</f>
        <v>100 y +</v>
      </c>
      <c r="AO28" s="146">
        <v>51</v>
      </c>
      <c r="AP28" s="146">
        <v>192</v>
      </c>
      <c r="AQ28" s="146"/>
      <c r="AR28" s="178" t="str">
        <f>CHOOSE(MATCH(AQ:AQ,{0,1,7,8,9,12,30}),"VACIO","7 y -","7-8","8-9","9-12","&gt;12","")</f>
        <v>VACIO</v>
      </c>
      <c r="AS28" s="146">
        <v>1</v>
      </c>
      <c r="AT28" s="178" t="str">
        <f>CHOOSE(MATCH(AS:AS,{0,0.1,30,80000000}),"VACIO","30 y -","30 y +","")</f>
        <v>30 y -</v>
      </c>
      <c r="AU28" s="146">
        <v>1.6</v>
      </c>
      <c r="AV28" s="236">
        <v>2.92</v>
      </c>
      <c r="AW28" s="178" t="str">
        <f>CHOOSE(MATCH(AV:AV,{0,0.1,30,80000000}),"VACIO","30 y -","30 y +","")</f>
        <v>30 y -</v>
      </c>
      <c r="AX28" s="242">
        <v>30</v>
      </c>
      <c r="AY28" s="178" t="str">
        <f ca="1">CHOOSE(MATCH(AX:AX,{0,1,15,30,45,60,80000000}),"VACIO","15 y -","15-29","30-44","45-59","60 y +","")</f>
        <v>30-44</v>
      </c>
      <c r="AZ28" s="146"/>
      <c r="BA28" s="147"/>
      <c r="BB28" s="247" t="str">
        <f ca="1" t="shared" si="3"/>
        <v>No Vigente</v>
      </c>
      <c r="BC28" s="146"/>
      <c r="BD28" s="147">
        <v>43669</v>
      </c>
      <c r="BE28" s="147">
        <v>43770</v>
      </c>
      <c r="BF28" s="251" t="str">
        <f ca="1" t="shared" si="4"/>
        <v>activo</v>
      </c>
      <c r="BG28" s="196"/>
    </row>
    <row r="29" s="129" customFormat="1" ht="15" customHeight="1" spans="1:59">
      <c r="A29" s="145" t="s">
        <v>166</v>
      </c>
      <c r="B29" s="143" t="s">
        <v>167</v>
      </c>
      <c r="C29" s="143">
        <v>3336</v>
      </c>
      <c r="D29" s="144">
        <v>19957</v>
      </c>
      <c r="E29" s="175">
        <f ca="1" t="shared" si="0"/>
        <v>43990</v>
      </c>
      <c r="F29" s="176">
        <f ca="1" t="shared" si="1"/>
        <v>24033</v>
      </c>
      <c r="G29" s="177">
        <f ca="1" t="shared" si="2"/>
        <v>65</v>
      </c>
      <c r="H2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9" s="143">
        <v>1</v>
      </c>
      <c r="J29" s="144">
        <v>42562</v>
      </c>
      <c r="K29" s="143" t="s">
        <v>59</v>
      </c>
      <c r="L29" s="143" t="s">
        <v>70</v>
      </c>
      <c r="M29" s="143" t="s">
        <v>131</v>
      </c>
      <c r="N29" s="143" t="s">
        <v>62</v>
      </c>
      <c r="O29" s="143" t="s">
        <v>62</v>
      </c>
      <c r="P29" s="143" t="s">
        <v>63</v>
      </c>
      <c r="Q29" s="143" t="s">
        <v>63</v>
      </c>
      <c r="R29" s="143">
        <v>81</v>
      </c>
      <c r="S29" s="143">
        <v>90.5</v>
      </c>
      <c r="T29" s="143" t="s">
        <v>64</v>
      </c>
      <c r="U29" s="143">
        <v>120</v>
      </c>
      <c r="V29" s="178" t="str">
        <f>CHOOSE(MATCH(U:U,{0,1,140,150,160,800000000}),"VACIO","140 y -","140-150","150-160","&gt;160","")</f>
        <v>140 y -</v>
      </c>
      <c r="W29" s="143">
        <v>80</v>
      </c>
      <c r="X29" s="178" t="str">
        <f>CHOOSE(MATCH(W:W,{0,1,90,120,800000000}),"VACIO","90 y -","90-120","&gt;120","")</f>
        <v>90 y -</v>
      </c>
      <c r="Y29" s="143" t="s">
        <v>63</v>
      </c>
      <c r="Z29" s="143" t="s">
        <v>63</v>
      </c>
      <c r="AA29" s="143" t="s">
        <v>65</v>
      </c>
      <c r="AB29" s="143" t="s">
        <v>63</v>
      </c>
      <c r="AC29" s="143" t="s">
        <v>72</v>
      </c>
      <c r="AD29" s="193" t="s">
        <v>73</v>
      </c>
      <c r="AE29" s="194">
        <v>43914</v>
      </c>
      <c r="AF29" s="195" t="s">
        <v>74</v>
      </c>
      <c r="AG29" s="216" t="s">
        <v>63</v>
      </c>
      <c r="AH29" s="216"/>
      <c r="AI29" s="195"/>
      <c r="AJ29" s="217">
        <v>273</v>
      </c>
      <c r="AK29" s="144">
        <v>43657</v>
      </c>
      <c r="AL29" s="143">
        <v>287</v>
      </c>
      <c r="AM29" s="143">
        <v>169</v>
      </c>
      <c r="AN29" s="178" t="str">
        <f>CHOOSE(MATCH(AM:AM,{0,1,100,800000000}),"VACIO","100 y -","100 y +","")</f>
        <v>100 y +</v>
      </c>
      <c r="AO29" s="143">
        <v>46</v>
      </c>
      <c r="AP29" s="143">
        <v>193</v>
      </c>
      <c r="AQ29" s="143">
        <v>11.2</v>
      </c>
      <c r="AR29" s="178" t="str">
        <f>CHOOSE(MATCH(AQ:AQ,{0,1,7,8,9,12,30}),"VACIO","7 y -","7-8","8-9","9-12","&gt;12","")</f>
        <v>9-12</v>
      </c>
      <c r="AS29" s="143">
        <v>1</v>
      </c>
      <c r="AT29" s="178" t="str">
        <f>CHOOSE(MATCH(AS:AS,{0,0.1,30,80000000}),"VACIO","30 y -","30 y +","")</f>
        <v>30 y -</v>
      </c>
      <c r="AU29" s="143">
        <v>0.8</v>
      </c>
      <c r="AV29" s="236">
        <v>7.37</v>
      </c>
      <c r="AW29" s="178" t="str">
        <f>CHOOSE(MATCH(AV:AV,{0,0.1,30,80000000}),"VACIO","30 y -","30 y +","")</f>
        <v>30 y -</v>
      </c>
      <c r="AX29" s="242">
        <v>77</v>
      </c>
      <c r="AY29" s="178" t="str">
        <f ca="1">CHOOSE(MATCH(AX:AX,{0;1;15;30;45;60;80000000}),"VACIO","15 y -","15-29","30-44","45-59","60 y +","")</f>
        <v>60 y +</v>
      </c>
      <c r="AZ29" s="143"/>
      <c r="BA29" s="144">
        <v>43018</v>
      </c>
      <c r="BB29" s="247" t="str">
        <f ca="1" t="shared" si="3"/>
        <v>No Vigente</v>
      </c>
      <c r="BC29" s="143" t="s">
        <v>77</v>
      </c>
      <c r="BD29" s="144">
        <v>43914</v>
      </c>
      <c r="BE29" s="144">
        <v>44036</v>
      </c>
      <c r="BF29" s="251" t="str">
        <f ca="1" t="shared" si="4"/>
        <v>activo</v>
      </c>
      <c r="BG29" s="193" t="s">
        <v>168</v>
      </c>
    </row>
    <row r="30" s="129" customFormat="1" ht="15" customHeight="1" spans="1:59">
      <c r="A30" s="145" t="s">
        <v>169</v>
      </c>
      <c r="B30" s="146" t="s">
        <v>170</v>
      </c>
      <c r="C30" s="146">
        <v>5018</v>
      </c>
      <c r="D30" s="147">
        <v>25666</v>
      </c>
      <c r="E30" s="175">
        <f ca="1" t="shared" si="0"/>
        <v>43990</v>
      </c>
      <c r="F30" s="176">
        <f ca="1" t="shared" si="1"/>
        <v>18324</v>
      </c>
      <c r="G30" s="177">
        <f ca="1" t="shared" si="2"/>
        <v>50</v>
      </c>
      <c r="H30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0" s="146">
        <v>1</v>
      </c>
      <c r="J30" s="147">
        <v>40700</v>
      </c>
      <c r="K30" s="146" t="s">
        <v>59</v>
      </c>
      <c r="L30" s="146" t="s">
        <v>60</v>
      </c>
      <c r="M30" s="146" t="s">
        <v>171</v>
      </c>
      <c r="N30" s="146" t="s">
        <v>62</v>
      </c>
      <c r="O30" s="146" t="s">
        <v>62</v>
      </c>
      <c r="P30" s="143" t="s">
        <v>63</v>
      </c>
      <c r="Q30" s="143" t="s">
        <v>63</v>
      </c>
      <c r="R30" s="146">
        <v>69</v>
      </c>
      <c r="S30" s="146">
        <v>71</v>
      </c>
      <c r="T30" s="146" t="s">
        <v>85</v>
      </c>
      <c r="U30" s="146">
        <v>122</v>
      </c>
      <c r="V30" s="178" t="str">
        <f>CHOOSE(MATCH(U:U,{0;1;140;150;160;800000000}),"VACIO","140 y -","140-150","150-160","&gt;160","")</f>
        <v>140 y -</v>
      </c>
      <c r="W30" s="146">
        <v>90</v>
      </c>
      <c r="X30" s="178" t="str">
        <f>CHOOSE(MATCH(W:W,{0,1,90,120,800000000}),"VACIO","90 y -","90-120","&gt;120","")</f>
        <v>90-120</v>
      </c>
      <c r="Y30" s="146" t="s">
        <v>63</v>
      </c>
      <c r="Z30" s="146" t="s">
        <v>65</v>
      </c>
      <c r="AA30" s="146" t="s">
        <v>65</v>
      </c>
      <c r="AB30" s="146" t="s">
        <v>65</v>
      </c>
      <c r="AC30" s="146" t="s">
        <v>72</v>
      </c>
      <c r="AD30" s="196" t="s">
        <v>74</v>
      </c>
      <c r="AE30" s="198"/>
      <c r="AF30" s="197"/>
      <c r="AG30" s="219" t="s">
        <v>63</v>
      </c>
      <c r="AH30" s="219"/>
      <c r="AI30" s="197"/>
      <c r="AJ30" s="218">
        <v>89</v>
      </c>
      <c r="AK30" s="147">
        <v>43816</v>
      </c>
      <c r="AL30" s="146">
        <v>221</v>
      </c>
      <c r="AM30" s="146">
        <v>150</v>
      </c>
      <c r="AN30" s="178" t="str">
        <f>CHOOSE(MATCH(AM:AM,{0,1,100,800000000}),"VACIO","100 y -","100 y +","")</f>
        <v>100 y +</v>
      </c>
      <c r="AO30" s="146">
        <v>53</v>
      </c>
      <c r="AP30" s="146">
        <v>89</v>
      </c>
      <c r="AQ30" s="146">
        <v>5.2</v>
      </c>
      <c r="AR30" s="178" t="str">
        <f>CHOOSE(MATCH(AQ:AQ,{0,1,7,8,9,12,30}),"VACIO","7 y -","7-8","8-9","9-12","&gt;12","")</f>
        <v>7 y -</v>
      </c>
      <c r="AS30" s="146">
        <v>39</v>
      </c>
      <c r="AT30" s="178" t="str">
        <f>CHOOSE(MATCH(AS:AS,{0,0.1,30,80000000}),"VACIO","30 y -","30 y +","")</f>
        <v>30 y +</v>
      </c>
      <c r="AU30" s="146">
        <v>0.9</v>
      </c>
      <c r="AV30" s="236">
        <v>48</v>
      </c>
      <c r="AW30" s="178" t="str">
        <f>CHOOSE(MATCH(AV:AV,{0,0.1,30,80000000}),"VACIO","30 y -","30 y +","")</f>
        <v>30 y +</v>
      </c>
      <c r="AX30" s="242">
        <v>75</v>
      </c>
      <c r="AY30" s="178" t="str">
        <f ca="1">CHOOSE(MATCH(AX:AX,{0,1,15,30,45,60,80000000}),"VACIO","15 y -","15-29","30-44","45-59","60 y +","")</f>
        <v>60 y +</v>
      </c>
      <c r="AZ30" s="146" t="s">
        <v>76</v>
      </c>
      <c r="BA30" s="147"/>
      <c r="BB30" s="247" t="str">
        <f ca="1" t="shared" si="3"/>
        <v>No Vigente</v>
      </c>
      <c r="BC30" s="146"/>
      <c r="BD30" s="147">
        <v>43833</v>
      </c>
      <c r="BE30" s="147">
        <v>43831</v>
      </c>
      <c r="BF30" s="251" t="str">
        <f ca="1" t="shared" si="4"/>
        <v>activo</v>
      </c>
      <c r="BG30" s="196"/>
    </row>
    <row r="31" s="129" customFormat="1" ht="15" customHeight="1" spans="1:59">
      <c r="A31" s="145" t="s">
        <v>172</v>
      </c>
      <c r="B31" s="146" t="s">
        <v>173</v>
      </c>
      <c r="C31" s="146">
        <v>3283</v>
      </c>
      <c r="D31" s="147">
        <v>16627</v>
      </c>
      <c r="E31" s="175">
        <f ca="1" t="shared" si="0"/>
        <v>43990</v>
      </c>
      <c r="F31" s="176">
        <f ca="1" t="shared" si="1"/>
        <v>27363</v>
      </c>
      <c r="G31" s="177">
        <f ca="1" t="shared" si="2"/>
        <v>74</v>
      </c>
      <c r="H31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31" s="146">
        <v>1</v>
      </c>
      <c r="J31" s="147">
        <v>39507</v>
      </c>
      <c r="K31" s="146" t="s">
        <v>59</v>
      </c>
      <c r="L31" s="146" t="s">
        <v>102</v>
      </c>
      <c r="M31" s="146" t="s">
        <v>174</v>
      </c>
      <c r="N31" s="146"/>
      <c r="O31" s="146"/>
      <c r="P31" s="143" t="s">
        <v>63</v>
      </c>
      <c r="Q31" s="143" t="s">
        <v>63</v>
      </c>
      <c r="R31" s="146">
        <v>47</v>
      </c>
      <c r="S31" s="146">
        <v>58</v>
      </c>
      <c r="T31" s="146" t="s">
        <v>85</v>
      </c>
      <c r="U31" s="146">
        <v>136</v>
      </c>
      <c r="V31" s="178" t="str">
        <f>CHOOSE(MATCH(U:U,{0,1,140,150,160,800000000}),"VACIO","140 y -","140-150","150-160","&gt;160","")</f>
        <v>140 y -</v>
      </c>
      <c r="W31" s="146">
        <v>84</v>
      </c>
      <c r="X31" s="178" t="str">
        <f>CHOOSE(MATCH(W:W,{0,1,90,120,800000000}),"VACIO","90 y -","90-120","&gt;120","")</f>
        <v>90 y -</v>
      </c>
      <c r="Y31" s="146" t="s">
        <v>63</v>
      </c>
      <c r="Z31" s="146" t="s">
        <v>65</v>
      </c>
      <c r="AA31" s="146" t="s">
        <v>65</v>
      </c>
      <c r="AB31" s="146" t="s">
        <v>65</v>
      </c>
      <c r="AC31" s="146" t="s">
        <v>72</v>
      </c>
      <c r="AD31" s="196" t="s">
        <v>73</v>
      </c>
      <c r="AE31" s="198">
        <v>43804</v>
      </c>
      <c r="AF31" s="197" t="s">
        <v>74</v>
      </c>
      <c r="AG31" s="219"/>
      <c r="AH31" s="219" t="s">
        <v>144</v>
      </c>
      <c r="AI31" s="198">
        <v>43804</v>
      </c>
      <c r="AJ31" s="218">
        <v>114</v>
      </c>
      <c r="AK31" s="147">
        <v>43706</v>
      </c>
      <c r="AL31" s="146">
        <v>232</v>
      </c>
      <c r="AM31" s="146">
        <v>132</v>
      </c>
      <c r="AN31" s="178" t="str">
        <f>CHOOSE(MATCH(AM:AM,{0,1,100,800000000}),"VACIO","100 y -","100 y +","")</f>
        <v>100 y +</v>
      </c>
      <c r="AO31" s="146">
        <v>59</v>
      </c>
      <c r="AP31" s="146">
        <v>204</v>
      </c>
      <c r="AQ31" s="146">
        <v>5.4</v>
      </c>
      <c r="AR31" s="178" t="str">
        <f>CHOOSE(MATCH(AQ:AQ,{0,1,7,8,9,12,30}),"VACIO","7 y -","7-8","8-9","9-12","&gt;12","")</f>
        <v>7 y -</v>
      </c>
      <c r="AS31" s="146">
        <v>6</v>
      </c>
      <c r="AT31" s="178" t="str">
        <f>CHOOSE(MATCH(AS:AS,{0,0.1,30,80000000}),"VACIO","30 y -","30 y +","")</f>
        <v>30 y -</v>
      </c>
      <c r="AU31" s="146">
        <v>0.8</v>
      </c>
      <c r="AV31" s="236">
        <v>2.6</v>
      </c>
      <c r="AW31" s="178" t="str">
        <f>CHOOSE(MATCH(AV:AV,{0,0.1,30,80000000}),"VACIO","30 y -","30 y +","")</f>
        <v>30 y -</v>
      </c>
      <c r="AX31" s="242">
        <v>72</v>
      </c>
      <c r="AY31" s="178" t="str">
        <f ca="1">CHOOSE(MATCH(AX:AX,{0,1,15,30,45,60,80000000}),"VACIO","15 y -","15-29","30-44","45-59","60 y +","")</f>
        <v>60 y +</v>
      </c>
      <c r="AZ31" s="146"/>
      <c r="BA31" s="147">
        <v>43482</v>
      </c>
      <c r="BB31" s="247" t="str">
        <f ca="1" t="shared" si="3"/>
        <v>No Vigente</v>
      </c>
      <c r="BC31" s="146" t="s">
        <v>77</v>
      </c>
      <c r="BD31" s="147">
        <v>43823</v>
      </c>
      <c r="BE31" s="147">
        <v>43983</v>
      </c>
      <c r="BF31" s="251" t="str">
        <f ca="1" t="shared" si="4"/>
        <v>activo</v>
      </c>
      <c r="BG31" s="196"/>
    </row>
    <row r="32" s="129" customFormat="1" ht="15" customHeight="1" spans="1:59">
      <c r="A32" s="142" t="s">
        <v>175</v>
      </c>
      <c r="B32" s="143" t="s">
        <v>176</v>
      </c>
      <c r="C32" s="143">
        <v>3217</v>
      </c>
      <c r="D32" s="144">
        <v>16147</v>
      </c>
      <c r="E32" s="175">
        <f ca="1" t="shared" si="0"/>
        <v>43990</v>
      </c>
      <c r="F32" s="176">
        <f ca="1" t="shared" si="1"/>
        <v>27843</v>
      </c>
      <c r="G32" s="177">
        <f ca="1" t="shared" si="2"/>
        <v>76</v>
      </c>
      <c r="H32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32" s="143">
        <v>1</v>
      </c>
      <c r="J32" s="144">
        <v>40567</v>
      </c>
      <c r="K32" s="143" t="s">
        <v>59</v>
      </c>
      <c r="L32" s="143" t="s">
        <v>60</v>
      </c>
      <c r="M32" s="143" t="s">
        <v>177</v>
      </c>
      <c r="N32" s="143"/>
      <c r="O32" s="143"/>
      <c r="P32" s="143" t="s">
        <v>63</v>
      </c>
      <c r="Q32" s="143" t="s">
        <v>63</v>
      </c>
      <c r="R32" s="143">
        <v>60.5</v>
      </c>
      <c r="S32" s="143">
        <v>61</v>
      </c>
      <c r="T32" s="143" t="s">
        <v>76</v>
      </c>
      <c r="U32" s="143">
        <v>110</v>
      </c>
      <c r="V32" s="178" t="str">
        <f>CHOOSE(MATCH(U:U,{0,1,140,150,160,800000000}),"VACIO","140 y -","140-150","150-160","&gt;160","")</f>
        <v>140 y -</v>
      </c>
      <c r="W32" s="143">
        <v>70</v>
      </c>
      <c r="X32" s="178" t="str">
        <f>CHOOSE(MATCH(W:W,{0,1,90,120,800000000}),"VACIO","90 y -","90-120","&gt;120","")</f>
        <v>90 y -</v>
      </c>
      <c r="Y32" s="143" t="s">
        <v>63</v>
      </c>
      <c r="Z32" s="143" t="s">
        <v>65</v>
      </c>
      <c r="AA32" s="143" t="s">
        <v>63</v>
      </c>
      <c r="AB32" s="143" t="s">
        <v>63</v>
      </c>
      <c r="AC32" s="143" t="s">
        <v>72</v>
      </c>
      <c r="AD32" s="193" t="s">
        <v>74</v>
      </c>
      <c r="AE32" s="195"/>
      <c r="AF32" s="195"/>
      <c r="AG32" s="216"/>
      <c r="AH32" s="216" t="s">
        <v>81</v>
      </c>
      <c r="AI32" s="194">
        <v>42375</v>
      </c>
      <c r="AJ32" s="217">
        <v>89</v>
      </c>
      <c r="AK32" s="144">
        <v>43305</v>
      </c>
      <c r="AL32" s="143">
        <v>189</v>
      </c>
      <c r="AM32" s="143">
        <v>120</v>
      </c>
      <c r="AN32" s="178" t="str">
        <f>CHOOSE(MATCH(AM:AM,{0,1,100,800000000}),"VACIO","100 y -","100 y +","")</f>
        <v>100 y +</v>
      </c>
      <c r="AO32" s="143">
        <v>52</v>
      </c>
      <c r="AP32" s="143">
        <v>85</v>
      </c>
      <c r="AQ32" s="143"/>
      <c r="AR32" s="178" t="str">
        <f>CHOOSE(MATCH(AQ:AQ,{0,1,7,8,9,12,30}),"VACIO","7 y -","7-8","8-9","9-12","&gt;12","")</f>
        <v>VACIO</v>
      </c>
      <c r="AS32" s="143">
        <v>1</v>
      </c>
      <c r="AT32" s="178" t="str">
        <f>CHOOSE(MATCH(AS:AS,{0,0.1,30,80000000}),"VACIO","30 y -","30 y +","")</f>
        <v>30 y -</v>
      </c>
      <c r="AU32" s="143">
        <v>0.7</v>
      </c>
      <c r="AV32" s="236">
        <f>IFERROR(AS:AS/AU:AU,"")</f>
        <v>1.42857142857143</v>
      </c>
      <c r="AW32" s="178" t="str">
        <f>CHOOSE(MATCH(AV:AV,{0,0.1,30,80000000}),"VACIO","30 y -","30 y +","")</f>
        <v>30 y -</v>
      </c>
      <c r="AX32" s="242">
        <v>85.3</v>
      </c>
      <c r="AY32" s="178" t="str">
        <f ca="1">CHOOSE(MATCH(AX:AX,{0,1,15,30,45,60,80000000}),"VACIO","15 y -","15-29","30-44","45-59","60 y +","")</f>
        <v>60 y +</v>
      </c>
      <c r="AZ32" s="143"/>
      <c r="BA32" s="144"/>
      <c r="BB32" s="247" t="str">
        <f ca="1" t="shared" si="3"/>
        <v>No Vigente</v>
      </c>
      <c r="BC32" s="143"/>
      <c r="BD32" s="144">
        <v>43305</v>
      </c>
      <c r="BE32" s="144">
        <v>43617</v>
      </c>
      <c r="BF32" s="251" t="str">
        <f ca="1" t="shared" si="4"/>
        <v>activo</v>
      </c>
      <c r="BG32" s="193"/>
    </row>
    <row r="33" s="129" customFormat="1" ht="15" customHeight="1" spans="1:59">
      <c r="A33" s="142" t="s">
        <v>178</v>
      </c>
      <c r="B33" s="146" t="s">
        <v>176</v>
      </c>
      <c r="C33" s="146">
        <v>5903</v>
      </c>
      <c r="D33" s="147">
        <v>17784</v>
      </c>
      <c r="E33" s="175">
        <f ca="1" t="shared" si="0"/>
        <v>43990</v>
      </c>
      <c r="F33" s="176">
        <f ca="1" t="shared" si="1"/>
        <v>26206</v>
      </c>
      <c r="G33" s="177">
        <f ca="1" t="shared" si="2"/>
        <v>71</v>
      </c>
      <c r="H33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33" s="146">
        <v>1</v>
      </c>
      <c r="J33" s="147">
        <v>41186</v>
      </c>
      <c r="K33" s="146" t="s">
        <v>59</v>
      </c>
      <c r="L33" s="146" t="s">
        <v>60</v>
      </c>
      <c r="M33" s="146"/>
      <c r="N33" s="146"/>
      <c r="O33" s="146"/>
      <c r="P33" s="143" t="s">
        <v>63</v>
      </c>
      <c r="Q33" s="143" t="s">
        <v>63</v>
      </c>
      <c r="R33" s="146">
        <v>59</v>
      </c>
      <c r="S33" s="146">
        <v>63.9</v>
      </c>
      <c r="T33" s="146" t="s">
        <v>85</v>
      </c>
      <c r="U33" s="146">
        <v>130</v>
      </c>
      <c r="V33" s="178" t="str">
        <f>CHOOSE(MATCH(U:U,{0,1,140,150,160,800000000}),"VACIO","140 y -","140-150","150-160","&gt;160","")</f>
        <v>140 y -</v>
      </c>
      <c r="W33" s="146">
        <v>86</v>
      </c>
      <c r="X33" s="178" t="str">
        <f>CHOOSE(MATCH(W:W,{0,1,90,120,800000000}),"VACIO","90 y -","90-120","&gt;120","")</f>
        <v>90 y -</v>
      </c>
      <c r="Y33" s="146" t="s">
        <v>63</v>
      </c>
      <c r="Z33" s="146" t="s">
        <v>65</v>
      </c>
      <c r="AA33" s="146" t="s">
        <v>65</v>
      </c>
      <c r="AB33" s="146" t="s">
        <v>65</v>
      </c>
      <c r="AC33" s="146" t="s">
        <v>72</v>
      </c>
      <c r="AD33" s="196" t="s">
        <v>74</v>
      </c>
      <c r="AE33" s="197"/>
      <c r="AF33" s="197"/>
      <c r="AG33" s="219"/>
      <c r="AH33" s="219" t="s">
        <v>179</v>
      </c>
      <c r="AI33" s="198">
        <v>42117</v>
      </c>
      <c r="AJ33" s="218">
        <v>89</v>
      </c>
      <c r="AK33" s="147">
        <v>42633</v>
      </c>
      <c r="AL33" s="146">
        <v>173</v>
      </c>
      <c r="AM33" s="146">
        <v>40</v>
      </c>
      <c r="AN33" s="178" t="str">
        <f>CHOOSE(MATCH(AM:AM,{0,1,100,800000000}),"VACIO","100 y -","100 y +","")</f>
        <v>100 y -</v>
      </c>
      <c r="AO33" s="146">
        <v>107</v>
      </c>
      <c r="AP33" s="146">
        <v>127</v>
      </c>
      <c r="AQ33" s="146"/>
      <c r="AR33" s="178" t="str">
        <f>CHOOSE(MATCH(AQ:AQ,{0,1,7,8,9,12,30}),"VACIO","7 y -","7-8","8-9","9-12","&gt;12","")</f>
        <v>VACIO</v>
      </c>
      <c r="AS33" s="146"/>
      <c r="AT33" s="178" t="str">
        <f>CHOOSE(MATCH(AS:AS,{0,0.1,30,80000000}),"VACIO","30 y -","30 y +","")</f>
        <v>VACIO</v>
      </c>
      <c r="AU33" s="146">
        <v>0.8</v>
      </c>
      <c r="AV33" s="236"/>
      <c r="AW33" s="178" t="str">
        <f>CHOOSE(MATCH(AV:AV,{0,0.1,30,80000000}),"VACIO","30 y -","30 y +","")</f>
        <v>VACIO</v>
      </c>
      <c r="AX33" s="242">
        <v>66</v>
      </c>
      <c r="AY33" s="178" t="str">
        <f ca="1">CHOOSE(MATCH(AX:AX,{0;1;15;30;45;60;80000000}),"VACIO","15 y -","15-29","30-44","45-59","60 y +","")</f>
        <v>60 y +</v>
      </c>
      <c r="AZ33" s="146" t="s">
        <v>155</v>
      </c>
      <c r="BA33" s="147"/>
      <c r="BB33" s="247" t="str">
        <f ca="1" t="shared" si="3"/>
        <v>No Vigente</v>
      </c>
      <c r="BC33" s="146"/>
      <c r="BD33" s="147">
        <v>42872</v>
      </c>
      <c r="BE33" s="147">
        <v>43237</v>
      </c>
      <c r="BF33" s="251" t="str">
        <f ca="1" t="shared" si="4"/>
        <v>pasivo</v>
      </c>
      <c r="BG33" s="254"/>
    </row>
    <row r="34" s="129" customFormat="1" ht="15" customHeight="1" spans="1:59">
      <c r="A34" s="142" t="s">
        <v>180</v>
      </c>
      <c r="B34" s="143" t="s">
        <v>181</v>
      </c>
      <c r="C34" s="143">
        <v>571</v>
      </c>
      <c r="D34" s="144">
        <v>19312</v>
      </c>
      <c r="E34" s="175">
        <f ca="1" t="shared" si="0"/>
        <v>43990</v>
      </c>
      <c r="F34" s="176">
        <f ca="1" t="shared" si="1"/>
        <v>24678</v>
      </c>
      <c r="G34" s="177">
        <f ca="1" t="shared" si="2"/>
        <v>67</v>
      </c>
      <c r="H3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4" s="143">
        <v>1</v>
      </c>
      <c r="J34" s="144">
        <v>41864</v>
      </c>
      <c r="K34" s="143" t="s">
        <v>59</v>
      </c>
      <c r="L34" s="143" t="s">
        <v>60</v>
      </c>
      <c r="M34" s="143"/>
      <c r="N34" s="143" t="s">
        <v>62</v>
      </c>
      <c r="O34" s="143" t="s">
        <v>89</v>
      </c>
      <c r="P34" s="143" t="s">
        <v>63</v>
      </c>
      <c r="Q34" s="143" t="s">
        <v>63</v>
      </c>
      <c r="R34" s="143">
        <v>61</v>
      </c>
      <c r="S34" s="143">
        <v>92.5</v>
      </c>
      <c r="T34" s="143" t="s">
        <v>64</v>
      </c>
      <c r="U34" s="143">
        <v>134</v>
      </c>
      <c r="V34" s="178" t="str">
        <f>CHOOSE(MATCH(U:U,{0,1,140,150,160,800000000}),"VACIO","140 y -","140-150","150-160","&gt;160","")</f>
        <v>140 y -</v>
      </c>
      <c r="W34" s="143">
        <v>80</v>
      </c>
      <c r="X34" s="178" t="str">
        <f>CHOOSE(MATCH(W:W,{0,1,90,120,800000000}),"VACIO","90 y -","90-120","&gt;120","")</f>
        <v>90 y -</v>
      </c>
      <c r="Y34" s="143" t="s">
        <v>63</v>
      </c>
      <c r="Z34" s="143" t="s">
        <v>65</v>
      </c>
      <c r="AA34" s="143" t="s">
        <v>63</v>
      </c>
      <c r="AB34" s="143" t="s">
        <v>63</v>
      </c>
      <c r="AC34" s="143" t="s">
        <v>72</v>
      </c>
      <c r="AD34" s="193" t="s">
        <v>67</v>
      </c>
      <c r="AE34" s="194"/>
      <c r="AF34" s="195"/>
      <c r="AG34" s="216"/>
      <c r="AH34" s="216" t="s">
        <v>144</v>
      </c>
      <c r="AI34" s="194">
        <v>43698</v>
      </c>
      <c r="AJ34" s="217">
        <v>100</v>
      </c>
      <c r="AK34" s="144">
        <v>43402</v>
      </c>
      <c r="AL34" s="143">
        <v>164</v>
      </c>
      <c r="AM34" s="143">
        <v>98</v>
      </c>
      <c r="AN34" s="178" t="str">
        <f>CHOOSE(MATCH(AM:AM,{0,1,100,800000000}),"VACIO","100 y -","100 y +","")</f>
        <v>100 y -</v>
      </c>
      <c r="AO34" s="143">
        <v>48</v>
      </c>
      <c r="AP34" s="143">
        <v>89</v>
      </c>
      <c r="AQ34" s="143">
        <v>5.4</v>
      </c>
      <c r="AR34" s="178" t="str">
        <f>CHOOSE(MATCH(AQ:AQ,{0,1,7,8,9,12,30}),"VACIO","7 y -","7-8","8-9","9-12","&gt;12","")</f>
        <v>7 y -</v>
      </c>
      <c r="AS34" s="143">
        <v>8</v>
      </c>
      <c r="AT34" s="178" t="str">
        <f>CHOOSE(MATCH(AS:AS,{0,0.1,30,80000000}),"VACIO","30 y -","30 y +","")</f>
        <v>30 y -</v>
      </c>
      <c r="AU34" s="143">
        <v>0.7</v>
      </c>
      <c r="AV34" s="236">
        <v>6.15</v>
      </c>
      <c r="AW34" s="178" t="str">
        <f>CHOOSE(MATCH(AV:AV,{0,0.1,30,80000000}),"VACIO","30 y -","30 y +","")</f>
        <v>30 y -</v>
      </c>
      <c r="AX34" s="242">
        <v>90</v>
      </c>
      <c r="AY34" s="178" t="str">
        <f ca="1">CHOOSE(MATCH(AX:AX,{0,1,15,30,45,60,80000000}),"VACIO","15 y -","15-29","30-44","45-59","60 y +","")</f>
        <v>60 y +</v>
      </c>
      <c r="AZ34" s="143" t="s">
        <v>76</v>
      </c>
      <c r="BA34" s="144"/>
      <c r="BB34" s="247" t="str">
        <f ca="1" t="shared" ref="BB34:BB65" si="5">IF((E:E-BA:BA)&lt;365,"Vigente","No Vigente")</f>
        <v>No Vigente</v>
      </c>
      <c r="BC34" s="143"/>
      <c r="BD34" s="144">
        <v>43865</v>
      </c>
      <c r="BE34" s="144">
        <v>44044</v>
      </c>
      <c r="BF34" s="251" t="str">
        <f ca="1" t="shared" ref="BF34:BF65" si="6">IF((E:E-BE:BE)&lt;395,"activo","pasivo")</f>
        <v>activo</v>
      </c>
      <c r="BG34" s="193"/>
    </row>
    <row r="35" s="129" customFormat="1" ht="15" customHeight="1" spans="1:59">
      <c r="A35" s="145" t="s">
        <v>182</v>
      </c>
      <c r="B35" s="146" t="s">
        <v>183</v>
      </c>
      <c r="C35" s="146">
        <v>4708</v>
      </c>
      <c r="D35" s="147">
        <v>19959</v>
      </c>
      <c r="E35" s="175">
        <f ca="1" t="shared" si="0"/>
        <v>43990</v>
      </c>
      <c r="F35" s="176">
        <f ca="1" t="shared" si="1"/>
        <v>24031</v>
      </c>
      <c r="G35" s="177">
        <f ca="1" t="shared" si="2"/>
        <v>65</v>
      </c>
      <c r="H3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5" s="146">
        <v>1</v>
      </c>
      <c r="J35" s="147">
        <v>39570</v>
      </c>
      <c r="K35" s="146" t="s">
        <v>59</v>
      </c>
      <c r="L35" s="146" t="s">
        <v>60</v>
      </c>
      <c r="M35" s="146" t="s">
        <v>84</v>
      </c>
      <c r="N35" s="146" t="s">
        <v>62</v>
      </c>
      <c r="O35" s="146" t="s">
        <v>62</v>
      </c>
      <c r="P35" s="143" t="s">
        <v>63</v>
      </c>
      <c r="Q35" s="143" t="s">
        <v>63</v>
      </c>
      <c r="R35" s="146">
        <v>80</v>
      </c>
      <c r="S35" s="146">
        <v>70</v>
      </c>
      <c r="T35" s="146" t="s">
        <v>64</v>
      </c>
      <c r="U35" s="146">
        <v>130</v>
      </c>
      <c r="V35" s="178" t="str">
        <f>CHOOSE(MATCH(U:U,{0,1,140,150,160,800000000}),"VACIO","140 y -","140-150","150-160","&gt;160","")</f>
        <v>140 y -</v>
      </c>
      <c r="W35" s="146">
        <v>80</v>
      </c>
      <c r="X35" s="178" t="str">
        <f>CHOOSE(MATCH(W:W,{0,1,90,120,800000000}),"VACIO","90 y -","90-120","&gt;120","")</f>
        <v>90 y -</v>
      </c>
      <c r="Y35" s="146" t="s">
        <v>63</v>
      </c>
      <c r="Z35" s="146" t="s">
        <v>65</v>
      </c>
      <c r="AA35" s="146" t="s">
        <v>65</v>
      </c>
      <c r="AB35" s="146" t="s">
        <v>65</v>
      </c>
      <c r="AC35" s="146" t="s">
        <v>72</v>
      </c>
      <c r="AD35" s="196" t="s">
        <v>67</v>
      </c>
      <c r="AE35" s="197"/>
      <c r="AF35" s="197"/>
      <c r="AG35" s="219" t="s">
        <v>63</v>
      </c>
      <c r="AH35" s="219"/>
      <c r="AI35" s="197"/>
      <c r="AJ35" s="218">
        <v>88</v>
      </c>
      <c r="AK35" s="147">
        <v>43838</v>
      </c>
      <c r="AL35" s="146">
        <v>247</v>
      </c>
      <c r="AM35" s="146">
        <v>142</v>
      </c>
      <c r="AN35" s="178" t="str">
        <f>CHOOSE(MATCH(AM:AM,{0,1,100,800000000}),"VACIO","100 y -","100 y +","")</f>
        <v>100 y +</v>
      </c>
      <c r="AO35" s="146">
        <v>68</v>
      </c>
      <c r="AP35" s="146">
        <v>185</v>
      </c>
      <c r="AQ35" s="146">
        <v>5.7</v>
      </c>
      <c r="AR35" s="178" t="str">
        <f>CHOOSE(MATCH(AQ:AQ,{0,1,7,8,9,12,30}),"VACIO","7 y -","7-8","8-9","9-12","&gt;12","")</f>
        <v>7 y -</v>
      </c>
      <c r="AS35" s="146">
        <v>6</v>
      </c>
      <c r="AT35" s="178" t="s">
        <v>184</v>
      </c>
      <c r="AU35" s="146">
        <v>0.7</v>
      </c>
      <c r="AV35" s="236">
        <v>8</v>
      </c>
      <c r="AW35" s="178" t="str">
        <f>CHOOSE(MATCH(AV:AV,{0,0.1,30,80000000}),"VACIO","30 y -","30 y +","")</f>
        <v>30 y -</v>
      </c>
      <c r="AX35" s="242">
        <v>90.9</v>
      </c>
      <c r="AY35" s="178" t="str">
        <f ca="1">CHOOSE(MATCH(AX:AX,{0;1;15;30;45;60;80000000}),"VACIO","15 y -","15-29","30-44","45-59","60 y +","")</f>
        <v>60 y +</v>
      </c>
      <c r="AZ35" s="146"/>
      <c r="BA35" s="147"/>
      <c r="BB35" s="247" t="str">
        <f ca="1" t="shared" si="5"/>
        <v>No Vigente</v>
      </c>
      <c r="BC35" s="146"/>
      <c r="BD35" s="147">
        <v>43838</v>
      </c>
      <c r="BE35" s="147">
        <v>44013</v>
      </c>
      <c r="BF35" s="251" t="str">
        <f ca="1" t="shared" si="6"/>
        <v>activo</v>
      </c>
      <c r="BG35" s="196"/>
    </row>
    <row r="36" s="129" customFormat="1" ht="15" customHeight="1" spans="1:59">
      <c r="A36" s="145" t="s">
        <v>185</v>
      </c>
      <c r="B36" s="146" t="s">
        <v>186</v>
      </c>
      <c r="C36" s="146">
        <v>406</v>
      </c>
      <c r="D36" s="147">
        <v>15826</v>
      </c>
      <c r="E36" s="175">
        <f ca="1" t="shared" si="0"/>
        <v>43990</v>
      </c>
      <c r="F36" s="176">
        <f ca="1" t="shared" si="1"/>
        <v>28164</v>
      </c>
      <c r="G36" s="177">
        <f ca="1" t="shared" si="2"/>
        <v>77</v>
      </c>
      <c r="H3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6" s="146">
        <v>1</v>
      </c>
      <c r="J36" s="147">
        <v>40028</v>
      </c>
      <c r="K36" s="146" t="s">
        <v>59</v>
      </c>
      <c r="L36" s="146" t="s">
        <v>60</v>
      </c>
      <c r="M36" s="146" t="s">
        <v>187</v>
      </c>
      <c r="N36" s="146" t="s">
        <v>62</v>
      </c>
      <c r="O36" s="146" t="s">
        <v>62</v>
      </c>
      <c r="P36" s="143" t="s">
        <v>63</v>
      </c>
      <c r="Q36" s="143" t="s">
        <v>63</v>
      </c>
      <c r="R36" s="146">
        <v>80.5</v>
      </c>
      <c r="S36" s="146">
        <v>59.8</v>
      </c>
      <c r="T36" s="146" t="s">
        <v>85</v>
      </c>
      <c r="U36" s="146">
        <v>130</v>
      </c>
      <c r="V36" s="178" t="str">
        <f>CHOOSE(MATCH(U:U,{0,1,140,150,160,800000000}),"VACIO","140 y -","140-150","150-160","&gt;160","")</f>
        <v>140 y -</v>
      </c>
      <c r="W36" s="146">
        <v>88</v>
      </c>
      <c r="X36" s="178" t="str">
        <f>CHOOSE(MATCH(W:W,{0,1,90,120,800000000}),"VACIO","90 y -","90-120","&gt;120","")</f>
        <v>90 y -</v>
      </c>
      <c r="Y36" s="146" t="s">
        <v>63</v>
      </c>
      <c r="Z36" s="146" t="s">
        <v>65</v>
      </c>
      <c r="AA36" s="146" t="s">
        <v>63</v>
      </c>
      <c r="AB36" s="146" t="s">
        <v>63</v>
      </c>
      <c r="AC36" s="146" t="s">
        <v>72</v>
      </c>
      <c r="AD36" s="196" t="s">
        <v>67</v>
      </c>
      <c r="AE36" s="198"/>
      <c r="AF36" s="197"/>
      <c r="AG36" s="219"/>
      <c r="AH36" s="226" t="s">
        <v>188</v>
      </c>
      <c r="AI36" s="198">
        <v>43711</v>
      </c>
      <c r="AJ36" s="218">
        <v>83</v>
      </c>
      <c r="AK36" s="147">
        <v>43514</v>
      </c>
      <c r="AL36" s="146">
        <v>241</v>
      </c>
      <c r="AM36" s="146">
        <v>155</v>
      </c>
      <c r="AN36" s="178" t="str">
        <f>CHOOSE(MATCH(AM:AM,{0,1,100,800000000}),"VACIO","100 y -","100 y +","")</f>
        <v>100 y +</v>
      </c>
      <c r="AO36" s="146">
        <v>30</v>
      </c>
      <c r="AP36" s="146">
        <v>141</v>
      </c>
      <c r="AQ36" s="146">
        <v>5.8</v>
      </c>
      <c r="AR36" s="178" t="str">
        <f>CHOOSE(MATCH(AQ:AQ,{0,1,7,8,9,12,30}),"VACIO","7 y -","7-8","8-9","9-12","&gt;12","")</f>
        <v>7 y -</v>
      </c>
      <c r="AS36" s="146">
        <v>26</v>
      </c>
      <c r="AT36" s="178" t="str">
        <f>CHOOSE(MATCH(AS:AS,{0,0.1,30,80000000}),"VACIO","30 y -","30 y +","")</f>
        <v>30 y -</v>
      </c>
      <c r="AU36" s="146">
        <v>2.5</v>
      </c>
      <c r="AV36" s="236">
        <f>IFERROR(AS:AS/AU:AU,"")</f>
        <v>10.4</v>
      </c>
      <c r="AW36" s="178" t="str">
        <f>CHOOSE(MATCH(AV:AV,{0,0.1,30,80000000}),"VACIO","30 y -","30 y +","")</f>
        <v>30 y -</v>
      </c>
      <c r="AX36" s="242">
        <v>18</v>
      </c>
      <c r="AY36" s="178" t="str">
        <f ca="1">CHOOSE(MATCH(AX:AX,{0,1,15,30,45,60,80000000}),"VACIO","15 y -","15-29","30-44","45-59","60 y +","")</f>
        <v>15-29</v>
      </c>
      <c r="AZ36" s="146" t="s">
        <v>76</v>
      </c>
      <c r="BA36" s="147"/>
      <c r="BB36" s="247" t="str">
        <f ca="1" t="shared" si="5"/>
        <v>No Vigente</v>
      </c>
      <c r="BC36" s="146"/>
      <c r="BD36" s="147">
        <v>43836</v>
      </c>
      <c r="BE36" s="147">
        <v>43922</v>
      </c>
      <c r="BF36" s="251" t="str">
        <f ca="1" t="shared" si="6"/>
        <v>activo</v>
      </c>
      <c r="BG36" s="196"/>
    </row>
    <row r="37" s="129" customFormat="1" ht="15" customHeight="1" spans="1:59">
      <c r="A37" s="142" t="s">
        <v>189</v>
      </c>
      <c r="B37" s="143" t="s">
        <v>190</v>
      </c>
      <c r="C37" s="143">
        <v>4993</v>
      </c>
      <c r="D37" s="144">
        <v>11546</v>
      </c>
      <c r="E37" s="175">
        <f ca="1" t="shared" si="0"/>
        <v>43990</v>
      </c>
      <c r="F37" s="176">
        <f ca="1" t="shared" si="1"/>
        <v>32444</v>
      </c>
      <c r="G37" s="177">
        <f ca="1" t="shared" si="2"/>
        <v>88</v>
      </c>
      <c r="H3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7" s="143">
        <v>1</v>
      </c>
      <c r="J37" s="144">
        <v>43258</v>
      </c>
      <c r="K37" s="143" t="s">
        <v>59</v>
      </c>
      <c r="L37" s="143" t="s">
        <v>60</v>
      </c>
      <c r="M37" s="143" t="s">
        <v>191</v>
      </c>
      <c r="N37" s="143" t="s">
        <v>89</v>
      </c>
      <c r="O37" s="143" t="s">
        <v>89</v>
      </c>
      <c r="P37" s="143" t="s">
        <v>63</v>
      </c>
      <c r="Q37" s="143" t="s">
        <v>63</v>
      </c>
      <c r="R37" s="143">
        <v>89</v>
      </c>
      <c r="S37" s="143">
        <v>83</v>
      </c>
      <c r="T37" s="143" t="s">
        <v>64</v>
      </c>
      <c r="U37" s="143">
        <v>160</v>
      </c>
      <c r="V37" s="178" t="str">
        <f>CHOOSE(MATCH(U:U,{0,1,140,150,160,800000000}),"VACIO","140 y -","140-150","150-160","&gt;160","")</f>
        <v>&gt;160</v>
      </c>
      <c r="W37" s="143">
        <v>90</v>
      </c>
      <c r="X37" s="178" t="str">
        <f>CHOOSE(MATCH(W:W,{0,1,90,120,800000000}),"VACIO","90 y -","90-120","&gt;120","")</f>
        <v>90-120</v>
      </c>
      <c r="Y37" s="143" t="s">
        <v>63</v>
      </c>
      <c r="Z37" s="143" t="s">
        <v>65</v>
      </c>
      <c r="AA37" s="143" t="s">
        <v>65</v>
      </c>
      <c r="AB37" s="143" t="s">
        <v>65</v>
      </c>
      <c r="AC37" s="143" t="s">
        <v>72</v>
      </c>
      <c r="AD37" s="193" t="s">
        <v>67</v>
      </c>
      <c r="AE37" s="195"/>
      <c r="AF37" s="195"/>
      <c r="AG37" s="216"/>
      <c r="AH37" s="216" t="s">
        <v>192</v>
      </c>
      <c r="AI37" s="194">
        <v>43720</v>
      </c>
      <c r="AJ37" s="217">
        <v>106</v>
      </c>
      <c r="AK37" s="144">
        <v>43565</v>
      </c>
      <c r="AL37" s="143">
        <v>217</v>
      </c>
      <c r="AM37" s="143">
        <v>131</v>
      </c>
      <c r="AN37" s="178" t="str">
        <f>CHOOSE(MATCH(AM:AM,{0;1;100;800000000}),"VACIO","100 y -","100 y +","")</f>
        <v>100 y +</v>
      </c>
      <c r="AO37" s="143">
        <v>53</v>
      </c>
      <c r="AP37" s="143">
        <v>166</v>
      </c>
      <c r="AQ37" s="143">
        <v>5.7</v>
      </c>
      <c r="AR37" s="178" t="str">
        <f>CHOOSE(MATCH(AQ:AQ,{0,1,7,8,9,12,30}),"VACIO","7 y -","7-8","8-9","9-12","&gt;12","")</f>
        <v>7 y -</v>
      </c>
      <c r="AS37" s="143">
        <v>11</v>
      </c>
      <c r="AT37" s="178" t="str">
        <f>CHOOSE(MATCH(AS:AS,{0,0.1,30,80000000}),"VACIO","30 y -","30 y +","")</f>
        <v>30 y -</v>
      </c>
      <c r="AU37" s="143">
        <v>1</v>
      </c>
      <c r="AV37" s="236">
        <v>166</v>
      </c>
      <c r="AW37" s="178" t="str">
        <f>CHOOSE(MATCH(AV:AV,{0,0.1,30,80000000}),"VACIO","30 y -","30 y +","")</f>
        <v>30 y +</v>
      </c>
      <c r="AX37" s="242">
        <v>50</v>
      </c>
      <c r="AY37" s="178" t="str">
        <f ca="1">CHOOSE(MATCH(AX:AX,{0,1,15,30,45,60,80000000}),"VACIO","15 y -","15-29","30-44","45-59","60 y +","")</f>
        <v>45-59</v>
      </c>
      <c r="AZ37" s="143"/>
      <c r="BA37" s="144"/>
      <c r="BB37" s="247" t="str">
        <f ca="1" t="shared" si="5"/>
        <v>No Vigente</v>
      </c>
      <c r="BC37" s="143"/>
      <c r="BD37" s="144">
        <v>43720</v>
      </c>
      <c r="BE37" s="144">
        <v>43800</v>
      </c>
      <c r="BF37" s="251" t="str">
        <f ca="1" t="shared" si="6"/>
        <v>activo</v>
      </c>
      <c r="BG37" s="193"/>
    </row>
    <row r="38" s="129" customFormat="1" ht="15" customHeight="1" spans="1:59">
      <c r="A38" s="142" t="s">
        <v>193</v>
      </c>
      <c r="B38" s="143" t="s">
        <v>194</v>
      </c>
      <c r="C38" s="143">
        <v>6659</v>
      </c>
      <c r="D38" s="144">
        <v>28932</v>
      </c>
      <c r="E38" s="175">
        <f ca="1" t="shared" si="0"/>
        <v>43990</v>
      </c>
      <c r="F38" s="176">
        <f ca="1" t="shared" si="1"/>
        <v>15058</v>
      </c>
      <c r="G38" s="177">
        <f ca="1" t="shared" si="2"/>
        <v>41</v>
      </c>
      <c r="H38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38" s="143">
        <v>1</v>
      </c>
      <c r="J38" s="144">
        <v>42878</v>
      </c>
      <c r="K38" s="143" t="s">
        <v>59</v>
      </c>
      <c r="L38" s="143" t="s">
        <v>60</v>
      </c>
      <c r="M38" s="143" t="s">
        <v>61</v>
      </c>
      <c r="N38" s="143"/>
      <c r="O38" s="143"/>
      <c r="P38" s="143" t="s">
        <v>63</v>
      </c>
      <c r="Q38" s="143" t="s">
        <v>63</v>
      </c>
      <c r="R38" s="143">
        <v>97.7</v>
      </c>
      <c r="S38" s="143">
        <v>98.6</v>
      </c>
      <c r="T38" s="143" t="s">
        <v>64</v>
      </c>
      <c r="U38" s="143">
        <v>120</v>
      </c>
      <c r="V38" s="178" t="str">
        <f>CHOOSE(MATCH(U:U,{0,1,140,150,160,800000000}),"VACIO","140 y -","140-150","150-160","&gt;160","")</f>
        <v>140 y -</v>
      </c>
      <c r="W38" s="143">
        <v>70</v>
      </c>
      <c r="X38" s="178" t="str">
        <f>CHOOSE(MATCH(W:W,{0,1,90,120,800000000}),"VACIO","90 y -","90-120","&gt;120","")</f>
        <v>90 y -</v>
      </c>
      <c r="Y38" s="143" t="s">
        <v>63</v>
      </c>
      <c r="Z38" s="143" t="s">
        <v>65</v>
      </c>
      <c r="AA38" s="143" t="s">
        <v>63</v>
      </c>
      <c r="AB38" s="143" t="s">
        <v>63</v>
      </c>
      <c r="AC38" s="143" t="s">
        <v>72</v>
      </c>
      <c r="AD38" s="193" t="s">
        <v>67</v>
      </c>
      <c r="AE38" s="195"/>
      <c r="AF38" s="195"/>
      <c r="AG38" s="216"/>
      <c r="AH38" s="216"/>
      <c r="AI38" s="195"/>
      <c r="AJ38" s="217">
        <v>116</v>
      </c>
      <c r="AK38" s="144">
        <v>43249</v>
      </c>
      <c r="AL38" s="143">
        <v>162</v>
      </c>
      <c r="AM38" s="143">
        <v>94</v>
      </c>
      <c r="AN38" s="178" t="str">
        <f>CHOOSE(MATCH(AM:AM,{0,1,100,800000000}),"VACIO","100 y -","100 y +","")</f>
        <v>100 y -</v>
      </c>
      <c r="AO38" s="143">
        <v>28</v>
      </c>
      <c r="AP38" s="143">
        <v>201</v>
      </c>
      <c r="AQ38" s="143"/>
      <c r="AR38" s="178" t="str">
        <f>CHOOSE(MATCH(AQ:AQ,{0;1;7;8;9;12;30}),"VACIO","7 y -","7-8","8-9","9-12","&gt;12","")</f>
        <v>VACIO</v>
      </c>
      <c r="AS38" s="143">
        <v>16</v>
      </c>
      <c r="AT38" s="178" t="str">
        <f>CHOOSE(MATCH(AS:AS,{0,0.1,30,80000000}),"VACIO","30 y -","30 y +","")</f>
        <v>30 y -</v>
      </c>
      <c r="AU38" s="143">
        <v>0.7</v>
      </c>
      <c r="AV38" s="236">
        <f>IFERROR(AS:AS/AU:AU,"")</f>
        <v>22.8571428571429</v>
      </c>
      <c r="AW38" s="178" t="str">
        <f>CHOOSE(MATCH(AV:AV,{0,0.1,30,80000000}),"VACIO","30 y -","30 y +","")</f>
        <v>30 y -</v>
      </c>
      <c r="AX38" s="242">
        <v>109</v>
      </c>
      <c r="AY38" s="178" t="str">
        <f ca="1">CHOOSE(MATCH(AX:AX,{0,1,15,30,45,60,80000000}),"VACIO","15 y -","15-29","30-44","45-59","60 y +","")</f>
        <v>60 y +</v>
      </c>
      <c r="AZ38" s="143"/>
      <c r="BA38" s="144"/>
      <c r="BB38" s="247" t="str">
        <f ca="1" t="shared" si="5"/>
        <v>No Vigente</v>
      </c>
      <c r="BC38" s="143"/>
      <c r="BD38" s="144">
        <v>43280</v>
      </c>
      <c r="BE38" s="144">
        <v>43372</v>
      </c>
      <c r="BF38" s="251" t="str">
        <f ca="1" t="shared" si="6"/>
        <v>pasivo</v>
      </c>
      <c r="BG38" s="193" t="s">
        <v>105</v>
      </c>
    </row>
    <row r="39" s="129" customFormat="1" ht="15" customHeight="1" spans="1:59">
      <c r="A39" s="165" t="s">
        <v>195</v>
      </c>
      <c r="B39" s="166" t="s">
        <v>196</v>
      </c>
      <c r="C39" s="166">
        <v>7102</v>
      </c>
      <c r="D39" s="167">
        <v>17966</v>
      </c>
      <c r="E39" s="175">
        <f ca="1" t="shared" si="0"/>
        <v>43990</v>
      </c>
      <c r="F39" s="176">
        <f ca="1" t="shared" si="1"/>
        <v>26024</v>
      </c>
      <c r="G39" s="177">
        <f ca="1" t="shared" si="2"/>
        <v>71</v>
      </c>
      <c r="H3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9" s="166">
        <v>1</v>
      </c>
      <c r="J39" s="167">
        <v>43075</v>
      </c>
      <c r="K39" s="166" t="s">
        <v>101</v>
      </c>
      <c r="L39" s="166" t="s">
        <v>60</v>
      </c>
      <c r="M39" s="166" t="s">
        <v>197</v>
      </c>
      <c r="N39" s="166" t="s">
        <v>62</v>
      </c>
      <c r="O39" s="166" t="s">
        <v>62</v>
      </c>
      <c r="P39" s="166" t="s">
        <v>62</v>
      </c>
      <c r="Q39" s="166" t="s">
        <v>62</v>
      </c>
      <c r="R39" s="166">
        <v>76.5</v>
      </c>
      <c r="S39" s="166">
        <v>80</v>
      </c>
      <c r="T39" s="166" t="s">
        <v>76</v>
      </c>
      <c r="U39" s="166">
        <v>134</v>
      </c>
      <c r="V39" s="178" t="str">
        <f>CHOOSE(MATCH(U:U,{0,1,140,150,160,800000000}),"VACIO","140 y -","140-150","150-160","&gt;160","")</f>
        <v>140 y -</v>
      </c>
      <c r="W39" s="166">
        <v>76</v>
      </c>
      <c r="X39" s="178" t="str">
        <f>CHOOSE(MATCH(W:W,{0,1,90,120,800000000}),"VACIO","90 y -","90-120","&gt;120","")</f>
        <v>90 y -</v>
      </c>
      <c r="Y39" s="166" t="s">
        <v>62</v>
      </c>
      <c r="Z39" s="166" t="s">
        <v>89</v>
      </c>
      <c r="AA39" s="166" t="s">
        <v>89</v>
      </c>
      <c r="AB39" s="166" t="s">
        <v>62</v>
      </c>
      <c r="AC39" s="166" t="s">
        <v>72</v>
      </c>
      <c r="AD39" s="208" t="s">
        <v>74</v>
      </c>
      <c r="AE39" s="209"/>
      <c r="AF39" s="209"/>
      <c r="AG39" s="227" t="s">
        <v>63</v>
      </c>
      <c r="AH39" s="227" t="s">
        <v>198</v>
      </c>
      <c r="AI39" s="228">
        <v>42460</v>
      </c>
      <c r="AJ39" s="229">
        <v>100</v>
      </c>
      <c r="AK39" s="167">
        <v>43627</v>
      </c>
      <c r="AL39" s="166">
        <v>178</v>
      </c>
      <c r="AM39" s="166">
        <v>109</v>
      </c>
      <c r="AN39" s="178" t="str">
        <f>CHOOSE(MATCH(AM:AM,{0;1;100;800000000}),"VACIO","100 y -","100 y +","")</f>
        <v>100 y +</v>
      </c>
      <c r="AO39" s="166">
        <v>40</v>
      </c>
      <c r="AP39" s="166">
        <v>146</v>
      </c>
      <c r="AQ39" s="166"/>
      <c r="AR39" s="178" t="str">
        <f>CHOOSE(MATCH(AQ:AQ,{0,1,7,8,9,12,30}),"VACIO","7 y -","7-8","8-9","9-12","&gt;12","")</f>
        <v>VACIO</v>
      </c>
      <c r="AS39" s="166">
        <v>11</v>
      </c>
      <c r="AT39" s="178" t="str">
        <f>CHOOSE(MATCH(AS:AS,{0,0.1,30,80000000}),"VACIO","30 y -","30 y +","")</f>
        <v>30 y -</v>
      </c>
      <c r="AU39" s="166">
        <v>1.2</v>
      </c>
      <c r="AV39" s="238"/>
      <c r="AW39" s="178" t="str">
        <f>CHOOSE(MATCH(AV:AV,{0,0.1,30,80000000}),"VACIO","30 y -","30 y +","")</f>
        <v>VACIO</v>
      </c>
      <c r="AX39" s="166">
        <v>68</v>
      </c>
      <c r="AY39" s="178" t="str">
        <f ca="1">CHOOSE(MATCH(AX:AX,{0,1,15,30,45,60,80000000}),"VACIO","15 y -","15-29","30-44","45-59","60 y +","")</f>
        <v>60 y +</v>
      </c>
      <c r="AZ39" s="166"/>
      <c r="BA39" s="167"/>
      <c r="BB39" s="247" t="str">
        <f ca="1" t="shared" si="5"/>
        <v>No Vigente</v>
      </c>
      <c r="BC39" s="166"/>
      <c r="BD39" s="167">
        <v>43861</v>
      </c>
      <c r="BE39" s="167">
        <v>43891</v>
      </c>
      <c r="BF39" s="251" t="str">
        <f ca="1" t="shared" si="6"/>
        <v>activo</v>
      </c>
      <c r="BG39" s="208"/>
    </row>
    <row r="40" s="129" customFormat="1" ht="15" customHeight="1" spans="1:59">
      <c r="A40" s="145" t="s">
        <v>199</v>
      </c>
      <c r="B40" s="146" t="s">
        <v>200</v>
      </c>
      <c r="C40" s="146">
        <v>5305</v>
      </c>
      <c r="D40" s="147">
        <v>16724</v>
      </c>
      <c r="E40" s="175">
        <f ca="1" t="shared" si="0"/>
        <v>43990</v>
      </c>
      <c r="F40" s="176">
        <f ca="1" t="shared" si="1"/>
        <v>27266</v>
      </c>
      <c r="G40" s="177">
        <f ca="1" t="shared" si="2"/>
        <v>74</v>
      </c>
      <c r="H4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0" s="146">
        <v>1</v>
      </c>
      <c r="J40" s="147">
        <v>40330</v>
      </c>
      <c r="K40" s="146" t="s">
        <v>59</v>
      </c>
      <c r="L40" s="146" t="s">
        <v>60</v>
      </c>
      <c r="M40" s="146" t="s">
        <v>201</v>
      </c>
      <c r="N40" s="146" t="s">
        <v>62</v>
      </c>
      <c r="O40" s="146" t="s">
        <v>62</v>
      </c>
      <c r="P40" s="143" t="s">
        <v>63</v>
      </c>
      <c r="Q40" s="143" t="s">
        <v>63</v>
      </c>
      <c r="R40" s="146">
        <v>66.1</v>
      </c>
      <c r="S40" s="146">
        <v>65</v>
      </c>
      <c r="T40" s="146" t="s">
        <v>85</v>
      </c>
      <c r="U40" s="146">
        <v>130</v>
      </c>
      <c r="V40" s="178" t="str">
        <f>CHOOSE(MATCH(U:U,{0,1,140,150,160,800000000}),"VACIO","140 y -","140-150","150-160","&gt;160","")</f>
        <v>140 y -</v>
      </c>
      <c r="W40" s="146">
        <v>70</v>
      </c>
      <c r="X40" s="178" t="str">
        <f>CHOOSE(MATCH(W:W,{0,1,90,120,800000000}),"VACIO","90 y -","90-120","&gt;120","")</f>
        <v>90 y -</v>
      </c>
      <c r="Y40" s="146" t="s">
        <v>63</v>
      </c>
      <c r="Z40" s="146" t="s">
        <v>63</v>
      </c>
      <c r="AA40" s="146" t="s">
        <v>63</v>
      </c>
      <c r="AB40" s="146" t="s">
        <v>63</v>
      </c>
      <c r="AC40" s="146" t="s">
        <v>72</v>
      </c>
      <c r="AD40" s="196" t="s">
        <v>74</v>
      </c>
      <c r="AE40" s="197"/>
      <c r="AF40" s="197"/>
      <c r="AG40" s="219" t="s">
        <v>63</v>
      </c>
      <c r="AH40" s="219" t="s">
        <v>202</v>
      </c>
      <c r="AI40" s="198">
        <v>43804</v>
      </c>
      <c r="AJ40" s="218">
        <v>110</v>
      </c>
      <c r="AK40" s="147">
        <v>43552</v>
      </c>
      <c r="AL40" s="146">
        <v>206</v>
      </c>
      <c r="AM40" s="146">
        <v>131</v>
      </c>
      <c r="AN40" s="178" t="str">
        <f>CHOOSE(MATCH(AM:AM,{0,1,100,800000000}),"VACIO","100 y -","100 y +","")</f>
        <v>100 y +</v>
      </c>
      <c r="AO40" s="146">
        <v>51</v>
      </c>
      <c r="AP40" s="146">
        <v>122</v>
      </c>
      <c r="AQ40" s="146"/>
      <c r="AR40" s="178" t="str">
        <f>CHOOSE(MATCH(AQ:AQ,{0,1,7,8,9,12,30}),"VACIO","7 y -","7-8","8-9","9-12","&gt;12","")</f>
        <v>VACIO</v>
      </c>
      <c r="AS40" s="146">
        <v>1</v>
      </c>
      <c r="AT40" s="178" t="str">
        <f>CHOOSE(MATCH(AS:AS,{0,0.1,30,80000000}),"VACIO","30 y -","30 y +","")</f>
        <v>30 y -</v>
      </c>
      <c r="AU40" s="146">
        <v>0.7</v>
      </c>
      <c r="AV40" s="236">
        <f t="shared" ref="AV40:AV45" si="7">IFERROR(AS:AS/AU:AU,"")</f>
        <v>1.42857142857143</v>
      </c>
      <c r="AW40" s="178" t="str">
        <f>CHOOSE(MATCH(AV:AV,{0,0.1,30,80000000}),"VACIO","30 y -","30 y +","")</f>
        <v>30 y -</v>
      </c>
      <c r="AX40" s="242">
        <v>87</v>
      </c>
      <c r="AY40" s="178" t="str">
        <f ca="1">CHOOSE(MATCH(AX:AX,{0,1,15,30,45,60,80000000}),"VACIO","15 y -","15-29","30-44","45-59","60 y +","")</f>
        <v>60 y +</v>
      </c>
      <c r="AZ40" s="146" t="s">
        <v>76</v>
      </c>
      <c r="BA40" s="147"/>
      <c r="BB40" s="247" t="str">
        <f ca="1" t="shared" si="5"/>
        <v>No Vigente</v>
      </c>
      <c r="BC40" s="146"/>
      <c r="BD40" s="147">
        <v>43680</v>
      </c>
      <c r="BE40" s="147">
        <v>43862</v>
      </c>
      <c r="BF40" s="251" t="str">
        <f ca="1" t="shared" si="6"/>
        <v>activo</v>
      </c>
      <c r="BG40" s="196"/>
    </row>
    <row r="41" s="52" customFormat="1" ht="15" customHeight="1" spans="1:59">
      <c r="A41" s="55" t="s">
        <v>203</v>
      </c>
      <c r="B41" s="56" t="s">
        <v>204</v>
      </c>
      <c r="C41" s="56">
        <v>172</v>
      </c>
      <c r="D41" s="57">
        <v>27317</v>
      </c>
      <c r="E41" s="175">
        <f ca="1" t="shared" si="0"/>
        <v>43990</v>
      </c>
      <c r="F41" s="176">
        <f ca="1" t="shared" si="1"/>
        <v>16673</v>
      </c>
      <c r="G41" s="177">
        <f ca="1" t="shared" si="2"/>
        <v>45</v>
      </c>
      <c r="H41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41" s="56">
        <v>1</v>
      </c>
      <c r="J41" s="57">
        <v>43201</v>
      </c>
      <c r="K41" s="56" t="s">
        <v>59</v>
      </c>
      <c r="L41" s="56" t="s">
        <v>60</v>
      </c>
      <c r="M41" s="56"/>
      <c r="N41" s="56" t="s">
        <v>62</v>
      </c>
      <c r="O41" s="56" t="s">
        <v>62</v>
      </c>
      <c r="P41" s="56" t="s">
        <v>63</v>
      </c>
      <c r="Q41" s="56" t="s">
        <v>63</v>
      </c>
      <c r="R41" s="56">
        <v>84.7</v>
      </c>
      <c r="S41" s="56">
        <v>79.5</v>
      </c>
      <c r="T41" s="149" t="s">
        <v>85</v>
      </c>
      <c r="U41" s="56">
        <v>140</v>
      </c>
      <c r="V41" s="178" t="str">
        <f>CHOOSE(MATCH(U:U,{0,1,140,150,160,800000000}),"VACIO","140 y -","140-150","150-160","&gt;160","")</f>
        <v>140-150</v>
      </c>
      <c r="W41" s="56">
        <v>80</v>
      </c>
      <c r="X41" s="178" t="str">
        <f>CHOOSE(MATCH(W:W,{0,1,90,120,800000000}),"VACIO","90 y -","90-120","&gt;120","")</f>
        <v>90 y -</v>
      </c>
      <c r="Y41" s="56" t="s">
        <v>63</v>
      </c>
      <c r="Z41" s="56" t="s">
        <v>63</v>
      </c>
      <c r="AA41" s="56" t="s">
        <v>63</v>
      </c>
      <c r="AB41" s="56" t="s">
        <v>63</v>
      </c>
      <c r="AC41" s="56" t="s">
        <v>66</v>
      </c>
      <c r="AD41" s="72" t="s">
        <v>67</v>
      </c>
      <c r="AE41" s="73"/>
      <c r="AF41" s="73"/>
      <c r="AG41" s="78" t="s">
        <v>63</v>
      </c>
      <c r="AH41" s="78"/>
      <c r="AI41" s="73"/>
      <c r="AJ41" s="79">
        <v>102</v>
      </c>
      <c r="AK41" s="57">
        <v>43501</v>
      </c>
      <c r="AL41" s="56">
        <v>205</v>
      </c>
      <c r="AM41" s="56">
        <v>127</v>
      </c>
      <c r="AN41" s="178" t="str">
        <f>CHOOSE(MATCH(AM:AM,{0,1,100,800000000}),"VACIO","100 y -","100 y +","")</f>
        <v>100 y +</v>
      </c>
      <c r="AO41" s="56">
        <v>55</v>
      </c>
      <c r="AP41" s="56">
        <v>113</v>
      </c>
      <c r="AQ41" s="56"/>
      <c r="AR41" s="178" t="str">
        <f>CHOOSE(MATCH(AQ:AQ,{0,1,7,8,9,12,30}),"VACIO","7 y -","7-8","8-9","9-12","&gt;12","")</f>
        <v>VACIO</v>
      </c>
      <c r="AS41" s="56">
        <v>1</v>
      </c>
      <c r="AT41" s="178" t="str">
        <f>CHOOSE(MATCH(AS:AS,{0,0.1,30,80000000}),"VACIO","30 y -","30 y +","")</f>
        <v>30 y -</v>
      </c>
      <c r="AU41" s="56">
        <v>0.7</v>
      </c>
      <c r="AV41" s="81">
        <f t="shared" si="7"/>
        <v>1.42857142857143</v>
      </c>
      <c r="AW41" s="178" t="str">
        <f>CHOOSE(MATCH(AV:AV,{0;0.1;30;80000000}),"VACIO","30 y -","30 y +","")</f>
        <v>30 y -</v>
      </c>
      <c r="AX41" s="83">
        <v>105</v>
      </c>
      <c r="AY41" s="178" t="str">
        <f ca="1">CHOOSE(MATCH(AX:AX,{0,1,15,30,45,60,80000000}),"VACIO","15 y -","15-29","30-44","45-59","60 y +","")</f>
        <v>60 y +</v>
      </c>
      <c r="AZ41" s="56" t="s">
        <v>76</v>
      </c>
      <c r="BA41" s="57"/>
      <c r="BB41" s="247" t="str">
        <f ca="1" t="shared" si="5"/>
        <v>No Vigente</v>
      </c>
      <c r="BC41" s="56"/>
      <c r="BD41" s="57">
        <v>43529</v>
      </c>
      <c r="BE41" s="57">
        <v>43709</v>
      </c>
      <c r="BF41" s="251" t="str">
        <f ca="1" t="shared" si="6"/>
        <v>activo</v>
      </c>
      <c r="BG41" s="72"/>
    </row>
    <row r="42" s="129" customFormat="1" ht="15" customHeight="1" spans="1:59">
      <c r="A42" s="142" t="s">
        <v>205</v>
      </c>
      <c r="B42" s="143" t="s">
        <v>206</v>
      </c>
      <c r="C42" s="143">
        <v>5136</v>
      </c>
      <c r="D42" s="144">
        <v>23609</v>
      </c>
      <c r="E42" s="175">
        <f ca="1" t="shared" si="0"/>
        <v>43990</v>
      </c>
      <c r="F42" s="176">
        <f ca="1" t="shared" si="1"/>
        <v>20381</v>
      </c>
      <c r="G42" s="177">
        <f ca="1" t="shared" si="2"/>
        <v>55</v>
      </c>
      <c r="H4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2" s="184">
        <v>1</v>
      </c>
      <c r="J42" s="185">
        <v>42703</v>
      </c>
      <c r="K42" s="184" t="s">
        <v>101</v>
      </c>
      <c r="L42" s="184" t="s">
        <v>102</v>
      </c>
      <c r="M42" s="184" t="s">
        <v>61</v>
      </c>
      <c r="N42" s="184" t="s">
        <v>62</v>
      </c>
      <c r="O42" s="184" t="s">
        <v>62</v>
      </c>
      <c r="P42" s="143" t="s">
        <v>63</v>
      </c>
      <c r="Q42" s="143" t="s">
        <v>63</v>
      </c>
      <c r="R42" s="184">
        <v>108.7</v>
      </c>
      <c r="S42" s="184">
        <v>113</v>
      </c>
      <c r="T42" s="184" t="s">
        <v>64</v>
      </c>
      <c r="U42" s="184">
        <v>140</v>
      </c>
      <c r="V42" s="178" t="str">
        <f>CHOOSE(MATCH(U:U,{0,1,140,150,160,800000000}),"VACIO","140 y -","140-150","150-160","&gt;160","")</f>
        <v>140-150</v>
      </c>
      <c r="W42" s="184">
        <v>80</v>
      </c>
      <c r="X42" s="178" t="str">
        <f>CHOOSE(MATCH(W:W,{0,1,90,120,800000000}),"VACIO","90 y -","90-120","&gt;120","")</f>
        <v>90 y -</v>
      </c>
      <c r="Y42" s="184" t="s">
        <v>63</v>
      </c>
      <c r="Z42" s="184" t="s">
        <v>65</v>
      </c>
      <c r="AA42" s="184" t="s">
        <v>65</v>
      </c>
      <c r="AB42" s="184" t="s">
        <v>63</v>
      </c>
      <c r="AC42" s="184" t="s">
        <v>66</v>
      </c>
      <c r="AD42" s="210" t="s">
        <v>73</v>
      </c>
      <c r="AE42" s="211">
        <v>43528</v>
      </c>
      <c r="AF42" s="212" t="s">
        <v>74</v>
      </c>
      <c r="AG42" s="230" t="s">
        <v>63</v>
      </c>
      <c r="AH42" s="230"/>
      <c r="AI42" s="212"/>
      <c r="AJ42" s="231">
        <v>119</v>
      </c>
      <c r="AK42" s="185">
        <v>43082</v>
      </c>
      <c r="AL42" s="184">
        <v>215</v>
      </c>
      <c r="AM42" s="184"/>
      <c r="AN42" s="178" t="str">
        <f>CHOOSE(MATCH(AM:AM,{0,1,100,800000000}),"VACIO","100 y -","100 y +","")</f>
        <v>VACIO</v>
      </c>
      <c r="AO42" s="184">
        <v>25</v>
      </c>
      <c r="AP42" s="184">
        <v>442</v>
      </c>
      <c r="AQ42" s="184">
        <v>6.5</v>
      </c>
      <c r="AR42" s="178" t="str">
        <f>CHOOSE(MATCH(AQ:AQ,{0,1,7,8,9,12,30}),"VACIO","7 y -","7-8","8-9","9-12","&gt;12","")</f>
        <v>7 y -</v>
      </c>
      <c r="AS42" s="184">
        <v>1</v>
      </c>
      <c r="AT42" s="178" t="str">
        <f>CHOOSE(MATCH(AS:AS,{0,0.1,30,80000000}),"VACIO","30 y -","30 y +","")</f>
        <v>30 y -</v>
      </c>
      <c r="AU42" s="184">
        <v>0.8</v>
      </c>
      <c r="AV42" s="236">
        <f t="shared" si="7"/>
        <v>1.25</v>
      </c>
      <c r="AW42" s="178" t="str">
        <f>CHOOSE(MATCH(AV:AV,{0,0.1,30,80000000}),"VACIO","30 y -","30 y +","")</f>
        <v>30 y -</v>
      </c>
      <c r="AX42" s="242">
        <v>101</v>
      </c>
      <c r="AY42" s="178" t="str">
        <f ca="1">CHOOSE(MATCH(AX:AX,{0,1,15,30,45,60,80000000}),"VACIO","15 y -","15-29","30-44","45-59","60 y +","")</f>
        <v>60 y +</v>
      </c>
      <c r="AZ42" s="184" t="s">
        <v>76</v>
      </c>
      <c r="BA42" s="185"/>
      <c r="BB42" s="247" t="str">
        <f ca="1" t="shared" si="5"/>
        <v>No Vigente</v>
      </c>
      <c r="BC42" s="184"/>
      <c r="BD42" s="185">
        <v>43605</v>
      </c>
      <c r="BE42" s="185">
        <v>43770</v>
      </c>
      <c r="BF42" s="251" t="str">
        <f ca="1" t="shared" si="6"/>
        <v>activo</v>
      </c>
      <c r="BG42" s="193"/>
    </row>
    <row r="43" s="129" customFormat="1" ht="15" customHeight="1" spans="1:59">
      <c r="A43" s="145" t="s">
        <v>207</v>
      </c>
      <c r="B43" s="146" t="s">
        <v>208</v>
      </c>
      <c r="C43" s="146">
        <v>3209</v>
      </c>
      <c r="D43" s="147">
        <v>16798</v>
      </c>
      <c r="E43" s="175">
        <f ca="1" t="shared" si="0"/>
        <v>43990</v>
      </c>
      <c r="F43" s="176">
        <f ca="1" t="shared" si="1"/>
        <v>27192</v>
      </c>
      <c r="G43" s="177">
        <f ca="1" t="shared" si="2"/>
        <v>74</v>
      </c>
      <c r="H4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3" s="146">
        <v>1</v>
      </c>
      <c r="J43" s="147">
        <v>38889</v>
      </c>
      <c r="K43" s="146" t="s">
        <v>59</v>
      </c>
      <c r="L43" s="146" t="s">
        <v>60</v>
      </c>
      <c r="M43" s="146"/>
      <c r="N43" s="146"/>
      <c r="O43" s="146"/>
      <c r="P43" s="143" t="s">
        <v>63</v>
      </c>
      <c r="Q43" s="143" t="s">
        <v>63</v>
      </c>
      <c r="R43" s="146">
        <v>66</v>
      </c>
      <c r="S43" s="146">
        <v>67.5</v>
      </c>
      <c r="T43" s="146" t="s">
        <v>85</v>
      </c>
      <c r="U43" s="146">
        <v>140</v>
      </c>
      <c r="V43" s="178" t="str">
        <f>CHOOSE(MATCH(U:U,{0,1,140,150,160,800000000}),"VACIO","140 y -","140-150","150-160","&gt;160","")</f>
        <v>140-150</v>
      </c>
      <c r="W43" s="146">
        <v>80</v>
      </c>
      <c r="X43" s="178" t="str">
        <f>CHOOSE(MATCH(W:W,{0,1,90,120,800000000}),"VACIO","90 y -","90-120","&gt;120","")</f>
        <v>90 y -</v>
      </c>
      <c r="Y43" s="146" t="s">
        <v>63</v>
      </c>
      <c r="Z43" s="146" t="s">
        <v>65</v>
      </c>
      <c r="AA43" s="146" t="s">
        <v>65</v>
      </c>
      <c r="AB43" s="146" t="s">
        <v>63</v>
      </c>
      <c r="AC43" s="146" t="s">
        <v>72</v>
      </c>
      <c r="AD43" s="196" t="s">
        <v>74</v>
      </c>
      <c r="AE43" s="197"/>
      <c r="AF43" s="197"/>
      <c r="AG43" s="219"/>
      <c r="AH43" s="219" t="s">
        <v>209</v>
      </c>
      <c r="AI43" s="198">
        <v>42247</v>
      </c>
      <c r="AJ43" s="218">
        <v>88</v>
      </c>
      <c r="AK43" s="147">
        <v>43439</v>
      </c>
      <c r="AL43" s="146">
        <v>145</v>
      </c>
      <c r="AM43" s="146">
        <v>154</v>
      </c>
      <c r="AN43" s="178" t="str">
        <f>CHOOSE(MATCH(AM:AM,{0,1,100,800000000}),"VACIO","100 y -","100 y +","")</f>
        <v>100 y +</v>
      </c>
      <c r="AO43" s="146">
        <v>81</v>
      </c>
      <c r="AP43" s="146">
        <v>43</v>
      </c>
      <c r="AQ43" s="146"/>
      <c r="AR43" s="178" t="str">
        <f>CHOOSE(MATCH(AQ:AQ,{0,1,7,8,9,12,30}),"VACIO","7 y -","7-8","8-9","9-12","&gt;12","")</f>
        <v>VACIO</v>
      </c>
      <c r="AS43" s="146">
        <v>5</v>
      </c>
      <c r="AT43" s="178" t="str">
        <f>CHOOSE(MATCH(AS:AS,{0,0.1,30,80000000}),"VACIO","30 y -","30 y +","")</f>
        <v>30 y -</v>
      </c>
      <c r="AU43" s="146">
        <v>1</v>
      </c>
      <c r="AV43" s="236">
        <f t="shared" si="7"/>
        <v>5</v>
      </c>
      <c r="AW43" s="178" t="str">
        <f>CHOOSE(MATCH(AV:AV,{0,0.1,30,80000000}),"VACIO","30 y -","30 y +","")</f>
        <v>30 y -</v>
      </c>
      <c r="AX43" s="242">
        <v>54</v>
      </c>
      <c r="AY43" s="178" t="str">
        <f ca="1">CHOOSE(MATCH(AX:AX,{0,1,15,30,45,60,80000000}),"VACIO","15 y -","15-29","30-44","45-59","60 y +","")</f>
        <v>45-59</v>
      </c>
      <c r="AZ43" s="146" t="s">
        <v>76</v>
      </c>
      <c r="BA43" s="147"/>
      <c r="BB43" s="247" t="str">
        <f ca="1" t="shared" si="5"/>
        <v>No Vigente</v>
      </c>
      <c r="BC43" s="146"/>
      <c r="BD43" s="147">
        <v>43497</v>
      </c>
      <c r="BE43" s="147">
        <v>43678</v>
      </c>
      <c r="BF43" s="251" t="str">
        <f ca="1" t="shared" si="6"/>
        <v>activo</v>
      </c>
      <c r="BG43" s="196" t="s">
        <v>140</v>
      </c>
    </row>
    <row r="44" s="129" customFormat="1" ht="16.5" customHeight="1" spans="1:59">
      <c r="A44" s="145" t="s">
        <v>210</v>
      </c>
      <c r="B44" s="146" t="s">
        <v>211</v>
      </c>
      <c r="C44" s="146">
        <v>262</v>
      </c>
      <c r="D44" s="147">
        <v>23628</v>
      </c>
      <c r="E44" s="175">
        <f ca="1" t="shared" si="0"/>
        <v>43990</v>
      </c>
      <c r="F44" s="176">
        <f ca="1" t="shared" si="1"/>
        <v>20362</v>
      </c>
      <c r="G44" s="177">
        <f ca="1" t="shared" si="2"/>
        <v>55</v>
      </c>
      <c r="H4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4" s="146">
        <v>1</v>
      </c>
      <c r="J44" s="147">
        <v>40500</v>
      </c>
      <c r="K44" s="146" t="s">
        <v>59</v>
      </c>
      <c r="L44" s="146" t="s">
        <v>60</v>
      </c>
      <c r="M44" s="146"/>
      <c r="N44" s="146" t="s">
        <v>62</v>
      </c>
      <c r="O44" s="146" t="s">
        <v>62</v>
      </c>
      <c r="P44" s="143" t="s">
        <v>63</v>
      </c>
      <c r="Q44" s="143" t="s">
        <v>63</v>
      </c>
      <c r="R44" s="146">
        <v>74.5</v>
      </c>
      <c r="S44" s="146">
        <v>69</v>
      </c>
      <c r="T44" s="146" t="s">
        <v>85</v>
      </c>
      <c r="U44" s="146">
        <v>100</v>
      </c>
      <c r="V44" s="178" t="str">
        <f>CHOOSE(MATCH(U:U,{0;1;140;150;160;800000000}),"VACIO","140 y -","140-150","150-160","&gt;160","")</f>
        <v>140 y -</v>
      </c>
      <c r="W44" s="146">
        <v>60</v>
      </c>
      <c r="X44" s="178" t="str">
        <f>CHOOSE(MATCH(W:W,{0,1,90,120,800000000}),"VACIO","90 y -","90-120","&gt;120","")</f>
        <v>90 y -</v>
      </c>
      <c r="Y44" s="146" t="s">
        <v>63</v>
      </c>
      <c r="Z44" s="146" t="s">
        <v>65</v>
      </c>
      <c r="AA44" s="146" t="s">
        <v>65</v>
      </c>
      <c r="AB44" s="146" t="s">
        <v>65</v>
      </c>
      <c r="AC44" s="146" t="s">
        <v>72</v>
      </c>
      <c r="AD44" s="196" t="s">
        <v>74</v>
      </c>
      <c r="AE44" s="197"/>
      <c r="AF44" s="197"/>
      <c r="AG44" s="219" t="s">
        <v>63</v>
      </c>
      <c r="AH44" s="219"/>
      <c r="AI44" s="197"/>
      <c r="AJ44" s="218">
        <v>90</v>
      </c>
      <c r="AK44" s="147">
        <v>43862</v>
      </c>
      <c r="AL44" s="146">
        <v>161</v>
      </c>
      <c r="AM44" s="146">
        <v>73.6</v>
      </c>
      <c r="AN44" s="178" t="str">
        <f>CHOOSE(MATCH(AM:AM,{0,1,100,800000000}),"VACIO","100 y -","100 y +","")</f>
        <v>100 y -</v>
      </c>
      <c r="AO44" s="146">
        <v>496</v>
      </c>
      <c r="AP44" s="146">
        <v>194</v>
      </c>
      <c r="AQ44" s="146"/>
      <c r="AR44" s="178" t="str">
        <f>CHOOSE(MATCH(AQ:AQ,{0,1,7,8,9,12,30}),"VACIO","7 y -","7-8","8-9","9-12","&gt;12","")</f>
        <v>VACIO</v>
      </c>
      <c r="AS44" s="146">
        <v>12.4</v>
      </c>
      <c r="AT44" s="178" t="str">
        <f>CHOOSE(MATCH(AS:AS,{0,0.1,30,80000000}),"VACIO","30 y -","30 y +","")</f>
        <v>30 y -</v>
      </c>
      <c r="AU44" s="146">
        <v>0.77</v>
      </c>
      <c r="AV44" s="236">
        <f t="shared" si="7"/>
        <v>16.1038961038961</v>
      </c>
      <c r="AW44" s="178" t="str">
        <f>CHOOSE(MATCH(AV:AV,{0,0.1,30,80000000}),"VACIO","30 y -","30 y +","")</f>
        <v>30 y -</v>
      </c>
      <c r="AX44" s="242">
        <v>89.9</v>
      </c>
      <c r="AY44" s="178" t="str">
        <f ca="1">CHOOSE(MATCH(AX:AX,{0,1,15,30,45,60,80000000}),"VACIO","15 y -","15-29","30-44","45-59","60 y +","")</f>
        <v>60 y +</v>
      </c>
      <c r="AZ44" s="146" t="s">
        <v>76</v>
      </c>
      <c r="BA44" s="147"/>
      <c r="BB44" s="247" t="str">
        <f ca="1" t="shared" si="5"/>
        <v>No Vigente</v>
      </c>
      <c r="BC44" s="146"/>
      <c r="BD44" s="147">
        <v>43871</v>
      </c>
      <c r="BE44" s="147">
        <v>44105</v>
      </c>
      <c r="BF44" s="251" t="str">
        <f ca="1" t="shared" si="6"/>
        <v>activo</v>
      </c>
      <c r="BG44" s="193"/>
    </row>
    <row r="45" s="129" customFormat="1" ht="15" customHeight="1" spans="1:59">
      <c r="A45" s="145" t="s">
        <v>212</v>
      </c>
      <c r="B45" s="143" t="s">
        <v>213</v>
      </c>
      <c r="C45" s="143">
        <v>280</v>
      </c>
      <c r="D45" s="144">
        <v>13759</v>
      </c>
      <c r="E45" s="175">
        <f ca="1" t="shared" si="0"/>
        <v>43990</v>
      </c>
      <c r="F45" s="176">
        <f ca="1" t="shared" si="1"/>
        <v>30231</v>
      </c>
      <c r="G45" s="177">
        <f ca="1" t="shared" si="2"/>
        <v>82</v>
      </c>
      <c r="H4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5" s="143">
        <v>1</v>
      </c>
      <c r="J45" s="144">
        <v>42241</v>
      </c>
      <c r="K45" s="143" t="s">
        <v>101</v>
      </c>
      <c r="L45" s="143" t="s">
        <v>102</v>
      </c>
      <c r="M45" s="143"/>
      <c r="N45" s="143"/>
      <c r="O45" s="143"/>
      <c r="P45" s="143" t="s">
        <v>63</v>
      </c>
      <c r="Q45" s="143" t="s">
        <v>63</v>
      </c>
      <c r="R45" s="143">
        <v>79.2</v>
      </c>
      <c r="S45" s="143">
        <v>89</v>
      </c>
      <c r="T45" s="143" t="s">
        <v>85</v>
      </c>
      <c r="U45" s="143">
        <v>100</v>
      </c>
      <c r="V45" s="178" t="str">
        <f>CHOOSE(MATCH(U:U,{0,1,140,150,160,800000000}),"VACIO","140 y -","140-150","150-160","&gt;160","")</f>
        <v>140 y -</v>
      </c>
      <c r="W45" s="143">
        <v>60</v>
      </c>
      <c r="X45" s="178" t="str">
        <f>CHOOSE(MATCH(W:W,{0,1,90,120,800000000}),"VACIO","90 y -","90-120","&gt;120","")</f>
        <v>90 y -</v>
      </c>
      <c r="Y45" s="143" t="s">
        <v>63</v>
      </c>
      <c r="Z45" s="143" t="s">
        <v>65</v>
      </c>
      <c r="AA45" s="143" t="s">
        <v>65</v>
      </c>
      <c r="AB45" s="143" t="s">
        <v>63</v>
      </c>
      <c r="AC45" s="143" t="s">
        <v>72</v>
      </c>
      <c r="AD45" s="193" t="s">
        <v>73</v>
      </c>
      <c r="AE45" s="194">
        <v>43214</v>
      </c>
      <c r="AF45" s="195" t="s">
        <v>74</v>
      </c>
      <c r="AG45" s="216"/>
      <c r="AH45" s="216" t="s">
        <v>214</v>
      </c>
      <c r="AI45" s="194">
        <v>42179</v>
      </c>
      <c r="AJ45" s="217">
        <v>118</v>
      </c>
      <c r="AK45" s="144">
        <v>43462</v>
      </c>
      <c r="AL45" s="143">
        <v>172</v>
      </c>
      <c r="AM45" s="143">
        <v>114</v>
      </c>
      <c r="AN45" s="178" t="str">
        <f>CHOOSE(MATCH(AM:AM,{0,1,100,800000000}),"VACIO","100 y -","100 y +","")</f>
        <v>100 y +</v>
      </c>
      <c r="AO45" s="143">
        <v>41</v>
      </c>
      <c r="AP45" s="143">
        <v>86</v>
      </c>
      <c r="AQ45" s="143">
        <v>4.9</v>
      </c>
      <c r="AR45" s="178" t="str">
        <f>CHOOSE(MATCH(AQ:AQ,{0,1,7,8,9,12,30}),"VACIO","7 y -","7-8","8-9","9-12","&gt;12","")</f>
        <v>7 y -</v>
      </c>
      <c r="AS45" s="143">
        <v>5</v>
      </c>
      <c r="AT45" s="178" t="str">
        <f>CHOOSE(MATCH(AS:AS,{0,0.1,30,80000000}),"VACIO","30 y -","30 y +","")</f>
        <v>30 y -</v>
      </c>
      <c r="AU45" s="143">
        <v>1.2</v>
      </c>
      <c r="AV45" s="236">
        <f t="shared" si="7"/>
        <v>4.16666666666667</v>
      </c>
      <c r="AW45" s="178" t="str">
        <f>CHOOSE(MATCH(AV:AV,{0,0.1,30,80000000}),"VACIO","30 y -","30 y +","")</f>
        <v>30 y -</v>
      </c>
      <c r="AX45" s="242">
        <v>57</v>
      </c>
      <c r="AY45" s="178" t="str">
        <f ca="1">CHOOSE(MATCH(AX:AX,{0,1,15,30,45,60,80000000}),"VACIO","15 y -","15-29","30-44","45-59","60 y +","")</f>
        <v>45-59</v>
      </c>
      <c r="AZ45" s="143"/>
      <c r="BA45" s="144">
        <v>42373</v>
      </c>
      <c r="BB45" s="247" t="str">
        <f ca="1" t="shared" si="5"/>
        <v>No Vigente</v>
      </c>
      <c r="BC45" s="143" t="s">
        <v>77</v>
      </c>
      <c r="BD45" s="144">
        <v>43439</v>
      </c>
      <c r="BE45" s="144">
        <v>43525</v>
      </c>
      <c r="BF45" s="251" t="str">
        <f ca="1" t="shared" si="6"/>
        <v>pasivo</v>
      </c>
      <c r="BG45" s="193"/>
    </row>
    <row r="46" s="129" customFormat="1" ht="15" customHeight="1" spans="1:59">
      <c r="A46" s="142" t="s">
        <v>215</v>
      </c>
      <c r="B46" s="143" t="s">
        <v>216</v>
      </c>
      <c r="C46" s="143">
        <v>885</v>
      </c>
      <c r="D46" s="144">
        <v>18421</v>
      </c>
      <c r="E46" s="175">
        <f ca="1" t="shared" si="0"/>
        <v>43990</v>
      </c>
      <c r="F46" s="176">
        <f ca="1" t="shared" si="1"/>
        <v>25569</v>
      </c>
      <c r="G46" s="177">
        <f ca="1" t="shared" si="2"/>
        <v>70</v>
      </c>
      <c r="H4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6" s="143">
        <v>1</v>
      </c>
      <c r="J46" s="144">
        <v>42619</v>
      </c>
      <c r="K46" s="143" t="s">
        <v>101</v>
      </c>
      <c r="L46" s="143" t="s">
        <v>70</v>
      </c>
      <c r="M46" s="143"/>
      <c r="N46" s="143" t="s">
        <v>62</v>
      </c>
      <c r="O46" s="143" t="s">
        <v>62</v>
      </c>
      <c r="P46" s="143" t="s">
        <v>63</v>
      </c>
      <c r="Q46" s="143" t="s">
        <v>63</v>
      </c>
      <c r="R46" s="143">
        <v>71</v>
      </c>
      <c r="S46" s="143">
        <v>74</v>
      </c>
      <c r="T46" s="143" t="s">
        <v>76</v>
      </c>
      <c r="U46" s="143">
        <v>164</v>
      </c>
      <c r="V46" s="178" t="str">
        <f>CHOOSE(MATCH(U:U,{0,1,140,150,160,800000000}),"VACIO","140 y -","140-150","150-160","&gt;160","")</f>
        <v>&gt;160</v>
      </c>
      <c r="W46" s="143">
        <v>90</v>
      </c>
      <c r="X46" s="178" t="str">
        <f>CHOOSE(MATCH(W:W,{0,1,90,120,800000000}),"VACIO","90 y -","90-120","&gt;120","")</f>
        <v>90-120</v>
      </c>
      <c r="Y46" s="143" t="s">
        <v>65</v>
      </c>
      <c r="Z46" s="143" t="s">
        <v>63</v>
      </c>
      <c r="AA46" s="143" t="s">
        <v>65</v>
      </c>
      <c r="AB46" s="143" t="s">
        <v>63</v>
      </c>
      <c r="AC46" s="143" t="s">
        <v>66</v>
      </c>
      <c r="AD46" s="193" t="s">
        <v>73</v>
      </c>
      <c r="AE46" s="194">
        <v>43676</v>
      </c>
      <c r="AF46" s="195" t="s">
        <v>73</v>
      </c>
      <c r="AG46" s="216" t="s">
        <v>63</v>
      </c>
      <c r="AH46" s="216" t="s">
        <v>217</v>
      </c>
      <c r="AI46" s="194">
        <v>43804</v>
      </c>
      <c r="AJ46" s="217">
        <v>169</v>
      </c>
      <c r="AK46" s="144">
        <v>43710</v>
      </c>
      <c r="AL46" s="143">
        <v>167</v>
      </c>
      <c r="AM46" s="143">
        <v>99</v>
      </c>
      <c r="AN46" s="178" t="str">
        <f>CHOOSE(MATCH(AM:AM,{0,1,100,800000000}),"VACIO","100 y -","100 y +","")</f>
        <v>100 y -</v>
      </c>
      <c r="AO46" s="143">
        <v>50</v>
      </c>
      <c r="AP46" s="143">
        <v>90</v>
      </c>
      <c r="AQ46" s="143">
        <v>8.9</v>
      </c>
      <c r="AR46" s="178" t="str">
        <f>CHOOSE(MATCH(AQ:AQ,{0,1,7,8,9,12,30}),"VACIO","7 y -","7-8","8-9","9-12","&gt;12","")</f>
        <v>8-9</v>
      </c>
      <c r="AS46" s="143">
        <v>104</v>
      </c>
      <c r="AT46" s="178" t="str">
        <f>CHOOSE(MATCH(AS:AS,{0,0.1,30,80000000}),"VACIO","30 y -","30 y +","")</f>
        <v>30 y +</v>
      </c>
      <c r="AU46" s="143">
        <v>1.1</v>
      </c>
      <c r="AV46" s="236">
        <v>42</v>
      </c>
      <c r="AW46" s="178" t="str">
        <f>CHOOSE(MATCH(AV:AV,{0,0.1,30,80000000}),"VACIO","30 y -","30 y +","")</f>
        <v>30 y +</v>
      </c>
      <c r="AX46" s="242">
        <v>68</v>
      </c>
      <c r="AY46" s="178" t="str">
        <f ca="1">CHOOSE(MATCH(AX:AX,{0,1,15,30,45,60,80000000}),"VACIO","15 y -","15-29","30-44","45-59","60 y +","")</f>
        <v>60 y +</v>
      </c>
      <c r="AZ46" s="143" t="s">
        <v>76</v>
      </c>
      <c r="BA46" s="144">
        <v>43186</v>
      </c>
      <c r="BB46" s="247" t="str">
        <f ca="1" t="shared" si="5"/>
        <v>No Vigente</v>
      </c>
      <c r="BC46" s="143" t="s">
        <v>218</v>
      </c>
      <c r="BD46" s="144">
        <v>43854</v>
      </c>
      <c r="BE46" s="144">
        <v>43891</v>
      </c>
      <c r="BF46" s="251" t="str">
        <f ca="1" t="shared" si="6"/>
        <v>activo</v>
      </c>
      <c r="BG46" s="193"/>
    </row>
    <row r="47" s="52" customFormat="1" ht="15" customHeight="1" spans="1:59">
      <c r="A47" s="148" t="s">
        <v>219</v>
      </c>
      <c r="B47" s="149" t="s">
        <v>220</v>
      </c>
      <c r="C47" s="149">
        <v>4592</v>
      </c>
      <c r="D47" s="150">
        <v>18415</v>
      </c>
      <c r="E47" s="175">
        <f ca="1" t="shared" si="0"/>
        <v>43990</v>
      </c>
      <c r="F47" s="176">
        <f ca="1" t="shared" si="1"/>
        <v>25575</v>
      </c>
      <c r="G47" s="64">
        <f ca="1" t="shared" si="2"/>
        <v>70</v>
      </c>
      <c r="H47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7" s="149">
        <v>1</v>
      </c>
      <c r="J47" s="150">
        <v>41010</v>
      </c>
      <c r="K47" s="149" t="s">
        <v>101</v>
      </c>
      <c r="L47" s="149" t="s">
        <v>60</v>
      </c>
      <c r="M47" s="149"/>
      <c r="N47" s="149" t="s">
        <v>62</v>
      </c>
      <c r="O47" s="149" t="s">
        <v>62</v>
      </c>
      <c r="P47" s="56" t="s">
        <v>63</v>
      </c>
      <c r="Q47" s="56" t="s">
        <v>63</v>
      </c>
      <c r="R47" s="149">
        <v>72.5</v>
      </c>
      <c r="S47" s="149">
        <v>72</v>
      </c>
      <c r="T47" s="149" t="s">
        <v>85</v>
      </c>
      <c r="U47" s="149">
        <v>150</v>
      </c>
      <c r="V47" s="178" t="str">
        <f>CHOOSE(MATCH(U:U,{0,1,140,150,160,800000000}),"VACIO","140 y -","140-150","150-160","&gt;160","")</f>
        <v>150-160</v>
      </c>
      <c r="W47" s="149">
        <v>90</v>
      </c>
      <c r="X47" s="178" t="str">
        <f>CHOOSE(MATCH(W:W,{0,1,90,120,800000000}),"VACIO","90 y -","90-120","&gt;120","")</f>
        <v>90-120</v>
      </c>
      <c r="Y47" s="149" t="s">
        <v>63</v>
      </c>
      <c r="Z47" s="149" t="s">
        <v>65</v>
      </c>
      <c r="AA47" s="149" t="s">
        <v>65</v>
      </c>
      <c r="AB47" s="149" t="s">
        <v>63</v>
      </c>
      <c r="AC47" s="149" t="s">
        <v>66</v>
      </c>
      <c r="AD47" s="199" t="s">
        <v>67</v>
      </c>
      <c r="AE47" s="200"/>
      <c r="AF47" s="200"/>
      <c r="AG47" s="220" t="s">
        <v>63</v>
      </c>
      <c r="AH47" s="220"/>
      <c r="AI47" s="200"/>
      <c r="AJ47" s="221">
        <v>104</v>
      </c>
      <c r="AK47" s="150">
        <v>43503</v>
      </c>
      <c r="AL47" s="149">
        <v>181</v>
      </c>
      <c r="AM47" s="149">
        <v>117</v>
      </c>
      <c r="AN47" s="178" t="str">
        <f>CHOOSE(MATCH(AM:AM,{0,1,100,800000000}),"VACIO","100 y -","100 y +","")</f>
        <v>100 y +</v>
      </c>
      <c r="AO47" s="149">
        <v>47</v>
      </c>
      <c r="AP47" s="149">
        <v>84</v>
      </c>
      <c r="AQ47" s="149"/>
      <c r="AR47" s="178" t="str">
        <f>CHOOSE(MATCH(AQ:AQ,{0,1,7,8,9,12,30}),"VACIO","7 y -","7-8","8-9","9-12","&gt;12","")</f>
        <v>VACIO</v>
      </c>
      <c r="AS47" s="149"/>
      <c r="AT47" s="178" t="str">
        <f>CHOOSE(MATCH(AS:AS,{0,0.1,30,80000000}),"VACIO","30 y -","30 y +","")</f>
        <v>VACIO</v>
      </c>
      <c r="AU47" s="149">
        <v>0.8</v>
      </c>
      <c r="AV47" s="81"/>
      <c r="AW47" s="178" t="str">
        <f>CHOOSE(MATCH(AV:AV,{0,0.1,30,80000000}),"VACIO","30 y -","30 y +","")</f>
        <v>VACIO</v>
      </c>
      <c r="AX47" s="83">
        <v>91</v>
      </c>
      <c r="AY47" s="178" t="str">
        <f ca="1">CHOOSE(MATCH(AX:AX,{0,1,15,30,45,60,80000000}),"VACIO","15 y -","15-29","30-44","45-59","60 y +","")</f>
        <v>60 y +</v>
      </c>
      <c r="AZ47" s="149" t="s">
        <v>76</v>
      </c>
      <c r="BA47" s="150"/>
      <c r="BB47" s="85" t="str">
        <f ca="1" t="shared" si="5"/>
        <v>No Vigente</v>
      </c>
      <c r="BC47" s="149"/>
      <c r="BD47" s="150">
        <v>43690</v>
      </c>
      <c r="BE47" s="150">
        <v>43709</v>
      </c>
      <c r="BF47" s="252" t="str">
        <f ca="1" t="shared" si="6"/>
        <v>activo</v>
      </c>
      <c r="BG47" s="199"/>
    </row>
    <row r="48" s="129" customFormat="1" ht="15" customHeight="1" spans="1:59">
      <c r="A48" s="142" t="s">
        <v>221</v>
      </c>
      <c r="B48" s="143" t="s">
        <v>222</v>
      </c>
      <c r="C48" s="143">
        <v>3176</v>
      </c>
      <c r="D48" s="144">
        <v>22014</v>
      </c>
      <c r="E48" s="175">
        <f ca="1" t="shared" si="0"/>
        <v>43990</v>
      </c>
      <c r="F48" s="176">
        <f ca="1" t="shared" si="1"/>
        <v>21976</v>
      </c>
      <c r="G48" s="177">
        <f ca="1" t="shared" si="2"/>
        <v>60</v>
      </c>
      <c r="H4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8" s="143">
        <v>1</v>
      </c>
      <c r="J48" s="144">
        <v>42972</v>
      </c>
      <c r="K48" s="143" t="s">
        <v>101</v>
      </c>
      <c r="L48" s="143" t="s">
        <v>102</v>
      </c>
      <c r="M48" s="143" t="s">
        <v>223</v>
      </c>
      <c r="N48" s="143"/>
      <c r="O48" s="143"/>
      <c r="P48" s="143" t="s">
        <v>63</v>
      </c>
      <c r="Q48" s="143" t="s">
        <v>63</v>
      </c>
      <c r="R48" s="143">
        <v>86</v>
      </c>
      <c r="S48" s="143">
        <v>87.5</v>
      </c>
      <c r="T48" s="143" t="s">
        <v>64</v>
      </c>
      <c r="U48" s="143">
        <v>110</v>
      </c>
      <c r="V48" s="178" t="str">
        <f>CHOOSE(MATCH(U:U,{0;1;140;150;160;800000000}),"VACIO","140 y -","140-150","150-160","&gt;160","")</f>
        <v>140 y -</v>
      </c>
      <c r="W48" s="143">
        <v>60</v>
      </c>
      <c r="X48" s="178" t="str">
        <f>CHOOSE(MATCH(W:W,{0;1;90;120;800000000}),"VACIO","90 y -","90-120","&gt;120","")</f>
        <v>90 y -</v>
      </c>
      <c r="Y48" s="143" t="s">
        <v>65</v>
      </c>
      <c r="Z48" s="143" t="s">
        <v>65</v>
      </c>
      <c r="AA48" s="143" t="s">
        <v>65</v>
      </c>
      <c r="AB48" s="143" t="s">
        <v>65</v>
      </c>
      <c r="AC48" s="143" t="s">
        <v>66</v>
      </c>
      <c r="AD48" s="193" t="s">
        <v>73</v>
      </c>
      <c r="AE48" s="194">
        <v>42972</v>
      </c>
      <c r="AF48" s="195" t="s">
        <v>74</v>
      </c>
      <c r="AG48" s="216"/>
      <c r="AH48" s="216"/>
      <c r="AI48" s="195"/>
      <c r="AJ48" s="217">
        <v>100</v>
      </c>
      <c r="AK48" s="144">
        <v>42923</v>
      </c>
      <c r="AL48" s="143">
        <v>186</v>
      </c>
      <c r="AM48" s="143">
        <v>96</v>
      </c>
      <c r="AN48" s="178" t="str">
        <f>CHOOSE(MATCH(AM:AM,{0,1,100,800000000}),"VACIO","100 y -","100 y +","")</f>
        <v>100 y -</v>
      </c>
      <c r="AO48" s="143">
        <v>45</v>
      </c>
      <c r="AP48" s="143">
        <v>221</v>
      </c>
      <c r="AQ48" s="143">
        <v>8.6</v>
      </c>
      <c r="AR48" s="178" t="str">
        <f>CHOOSE(MATCH(AQ:AQ,{0,1,7,8,9,12,30}),"VACIO","7 y -","7-8","8-9","9-12","&gt;12","")</f>
        <v>8-9</v>
      </c>
      <c r="AS48" s="143">
        <v>37</v>
      </c>
      <c r="AT48" s="178" t="str">
        <f>CHOOSE(MATCH(AS:AS,{0,0.1,30,80000000}),"VACIO","30 y -","30 y +","")</f>
        <v>30 y +</v>
      </c>
      <c r="AU48" s="143">
        <v>0.7</v>
      </c>
      <c r="AV48" s="236">
        <f>IFERROR(AS:AS/AU:AU,"")</f>
        <v>52.8571428571429</v>
      </c>
      <c r="AW48" s="178" t="str">
        <f>CHOOSE(MATCH(AV:AV,{0,0.1,30,80000000}),"VACIO","30 y -","30 y +","")</f>
        <v>30 y +</v>
      </c>
      <c r="AX48" s="242">
        <v>104</v>
      </c>
      <c r="AY48" s="178" t="str">
        <f ca="1">CHOOSE(MATCH(AX:AX,{0,1,15,30,45,60,80000000}),"VACIO","15 y -","15-29","30-44","45-59","60 y +","")</f>
        <v>60 y +</v>
      </c>
      <c r="AZ48" s="143"/>
      <c r="BA48" s="144">
        <v>42992</v>
      </c>
      <c r="BB48" s="247" t="str">
        <f ca="1" t="shared" si="5"/>
        <v>No Vigente</v>
      </c>
      <c r="BC48" s="143" t="s">
        <v>218</v>
      </c>
      <c r="BD48" s="144">
        <v>43105</v>
      </c>
      <c r="BE48" s="144">
        <v>43286</v>
      </c>
      <c r="BF48" s="251" t="str">
        <f ca="1" t="shared" si="6"/>
        <v>pasivo</v>
      </c>
      <c r="BG48" s="193" t="s">
        <v>105</v>
      </c>
    </row>
    <row r="49" s="129" customFormat="1" ht="15" customHeight="1" spans="1:59">
      <c r="A49" s="145" t="s">
        <v>224</v>
      </c>
      <c r="B49" s="146" t="s">
        <v>225</v>
      </c>
      <c r="C49" s="146">
        <v>3779</v>
      </c>
      <c r="D49" s="147">
        <v>20549</v>
      </c>
      <c r="E49" s="175">
        <f ca="1" t="shared" si="0"/>
        <v>43990</v>
      </c>
      <c r="F49" s="176">
        <f ca="1" t="shared" si="1"/>
        <v>23441</v>
      </c>
      <c r="G49" s="177">
        <f ca="1" t="shared" si="2"/>
        <v>64</v>
      </c>
      <c r="H4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9" s="146">
        <v>1</v>
      </c>
      <c r="J49" s="147">
        <v>36785</v>
      </c>
      <c r="K49" s="146" t="s">
        <v>101</v>
      </c>
      <c r="L49" s="146" t="s">
        <v>70</v>
      </c>
      <c r="M49" s="146"/>
      <c r="N49" s="146" t="s">
        <v>62</v>
      </c>
      <c r="O49" s="146" t="s">
        <v>62</v>
      </c>
      <c r="P49" s="143" t="s">
        <v>63</v>
      </c>
      <c r="Q49" s="143" t="s">
        <v>63</v>
      </c>
      <c r="R49" s="146">
        <v>85.5</v>
      </c>
      <c r="S49" s="146">
        <v>89</v>
      </c>
      <c r="T49" s="146" t="s">
        <v>64</v>
      </c>
      <c r="U49" s="146">
        <v>160</v>
      </c>
      <c r="V49" s="178" t="str">
        <f>CHOOSE(MATCH(U:U,{0,1,140,150,160,800000000}),"VACIO","140 y -","140-150","150-160","&gt;160","")</f>
        <v>&gt;160</v>
      </c>
      <c r="W49" s="146">
        <v>98</v>
      </c>
      <c r="X49" s="178" t="str">
        <f>CHOOSE(MATCH(W:W,{0,1,90,120,800000000}),"VACIO","90 y -","90-120","&gt;120","")</f>
        <v>90-120</v>
      </c>
      <c r="Y49" s="146" t="s">
        <v>65</v>
      </c>
      <c r="Z49" s="146" t="s">
        <v>63</v>
      </c>
      <c r="AA49" s="146" t="s">
        <v>65</v>
      </c>
      <c r="AB49" s="146" t="s">
        <v>65</v>
      </c>
      <c r="AC49" s="146" t="s">
        <v>72</v>
      </c>
      <c r="AD49" s="196" t="s">
        <v>73</v>
      </c>
      <c r="AE49" s="198">
        <v>43588</v>
      </c>
      <c r="AF49" s="197" t="s">
        <v>74</v>
      </c>
      <c r="AG49" s="219" t="s">
        <v>63</v>
      </c>
      <c r="AH49" s="219"/>
      <c r="AI49" s="197"/>
      <c r="AJ49" s="218">
        <v>68</v>
      </c>
      <c r="AK49" s="147">
        <v>43579</v>
      </c>
      <c r="AL49" s="146">
        <v>130</v>
      </c>
      <c r="AM49" s="146">
        <v>77</v>
      </c>
      <c r="AN49" s="178" t="str">
        <f>CHOOSE(MATCH(AM:AM,{0,1,100,800000000}),"VACIO","100 y -","100 y +","")</f>
        <v>100 y -</v>
      </c>
      <c r="AO49" s="146">
        <v>39</v>
      </c>
      <c r="AP49" s="146">
        <v>100</v>
      </c>
      <c r="AQ49" s="146">
        <v>6.1</v>
      </c>
      <c r="AR49" s="178" t="str">
        <f>CHOOSE(MATCH(AQ:AQ,{0,1,7,8,9,12,30}),"VACIO","7 y -","7-8","8-9","9-12","&gt;12","")</f>
        <v>7 y -</v>
      </c>
      <c r="AS49" s="146">
        <v>1</v>
      </c>
      <c r="AT49" s="178" t="str">
        <f>CHOOSE(MATCH(AS:AS,{0,0.1,30,80000000}),"VACIO","30 y -","30 y +","")</f>
        <v>30 y -</v>
      </c>
      <c r="AU49" s="146">
        <v>0.8</v>
      </c>
      <c r="AV49" s="236">
        <f>IFERROR(AS:AS/AU:AU,"")</f>
        <v>1.25</v>
      </c>
      <c r="AW49" s="178" t="str">
        <f>CHOOSE(MATCH(AV:AV,{0,0.1,30,80000000}),"VACIO","30 y -","30 y +","")</f>
        <v>30 y -</v>
      </c>
      <c r="AX49" s="242">
        <v>95</v>
      </c>
      <c r="AY49" s="178" t="str">
        <f ca="1">CHOOSE(MATCH(AX:AX,{0,1,15,30,45,60,80000000}),"VACIO","15 y -","15-29","30-44","45-59","60 y +","")</f>
        <v>60 y +</v>
      </c>
      <c r="AZ49" s="146" t="s">
        <v>76</v>
      </c>
      <c r="BA49" s="147">
        <v>43306</v>
      </c>
      <c r="BB49" s="247" t="str">
        <f ca="1" t="shared" si="5"/>
        <v>No Vigente</v>
      </c>
      <c r="BC49" s="146" t="s">
        <v>218</v>
      </c>
      <c r="BD49" s="147">
        <v>43647</v>
      </c>
      <c r="BE49" s="147">
        <v>43770</v>
      </c>
      <c r="BF49" s="251" t="str">
        <f ca="1" t="shared" si="6"/>
        <v>activo</v>
      </c>
      <c r="BG49" s="196"/>
    </row>
    <row r="50" s="129" customFormat="1" ht="15" customHeight="1" spans="1:59">
      <c r="A50" s="145" t="s">
        <v>226</v>
      </c>
      <c r="B50" s="146" t="s">
        <v>227</v>
      </c>
      <c r="C50" s="146">
        <v>953</v>
      </c>
      <c r="D50" s="147">
        <v>16190</v>
      </c>
      <c r="E50" s="175">
        <f ca="1" t="shared" si="0"/>
        <v>43990</v>
      </c>
      <c r="F50" s="176">
        <f ca="1" t="shared" si="1"/>
        <v>27800</v>
      </c>
      <c r="G50" s="177">
        <f ca="1" t="shared" si="2"/>
        <v>76</v>
      </c>
      <c r="H50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0" s="146">
        <v>1</v>
      </c>
      <c r="J50" s="147">
        <v>40007</v>
      </c>
      <c r="K50" s="146" t="s">
        <v>59</v>
      </c>
      <c r="L50" s="146" t="s">
        <v>102</v>
      </c>
      <c r="M50" s="146" t="s">
        <v>228</v>
      </c>
      <c r="N50" s="146" t="s">
        <v>62</v>
      </c>
      <c r="O50" s="146" t="s">
        <v>62</v>
      </c>
      <c r="P50" s="143" t="s">
        <v>63</v>
      </c>
      <c r="Q50" s="143" t="s">
        <v>63</v>
      </c>
      <c r="R50" s="146">
        <v>63.5</v>
      </c>
      <c r="S50" s="146">
        <v>61</v>
      </c>
      <c r="T50" s="146" t="s">
        <v>85</v>
      </c>
      <c r="U50" s="146">
        <v>128</v>
      </c>
      <c r="V50" s="178" t="str">
        <f>CHOOSE(MATCH(U:U,{0,1,140,150,160,800000000}),"VACIO","140 y -","140-150","150-160","&gt;160","")</f>
        <v>140 y -</v>
      </c>
      <c r="W50" s="146">
        <v>76</v>
      </c>
      <c r="X50" s="178" t="str">
        <f>CHOOSE(MATCH(W:W,{0,1,90,120,800000000}),"VACIO","90 y -","90-120","&gt;120","")</f>
        <v>90 y -</v>
      </c>
      <c r="Y50" s="146" t="s">
        <v>63</v>
      </c>
      <c r="Z50" s="146" t="s">
        <v>65</v>
      </c>
      <c r="AA50" s="146" t="s">
        <v>65</v>
      </c>
      <c r="AB50" s="146" t="s">
        <v>65</v>
      </c>
      <c r="AC50" s="146" t="s">
        <v>72</v>
      </c>
      <c r="AD50" s="196" t="s">
        <v>73</v>
      </c>
      <c r="AE50" s="198">
        <v>43873</v>
      </c>
      <c r="AF50" s="197" t="s">
        <v>74</v>
      </c>
      <c r="AG50" s="219"/>
      <c r="AH50" s="219" t="s">
        <v>81</v>
      </c>
      <c r="AI50" s="198">
        <v>43525</v>
      </c>
      <c r="AJ50" s="218">
        <v>125</v>
      </c>
      <c r="AK50" s="147">
        <v>43826</v>
      </c>
      <c r="AL50" s="146">
        <v>163</v>
      </c>
      <c r="AM50" s="146">
        <v>720</v>
      </c>
      <c r="AN50" s="178" t="str">
        <f>CHOOSE(MATCH(AM:AM,{0,1,100,800000000}),"VACIO","100 y -","100 y +","")</f>
        <v>100 y +</v>
      </c>
      <c r="AO50" s="146">
        <v>460</v>
      </c>
      <c r="AP50" s="146">
        <v>225</v>
      </c>
      <c r="AQ50" s="146">
        <v>6.6</v>
      </c>
      <c r="AR50" s="178" t="str">
        <f>CHOOSE(MATCH(AQ:AQ,{0,1,7,8,9,12,30}),"VACIO","7 y -","7-8","8-9","9-12","&gt;12","")</f>
        <v>7 y -</v>
      </c>
      <c r="AS50" s="146">
        <v>5.8</v>
      </c>
      <c r="AT50" s="178" t="str">
        <f>CHOOSE(MATCH(AS:AS,{0,0.1,30,80000000}),"VACIO","30 y -","30 y +","")</f>
        <v>30 y -</v>
      </c>
      <c r="AU50" s="146">
        <v>0.79</v>
      </c>
      <c r="AV50" s="236">
        <v>1.2</v>
      </c>
      <c r="AW50" s="178" t="str">
        <f>CHOOSE(MATCH(AV:AV,{0;0.1;30;80000000}),"VACIO","30 y -","30 y +","")</f>
        <v>30 y -</v>
      </c>
      <c r="AX50" s="242">
        <v>73</v>
      </c>
      <c r="AY50" s="178" t="str">
        <f ca="1">CHOOSE(MATCH(AX:AX,{0,1,15,30,45,60,80000000}),"VACIO","15 y -","15-29","30-44","45-59","60 y +","")</f>
        <v>60 y +</v>
      </c>
      <c r="AZ50" s="146" t="s">
        <v>76</v>
      </c>
      <c r="BA50" s="147">
        <v>43397</v>
      </c>
      <c r="BB50" s="247" t="str">
        <f ca="1" t="shared" si="5"/>
        <v>No Vigente</v>
      </c>
      <c r="BC50" s="146" t="s">
        <v>77</v>
      </c>
      <c r="BD50" s="147">
        <v>43873</v>
      </c>
      <c r="BE50" s="147">
        <v>44044</v>
      </c>
      <c r="BF50" s="251" t="str">
        <f ca="1" t="shared" si="6"/>
        <v>activo</v>
      </c>
      <c r="BG50" s="196" t="s">
        <v>229</v>
      </c>
    </row>
    <row r="51" s="129" customFormat="1" ht="15" customHeight="1" spans="1:59">
      <c r="A51" s="145" t="s">
        <v>230</v>
      </c>
      <c r="B51" s="146" t="s">
        <v>231</v>
      </c>
      <c r="C51" s="146">
        <v>3743</v>
      </c>
      <c r="D51" s="147">
        <v>16733</v>
      </c>
      <c r="E51" s="175">
        <f ca="1" t="shared" si="0"/>
        <v>43990</v>
      </c>
      <c r="F51" s="176">
        <f ca="1" t="shared" si="1"/>
        <v>27257</v>
      </c>
      <c r="G51" s="177">
        <f ca="1" t="shared" si="2"/>
        <v>74</v>
      </c>
      <c r="H5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1" s="146">
        <v>1</v>
      </c>
      <c r="J51" s="147">
        <v>39232</v>
      </c>
      <c r="K51" s="146" t="s">
        <v>59</v>
      </c>
      <c r="L51" s="146" t="s">
        <v>60</v>
      </c>
      <c r="M51" s="146" t="s">
        <v>232</v>
      </c>
      <c r="N51" s="146" t="s">
        <v>62</v>
      </c>
      <c r="O51" s="146" t="s">
        <v>62</v>
      </c>
      <c r="P51" s="143" t="s">
        <v>63</v>
      </c>
      <c r="Q51" s="143" t="s">
        <v>63</v>
      </c>
      <c r="R51" s="146">
        <v>74</v>
      </c>
      <c r="S51" s="146">
        <v>69</v>
      </c>
      <c r="T51" s="146" t="s">
        <v>76</v>
      </c>
      <c r="U51" s="146">
        <v>122</v>
      </c>
      <c r="V51" s="178" t="str">
        <f>CHOOSE(MATCH(U:U,{0;1;140;150;160;800000000}),"VACIO","140 y -","140-150","150-160","&gt;160","")</f>
        <v>140 y -</v>
      </c>
      <c r="W51" s="146">
        <v>68</v>
      </c>
      <c r="X51" s="178" t="str">
        <f>CHOOSE(MATCH(W:W,{0,1,90,120,800000000}),"VACIO","90 y -","90-120","&gt;120","")</f>
        <v>90 y -</v>
      </c>
      <c r="Y51" s="146" t="s">
        <v>63</v>
      </c>
      <c r="Z51" s="146" t="s">
        <v>65</v>
      </c>
      <c r="AA51" s="146" t="s">
        <v>63</v>
      </c>
      <c r="AB51" s="146" t="s">
        <v>65</v>
      </c>
      <c r="AC51" s="146" t="s">
        <v>72</v>
      </c>
      <c r="AD51" s="196" t="s">
        <v>74</v>
      </c>
      <c r="AE51" s="197"/>
      <c r="AF51" s="197"/>
      <c r="AG51" s="219" t="s">
        <v>63</v>
      </c>
      <c r="AH51" s="219" t="s">
        <v>233</v>
      </c>
      <c r="AI51" s="198">
        <v>43586</v>
      </c>
      <c r="AJ51" s="218">
        <v>62</v>
      </c>
      <c r="AK51" s="147">
        <v>43837</v>
      </c>
      <c r="AL51" s="146">
        <v>164</v>
      </c>
      <c r="AM51" s="146">
        <v>88</v>
      </c>
      <c r="AN51" s="178" t="str">
        <f>CHOOSE(MATCH(AM:AM,{0,1,100,800000000}),"VACIO","100 y -","100 y +","")</f>
        <v>100 y -</v>
      </c>
      <c r="AO51" s="146">
        <v>66</v>
      </c>
      <c r="AP51" s="146">
        <v>53</v>
      </c>
      <c r="AQ51" s="146">
        <v>13</v>
      </c>
      <c r="AR51" s="178" t="str">
        <f>CHOOSE(MATCH(AQ:AQ,{0,1,7,8,9,12,30}),"VACIO","7 y -","7-8","8-9","9-12","&gt;12","")</f>
        <v>&gt;12</v>
      </c>
      <c r="AS51" s="146">
        <v>4.4</v>
      </c>
      <c r="AT51" s="178" t="str">
        <f>CHOOSE(MATCH(AS:AS,{0,0.1,30,80000000}),"VACIO","30 y -","30 y +","")</f>
        <v>30 y -</v>
      </c>
      <c r="AU51" s="146">
        <v>0.7</v>
      </c>
      <c r="AV51" s="236">
        <f>IFERROR(AS:AS/AU:AU,"")</f>
        <v>6.28571428571429</v>
      </c>
      <c r="AW51" s="178" t="str">
        <f>CHOOSE(MATCH(AV:AV,{0,0.1,30,80000000}),"VACIO","30 y -","30 y +","")</f>
        <v>30 y -</v>
      </c>
      <c r="AX51" s="242">
        <v>85</v>
      </c>
      <c r="AY51" s="178" t="str">
        <f ca="1">CHOOSE(MATCH(AX:AX,{0,1,15,30,45,60,80000000}),"VACIO","15 y -","15-29","30-44","45-59","60 y +","")</f>
        <v>60 y +</v>
      </c>
      <c r="AZ51" s="146" t="s">
        <v>76</v>
      </c>
      <c r="BA51" s="147"/>
      <c r="BB51" s="247" t="str">
        <f ca="1" t="shared" si="5"/>
        <v>No Vigente</v>
      </c>
      <c r="BC51" s="146"/>
      <c r="BD51" s="147">
        <v>43861</v>
      </c>
      <c r="BE51" s="147">
        <v>44044</v>
      </c>
      <c r="BF51" s="251" t="str">
        <f ca="1" t="shared" si="6"/>
        <v>activo</v>
      </c>
      <c r="BG51" s="196"/>
    </row>
    <row r="52" s="129" customFormat="1" ht="15" customHeight="1" spans="1:59">
      <c r="A52" s="154" t="s">
        <v>234</v>
      </c>
      <c r="B52" s="155" t="s">
        <v>235</v>
      </c>
      <c r="C52" s="155">
        <v>5903</v>
      </c>
      <c r="D52" s="156">
        <v>17784</v>
      </c>
      <c r="E52" s="175">
        <f ca="1" t="shared" si="0"/>
        <v>43990</v>
      </c>
      <c r="F52" s="176">
        <f ca="1" t="shared" si="1"/>
        <v>26206</v>
      </c>
      <c r="G52" s="177">
        <f ca="1" t="shared" si="2"/>
        <v>71</v>
      </c>
      <c r="H52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2" s="143">
        <v>1</v>
      </c>
      <c r="J52" s="144">
        <v>41186</v>
      </c>
      <c r="K52" s="143" t="s">
        <v>59</v>
      </c>
      <c r="L52" s="143" t="s">
        <v>60</v>
      </c>
      <c r="M52" s="143"/>
      <c r="N52" s="143" t="s">
        <v>62</v>
      </c>
      <c r="O52" s="143" t="s">
        <v>62</v>
      </c>
      <c r="P52" s="143" t="s">
        <v>63</v>
      </c>
      <c r="Q52" s="143" t="s">
        <v>63</v>
      </c>
      <c r="R52" s="143">
        <v>64</v>
      </c>
      <c r="S52" s="143">
        <v>56</v>
      </c>
      <c r="T52" s="143" t="s">
        <v>76</v>
      </c>
      <c r="U52" s="143">
        <v>130</v>
      </c>
      <c r="V52" s="178" t="str">
        <f>CHOOSE(MATCH(U:U,{0,1,140,150,160,800000000}),"VACIO","140 y -","140-150","150-160","&gt;160","")</f>
        <v>140 y -</v>
      </c>
      <c r="W52" s="143">
        <v>80</v>
      </c>
      <c r="X52" s="178" t="str">
        <f>CHOOSE(MATCH(W:W,{0,1,90,120,800000000}),"VACIO","90 y -","90-120","&gt;120","")</f>
        <v>90 y -</v>
      </c>
      <c r="Y52" s="143" t="s">
        <v>63</v>
      </c>
      <c r="Z52" s="143" t="s">
        <v>65</v>
      </c>
      <c r="AA52" s="143" t="s">
        <v>65</v>
      </c>
      <c r="AB52" s="143" t="s">
        <v>63</v>
      </c>
      <c r="AC52" s="143" t="s">
        <v>72</v>
      </c>
      <c r="AD52" s="193" t="s">
        <v>74</v>
      </c>
      <c r="AE52" s="195"/>
      <c r="AF52" s="195"/>
      <c r="AG52" s="216"/>
      <c r="AH52" s="216"/>
      <c r="AI52" s="195"/>
      <c r="AJ52" s="217">
        <v>103</v>
      </c>
      <c r="AK52" s="144">
        <v>43381</v>
      </c>
      <c r="AL52" s="143">
        <v>184</v>
      </c>
      <c r="AM52" s="143">
        <v>84</v>
      </c>
      <c r="AN52" s="178" t="str">
        <f>CHOOSE(MATCH(AM:AM,{0,1,100,800000000}),"VACIO","100 y -","100 y +","")</f>
        <v>100 y -</v>
      </c>
      <c r="AO52" s="143">
        <v>78</v>
      </c>
      <c r="AP52" s="143">
        <v>106</v>
      </c>
      <c r="AQ52" s="143"/>
      <c r="AR52" s="178" t="str">
        <f>CHOOSE(MATCH(AQ:AQ,{0,1,7,8,9,12,30}),"VACIO","7 y -","7-8","8-9","9-12","&gt;12","")</f>
        <v>VACIO</v>
      </c>
      <c r="AS52" s="143"/>
      <c r="AT52" s="178" t="str">
        <f>CHOOSE(MATCH(AS:AS,{0,0.1,30,80000000}),"VACIO","30 y -","30 y +","")</f>
        <v>VACIO</v>
      </c>
      <c r="AU52" s="143">
        <v>0.8</v>
      </c>
      <c r="AV52" s="236">
        <v>35</v>
      </c>
      <c r="AW52" s="178" t="str">
        <f>CHOOSE(MATCH(AV:AV,{0,0.1,30,80000000}),"VACIO","30 y -","30 y +","")</f>
        <v>30 y +</v>
      </c>
      <c r="AX52" s="242">
        <v>74</v>
      </c>
      <c r="AY52" s="178" t="str">
        <f ca="1">CHOOSE(MATCH(AX:AX,{0,1,15,30,45,60,80000000}),"VACIO","15 y -","15-29","30-44","45-59","60 y +","")</f>
        <v>60 y +</v>
      </c>
      <c r="AZ52" s="143"/>
      <c r="BA52" s="144"/>
      <c r="BB52" s="247" t="str">
        <f ca="1" t="shared" si="5"/>
        <v>No Vigente</v>
      </c>
      <c r="BC52" s="143"/>
      <c r="BD52" s="144">
        <v>43901</v>
      </c>
      <c r="BE52" s="144">
        <v>43983</v>
      </c>
      <c r="BF52" s="251" t="str">
        <f ca="1" t="shared" si="6"/>
        <v>activo</v>
      </c>
      <c r="BG52" s="193"/>
    </row>
    <row r="53" s="129" customFormat="1" ht="1.5" customHeight="1" spans="1:59">
      <c r="A53" s="142" t="s">
        <v>236</v>
      </c>
      <c r="B53" s="143" t="s">
        <v>237</v>
      </c>
      <c r="C53" s="143">
        <v>7222</v>
      </c>
      <c r="D53" s="144">
        <v>22609</v>
      </c>
      <c r="E53" s="175">
        <f ca="1" t="shared" si="0"/>
        <v>43990</v>
      </c>
      <c r="F53" s="176">
        <f ca="1" t="shared" si="1"/>
        <v>21381</v>
      </c>
      <c r="G53" s="177">
        <f ca="1" t="shared" si="2"/>
        <v>58</v>
      </c>
      <c r="H5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3" s="143">
        <v>1</v>
      </c>
      <c r="J53" s="144">
        <v>43214</v>
      </c>
      <c r="K53" s="143" t="s">
        <v>101</v>
      </c>
      <c r="L53" s="143" t="s">
        <v>60</v>
      </c>
      <c r="M53" s="143" t="s">
        <v>61</v>
      </c>
      <c r="N53" s="143"/>
      <c r="O53" s="143"/>
      <c r="P53" s="143" t="s">
        <v>63</v>
      </c>
      <c r="Q53" s="143" t="s">
        <v>63</v>
      </c>
      <c r="R53" s="143">
        <v>92</v>
      </c>
      <c r="S53" s="143">
        <v>92</v>
      </c>
      <c r="T53" s="143" t="s">
        <v>85</v>
      </c>
      <c r="U53" s="143">
        <v>140</v>
      </c>
      <c r="V53" s="178" t="str">
        <f>CHOOSE(MATCH(U:U,{0,1,140,150,160,800000000}),"VACIO","140 y -","140-150","150-160","&gt;160","")</f>
        <v>140-150</v>
      </c>
      <c r="W53" s="143">
        <v>80</v>
      </c>
      <c r="X53" s="178" t="str">
        <f>CHOOSE(MATCH(W:W,{0,1,90,120,800000000}),"VACIO","90 y -","90-120","&gt;120","")</f>
        <v>90 y -</v>
      </c>
      <c r="Y53" s="143" t="s">
        <v>63</v>
      </c>
      <c r="Z53" s="143" t="s">
        <v>65</v>
      </c>
      <c r="AA53" s="143" t="s">
        <v>63</v>
      </c>
      <c r="AB53" s="143" t="s">
        <v>63</v>
      </c>
      <c r="AC53" s="143" t="s">
        <v>72</v>
      </c>
      <c r="AD53" s="193" t="s">
        <v>67</v>
      </c>
      <c r="AE53" s="195"/>
      <c r="AF53" s="195"/>
      <c r="AG53" s="216"/>
      <c r="AH53" s="216"/>
      <c r="AI53" s="195"/>
      <c r="AJ53" s="217">
        <v>110</v>
      </c>
      <c r="AK53" s="144">
        <v>43305</v>
      </c>
      <c r="AL53" s="143">
        <v>220</v>
      </c>
      <c r="AM53" s="143"/>
      <c r="AN53" s="178" t="str">
        <f>CHOOSE(MATCH(AM:AM,{0,1,100,800000000}),"VACIO","100 y -","100 y +","")</f>
        <v>VACIO</v>
      </c>
      <c r="AO53" s="143">
        <v>43</v>
      </c>
      <c r="AP53" s="143">
        <v>519</v>
      </c>
      <c r="AQ53" s="143"/>
      <c r="AR53" s="178" t="str">
        <f>CHOOSE(MATCH(AQ:AQ,{0;1;7;8;9;12;30}),"VACIO","7 y -","7-8","8-9","9-12","&gt;12","")</f>
        <v>VACIO</v>
      </c>
      <c r="AS53" s="143"/>
      <c r="AT53" s="178" t="str">
        <f>CHOOSE(MATCH(AS:AS,{0,0.1,30,80000000}),"VACIO","30 y -","30 y +","")</f>
        <v>VACIO</v>
      </c>
      <c r="AU53" s="143">
        <v>0.9</v>
      </c>
      <c r="AV53" s="236"/>
      <c r="AW53" s="178" t="str">
        <f>CHOOSE(MATCH(AV:AV,{0,0.1,30,80000000}),"VACIO","30 y -","30 y +","")</f>
        <v>VACIO</v>
      </c>
      <c r="AX53" s="242">
        <v>95</v>
      </c>
      <c r="AY53" s="178" t="str">
        <f ca="1">CHOOSE(MATCH(AX:AX,{0,1,15,30,45,60,80000000}),"VACIO","15 y -","15-29","30-44","45-59","60 y +","")</f>
        <v>60 y +</v>
      </c>
      <c r="AZ53" s="143" t="s">
        <v>76</v>
      </c>
      <c r="BA53" s="144"/>
      <c r="BB53" s="247" t="str">
        <f ca="1" t="shared" si="5"/>
        <v>No Vigente</v>
      </c>
      <c r="BC53" s="143"/>
      <c r="BD53" s="144">
        <v>43305</v>
      </c>
      <c r="BE53" s="144">
        <v>43397</v>
      </c>
      <c r="BF53" s="251" t="str">
        <f ca="1" t="shared" si="6"/>
        <v>pasivo</v>
      </c>
      <c r="BG53" s="193"/>
    </row>
    <row r="54" s="129" customFormat="1" ht="15" customHeight="1" spans="1:59">
      <c r="A54" s="145" t="s">
        <v>238</v>
      </c>
      <c r="B54" s="146" t="s">
        <v>239</v>
      </c>
      <c r="C54" s="146">
        <v>883</v>
      </c>
      <c r="D54" s="147">
        <v>15106</v>
      </c>
      <c r="E54" s="175">
        <f ca="1" t="shared" si="0"/>
        <v>43990</v>
      </c>
      <c r="F54" s="176">
        <f ca="1" t="shared" si="1"/>
        <v>28884</v>
      </c>
      <c r="G54" s="177">
        <f ca="1" t="shared" si="2"/>
        <v>79</v>
      </c>
      <c r="H5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4" s="146">
        <v>1</v>
      </c>
      <c r="J54" s="147">
        <v>35354</v>
      </c>
      <c r="K54" s="146" t="s">
        <v>59</v>
      </c>
      <c r="L54" s="146" t="s">
        <v>102</v>
      </c>
      <c r="M54" s="146" t="s">
        <v>240</v>
      </c>
      <c r="N54" s="146" t="s">
        <v>62</v>
      </c>
      <c r="O54" s="146" t="s">
        <v>62</v>
      </c>
      <c r="P54" s="143" t="s">
        <v>63</v>
      </c>
      <c r="Q54" s="143" t="s">
        <v>63</v>
      </c>
      <c r="R54" s="146">
        <v>91</v>
      </c>
      <c r="S54" s="146">
        <v>72</v>
      </c>
      <c r="T54" s="146" t="s">
        <v>85</v>
      </c>
      <c r="U54" s="146">
        <v>138</v>
      </c>
      <c r="V54" s="178" t="str">
        <f>CHOOSE(MATCH(U:U,{0,1,140,150,160,800000000}),"VACIO","140 y -","140-150","150-160","&gt;160","")</f>
        <v>140 y -</v>
      </c>
      <c r="W54" s="146">
        <v>80</v>
      </c>
      <c r="X54" s="178" t="str">
        <f>CHOOSE(MATCH(W:W,{0,1,90,120,800000000}),"VACIO","90 y -","90-120","&gt;120","")</f>
        <v>90 y -</v>
      </c>
      <c r="Y54" s="146" t="s">
        <v>65</v>
      </c>
      <c r="Z54" s="146" t="s">
        <v>65</v>
      </c>
      <c r="AA54" s="146" t="s">
        <v>63</v>
      </c>
      <c r="AB54" s="146" t="s">
        <v>63</v>
      </c>
      <c r="AC54" s="146" t="s">
        <v>72</v>
      </c>
      <c r="AD54" s="196" t="s">
        <v>73</v>
      </c>
      <c r="AE54" s="198">
        <v>43826</v>
      </c>
      <c r="AF54" s="197" t="s">
        <v>73</v>
      </c>
      <c r="AG54" s="219" t="s">
        <v>63</v>
      </c>
      <c r="AH54" s="219" t="s">
        <v>241</v>
      </c>
      <c r="AI54" s="198">
        <v>43755</v>
      </c>
      <c r="AJ54" s="218">
        <v>118</v>
      </c>
      <c r="AK54" s="147">
        <v>43613</v>
      </c>
      <c r="AL54" s="146">
        <v>150</v>
      </c>
      <c r="AM54" s="146">
        <v>83</v>
      </c>
      <c r="AN54" s="178" t="str">
        <f>CHOOSE(MATCH(AM:AM,{0,1,100,800000000}),"VACIO","100 y -","100 y +","")</f>
        <v>100 y -</v>
      </c>
      <c r="AO54" s="146">
        <v>51</v>
      </c>
      <c r="AP54" s="146">
        <v>80</v>
      </c>
      <c r="AQ54" s="146">
        <v>11</v>
      </c>
      <c r="AR54" s="178" t="str">
        <f>CHOOSE(MATCH(AQ:AQ,{0,1,7,8,9,12,30}),"VACIO","7 y -","7-8","8-9","9-12","&gt;12","")</f>
        <v>9-12</v>
      </c>
      <c r="AS54" s="146">
        <v>43</v>
      </c>
      <c r="AT54" s="178" t="str">
        <f>CHOOSE(MATCH(AS:AS,{0,0.1,30,80000000}),"VACIO","30 y -","30 y +","")</f>
        <v>30 y +</v>
      </c>
      <c r="AU54" s="146">
        <v>0.8</v>
      </c>
      <c r="AV54" s="236">
        <f>IFERROR(AS:AS/AU:AU,"")</f>
        <v>53.75</v>
      </c>
      <c r="AW54" s="178" t="str">
        <f>CHOOSE(MATCH(AV:AV,{0,0.1,30,80000000}),"VACIO","30 y -","30 y +","")</f>
        <v>30 y +</v>
      </c>
      <c r="AX54" s="242">
        <v>70</v>
      </c>
      <c r="AY54" s="178" t="str">
        <f ca="1">CHOOSE(MATCH(AX:AX,{0,1,15,30,45,60,80000000}),"VACIO","15 y -","15-29","30-44","45-59","60 y +","")</f>
        <v>60 y +</v>
      </c>
      <c r="AZ54" s="146" t="s">
        <v>76</v>
      </c>
      <c r="BA54" s="147">
        <v>43306</v>
      </c>
      <c r="BB54" s="247" t="str">
        <f ca="1" t="shared" si="5"/>
        <v>No Vigente</v>
      </c>
      <c r="BC54" s="146" t="s">
        <v>77</v>
      </c>
      <c r="BD54" s="147">
        <v>43894</v>
      </c>
      <c r="BE54" s="144">
        <v>43952</v>
      </c>
      <c r="BF54" s="251" t="str">
        <f ca="1" t="shared" si="6"/>
        <v>activo</v>
      </c>
      <c r="BG54" s="196"/>
    </row>
    <row r="55" s="129" customFormat="1" ht="15" customHeight="1" spans="1:59">
      <c r="A55" s="145" t="s">
        <v>242</v>
      </c>
      <c r="B55" s="146" t="s">
        <v>243</v>
      </c>
      <c r="C55" s="146">
        <v>441</v>
      </c>
      <c r="D55" s="147">
        <v>20890</v>
      </c>
      <c r="E55" s="175">
        <f ca="1" t="shared" si="0"/>
        <v>43990</v>
      </c>
      <c r="F55" s="176">
        <f ca="1" t="shared" si="1"/>
        <v>23100</v>
      </c>
      <c r="G55" s="177">
        <f ca="1" t="shared" si="2"/>
        <v>63</v>
      </c>
      <c r="H5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5" s="146">
        <v>1</v>
      </c>
      <c r="J55" s="147">
        <v>40385</v>
      </c>
      <c r="K55" s="146" t="s">
        <v>59</v>
      </c>
      <c r="L55" s="146" t="s">
        <v>60</v>
      </c>
      <c r="M55" s="146"/>
      <c r="N55" s="146" t="s">
        <v>62</v>
      </c>
      <c r="O55" s="146" t="s">
        <v>62</v>
      </c>
      <c r="P55" s="143" t="s">
        <v>63</v>
      </c>
      <c r="Q55" s="143" t="s">
        <v>63</v>
      </c>
      <c r="R55" s="146">
        <v>88.9</v>
      </c>
      <c r="S55" s="146">
        <v>86</v>
      </c>
      <c r="T55" s="146" t="s">
        <v>64</v>
      </c>
      <c r="U55" s="146">
        <v>120</v>
      </c>
      <c r="V55" s="178" t="str">
        <f>CHOOSE(MATCH(U:U,{0,1,140,150,160,800000000}),"VACIO","140 y -","140-150","150-160","&gt;160","")</f>
        <v>140 y -</v>
      </c>
      <c r="W55" s="146">
        <v>70</v>
      </c>
      <c r="X55" s="178" t="str">
        <f>CHOOSE(MATCH(W:W,{0,1,90,120,800000000}),"VACIO","90 y -","90-120","&gt;120","")</f>
        <v>90 y -</v>
      </c>
      <c r="Y55" s="146" t="s">
        <v>63</v>
      </c>
      <c r="Z55" s="146" t="s">
        <v>65</v>
      </c>
      <c r="AA55" s="146" t="s">
        <v>65</v>
      </c>
      <c r="AB55" s="146" t="s">
        <v>63</v>
      </c>
      <c r="AC55" s="146" t="s">
        <v>72</v>
      </c>
      <c r="AD55" s="196" t="s">
        <v>67</v>
      </c>
      <c r="AE55" s="197"/>
      <c r="AF55" s="197"/>
      <c r="AG55" s="219" t="s">
        <v>63</v>
      </c>
      <c r="AH55" s="219"/>
      <c r="AI55" s="197"/>
      <c r="AJ55" s="218">
        <v>98</v>
      </c>
      <c r="AK55" s="147">
        <v>43795</v>
      </c>
      <c r="AL55" s="146">
        <v>170</v>
      </c>
      <c r="AM55" s="146">
        <v>106</v>
      </c>
      <c r="AN55" s="178" t="str">
        <f>CHOOSE(MATCH(AM:AM,{0;1;100;800000000}),"VACIO","100 y -","100 y +","")</f>
        <v>100 y +</v>
      </c>
      <c r="AO55" s="146">
        <v>44</v>
      </c>
      <c r="AP55" s="146">
        <v>97</v>
      </c>
      <c r="AQ55" s="146"/>
      <c r="AR55" s="178" t="str">
        <f>CHOOSE(MATCH(AQ:AQ,{0,1,7,8,9,12,30}),"VACIO","7 y -","7-8","8-9","9-12","&gt;12","")</f>
        <v>VACIO</v>
      </c>
      <c r="AS55" s="146">
        <v>1</v>
      </c>
      <c r="AT55" s="178" t="str">
        <f>CHOOSE(MATCH(AS:AS,{0,0.1,30,80000000}),"VACIO","30 y -","30 y +","")</f>
        <v>30 y -</v>
      </c>
      <c r="AU55" s="146">
        <v>0.8</v>
      </c>
      <c r="AV55" s="236">
        <v>7.5</v>
      </c>
      <c r="AW55" s="178" t="str">
        <f>CHOOSE(MATCH(AV:AV,{0,0.1,30,80000000}),"VACIO","30 y -","30 y +","")</f>
        <v>30 y -</v>
      </c>
      <c r="AX55" s="242">
        <v>93</v>
      </c>
      <c r="AY55" s="178" t="str">
        <f ca="1">CHOOSE(MATCH(AX:AX,{0,1,15,30,45,60,80000000}),"VACIO","15 y -","15-29","30-44","45-59","60 y +","")</f>
        <v>60 y +</v>
      </c>
      <c r="AZ55" s="146" t="s">
        <v>76</v>
      </c>
      <c r="BA55" s="147"/>
      <c r="BB55" s="247" t="str">
        <f ca="1" t="shared" si="5"/>
        <v>No Vigente</v>
      </c>
      <c r="BC55" s="146"/>
      <c r="BD55" s="147">
        <v>43887</v>
      </c>
      <c r="BE55" s="147">
        <v>44228</v>
      </c>
      <c r="BF55" s="251" t="str">
        <f ca="1" t="shared" si="6"/>
        <v>activo</v>
      </c>
      <c r="BG55" s="196"/>
    </row>
    <row r="56" s="129" customFormat="1" customHeight="1" spans="1:59">
      <c r="A56" s="145" t="s">
        <v>244</v>
      </c>
      <c r="B56" s="146" t="s">
        <v>245</v>
      </c>
      <c r="C56" s="146">
        <v>5109</v>
      </c>
      <c r="D56" s="147">
        <v>18166</v>
      </c>
      <c r="E56" s="175">
        <f ca="1" t="shared" si="0"/>
        <v>43990</v>
      </c>
      <c r="F56" s="176">
        <f ca="1" t="shared" si="1"/>
        <v>25824</v>
      </c>
      <c r="G56" s="177">
        <f ca="1" t="shared" si="2"/>
        <v>70</v>
      </c>
      <c r="H5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6" s="146">
        <v>1</v>
      </c>
      <c r="J56" s="147">
        <v>40227</v>
      </c>
      <c r="K56" s="146" t="s">
        <v>59</v>
      </c>
      <c r="L56" s="146" t="s">
        <v>102</v>
      </c>
      <c r="M56" s="146" t="s">
        <v>246</v>
      </c>
      <c r="N56" s="146" t="s">
        <v>62</v>
      </c>
      <c r="O56" s="146" t="s">
        <v>62</v>
      </c>
      <c r="P56" s="143" t="s">
        <v>63</v>
      </c>
      <c r="Q56" s="143" t="s">
        <v>63</v>
      </c>
      <c r="R56" s="146">
        <v>97</v>
      </c>
      <c r="S56" s="146">
        <v>100.5</v>
      </c>
      <c r="T56" s="146" t="s">
        <v>64</v>
      </c>
      <c r="U56" s="146">
        <v>164</v>
      </c>
      <c r="V56" s="178" t="str">
        <f>CHOOSE(MATCH(U:U,{0,1,140,150,160,800000000}),"VACIO","140 y -","140-150","150-160","&gt;160","")</f>
        <v>&gt;160</v>
      </c>
      <c r="W56" s="146">
        <v>76</v>
      </c>
      <c r="X56" s="178" t="str">
        <f>CHOOSE(MATCH(W:W,{0,1,90,120,800000000}),"VACIO","90 y -","90-120","&gt;120","")</f>
        <v>90 y -</v>
      </c>
      <c r="Y56" s="146" t="s">
        <v>63</v>
      </c>
      <c r="Z56" s="146" t="s">
        <v>65</v>
      </c>
      <c r="AA56" s="146" t="s">
        <v>65</v>
      </c>
      <c r="AB56" s="146" t="s">
        <v>65</v>
      </c>
      <c r="AC56" s="146" t="s">
        <v>72</v>
      </c>
      <c r="AD56" s="196" t="s">
        <v>73</v>
      </c>
      <c r="AE56" s="198">
        <v>43535</v>
      </c>
      <c r="AF56" s="197" t="s">
        <v>74</v>
      </c>
      <c r="AG56" s="219" t="s">
        <v>63</v>
      </c>
      <c r="AH56" s="226" t="s">
        <v>247</v>
      </c>
      <c r="AI56" s="198">
        <v>43402</v>
      </c>
      <c r="AJ56" s="218">
        <v>164</v>
      </c>
      <c r="AK56" s="147">
        <v>43721</v>
      </c>
      <c r="AL56" s="146">
        <v>150</v>
      </c>
      <c r="AM56" s="146">
        <v>79</v>
      </c>
      <c r="AN56" s="178" t="str">
        <f>CHOOSE(MATCH(AM:AM,{0,1,100,800000000}),"VACIO","100 y -","100 y +","")</f>
        <v>100 y -</v>
      </c>
      <c r="AO56" s="146">
        <v>42</v>
      </c>
      <c r="AP56" s="146">
        <v>143</v>
      </c>
      <c r="AQ56" s="146">
        <v>7.6</v>
      </c>
      <c r="AR56" s="178" t="str">
        <f>CHOOSE(MATCH(AQ:AQ,{0,1,7,8,9,12,30}),"VACIO","7 y -","7-8","8-9","9-12","&gt;12","")</f>
        <v>7-8</v>
      </c>
      <c r="AS56" s="143">
        <v>1</v>
      </c>
      <c r="AT56" s="178" t="str">
        <f>CHOOSE(MATCH(AS:AS,{0,0.1,30,80000000}),"VACIO","30 y -","30 y +","")</f>
        <v>30 y -</v>
      </c>
      <c r="AU56" s="146">
        <v>0.7</v>
      </c>
      <c r="AV56" s="236">
        <v>2.9</v>
      </c>
      <c r="AW56" s="178" t="str">
        <f>CHOOSE(MATCH(AV:AV,{0,0.1,30,80000000}),"VACIO","30 y -","30 y +","")</f>
        <v>30 y -</v>
      </c>
      <c r="AX56" s="242">
        <v>88</v>
      </c>
      <c r="AY56" s="178" t="str">
        <f ca="1">CHOOSE(MATCH(AX:AX,{0,1,15,30,45,60,80000000}),"VACIO","15 y -","15-29","30-44","45-59","60 y +","")</f>
        <v>60 y +</v>
      </c>
      <c r="AZ56" s="146" t="s">
        <v>76</v>
      </c>
      <c r="BA56" s="147">
        <v>42752</v>
      </c>
      <c r="BB56" s="247" t="str">
        <f ca="1" t="shared" si="5"/>
        <v>No Vigente</v>
      </c>
      <c r="BC56" s="146" t="s">
        <v>77</v>
      </c>
      <c r="BD56" s="147">
        <v>43721</v>
      </c>
      <c r="BE56" s="147">
        <v>43800</v>
      </c>
      <c r="BF56" s="251" t="str">
        <f ca="1" t="shared" si="6"/>
        <v>activo</v>
      </c>
      <c r="BG56" s="255"/>
    </row>
    <row r="57" s="129" customFormat="1" ht="15" customHeight="1" spans="1:59">
      <c r="A57" s="145" t="s">
        <v>248</v>
      </c>
      <c r="B57" s="146" t="s">
        <v>249</v>
      </c>
      <c r="C57" s="146">
        <v>2547</v>
      </c>
      <c r="D57" s="147">
        <v>16228</v>
      </c>
      <c r="E57" s="175">
        <f ca="1" t="shared" si="0"/>
        <v>43990</v>
      </c>
      <c r="F57" s="176">
        <f ca="1" t="shared" si="1"/>
        <v>27762</v>
      </c>
      <c r="G57" s="177">
        <f ca="1" t="shared" si="2"/>
        <v>76</v>
      </c>
      <c r="H5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7" s="146">
        <v>1</v>
      </c>
      <c r="J57" s="147">
        <v>40598</v>
      </c>
      <c r="K57" s="146" t="s">
        <v>59</v>
      </c>
      <c r="L57" s="146" t="s">
        <v>102</v>
      </c>
      <c r="M57" s="146" t="s">
        <v>250</v>
      </c>
      <c r="N57" s="146" t="s">
        <v>62</v>
      </c>
      <c r="O57" s="146" t="s">
        <v>62</v>
      </c>
      <c r="P57" s="143" t="s">
        <v>63</v>
      </c>
      <c r="Q57" s="143" t="s">
        <v>63</v>
      </c>
      <c r="R57" s="146">
        <v>81.5</v>
      </c>
      <c r="S57" s="146">
        <v>70</v>
      </c>
      <c r="T57" s="146" t="s">
        <v>64</v>
      </c>
      <c r="U57" s="146">
        <v>100</v>
      </c>
      <c r="V57" s="178" t="str">
        <f>CHOOSE(MATCH(U:U,{0,1,140,150,160,800000000}),"VACIO","140 y -","140-150","150-160","&gt;160","")</f>
        <v>140 y -</v>
      </c>
      <c r="W57" s="146">
        <v>60</v>
      </c>
      <c r="X57" s="178" t="str">
        <f>CHOOSE(MATCH(W:W,{0,1,90,120,800000000}),"VACIO","90 y -","90-120","&gt;120","")</f>
        <v>90 y -</v>
      </c>
      <c r="Y57" s="146" t="s">
        <v>63</v>
      </c>
      <c r="Z57" s="146" t="s">
        <v>65</v>
      </c>
      <c r="AA57" s="146" t="s">
        <v>65</v>
      </c>
      <c r="AB57" s="146" t="s">
        <v>65</v>
      </c>
      <c r="AC57" s="146" t="s">
        <v>72</v>
      </c>
      <c r="AD57" s="196" t="s">
        <v>73</v>
      </c>
      <c r="AE57" s="198">
        <v>43661</v>
      </c>
      <c r="AF57" s="197" t="s">
        <v>73</v>
      </c>
      <c r="AG57" s="219" t="s">
        <v>63</v>
      </c>
      <c r="AH57" s="219" t="s">
        <v>144</v>
      </c>
      <c r="AI57" s="198">
        <v>43746</v>
      </c>
      <c r="AJ57" s="218">
        <v>73</v>
      </c>
      <c r="AK57" s="147">
        <v>43864</v>
      </c>
      <c r="AL57" s="146">
        <v>212</v>
      </c>
      <c r="AM57" s="146">
        <v>93</v>
      </c>
      <c r="AN57" s="178" t="str">
        <f>CHOOSE(MATCH(AM:AM,{0,1,100,800000000}),"VACIO","100 y -","100 y +","")</f>
        <v>100 y -</v>
      </c>
      <c r="AO57" s="146">
        <v>40</v>
      </c>
      <c r="AP57" s="146">
        <v>393</v>
      </c>
      <c r="AQ57" s="146">
        <v>5.6</v>
      </c>
      <c r="AR57" s="178" t="str">
        <f>CHOOSE(MATCH(AQ:AQ,{0,1,7,8,9,12,30}),"VACIO","7 y -","7-8","8-9","9-12","&gt;12","")</f>
        <v>7 y -</v>
      </c>
      <c r="AS57" s="146">
        <v>17</v>
      </c>
      <c r="AT57" s="178" t="str">
        <f>CHOOSE(MATCH(AS:AS,{0,0.1,30,80000000}),"VACIO","30 y -","30 y +","")</f>
        <v>30 y -</v>
      </c>
      <c r="AU57" s="146">
        <v>0.8</v>
      </c>
      <c r="AV57" s="236">
        <f>IFERROR(AS:AS/AU:AU,"")</f>
        <v>21.25</v>
      </c>
      <c r="AW57" s="178" t="str">
        <f>CHOOSE(MATCH(AV:AV,{0,0.1,30,80000000}),"VACIO","30 y -","30 y +","")</f>
        <v>30 y -</v>
      </c>
      <c r="AX57" s="242">
        <v>72</v>
      </c>
      <c r="AY57" s="178" t="str">
        <f ca="1">CHOOSE(MATCH(AX:AX,{0,1,15,30,45,60,80000000}),"VACIO","15 y -","15-29","30-44","45-59","60 y +","")</f>
        <v>60 y +</v>
      </c>
      <c r="AZ57" s="146"/>
      <c r="BA57" s="147">
        <v>43420</v>
      </c>
      <c r="BB57" s="247" t="str">
        <f ca="1" t="shared" si="5"/>
        <v>No Vigente</v>
      </c>
      <c r="BC57" s="146"/>
      <c r="BD57" s="147">
        <v>43879</v>
      </c>
      <c r="BE57" s="147">
        <v>44105</v>
      </c>
      <c r="BF57" s="251" t="str">
        <f ca="1" t="shared" si="6"/>
        <v>activo</v>
      </c>
      <c r="BG57" s="196"/>
    </row>
    <row r="58" s="129" customFormat="1" ht="15" customHeight="1" spans="1:59">
      <c r="A58" s="145" t="s">
        <v>251</v>
      </c>
      <c r="B58" s="146" t="s">
        <v>252</v>
      </c>
      <c r="C58" s="146">
        <v>5937</v>
      </c>
      <c r="D58" s="147">
        <v>13541</v>
      </c>
      <c r="E58" s="175">
        <f ca="1" t="shared" si="0"/>
        <v>43990</v>
      </c>
      <c r="F58" s="176">
        <f ca="1" t="shared" si="1"/>
        <v>30449</v>
      </c>
      <c r="G58" s="177">
        <f ca="1" t="shared" si="2"/>
        <v>83</v>
      </c>
      <c r="H5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8" s="146">
        <v>1</v>
      </c>
      <c r="J58" s="147">
        <v>41053</v>
      </c>
      <c r="K58" s="146" t="s">
        <v>59</v>
      </c>
      <c r="L58" s="146" t="s">
        <v>60</v>
      </c>
      <c r="M58" s="146" t="s">
        <v>253</v>
      </c>
      <c r="N58" s="146" t="s">
        <v>62</v>
      </c>
      <c r="O58" s="146" t="s">
        <v>62</v>
      </c>
      <c r="P58" s="143" t="s">
        <v>65</v>
      </c>
      <c r="Q58" s="143" t="s">
        <v>63</v>
      </c>
      <c r="R58" s="146">
        <v>77</v>
      </c>
      <c r="S58" s="146">
        <v>65</v>
      </c>
      <c r="T58" s="146" t="s">
        <v>64</v>
      </c>
      <c r="U58" s="146">
        <v>122</v>
      </c>
      <c r="V58" s="178" t="str">
        <f>CHOOSE(MATCH(U:U,{0;1;140;150;160;800000000}),"VACIO","140 y -","140-150","150-160","&gt;160","")</f>
        <v>140 y -</v>
      </c>
      <c r="W58" s="146">
        <v>80</v>
      </c>
      <c r="X58" s="178" t="str">
        <f>CHOOSE(MATCH(W:W,{0,1,90,120,800000000}),"VACIO","90 y -","90-120","&gt;120","")</f>
        <v>90 y -</v>
      </c>
      <c r="Y58" s="146" t="s">
        <v>63</v>
      </c>
      <c r="Z58" s="146" t="s">
        <v>65</v>
      </c>
      <c r="AA58" s="146" t="s">
        <v>65</v>
      </c>
      <c r="AB58" s="146" t="s">
        <v>65</v>
      </c>
      <c r="AC58" s="146" t="s">
        <v>72</v>
      </c>
      <c r="AD58" s="196" t="s">
        <v>73</v>
      </c>
      <c r="AE58" s="197"/>
      <c r="AF58" s="197"/>
      <c r="AG58" s="219" t="s">
        <v>63</v>
      </c>
      <c r="AH58" s="219" t="s">
        <v>254</v>
      </c>
      <c r="AI58" s="198">
        <v>43391</v>
      </c>
      <c r="AJ58" s="218">
        <v>96</v>
      </c>
      <c r="AK58" s="147">
        <v>43703</v>
      </c>
      <c r="AL58" s="146">
        <v>278</v>
      </c>
      <c r="AM58" s="146">
        <v>184</v>
      </c>
      <c r="AN58" s="178" t="str">
        <f>CHOOSE(MATCH(AM:AM,{0,1,100,800000000}),"VACIO","100 y -","100 y +","")</f>
        <v>100 y +</v>
      </c>
      <c r="AO58" s="146">
        <v>48</v>
      </c>
      <c r="AP58" s="146">
        <v>232</v>
      </c>
      <c r="AQ58" s="146">
        <v>5.7</v>
      </c>
      <c r="AR58" s="178" t="str">
        <f>CHOOSE(MATCH(AQ:AQ,{0,1,7,8,9,12,30}),"VACIO","7 y -","7-8","8-9","9-12","&gt;12","")</f>
        <v>7 y -</v>
      </c>
      <c r="AS58" s="146">
        <v>1</v>
      </c>
      <c r="AT58" s="178" t="str">
        <f>CHOOSE(MATCH(AS:AS,{0,0.1,30,80000000}),"VACIO","30 y -","30 y +","")</f>
        <v>30 y -</v>
      </c>
      <c r="AU58" s="146">
        <v>0.8</v>
      </c>
      <c r="AV58" s="236">
        <f>IFERROR(AS:AS/AU:AU,"")</f>
        <v>1.25</v>
      </c>
      <c r="AW58" s="178" t="str">
        <f>CHOOSE(MATCH(AV:AV,{0;0.1;30;80000000}),"VACIO","30 y -","30 y +","")</f>
        <v>30 y -</v>
      </c>
      <c r="AX58" s="242">
        <v>69</v>
      </c>
      <c r="AY58" s="178" t="str">
        <f ca="1">CHOOSE(MATCH(AX:AX,{0;1;15;30;45;60;80000000}),"VACIO","15 y -","15-29","30-44","45-59","60 y +","")</f>
        <v>60 y +</v>
      </c>
      <c r="AZ58" s="146" t="s">
        <v>76</v>
      </c>
      <c r="BA58" s="147"/>
      <c r="BB58" s="247" t="str">
        <f ca="1" t="shared" si="5"/>
        <v>No Vigente</v>
      </c>
      <c r="BC58" s="146"/>
      <c r="BD58" s="147">
        <v>43817</v>
      </c>
      <c r="BE58" s="147">
        <v>44166</v>
      </c>
      <c r="BF58" s="251" t="str">
        <f ca="1" t="shared" si="6"/>
        <v>activo</v>
      </c>
      <c r="BG58" s="196" t="s">
        <v>255</v>
      </c>
    </row>
    <row r="59" s="129" customFormat="1" ht="15" customHeight="1" spans="1:59">
      <c r="A59" s="142" t="s">
        <v>256</v>
      </c>
      <c r="B59" s="143" t="s">
        <v>257</v>
      </c>
      <c r="C59" s="143">
        <v>5340</v>
      </c>
      <c r="D59" s="144">
        <v>17452</v>
      </c>
      <c r="E59" s="175">
        <f ca="1" t="shared" si="0"/>
        <v>43990</v>
      </c>
      <c r="F59" s="176">
        <f ca="1" t="shared" si="1"/>
        <v>26538</v>
      </c>
      <c r="G59" s="177">
        <f ca="1" t="shared" si="2"/>
        <v>72</v>
      </c>
      <c r="H5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9" s="143">
        <v>1</v>
      </c>
      <c r="J59" s="144">
        <v>41745</v>
      </c>
      <c r="K59" s="143" t="s">
        <v>59</v>
      </c>
      <c r="L59" s="143" t="s">
        <v>60</v>
      </c>
      <c r="M59" s="143" t="s">
        <v>258</v>
      </c>
      <c r="N59" s="143" t="s">
        <v>62</v>
      </c>
      <c r="O59" s="143" t="s">
        <v>62</v>
      </c>
      <c r="P59" s="143" t="s">
        <v>63</v>
      </c>
      <c r="Q59" s="143" t="s">
        <v>63</v>
      </c>
      <c r="R59" s="143">
        <v>70</v>
      </c>
      <c r="S59" s="143">
        <v>71</v>
      </c>
      <c r="T59" s="143" t="s">
        <v>85</v>
      </c>
      <c r="U59" s="143">
        <v>147</v>
      </c>
      <c r="V59" s="178" t="str">
        <f>CHOOSE(MATCH(U:U,{0,1,140,150,160,800000000}),"VACIO","140 y -","140-150","150-160","&gt;160","")</f>
        <v>140-150</v>
      </c>
      <c r="W59" s="143">
        <v>84</v>
      </c>
      <c r="X59" s="178" t="str">
        <f>CHOOSE(MATCH(W:W,{0,1,90,120,800000000}),"VACIO","90 y -","90-120","&gt;120","")</f>
        <v>90 y -</v>
      </c>
      <c r="Y59" s="143" t="s">
        <v>63</v>
      </c>
      <c r="Z59" s="143" t="s">
        <v>65</v>
      </c>
      <c r="AA59" s="143" t="s">
        <v>63</v>
      </c>
      <c r="AB59" s="143" t="s">
        <v>63</v>
      </c>
      <c r="AC59" s="143" t="s">
        <v>72</v>
      </c>
      <c r="AD59" s="193" t="s">
        <v>67</v>
      </c>
      <c r="AE59" s="194"/>
      <c r="AF59" s="195"/>
      <c r="AG59" s="216" t="s">
        <v>63</v>
      </c>
      <c r="AH59" s="216" t="s">
        <v>259</v>
      </c>
      <c r="AI59" s="194">
        <v>43699</v>
      </c>
      <c r="AJ59" s="217">
        <v>87</v>
      </c>
      <c r="AK59" s="144">
        <v>43664</v>
      </c>
      <c r="AL59" s="143">
        <v>155</v>
      </c>
      <c r="AM59" s="143">
        <v>80</v>
      </c>
      <c r="AN59" s="178" t="str">
        <f>CHOOSE(MATCH(AM:AM,{0,1,100,800000000}),"VACIO","100 y -","100 y +","")</f>
        <v>100 y -</v>
      </c>
      <c r="AO59" s="143">
        <v>63</v>
      </c>
      <c r="AP59" s="143">
        <v>61</v>
      </c>
      <c r="AQ59" s="143"/>
      <c r="AR59" s="178" t="str">
        <f>CHOOSE(MATCH(AQ:AQ,{0,1,7,8,9,12,30}),"VACIO","7 y -","7-8","8-9","9-12","&gt;12","")</f>
        <v>VACIO</v>
      </c>
      <c r="AS59" s="143">
        <v>1</v>
      </c>
      <c r="AT59" s="178" t="str">
        <f>CHOOSE(MATCH(AS:AS,{0,0.1,30,80000000}),"VACIO","30 y -","30 y +","")</f>
        <v>30 y -</v>
      </c>
      <c r="AU59" s="143">
        <v>0.8</v>
      </c>
      <c r="AV59" s="236">
        <f>IFERROR(AS:AS/AU:AU,"")</f>
        <v>1.25</v>
      </c>
      <c r="AW59" s="178" t="str">
        <f>CHOOSE(MATCH(AV:AV,{0,0.1,30,80000000}),"VACIO","30 y -","30 y +","")</f>
        <v>30 y -</v>
      </c>
      <c r="AX59" s="242">
        <v>87</v>
      </c>
      <c r="AY59" s="178" t="str">
        <f ca="1">CHOOSE(MATCH(AX:AX,{0,1,15,30,45,60,80000000}),"VACIO","15 y -","15-29","30-44","45-59","60 y +","")</f>
        <v>60 y +</v>
      </c>
      <c r="AZ59" s="143" t="s">
        <v>76</v>
      </c>
      <c r="BA59" s="144"/>
      <c r="BB59" s="247" t="str">
        <f ca="1" t="shared" si="5"/>
        <v>No Vigente</v>
      </c>
      <c r="BC59" s="143"/>
      <c r="BD59" s="144">
        <v>43699</v>
      </c>
      <c r="BE59" s="144">
        <v>43891</v>
      </c>
      <c r="BF59" s="251" t="str">
        <f ca="1" t="shared" si="6"/>
        <v>activo</v>
      </c>
      <c r="BG59" s="193"/>
    </row>
    <row r="60" s="129" customFormat="1" ht="15" customHeight="1" spans="1:59">
      <c r="A60" s="145" t="s">
        <v>260</v>
      </c>
      <c r="B60" s="146" t="s">
        <v>261</v>
      </c>
      <c r="C60" s="146">
        <v>153</v>
      </c>
      <c r="D60" s="147">
        <v>17610</v>
      </c>
      <c r="E60" s="175">
        <f ca="1" t="shared" si="0"/>
        <v>43990</v>
      </c>
      <c r="F60" s="176">
        <f ca="1" t="shared" si="1"/>
        <v>26380</v>
      </c>
      <c r="G60" s="177">
        <f ca="1" t="shared" si="2"/>
        <v>72</v>
      </c>
      <c r="H60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60" s="146">
        <v>1</v>
      </c>
      <c r="J60" s="147">
        <v>36144</v>
      </c>
      <c r="K60" s="146" t="s">
        <v>59</v>
      </c>
      <c r="L60" s="146" t="s">
        <v>60</v>
      </c>
      <c r="M60" s="146" t="s">
        <v>84</v>
      </c>
      <c r="N60" s="146" t="s">
        <v>62</v>
      </c>
      <c r="O60" s="146" t="s">
        <v>89</v>
      </c>
      <c r="P60" s="143" t="s">
        <v>63</v>
      </c>
      <c r="Q60" s="143" t="s">
        <v>63</v>
      </c>
      <c r="R60" s="146">
        <v>59</v>
      </c>
      <c r="S60" s="146">
        <v>57.5</v>
      </c>
      <c r="T60" s="146" t="s">
        <v>85</v>
      </c>
      <c r="U60" s="146">
        <v>120</v>
      </c>
      <c r="V60" s="178" t="str">
        <f>CHOOSE(MATCH(U:U,{0,1,140,150,160,800000000}),"VACIO","140 y -","140-150","150-160","&gt;160","")</f>
        <v>140 y -</v>
      </c>
      <c r="W60" s="146">
        <v>62</v>
      </c>
      <c r="X60" s="178" t="str">
        <f>CHOOSE(MATCH(W:W,{0,1,90,120,800000000}),"VACIO","90 y -","90-120","&gt;120","")</f>
        <v>90 y -</v>
      </c>
      <c r="Y60" s="146" t="s">
        <v>63</v>
      </c>
      <c r="Z60" s="146" t="s">
        <v>63</v>
      </c>
      <c r="AA60" s="146" t="s">
        <v>63</v>
      </c>
      <c r="AB60" s="146" t="s">
        <v>65</v>
      </c>
      <c r="AC60" s="146" t="s">
        <v>72</v>
      </c>
      <c r="AD60" s="196" t="s">
        <v>67</v>
      </c>
      <c r="AE60" s="197"/>
      <c r="AF60" s="197"/>
      <c r="AG60" s="219" t="s">
        <v>63</v>
      </c>
      <c r="AH60" s="219" t="s">
        <v>262</v>
      </c>
      <c r="AI60" s="198">
        <v>43711</v>
      </c>
      <c r="AJ60" s="218">
        <v>108</v>
      </c>
      <c r="AK60" s="147">
        <v>43696</v>
      </c>
      <c r="AL60" s="146">
        <v>158</v>
      </c>
      <c r="AM60" s="146">
        <v>67</v>
      </c>
      <c r="AN60" s="178" t="str">
        <f>CHOOSE(MATCH(AM:AM,{0,1,100,800000000}),"VACIO","100 y -","100 y +","")</f>
        <v>100 y -</v>
      </c>
      <c r="AO60" s="146">
        <v>43</v>
      </c>
      <c r="AP60" s="146">
        <v>222</v>
      </c>
      <c r="AQ60" s="146">
        <v>6.2</v>
      </c>
      <c r="AR60" s="178" t="str">
        <f>CHOOSE(MATCH(AQ:AQ,{0,1,7,8,9,12,30}),"VACIO","7 y -","7-8","8-9","9-12","&gt;12","")</f>
        <v>7 y -</v>
      </c>
      <c r="AS60" s="146"/>
      <c r="AT60" s="178" t="str">
        <f>CHOOSE(MATCH(AS:AS,{0,0.1,30,80000000}),"VACIO","30 y -","30 y +","")</f>
        <v>VACIO</v>
      </c>
      <c r="AU60" s="146">
        <v>0.8</v>
      </c>
      <c r="AV60" s="236"/>
      <c r="AW60" s="178" t="str">
        <f>CHOOSE(MATCH(AV:AV,{0,0.1,30,80000000}),"VACIO","30 y -","30 y +","")</f>
        <v>VACIO</v>
      </c>
      <c r="AX60" s="242">
        <v>64.3</v>
      </c>
      <c r="AY60" s="178" t="str">
        <f ca="1">CHOOSE(MATCH(AX:AX,{0,1,15,30,45,60,80000000}),"VACIO","15 y -","15-29","30-44","45-59","60 y +","")</f>
        <v>60 y +</v>
      </c>
      <c r="AZ60" s="146" t="s">
        <v>76</v>
      </c>
      <c r="BA60" s="147"/>
      <c r="BB60" s="247" t="str">
        <f ca="1" t="shared" si="5"/>
        <v>No Vigente</v>
      </c>
      <c r="BC60" s="146"/>
      <c r="BD60" s="147">
        <v>43909</v>
      </c>
      <c r="BE60" s="147">
        <v>43983</v>
      </c>
      <c r="BF60" s="251" t="str">
        <f ca="1" t="shared" si="6"/>
        <v>activo</v>
      </c>
      <c r="BG60" s="196"/>
    </row>
    <row r="61" s="129" customFormat="1" ht="15" customHeight="1" spans="1:59">
      <c r="A61" s="145" t="s">
        <v>263</v>
      </c>
      <c r="B61" s="146" t="s">
        <v>264</v>
      </c>
      <c r="C61" s="146">
        <v>5141</v>
      </c>
      <c r="D61" s="147">
        <v>14380</v>
      </c>
      <c r="E61" s="175">
        <f ca="1" t="shared" si="0"/>
        <v>43990</v>
      </c>
      <c r="F61" s="176">
        <f ca="1" t="shared" si="1"/>
        <v>29610</v>
      </c>
      <c r="G61" s="177">
        <f ca="1" t="shared" si="2"/>
        <v>81</v>
      </c>
      <c r="H6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1" s="146">
        <v>1</v>
      </c>
      <c r="J61" s="186">
        <v>40212</v>
      </c>
      <c r="K61" s="146" t="s">
        <v>59</v>
      </c>
      <c r="L61" s="146" t="s">
        <v>102</v>
      </c>
      <c r="M61" s="146" t="s">
        <v>149</v>
      </c>
      <c r="N61" s="146" t="s">
        <v>62</v>
      </c>
      <c r="O61" s="146" t="s">
        <v>62</v>
      </c>
      <c r="P61" s="143" t="s">
        <v>63</v>
      </c>
      <c r="Q61" s="143" t="s">
        <v>63</v>
      </c>
      <c r="R61" s="146">
        <v>92</v>
      </c>
      <c r="S61" s="146">
        <v>88.5</v>
      </c>
      <c r="T61" s="146" t="s">
        <v>64</v>
      </c>
      <c r="U61" s="146">
        <v>130</v>
      </c>
      <c r="V61" s="178" t="str">
        <f>CHOOSE(MATCH(U:U,{0,1,140,150,160,800000000}),"VACIO","140 y -","140-150","150-160","&gt;160","")</f>
        <v>140 y -</v>
      </c>
      <c r="W61" s="146">
        <v>70</v>
      </c>
      <c r="X61" s="178" t="str">
        <f>CHOOSE(MATCH(W:W,{0,1,90,120,800000000}),"VACIO","90 y -","90-120","&gt;120","")</f>
        <v>90 y -</v>
      </c>
      <c r="Y61" s="146" t="s">
        <v>63</v>
      </c>
      <c r="Z61" s="146" t="s">
        <v>63</v>
      </c>
      <c r="AA61" s="146" t="s">
        <v>65</v>
      </c>
      <c r="AB61" s="146" t="s">
        <v>65</v>
      </c>
      <c r="AC61" s="146" t="s">
        <v>72</v>
      </c>
      <c r="AD61" s="196" t="s">
        <v>73</v>
      </c>
      <c r="AE61" s="198">
        <v>43804</v>
      </c>
      <c r="AF61" s="213" t="s">
        <v>74</v>
      </c>
      <c r="AG61" s="232"/>
      <c r="AH61" s="219" t="s">
        <v>265</v>
      </c>
      <c r="AI61" s="198">
        <v>43867</v>
      </c>
      <c r="AJ61" s="218">
        <v>136</v>
      </c>
      <c r="AK61" s="147">
        <v>43825</v>
      </c>
      <c r="AL61" s="146">
        <v>181</v>
      </c>
      <c r="AM61" s="146">
        <v>114</v>
      </c>
      <c r="AN61" s="178" t="str">
        <f>CHOOSE(MATCH(AM:AM,{0,1,100,800000000}),"VACIO","100 y -","100 y +","")</f>
        <v>100 y +</v>
      </c>
      <c r="AO61" s="146">
        <v>37</v>
      </c>
      <c r="AP61" s="146">
        <v>148</v>
      </c>
      <c r="AQ61" s="146">
        <v>7.1</v>
      </c>
      <c r="AR61" s="178" t="str">
        <f>CHOOSE(MATCH(AQ:AQ,{0,1,7,8,9,12,30}),"VACIO","7 y -","7-8","8-9","9-12","&gt;12","")</f>
        <v>7-8</v>
      </c>
      <c r="AS61" s="146">
        <v>1</v>
      </c>
      <c r="AT61" s="178" t="str">
        <f>CHOOSE(MATCH(AS:AS,{0,0.1,30,80000000}),"VACIO","30 y -","30 y +","")</f>
        <v>30 y -</v>
      </c>
      <c r="AU61" s="146">
        <v>0.9</v>
      </c>
      <c r="AV61" s="236"/>
      <c r="AW61" s="178" t="str">
        <f>CHOOSE(MATCH(AV:AV,{0,0.1,30,80000000}),"VACIO","30 y -","30 y +","")</f>
        <v>VACIO</v>
      </c>
      <c r="AX61" s="242">
        <v>60</v>
      </c>
      <c r="AY61" s="178" t="str">
        <f ca="1">CHOOSE(MATCH(AX:AX,{0,1,15,30,45,60,80000000}),"VACIO","15 y -","15-29","30-44","45-59","60 y +","")</f>
        <v>60 y +</v>
      </c>
      <c r="AZ61" s="146" t="s">
        <v>76</v>
      </c>
      <c r="BA61" s="147">
        <v>42892</v>
      </c>
      <c r="BB61" s="247" t="str">
        <f ca="1" t="shared" si="5"/>
        <v>No Vigente</v>
      </c>
      <c r="BC61" s="146" t="s">
        <v>77</v>
      </c>
      <c r="BD61" s="147">
        <v>43902</v>
      </c>
      <c r="BE61" s="144">
        <v>44013</v>
      </c>
      <c r="BF61" s="251" t="str">
        <f ca="1" t="shared" si="6"/>
        <v>activo</v>
      </c>
      <c r="BG61" s="196"/>
    </row>
    <row r="62" s="129" customFormat="1" ht="15" customHeight="1" spans="1:59">
      <c r="A62" s="142" t="s">
        <v>266</v>
      </c>
      <c r="B62" s="143" t="s">
        <v>267</v>
      </c>
      <c r="C62" s="143">
        <v>7092</v>
      </c>
      <c r="D62" s="144">
        <v>24996</v>
      </c>
      <c r="E62" s="175">
        <f ca="1" t="shared" si="0"/>
        <v>43990</v>
      </c>
      <c r="F62" s="176">
        <f ca="1" t="shared" si="1"/>
        <v>18994</v>
      </c>
      <c r="G62" s="177">
        <f ca="1" t="shared" si="2"/>
        <v>52</v>
      </c>
      <c r="H6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2" s="143">
        <v>1</v>
      </c>
      <c r="J62" s="144">
        <v>43129</v>
      </c>
      <c r="K62" s="143" t="s">
        <v>101</v>
      </c>
      <c r="L62" s="143" t="s">
        <v>102</v>
      </c>
      <c r="M62" s="143"/>
      <c r="N62" s="143"/>
      <c r="O62" s="143"/>
      <c r="P62" s="143" t="s">
        <v>63</v>
      </c>
      <c r="Q62" s="143" t="s">
        <v>63</v>
      </c>
      <c r="R62" s="143">
        <v>89</v>
      </c>
      <c r="S62" s="143">
        <v>91</v>
      </c>
      <c r="T62" s="143" t="s">
        <v>64</v>
      </c>
      <c r="U62" s="143">
        <v>120</v>
      </c>
      <c r="V62" s="178" t="str">
        <f>CHOOSE(MATCH(U:U,{0,1,140,150,160,800000000}),"VACIO","140 y -","140-150","150-160","&gt;160","")</f>
        <v>140 y -</v>
      </c>
      <c r="W62" s="143">
        <v>70</v>
      </c>
      <c r="X62" s="178" t="str">
        <f>CHOOSE(MATCH(W:W,{0,1,90,120,800000000}),"VACIO","90 y -","90-120","&gt;120","")</f>
        <v>90 y -</v>
      </c>
      <c r="Y62" s="143" t="s">
        <v>63</v>
      </c>
      <c r="Z62" s="143" t="s">
        <v>63</v>
      </c>
      <c r="AA62" s="143" t="s">
        <v>63</v>
      </c>
      <c r="AB62" s="143" t="s">
        <v>63</v>
      </c>
      <c r="AC62" s="143" t="s">
        <v>66</v>
      </c>
      <c r="AD62" s="193" t="s">
        <v>73</v>
      </c>
      <c r="AE62" s="194">
        <v>43320</v>
      </c>
      <c r="AF62" s="195" t="s">
        <v>74</v>
      </c>
      <c r="AG62" s="216"/>
      <c r="AH62" s="216"/>
      <c r="AI62" s="195"/>
      <c r="AJ62" s="217">
        <v>152</v>
      </c>
      <c r="AK62" s="144">
        <v>43437</v>
      </c>
      <c r="AL62" s="143">
        <v>268</v>
      </c>
      <c r="AM62" s="143">
        <v>156</v>
      </c>
      <c r="AN62" s="178" t="str">
        <f>CHOOSE(MATCH(AM:AM,{0,1,100,800000000}),"VACIO","100 y -","100 y +","")</f>
        <v>100 y +</v>
      </c>
      <c r="AO62" s="143">
        <v>57</v>
      </c>
      <c r="AP62" s="143">
        <v>277</v>
      </c>
      <c r="AQ62" s="143">
        <v>7.4</v>
      </c>
      <c r="AR62" s="178" t="str">
        <f>CHOOSE(MATCH(AQ:AQ,{0,1,7,8,9,12,30}),"VACIO","7 y -","7-8","8-9","9-12","&gt;12","")</f>
        <v>7-8</v>
      </c>
      <c r="AS62" s="143">
        <v>14</v>
      </c>
      <c r="AT62" s="178" t="str">
        <f>CHOOSE(MATCH(AS:AS,{0,0.1,30,80000000}),"VACIO","30 y -","30 y +","")</f>
        <v>30 y -</v>
      </c>
      <c r="AU62" s="143">
        <v>0.9</v>
      </c>
      <c r="AV62" s="236">
        <f>IFERROR(AS:AS/AU:AU,"")</f>
        <v>15.5555555555556</v>
      </c>
      <c r="AW62" s="178" t="str">
        <f>CHOOSE(MATCH(AV:AV,{0,0.1,30,80000000}),"VACIO","30 y -","30 y +","")</f>
        <v>30 y -</v>
      </c>
      <c r="AX62" s="242">
        <v>99</v>
      </c>
      <c r="AY62" s="178" t="str">
        <f ca="1">CHOOSE(MATCH(AX:AX,{0,1,15,30,45,60,80000000}),"VACIO","15 y -","15-29","30-44","45-59","60 y +","")</f>
        <v>60 y +</v>
      </c>
      <c r="AZ62" s="143" t="s">
        <v>76</v>
      </c>
      <c r="BA62" s="144">
        <v>43538</v>
      </c>
      <c r="BB62" s="247" t="str">
        <f ca="1" t="shared" si="5"/>
        <v>No Vigente</v>
      </c>
      <c r="BC62" s="143"/>
      <c r="BD62" s="144">
        <v>43437</v>
      </c>
      <c r="BE62" s="144">
        <v>43617</v>
      </c>
      <c r="BF62" s="251" t="str">
        <f ca="1" t="shared" si="6"/>
        <v>activo</v>
      </c>
      <c r="BG62" s="193" t="s">
        <v>268</v>
      </c>
    </row>
    <row r="63" s="129" customFormat="1" ht="15" customHeight="1" spans="1:59">
      <c r="A63" s="142" t="s">
        <v>269</v>
      </c>
      <c r="B63" s="143" t="s">
        <v>270</v>
      </c>
      <c r="C63" s="143">
        <v>102</v>
      </c>
      <c r="D63" s="144">
        <v>22337</v>
      </c>
      <c r="E63" s="175">
        <f ca="1" t="shared" si="0"/>
        <v>43990</v>
      </c>
      <c r="F63" s="176">
        <f ca="1" t="shared" si="1"/>
        <v>21653</v>
      </c>
      <c r="G63" s="177">
        <f ca="1" t="shared" si="2"/>
        <v>59</v>
      </c>
      <c r="H6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3" s="143">
        <v>1</v>
      </c>
      <c r="J63" s="144">
        <v>41813</v>
      </c>
      <c r="K63" s="143" t="s">
        <v>59</v>
      </c>
      <c r="L63" s="143" t="s">
        <v>102</v>
      </c>
      <c r="M63" s="143"/>
      <c r="N63" s="143" t="s">
        <v>62</v>
      </c>
      <c r="O63" s="143" t="s">
        <v>62</v>
      </c>
      <c r="P63" s="143" t="s">
        <v>65</v>
      </c>
      <c r="Q63" s="143" t="s">
        <v>63</v>
      </c>
      <c r="R63" s="143">
        <v>56.5</v>
      </c>
      <c r="S63" s="143">
        <v>66.5</v>
      </c>
      <c r="T63" s="143" t="s">
        <v>85</v>
      </c>
      <c r="U63" s="143">
        <v>136</v>
      </c>
      <c r="V63" s="178" t="str">
        <f>CHOOSE(MATCH(U:U,{0,1,140,150,160,800000000}),"VACIO","140 y -","140-150","150-160","&gt;160","")</f>
        <v>140 y -</v>
      </c>
      <c r="W63" s="143">
        <v>76</v>
      </c>
      <c r="X63" s="178" t="str">
        <f>CHOOSE(MATCH(W:W,{0,1,90,120,800000000}),"VACIO","90 y -","90-120","&gt;120","")</f>
        <v>90 y -</v>
      </c>
      <c r="Y63" s="143" t="s">
        <v>63</v>
      </c>
      <c r="Z63" s="143" t="s">
        <v>65</v>
      </c>
      <c r="AA63" s="143" t="s">
        <v>65</v>
      </c>
      <c r="AB63" s="143" t="s">
        <v>65</v>
      </c>
      <c r="AC63" s="143" t="s">
        <v>72</v>
      </c>
      <c r="AD63" s="193" t="s">
        <v>73</v>
      </c>
      <c r="AE63" s="194">
        <v>43391</v>
      </c>
      <c r="AF63" s="195" t="s">
        <v>74</v>
      </c>
      <c r="AG63" s="216" t="s">
        <v>63</v>
      </c>
      <c r="AH63" s="216"/>
      <c r="AI63" s="195"/>
      <c r="AJ63" s="217">
        <v>126</v>
      </c>
      <c r="AK63" s="144">
        <v>43466</v>
      </c>
      <c r="AL63" s="143">
        <v>132</v>
      </c>
      <c r="AM63" s="143">
        <v>78</v>
      </c>
      <c r="AN63" s="178" t="str">
        <f>CHOOSE(MATCH(AM:AM,{0,1,100,800000000}),"VACIO","100 y -","100 y +","")</f>
        <v>100 y -</v>
      </c>
      <c r="AO63" s="143">
        <v>37</v>
      </c>
      <c r="AP63" s="143">
        <v>86</v>
      </c>
      <c r="AQ63" s="143">
        <v>8</v>
      </c>
      <c r="AR63" s="178" t="str">
        <f>CHOOSE(MATCH(AQ:AQ,{0,1,7,8,9,12,30}),"VACIO","7 y -","7-8","8-9","9-12","&gt;12","")</f>
        <v>8-9</v>
      </c>
      <c r="AS63" s="143">
        <v>6</v>
      </c>
      <c r="AT63" s="178" t="str">
        <f>CHOOSE(MATCH(AS:AS,{0,0.1,30,80000000}),"VACIO","30 y -","30 y +","")</f>
        <v>30 y -</v>
      </c>
      <c r="AU63" s="143">
        <v>0.6</v>
      </c>
      <c r="AV63" s="236">
        <v>29.6</v>
      </c>
      <c r="AW63" s="178" t="str">
        <f>CHOOSE(MATCH(AV:AV,{0,0.1,30,80000000}),"VACIO","30 y -","30 y +","")</f>
        <v>30 y -</v>
      </c>
      <c r="AX63" s="242">
        <v>81</v>
      </c>
      <c r="AY63" s="178" t="str">
        <f ca="1">CHOOSE(MATCH(AX:AX,{0,1,15,30,45,60,80000000}),"VACIO","15 y -","15-29","30-44","45-59","60 y +","")</f>
        <v>60 y +</v>
      </c>
      <c r="AZ63" s="143"/>
      <c r="BA63" s="144">
        <v>42849</v>
      </c>
      <c r="BB63" s="247" t="str">
        <f ca="1" t="shared" si="5"/>
        <v>No Vigente</v>
      </c>
      <c r="BC63" s="143" t="s">
        <v>77</v>
      </c>
      <c r="BD63" s="144">
        <v>43669</v>
      </c>
      <c r="BE63" s="144">
        <v>43709</v>
      </c>
      <c r="BF63" s="251" t="str">
        <f ca="1" t="shared" si="6"/>
        <v>activo</v>
      </c>
      <c r="BG63" s="193"/>
    </row>
    <row r="64" s="129" customFormat="1" ht="15" customHeight="1" spans="1:59">
      <c r="A64" s="145" t="s">
        <v>271</v>
      </c>
      <c r="B64" s="146" t="s">
        <v>272</v>
      </c>
      <c r="C64" s="146">
        <v>4471</v>
      </c>
      <c r="D64" s="147">
        <v>31865</v>
      </c>
      <c r="E64" s="175">
        <f ca="1" t="shared" si="0"/>
        <v>43990</v>
      </c>
      <c r="F64" s="176">
        <f ca="1" t="shared" si="1"/>
        <v>12125</v>
      </c>
      <c r="G64" s="177">
        <f ca="1" t="shared" si="2"/>
        <v>33</v>
      </c>
      <c r="H64" s="178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64" s="146">
        <v>1</v>
      </c>
      <c r="J64" s="147">
        <v>41773</v>
      </c>
      <c r="K64" s="146" t="s">
        <v>59</v>
      </c>
      <c r="L64" s="146" t="s">
        <v>70</v>
      </c>
      <c r="M64" s="146"/>
      <c r="N64" s="146"/>
      <c r="O64" s="146"/>
      <c r="P64" s="146" t="s">
        <v>63</v>
      </c>
      <c r="Q64" s="146" t="s">
        <v>63</v>
      </c>
      <c r="R64" s="146">
        <v>69</v>
      </c>
      <c r="S64" s="146">
        <v>79</v>
      </c>
      <c r="T64" s="146" t="s">
        <v>64</v>
      </c>
      <c r="U64" s="190">
        <v>110</v>
      </c>
      <c r="V64" s="178" t="str">
        <f>CHOOSE(MATCH(U:U,{0,1,140,150,160,800000000}),"VACIO","140 y -","140-150","150-160","&gt;160","")</f>
        <v>140 y -</v>
      </c>
      <c r="W64" s="146">
        <v>60</v>
      </c>
      <c r="X64" s="178" t="str">
        <f>CHOOSE(MATCH(W:W,{0,1,90,120,800000000}),"VACIO","90 y -","90-120","&gt;120","")</f>
        <v>90 y -</v>
      </c>
      <c r="Y64" s="146" t="s">
        <v>63</v>
      </c>
      <c r="Z64" s="146" t="s">
        <v>63</v>
      </c>
      <c r="AA64" s="146" t="s">
        <v>63</v>
      </c>
      <c r="AB64" s="146" t="s">
        <v>63</v>
      </c>
      <c r="AC64" s="146" t="s">
        <v>66</v>
      </c>
      <c r="AD64" s="196" t="s">
        <v>74</v>
      </c>
      <c r="AE64" s="198">
        <v>43200</v>
      </c>
      <c r="AF64" s="197" t="s">
        <v>74</v>
      </c>
      <c r="AG64" s="219"/>
      <c r="AH64" s="219"/>
      <c r="AI64" s="197"/>
      <c r="AJ64" s="218">
        <v>94</v>
      </c>
      <c r="AK64" s="147">
        <v>43200</v>
      </c>
      <c r="AL64" s="146">
        <v>162</v>
      </c>
      <c r="AM64" s="146">
        <v>84</v>
      </c>
      <c r="AN64" s="178" t="str">
        <f>CHOOSE(MATCH(AM:AM,{0,1,100,800000000}),"VACIO","100 y -","100 y +","")</f>
        <v>100 y -</v>
      </c>
      <c r="AO64" s="146">
        <v>52</v>
      </c>
      <c r="AP64" s="146">
        <v>130</v>
      </c>
      <c r="AQ64" s="146">
        <v>5.4</v>
      </c>
      <c r="AR64" s="178" t="str">
        <f>CHOOSE(MATCH(AQ:AQ,{0,1,7,8,9,12,30}),"VACIO","7 y -","7-8","8-9","9-12","&gt;12","")</f>
        <v>7 y -</v>
      </c>
      <c r="AS64" s="146">
        <v>15</v>
      </c>
      <c r="AT64" s="178" t="str">
        <f>CHOOSE(MATCH(AS:AS,{0,0.1,30,80000000}),"VACIO","30 y -","30 y +","")</f>
        <v>30 y -</v>
      </c>
      <c r="AU64" s="146">
        <v>0.6</v>
      </c>
      <c r="AV64" s="239">
        <f>IFERROR(AS:AS/AU:AU,"")</f>
        <v>25</v>
      </c>
      <c r="AW64" s="178" t="str">
        <f>CHOOSE(MATCH(AV:AV,{0,0.1,30,80000000}),"VACIO","30 y -","30 y +","")</f>
        <v>30 y -</v>
      </c>
      <c r="AX64" s="244">
        <v>121</v>
      </c>
      <c r="AY64" s="178" t="str">
        <f ca="1">CHOOSE(MATCH(AX:AX,{0,1,15,30,45,60,80000000}),"VACIO","15 y -","15-29","30-44","45-59","60 y +","")</f>
        <v>60 y +</v>
      </c>
      <c r="AZ64" s="146" t="s">
        <v>76</v>
      </c>
      <c r="BA64" s="147"/>
      <c r="BB64" s="247" t="str">
        <f ca="1" t="shared" si="5"/>
        <v>No Vigente</v>
      </c>
      <c r="BC64" s="146"/>
      <c r="BD64" s="147">
        <v>43200</v>
      </c>
      <c r="BE64" s="147">
        <v>43383</v>
      </c>
      <c r="BF64" s="251" t="str">
        <f ca="1" t="shared" si="6"/>
        <v>pasivo</v>
      </c>
      <c r="BG64" s="196"/>
    </row>
    <row r="65" s="129" customFormat="1" ht="16.5" customHeight="1" spans="1:59">
      <c r="A65" s="145" t="s">
        <v>273</v>
      </c>
      <c r="B65" s="146" t="s">
        <v>274</v>
      </c>
      <c r="C65" s="146">
        <v>5106</v>
      </c>
      <c r="D65" s="147">
        <v>12126</v>
      </c>
      <c r="E65" s="175">
        <f ca="1" t="shared" ref="E65:E126" si="8">TODAY()</f>
        <v>43990</v>
      </c>
      <c r="F65" s="176">
        <f ca="1" t="shared" si="1"/>
        <v>31864</v>
      </c>
      <c r="G65" s="177">
        <f ca="1" t="shared" si="2"/>
        <v>87</v>
      </c>
      <c r="H6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5" s="146">
        <v>1</v>
      </c>
      <c r="J65" s="147">
        <v>40371</v>
      </c>
      <c r="K65" s="146" t="s">
        <v>59</v>
      </c>
      <c r="L65" s="146" t="s">
        <v>60</v>
      </c>
      <c r="M65" s="146" t="s">
        <v>174</v>
      </c>
      <c r="N65" s="146"/>
      <c r="O65" s="146"/>
      <c r="P65" s="143" t="s">
        <v>63</v>
      </c>
      <c r="Q65" s="143" t="s">
        <v>63</v>
      </c>
      <c r="R65" s="146">
        <v>52</v>
      </c>
      <c r="S65" s="146">
        <v>52</v>
      </c>
      <c r="T65" s="146" t="s">
        <v>76</v>
      </c>
      <c r="U65" s="146">
        <v>136</v>
      </c>
      <c r="V65" s="178" t="str">
        <f>CHOOSE(MATCH(U:U,{0,1,140,150,160,800000000}),"VACIO","140 y -","140-150","150-160","&gt;160","")</f>
        <v>140 y -</v>
      </c>
      <c r="W65" s="146">
        <v>70</v>
      </c>
      <c r="X65" s="178" t="str">
        <f>CHOOSE(MATCH(W:W,{0,1,90,120,800000000}),"VACIO","90 y -","90-120","&gt;120","")</f>
        <v>90 y -</v>
      </c>
      <c r="Y65" s="146" t="s">
        <v>63</v>
      </c>
      <c r="Z65" s="146" t="s">
        <v>65</v>
      </c>
      <c r="AA65" s="146" t="s">
        <v>63</v>
      </c>
      <c r="AB65" s="146" t="s">
        <v>65</v>
      </c>
      <c r="AC65" s="146" t="s">
        <v>72</v>
      </c>
      <c r="AD65" s="196" t="s">
        <v>67</v>
      </c>
      <c r="AE65" s="197"/>
      <c r="AF65" s="197"/>
      <c r="AG65" s="219" t="s">
        <v>63</v>
      </c>
      <c r="AH65" s="219" t="s">
        <v>214</v>
      </c>
      <c r="AI65" s="198">
        <v>43871</v>
      </c>
      <c r="AJ65" s="218">
        <v>95</v>
      </c>
      <c r="AK65" s="147">
        <v>43346</v>
      </c>
      <c r="AL65" s="146">
        <v>209</v>
      </c>
      <c r="AM65" s="146">
        <v>110</v>
      </c>
      <c r="AN65" s="178" t="str">
        <f>CHOOSE(MATCH(AM:AM,{0,1,100,800000000}),"VACIO","100 y -","100 y +","")</f>
        <v>100 y +</v>
      </c>
      <c r="AO65" s="146">
        <v>59</v>
      </c>
      <c r="AP65" s="146">
        <v>202</v>
      </c>
      <c r="AQ65" s="146"/>
      <c r="AR65" s="178" t="str">
        <f>CHOOSE(MATCH(AQ:AQ,{0,1,7,8,9,12,30}),"VACIO","7 y -","7-8","8-9","9-12","&gt;12","")</f>
        <v>VACIO</v>
      </c>
      <c r="AS65" s="146">
        <v>1</v>
      </c>
      <c r="AT65" s="178" t="str">
        <f>CHOOSE(MATCH(AS:AS,{0,0.1,30,80000000}),"VACIO","30 y -","30 y +","")</f>
        <v>30 y -</v>
      </c>
      <c r="AU65" s="146">
        <v>0.8</v>
      </c>
      <c r="AV65" s="236">
        <f>IFERROR(AS:AS/AU:AU,"")</f>
        <v>1.25</v>
      </c>
      <c r="AW65" s="178" t="str">
        <f>CHOOSE(MATCH(AV:AV,{0,0.1,30,80000000}),"VACIO","30 y -","30 y +","")</f>
        <v>30 y -</v>
      </c>
      <c r="AX65" s="242">
        <v>67</v>
      </c>
      <c r="AY65" s="178" t="str">
        <f ca="1">CHOOSE(MATCH(AX:AX,{0,1,15,30,45,60,80000000}),"VACIO","15 y -","15-29","30-44","45-59","60 y +","")</f>
        <v>60 y +</v>
      </c>
      <c r="AZ65" s="146"/>
      <c r="BA65" s="147"/>
      <c r="BB65" s="247" t="str">
        <f ca="1" t="shared" si="5"/>
        <v>No Vigente</v>
      </c>
      <c r="BC65" s="146"/>
      <c r="BD65" s="147">
        <v>43346</v>
      </c>
      <c r="BE65" s="147">
        <v>43525</v>
      </c>
      <c r="BF65" s="251" t="str">
        <f ca="1" t="shared" si="6"/>
        <v>pasivo</v>
      </c>
      <c r="BG65" s="254"/>
    </row>
    <row r="66" s="129" customFormat="1" ht="15" customHeight="1" spans="1:59">
      <c r="A66" s="145" t="s">
        <v>275</v>
      </c>
      <c r="B66" s="146" t="s">
        <v>276</v>
      </c>
      <c r="C66" s="146">
        <v>562</v>
      </c>
      <c r="D66" s="147">
        <v>17734</v>
      </c>
      <c r="E66" s="175">
        <f ca="1" t="shared" si="8"/>
        <v>43990</v>
      </c>
      <c r="F66" s="176">
        <f ca="1" t="shared" ref="F66:F129" si="9">DATEDIF(D:D,TODAY(),"d")</f>
        <v>26256</v>
      </c>
      <c r="G66" s="177">
        <f ca="1" t="shared" ref="G66:G129" si="10">IF(MONTH(E:E)=MONTH(D66),IF(DAY(E:E)&lt;DAY(D66),YEAR(E:E)-YEAR(D66)-1,YEAR(E:E)-YEAR(D66)),IF(MONTH(E:E)&gt;MONTH(D66),YEAR(E:E)-YEAR(D66),YEAR(E:E)-YEAR(D66)-1))</f>
        <v>71</v>
      </c>
      <c r="H6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6" s="146">
        <v>1</v>
      </c>
      <c r="J66" s="147">
        <v>37400</v>
      </c>
      <c r="K66" s="146" t="s">
        <v>101</v>
      </c>
      <c r="L66" s="146" t="s">
        <v>102</v>
      </c>
      <c r="M66" s="146" t="s">
        <v>277</v>
      </c>
      <c r="N66" s="146" t="s">
        <v>62</v>
      </c>
      <c r="O66" s="146" t="s">
        <v>62</v>
      </c>
      <c r="P66" s="143" t="s">
        <v>63</v>
      </c>
      <c r="Q66" s="143" t="s">
        <v>63</v>
      </c>
      <c r="R66" s="146">
        <v>76.5</v>
      </c>
      <c r="S66" s="146">
        <v>85.5</v>
      </c>
      <c r="T66" s="146" t="s">
        <v>85</v>
      </c>
      <c r="U66" s="146">
        <v>168</v>
      </c>
      <c r="V66" s="178" t="str">
        <f>CHOOSE(MATCH(U:U,{0,1,140,150,160,800000000}),"VACIO","140 y -","140-150","150-160","&gt;160","")</f>
        <v>&gt;160</v>
      </c>
      <c r="W66" s="146">
        <v>83</v>
      </c>
      <c r="X66" s="178" t="str">
        <f>CHOOSE(MATCH(W:W,{0,1,90,120,800000000}),"VACIO","90 y -","90-120","&gt;120","")</f>
        <v>90 y -</v>
      </c>
      <c r="Y66" s="146" t="s">
        <v>63</v>
      </c>
      <c r="Z66" s="146" t="s">
        <v>65</v>
      </c>
      <c r="AA66" s="146" t="s">
        <v>65</v>
      </c>
      <c r="AB66" s="146" t="s">
        <v>63</v>
      </c>
      <c r="AC66" s="146" t="s">
        <v>72</v>
      </c>
      <c r="AD66" s="196" t="s">
        <v>73</v>
      </c>
      <c r="AE66" s="198">
        <v>43392</v>
      </c>
      <c r="AF66" s="197" t="s">
        <v>74</v>
      </c>
      <c r="AG66" s="219"/>
      <c r="AH66" s="219" t="s">
        <v>278</v>
      </c>
      <c r="AI66" s="198">
        <v>43675</v>
      </c>
      <c r="AJ66" s="218">
        <v>104</v>
      </c>
      <c r="AK66" s="147">
        <v>43167</v>
      </c>
      <c r="AL66" s="146">
        <v>176</v>
      </c>
      <c r="AM66" s="146">
        <v>99</v>
      </c>
      <c r="AN66" s="178" t="str">
        <f>CHOOSE(MATCH(AM:AM,{0,1,100,800000000}),"VACIO","100 y -","100 y +","")</f>
        <v>100 y -</v>
      </c>
      <c r="AO66" s="146">
        <v>48</v>
      </c>
      <c r="AP66" s="146">
        <v>145</v>
      </c>
      <c r="AQ66" s="146">
        <v>5.8</v>
      </c>
      <c r="AR66" s="178" t="str">
        <f>CHOOSE(MATCH(AQ:AQ,{0,1,7,8,9,12,30}),"VACIO","7 y -","7-8","8-9","9-12","&gt;12","")</f>
        <v>7 y -</v>
      </c>
      <c r="AS66" s="146">
        <v>9</v>
      </c>
      <c r="AT66" s="178" t="str">
        <f>CHOOSE(MATCH(AS:AS,{0,0.1,30,80000000}),"VACIO","30 y -","30 y +","")</f>
        <v>30 y -</v>
      </c>
      <c r="AU66" s="146">
        <v>0.8</v>
      </c>
      <c r="AV66" s="236">
        <f>IFERROR(AS:AS/AU:AU,"")</f>
        <v>11.25</v>
      </c>
      <c r="AW66" s="178" t="str">
        <f>CHOOSE(MATCH(AV:AV,{0,0.1,30,80000000}),"VACIO","30 y -","30 y +","")</f>
        <v>30 y -</v>
      </c>
      <c r="AX66" s="242">
        <v>91.75</v>
      </c>
      <c r="AY66" s="178" t="str">
        <f ca="1">CHOOSE(MATCH(AX:AX,{0,1,15,30,45,60,80000000}),"VACIO","15 y -","15-29","30-44","45-59","60 y +","")</f>
        <v>60 y +</v>
      </c>
      <c r="AZ66" s="146"/>
      <c r="BA66" s="147"/>
      <c r="BB66" s="247" t="str">
        <f ca="1" t="shared" ref="BB66:BB91" si="11">IF((E:E-BA:BA)&lt;365,"Vigente","No Vigente")</f>
        <v>No Vigente</v>
      </c>
      <c r="BC66" s="146"/>
      <c r="BD66" s="147">
        <v>43392</v>
      </c>
      <c r="BE66" s="147">
        <v>43525</v>
      </c>
      <c r="BF66" s="251" t="str">
        <f ca="1" t="shared" ref="BF66:BF97" si="12">IF((E:E-BE:BE)&lt;395,"activo","pasivo")</f>
        <v>pasivo</v>
      </c>
      <c r="BG66" s="196"/>
    </row>
    <row r="67" s="129" customFormat="1" ht="15" customHeight="1" spans="1:59">
      <c r="A67" s="142" t="s">
        <v>279</v>
      </c>
      <c r="B67" s="143" t="s">
        <v>280</v>
      </c>
      <c r="C67" s="143">
        <v>690</v>
      </c>
      <c r="D67" s="144">
        <v>19241</v>
      </c>
      <c r="E67" s="175">
        <f ca="1" t="shared" si="8"/>
        <v>43990</v>
      </c>
      <c r="F67" s="176">
        <f ca="1" t="shared" si="9"/>
        <v>24749</v>
      </c>
      <c r="G67" s="177">
        <f ca="1" t="shared" si="10"/>
        <v>67</v>
      </c>
      <c r="H6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7" s="143">
        <v>1</v>
      </c>
      <c r="J67" s="144">
        <v>42865</v>
      </c>
      <c r="K67" s="143" t="s">
        <v>101</v>
      </c>
      <c r="L67" s="143" t="s">
        <v>70</v>
      </c>
      <c r="M67" s="143"/>
      <c r="N67" s="143" t="s">
        <v>62</v>
      </c>
      <c r="O67" s="143" t="s">
        <v>62</v>
      </c>
      <c r="P67" s="143" t="s">
        <v>63</v>
      </c>
      <c r="Q67" s="143" t="s">
        <v>63</v>
      </c>
      <c r="R67" s="143">
        <v>61.2</v>
      </c>
      <c r="S67" s="143">
        <v>59.5</v>
      </c>
      <c r="T67" s="143" t="s">
        <v>76</v>
      </c>
      <c r="U67" s="143">
        <v>136</v>
      </c>
      <c r="V67" s="178" t="str">
        <f>CHOOSE(MATCH(U:U,{0,1,140,150,160,800000000}),"VACIO","140 y -","140-150","150-160","&gt;160","")</f>
        <v>140 y -</v>
      </c>
      <c r="W67" s="143">
        <v>78</v>
      </c>
      <c r="X67" s="178" t="str">
        <f>CHOOSE(MATCH(W:W,{0,1,90,120,800000000}),"VACIO","90 y -","90-120","&gt;120","")</f>
        <v>90 y -</v>
      </c>
      <c r="Y67" s="144" t="s">
        <v>63</v>
      </c>
      <c r="Z67" s="143" t="s">
        <v>63</v>
      </c>
      <c r="AA67" s="143" t="s">
        <v>63</v>
      </c>
      <c r="AB67" s="143" t="s">
        <v>63</v>
      </c>
      <c r="AC67" s="143" t="s">
        <v>72</v>
      </c>
      <c r="AD67" s="193" t="s">
        <v>73</v>
      </c>
      <c r="AE67" s="194">
        <v>43543</v>
      </c>
      <c r="AF67" s="195" t="s">
        <v>74</v>
      </c>
      <c r="AG67" s="216" t="s">
        <v>63</v>
      </c>
      <c r="AH67" s="260" t="s">
        <v>281</v>
      </c>
      <c r="AI67" s="194">
        <v>43279</v>
      </c>
      <c r="AJ67" s="217">
        <v>183</v>
      </c>
      <c r="AK67" s="144">
        <v>43703</v>
      </c>
      <c r="AL67" s="143">
        <v>138</v>
      </c>
      <c r="AM67" s="143">
        <v>84</v>
      </c>
      <c r="AN67" s="178" t="str">
        <f>CHOOSE(MATCH(AM:AM,{0,1,100,800000000}),"VACIO","100 y -","100 y +","")</f>
        <v>100 y -</v>
      </c>
      <c r="AO67" s="143">
        <v>38</v>
      </c>
      <c r="AP67" s="143">
        <v>82</v>
      </c>
      <c r="AQ67" s="143">
        <v>6.7</v>
      </c>
      <c r="AR67" s="178" t="str">
        <f>CHOOSE(MATCH(AQ:AQ,{0,1,7,8,9,12,30}),"VACIO","7 y -","7-8","8-9","9-12","&gt;12","")</f>
        <v>7 y -</v>
      </c>
      <c r="AS67" s="143">
        <v>7</v>
      </c>
      <c r="AT67" s="178" t="str">
        <f>CHOOSE(MATCH(AS:AS,{0,0.1,30,80000000}),"VACIO","30 y -","30 y +","")</f>
        <v>30 y -</v>
      </c>
      <c r="AU67" s="143">
        <v>0.8</v>
      </c>
      <c r="AV67" s="236">
        <v>7.5</v>
      </c>
      <c r="AW67" s="178" t="str">
        <f>CHOOSE(MATCH(AV:AV,{0,0.1,30,80000000}),"VACIO","30 y -","30 y +","")</f>
        <v>30 y -</v>
      </c>
      <c r="AX67" s="242">
        <v>92</v>
      </c>
      <c r="AY67" s="178" t="str">
        <f ca="1">CHOOSE(MATCH(AX:AX,{0,1,15,30,45,60,80000000}),"VACIO","15 y -","15-29","30-44","45-59","60 y +","")</f>
        <v>60 y +</v>
      </c>
      <c r="AZ67" s="143"/>
      <c r="BA67" s="144">
        <v>43339</v>
      </c>
      <c r="BB67" s="247" t="str">
        <f ca="1" t="shared" si="11"/>
        <v>No Vigente</v>
      </c>
      <c r="BC67" s="143" t="s">
        <v>77</v>
      </c>
      <c r="BD67" s="144">
        <v>43719</v>
      </c>
      <c r="BE67" s="144">
        <v>43891</v>
      </c>
      <c r="BF67" s="251" t="str">
        <f ca="1" t="shared" si="12"/>
        <v>activo</v>
      </c>
      <c r="BG67" s="193"/>
    </row>
    <row r="68" s="129" customFormat="1" ht="15" customHeight="1" spans="1:59">
      <c r="A68" s="142" t="s">
        <v>282</v>
      </c>
      <c r="B68" s="143" t="s">
        <v>283</v>
      </c>
      <c r="C68" s="143">
        <v>766</v>
      </c>
      <c r="D68" s="144">
        <v>23413</v>
      </c>
      <c r="E68" s="175">
        <f ca="1" t="shared" si="8"/>
        <v>43990</v>
      </c>
      <c r="F68" s="176">
        <f ca="1" t="shared" si="9"/>
        <v>20577</v>
      </c>
      <c r="G68" s="177">
        <f ca="1" t="shared" si="10"/>
        <v>56</v>
      </c>
      <c r="H6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8" s="143">
        <v>1</v>
      </c>
      <c r="J68" s="144">
        <v>41849</v>
      </c>
      <c r="K68" s="143" t="s">
        <v>101</v>
      </c>
      <c r="L68" s="143" t="s">
        <v>102</v>
      </c>
      <c r="M68" s="143" t="s">
        <v>61</v>
      </c>
      <c r="N68" s="143"/>
      <c r="O68" s="143"/>
      <c r="P68" s="143" t="s">
        <v>63</v>
      </c>
      <c r="Q68" s="143" t="s">
        <v>63</v>
      </c>
      <c r="R68" s="143">
        <v>78</v>
      </c>
      <c r="S68" s="143">
        <v>79.5</v>
      </c>
      <c r="T68" s="143" t="s">
        <v>85</v>
      </c>
      <c r="U68" s="143">
        <v>126</v>
      </c>
      <c r="V68" s="178" t="str">
        <f>CHOOSE(MATCH(U:U,{0,1,140,150,160,800000000}),"VACIO","140 y -","140-150","150-160","&gt;160","")</f>
        <v>140 y -</v>
      </c>
      <c r="W68" s="143">
        <v>86</v>
      </c>
      <c r="X68" s="178" t="str">
        <f>CHOOSE(MATCH(W:W,{0,1,90,120,800000000}),"VACIO","90 y -","90-120","&gt;120","")</f>
        <v>90 y -</v>
      </c>
      <c r="Y68" s="143" t="s">
        <v>63</v>
      </c>
      <c r="Z68" s="143" t="s">
        <v>65</v>
      </c>
      <c r="AA68" s="143" t="s">
        <v>65</v>
      </c>
      <c r="AB68" s="143" t="s">
        <v>63</v>
      </c>
      <c r="AC68" s="143" t="s">
        <v>66</v>
      </c>
      <c r="AD68" s="193" t="s">
        <v>73</v>
      </c>
      <c r="AE68" s="194">
        <v>43067</v>
      </c>
      <c r="AF68" s="195" t="s">
        <v>74</v>
      </c>
      <c r="AG68" s="216"/>
      <c r="AH68" s="216"/>
      <c r="AI68" s="195"/>
      <c r="AJ68" s="217"/>
      <c r="AK68" s="144">
        <v>42509</v>
      </c>
      <c r="AL68" s="143">
        <v>220</v>
      </c>
      <c r="AM68" s="143"/>
      <c r="AN68" s="178" t="str">
        <f>CHOOSE(MATCH(AM:AM,{0,1,100,800000000}),"VACIO","100 y -","100 y +","")</f>
        <v>VACIO</v>
      </c>
      <c r="AO68" s="143">
        <v>45</v>
      </c>
      <c r="AP68" s="143">
        <v>500</v>
      </c>
      <c r="AQ68" s="143">
        <v>6.8</v>
      </c>
      <c r="AR68" s="178" t="str">
        <f>CHOOSE(MATCH(AQ:AQ,{0,1,7,8,9,12,30}),"VACIO","7 y -","7-8","8-9","9-12","&gt;12","")</f>
        <v>7 y -</v>
      </c>
      <c r="AS68" s="143">
        <v>55</v>
      </c>
      <c r="AT68" s="178" t="str">
        <f>CHOOSE(MATCH(AS:AS,{0,0.1,30,80000000}),"VACIO","30 y -","30 y +","")</f>
        <v>30 y +</v>
      </c>
      <c r="AU68" s="143"/>
      <c r="AV68" s="236"/>
      <c r="AW68" s="178" t="str">
        <f>CHOOSE(MATCH(AV:AV,{0,0.1,30,80000000}),"VACIO","30 y -","30 y +","")</f>
        <v>VACIO</v>
      </c>
      <c r="AX68" s="242"/>
      <c r="AY68" s="178" t="str">
        <f ca="1">CHOOSE(MATCH(AX:AX,{0,1,15,30,45,60,80000000}),"VACIO","15 y -","15-29","30-44","45-59","60 y +","")</f>
        <v>VACIO</v>
      </c>
      <c r="AZ68" s="143"/>
      <c r="BA68" s="144">
        <v>42905</v>
      </c>
      <c r="BB68" s="247" t="str">
        <f ca="1" t="shared" si="11"/>
        <v>No Vigente</v>
      </c>
      <c r="BC68" s="143" t="s">
        <v>77</v>
      </c>
      <c r="BD68" s="144">
        <v>43475</v>
      </c>
      <c r="BE68" s="144">
        <v>43497</v>
      </c>
      <c r="BF68" s="251" t="str">
        <f ca="1" t="shared" si="12"/>
        <v>pasivo</v>
      </c>
      <c r="BG68" s="193"/>
    </row>
    <row r="69" s="129" customFormat="1" ht="15" customHeight="1" spans="1:59">
      <c r="A69" s="145" t="s">
        <v>284</v>
      </c>
      <c r="B69" s="146" t="s">
        <v>285</v>
      </c>
      <c r="C69" s="146">
        <v>5582</v>
      </c>
      <c r="D69" s="147">
        <v>18928</v>
      </c>
      <c r="E69" s="175">
        <f ca="1" t="shared" si="8"/>
        <v>43990</v>
      </c>
      <c r="F69" s="176">
        <f ca="1" t="shared" si="9"/>
        <v>25062</v>
      </c>
      <c r="G69" s="177">
        <f ca="1" t="shared" si="10"/>
        <v>68</v>
      </c>
      <c r="H6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9" s="146">
        <v>1</v>
      </c>
      <c r="J69" s="147">
        <v>40717</v>
      </c>
      <c r="K69" s="146" t="s">
        <v>101</v>
      </c>
      <c r="L69" s="146" t="s">
        <v>102</v>
      </c>
      <c r="M69" s="146" t="s">
        <v>149</v>
      </c>
      <c r="N69" s="146" t="s">
        <v>62</v>
      </c>
      <c r="O69" s="146" t="s">
        <v>62</v>
      </c>
      <c r="P69" s="143" t="s">
        <v>63</v>
      </c>
      <c r="Q69" s="143" t="s">
        <v>63</v>
      </c>
      <c r="R69" s="146">
        <v>79.5</v>
      </c>
      <c r="S69" s="146">
        <v>77</v>
      </c>
      <c r="T69" s="146" t="s">
        <v>76</v>
      </c>
      <c r="U69" s="146">
        <v>120</v>
      </c>
      <c r="V69" s="178" t="str">
        <f>CHOOSE(MATCH(U:U,{0,1,140,150,160,800000000}),"VACIO","140 y -","140-150","150-160","&gt;160","")</f>
        <v>140 y -</v>
      </c>
      <c r="W69" s="146">
        <v>60</v>
      </c>
      <c r="X69" s="178" t="str">
        <f>CHOOSE(MATCH(W:W,{0,1,90,120,800000000}),"VACIO","90 y -","90-120","&gt;120","")</f>
        <v>90 y -</v>
      </c>
      <c r="Y69" s="146" t="s">
        <v>63</v>
      </c>
      <c r="Z69" s="146" t="s">
        <v>65</v>
      </c>
      <c r="AA69" s="146" t="s">
        <v>65</v>
      </c>
      <c r="AB69" s="146" t="s">
        <v>65</v>
      </c>
      <c r="AC69" s="146" t="s">
        <v>72</v>
      </c>
      <c r="AD69" s="196" t="s">
        <v>73</v>
      </c>
      <c r="AE69" s="198">
        <v>43700</v>
      </c>
      <c r="AF69" s="197" t="s">
        <v>74</v>
      </c>
      <c r="AG69" s="219" t="s">
        <v>63</v>
      </c>
      <c r="AH69" s="219" t="s">
        <v>286</v>
      </c>
      <c r="AI69" s="198">
        <v>43552</v>
      </c>
      <c r="AJ69" s="218">
        <v>85</v>
      </c>
      <c r="AK69" s="147">
        <v>43888</v>
      </c>
      <c r="AL69" s="146">
        <v>121</v>
      </c>
      <c r="AM69" s="146">
        <v>65.9</v>
      </c>
      <c r="AN69" s="178" t="str">
        <f>CHOOSE(MATCH(AM:AM,{0,1,100,800000000}),"VACIO","100 y -","100 y +","")</f>
        <v>100 y -</v>
      </c>
      <c r="AO69" s="146">
        <v>36.3</v>
      </c>
      <c r="AP69" s="146">
        <v>94</v>
      </c>
      <c r="AQ69" s="146">
        <v>8.5</v>
      </c>
      <c r="AR69" s="178" t="str">
        <f>CHOOSE(MATCH(AQ:AQ,{0,1,7,8,9,12,30}),"VACIO","7 y -","7-8","8-9","9-12","&gt;12","")</f>
        <v>8-9</v>
      </c>
      <c r="AS69" s="146">
        <v>37.4</v>
      </c>
      <c r="AT69" s="178" t="str">
        <f>CHOOSE(MATCH(AS:AS,{0,0.1,30,80000000}),"VACIO","30 y -","30 y +","")</f>
        <v>30 y +</v>
      </c>
      <c r="AU69" s="146">
        <v>0.44</v>
      </c>
      <c r="AV69" s="236">
        <v>0.8</v>
      </c>
      <c r="AW69" s="178" t="str">
        <f>CHOOSE(MATCH(AV:AV,{0,0.1,30,80000000}),"VACIO","30 y -","30 y +","")</f>
        <v>30 y -</v>
      </c>
      <c r="AX69" s="242">
        <v>82</v>
      </c>
      <c r="AY69" s="178" t="str">
        <f ca="1">CHOOSE(MATCH(AX:AX,{0,1,15,30,45,60,80000000}),"VACIO","15 y -","15-29","30-44","45-59","60 y +","")</f>
        <v>60 y +</v>
      </c>
      <c r="AZ69" s="146" t="s">
        <v>76</v>
      </c>
      <c r="BA69" s="147">
        <v>43510</v>
      </c>
      <c r="BB69" s="247" t="str">
        <f ca="1" t="shared" si="11"/>
        <v>No Vigente</v>
      </c>
      <c r="BC69" s="146"/>
      <c r="BD69" s="147">
        <v>43888</v>
      </c>
      <c r="BE69" s="147">
        <v>44105</v>
      </c>
      <c r="BF69" s="251" t="str">
        <f ca="1" t="shared" si="12"/>
        <v>activo</v>
      </c>
      <c r="BG69" s="196"/>
    </row>
    <row r="70" s="129" customFormat="1" ht="15" customHeight="1" spans="1:59">
      <c r="A70" s="145" t="s">
        <v>287</v>
      </c>
      <c r="B70" s="146" t="s">
        <v>288</v>
      </c>
      <c r="C70" s="146">
        <v>754</v>
      </c>
      <c r="D70" s="147">
        <v>19104</v>
      </c>
      <c r="E70" s="175">
        <f ca="1" t="shared" si="8"/>
        <v>43990</v>
      </c>
      <c r="F70" s="176">
        <f ca="1" t="shared" si="9"/>
        <v>24886</v>
      </c>
      <c r="G70" s="177">
        <f ca="1" t="shared" si="10"/>
        <v>68</v>
      </c>
      <c r="H7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0" s="146">
        <v>1</v>
      </c>
      <c r="J70" s="147">
        <v>37522</v>
      </c>
      <c r="K70" s="146" t="s">
        <v>101</v>
      </c>
      <c r="L70" s="146" t="s">
        <v>60</v>
      </c>
      <c r="M70" s="146" t="s">
        <v>149</v>
      </c>
      <c r="N70" s="146"/>
      <c r="O70" s="146"/>
      <c r="P70" s="143" t="s">
        <v>63</v>
      </c>
      <c r="Q70" s="143" t="s">
        <v>63</v>
      </c>
      <c r="R70" s="146">
        <v>88.5</v>
      </c>
      <c r="S70" s="146">
        <v>85.1</v>
      </c>
      <c r="T70" s="146" t="s">
        <v>64</v>
      </c>
      <c r="U70" s="146">
        <v>160</v>
      </c>
      <c r="V70" s="178" t="str">
        <f>CHOOSE(MATCH(U:U,{0,1,140,150,160,800000000}),"VACIO","140 y -","140-150","150-160","&gt;160","")</f>
        <v>&gt;160</v>
      </c>
      <c r="W70" s="146">
        <v>90</v>
      </c>
      <c r="X70" s="178" t="str">
        <f>CHOOSE(MATCH(W:W,{0,1,90,120,800000000}),"VACIO","90 y -","90-120","&gt;120","")</f>
        <v>90-120</v>
      </c>
      <c r="Y70" s="146" t="s">
        <v>63</v>
      </c>
      <c r="Z70" s="146" t="s">
        <v>65</v>
      </c>
      <c r="AA70" s="146" t="s">
        <v>65</v>
      </c>
      <c r="AB70" s="146" t="s">
        <v>65</v>
      </c>
      <c r="AC70" s="146" t="s">
        <v>72</v>
      </c>
      <c r="AD70" s="196" t="s">
        <v>67</v>
      </c>
      <c r="AE70" s="197"/>
      <c r="AF70" s="197"/>
      <c r="AG70" s="219"/>
      <c r="AH70" s="219"/>
      <c r="AI70" s="197"/>
      <c r="AJ70" s="218">
        <v>111</v>
      </c>
      <c r="AK70" s="147">
        <v>42697</v>
      </c>
      <c r="AL70" s="146">
        <v>145</v>
      </c>
      <c r="AM70" s="146">
        <v>88</v>
      </c>
      <c r="AN70" s="178" t="str">
        <f>CHOOSE(MATCH(AM:AM,{0,1,100,800000000}),"VACIO","100 y -","100 y +","")</f>
        <v>100 y -</v>
      </c>
      <c r="AO70" s="146">
        <v>42</v>
      </c>
      <c r="AP70" s="146">
        <v>75</v>
      </c>
      <c r="AQ70" s="146">
        <v>5.8</v>
      </c>
      <c r="AR70" s="178" t="str">
        <f>CHOOSE(MATCH(AQ:AQ,{0,1,7,8,9,12,30}),"VACIO","7 y -","7-8","8-9","9-12","&gt;12","")</f>
        <v>7 y -</v>
      </c>
      <c r="AS70" s="146"/>
      <c r="AT70" s="178" t="str">
        <f>CHOOSE(MATCH(AS:AS,{0,0.1,30,80000000}),"VACIO","30 y -","30 y +","")</f>
        <v>VACIO</v>
      </c>
      <c r="AU70" s="146">
        <v>0.8</v>
      </c>
      <c r="AV70" s="236"/>
      <c r="AW70" s="178" t="str">
        <f>CHOOSE(MATCH(AV:AV,{0,0.1,30,80000000}),"VACIO","30 y -","30 y +","")</f>
        <v>VACIO</v>
      </c>
      <c r="AX70" s="242"/>
      <c r="AY70" s="178" t="str">
        <f ca="1">CHOOSE(MATCH(AX:AX,{0,1,15,30,45,60,80000000}),"VACIO","15 y -","15-29","30-44","45-59","60 y +","")</f>
        <v>VACIO</v>
      </c>
      <c r="AZ70" s="146" t="s">
        <v>155</v>
      </c>
      <c r="BA70" s="147"/>
      <c r="BB70" s="247" t="str">
        <f ca="1" t="shared" si="11"/>
        <v>No Vigente</v>
      </c>
      <c r="BC70" s="146"/>
      <c r="BD70" s="147">
        <v>42779</v>
      </c>
      <c r="BE70" s="147">
        <v>42960</v>
      </c>
      <c r="BF70" s="251" t="str">
        <f ca="1" t="shared" si="12"/>
        <v>pasivo</v>
      </c>
      <c r="BG70" s="196" t="s">
        <v>105</v>
      </c>
    </row>
    <row r="71" s="129" customFormat="1" customHeight="1" spans="1:59">
      <c r="A71" s="145" t="s">
        <v>289</v>
      </c>
      <c r="B71" s="146" t="s">
        <v>290</v>
      </c>
      <c r="C71" s="146">
        <v>1328</v>
      </c>
      <c r="D71" s="147">
        <v>19444</v>
      </c>
      <c r="E71" s="175">
        <f ca="1" t="shared" si="8"/>
        <v>43990</v>
      </c>
      <c r="F71" s="176">
        <f ca="1" t="shared" si="9"/>
        <v>24546</v>
      </c>
      <c r="G71" s="177">
        <f ca="1" t="shared" si="10"/>
        <v>67</v>
      </c>
      <c r="H7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1" s="146">
        <v>1</v>
      </c>
      <c r="J71" s="147">
        <v>39104</v>
      </c>
      <c r="K71" s="146" t="s">
        <v>101</v>
      </c>
      <c r="L71" s="146" t="s">
        <v>102</v>
      </c>
      <c r="M71" s="146" t="s">
        <v>149</v>
      </c>
      <c r="N71" s="146" t="s">
        <v>62</v>
      </c>
      <c r="O71" s="146" t="s">
        <v>62</v>
      </c>
      <c r="P71" s="143" t="s">
        <v>63</v>
      </c>
      <c r="Q71" s="143" t="s">
        <v>63</v>
      </c>
      <c r="R71" s="146">
        <v>73</v>
      </c>
      <c r="S71" s="146">
        <v>73</v>
      </c>
      <c r="T71" s="146" t="s">
        <v>85</v>
      </c>
      <c r="U71" s="146">
        <v>131</v>
      </c>
      <c r="V71" s="178" t="str">
        <f>CHOOSE(MATCH(U:U,{0;1;140;150;160;800000000}),"VACIO","140 y -","140-150","150-160","&gt;160","")</f>
        <v>140 y -</v>
      </c>
      <c r="W71" s="146">
        <v>76</v>
      </c>
      <c r="X71" s="178" t="str">
        <f>CHOOSE(MATCH(W:W,{0,1,90,120,800000000}),"VACIO","90 y -","90-120","&gt;120","")</f>
        <v>90 y -</v>
      </c>
      <c r="Y71" s="146" t="s">
        <v>63</v>
      </c>
      <c r="Z71" s="146" t="s">
        <v>65</v>
      </c>
      <c r="AA71" s="146" t="s">
        <v>65</v>
      </c>
      <c r="AB71" s="146" t="s">
        <v>65</v>
      </c>
      <c r="AC71" s="146" t="s">
        <v>72</v>
      </c>
      <c r="AD71" s="196" t="s">
        <v>73</v>
      </c>
      <c r="AE71" s="198">
        <v>43678</v>
      </c>
      <c r="AF71" s="197" t="s">
        <v>74</v>
      </c>
      <c r="AG71" s="219" t="s">
        <v>63</v>
      </c>
      <c r="AH71" s="219" t="s">
        <v>214</v>
      </c>
      <c r="AI71" s="198">
        <v>43894</v>
      </c>
      <c r="AJ71" s="218">
        <v>97</v>
      </c>
      <c r="AK71" s="147">
        <v>43833</v>
      </c>
      <c r="AL71" s="146">
        <v>217</v>
      </c>
      <c r="AM71" s="146">
        <v>124.5</v>
      </c>
      <c r="AN71" s="178" t="str">
        <f>CHOOSE(MATCH(AM:AM,{0,1,100,800000000}),"VACIO","100 y -","100 y +","")</f>
        <v>100 y +</v>
      </c>
      <c r="AO71" s="146">
        <v>64.5</v>
      </c>
      <c r="AP71" s="146">
        <v>90</v>
      </c>
      <c r="AQ71" s="146">
        <v>6.4</v>
      </c>
      <c r="AR71" s="178" t="str">
        <f>CHOOSE(MATCH(AQ:AQ,{0,1,7,8,9,12,30}),"VACIO","7 y -","7-8","8-9","9-12","&gt;12","")</f>
        <v>7 y -</v>
      </c>
      <c r="AS71" s="146">
        <v>34</v>
      </c>
      <c r="AT71" s="178" t="str">
        <f>CHOOSE(MATCH(AS:AS,{0,0.1,30,80000000}),"VACIO","30 y -","30 y +","")</f>
        <v>30 y +</v>
      </c>
      <c r="AU71" s="146">
        <v>0.78</v>
      </c>
      <c r="AV71" s="236">
        <v>36</v>
      </c>
      <c r="AW71" s="178" t="str">
        <f>CHOOSE(MATCH(AV:AV,{0;0.1;30;80000000}),"VACIO","30 y -","30 y +","")</f>
        <v>30 y +</v>
      </c>
      <c r="AX71" s="242">
        <v>99</v>
      </c>
      <c r="AY71" s="178" t="str">
        <f ca="1">CHOOSE(MATCH(AX:AX,{0,1,15,30,45,60,80000000}),"VACIO","15 y -","15-29","30-44","45-59","60 y +","")</f>
        <v>60 y +</v>
      </c>
      <c r="AZ71" s="146"/>
      <c r="BA71" s="147">
        <v>42905</v>
      </c>
      <c r="BB71" s="247" t="str">
        <f ca="1" t="shared" si="11"/>
        <v>No Vigente</v>
      </c>
      <c r="BC71" s="146" t="s">
        <v>77</v>
      </c>
      <c r="BD71" s="147">
        <v>43894</v>
      </c>
      <c r="BE71" s="147">
        <v>44105</v>
      </c>
      <c r="BF71" s="251" t="str">
        <f ca="1" t="shared" si="12"/>
        <v>activo</v>
      </c>
      <c r="BG71" s="196"/>
    </row>
    <row r="72" s="129" customFormat="1" ht="15" customHeight="1" spans="1:59">
      <c r="A72" s="142" t="s">
        <v>291</v>
      </c>
      <c r="B72" s="143" t="s">
        <v>292</v>
      </c>
      <c r="C72" s="143">
        <v>379</v>
      </c>
      <c r="D72" s="144">
        <v>15809</v>
      </c>
      <c r="E72" s="175">
        <f ca="1" t="shared" si="8"/>
        <v>43990</v>
      </c>
      <c r="F72" s="176">
        <f ca="1" t="shared" si="9"/>
        <v>28181</v>
      </c>
      <c r="G72" s="177">
        <f ca="1" t="shared" si="10"/>
        <v>77</v>
      </c>
      <c r="H72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72" s="143">
        <v>1</v>
      </c>
      <c r="J72" s="144">
        <v>41758</v>
      </c>
      <c r="K72" s="143" t="s">
        <v>101</v>
      </c>
      <c r="L72" s="146" t="s">
        <v>60</v>
      </c>
      <c r="M72" s="143"/>
      <c r="N72" s="143" t="s">
        <v>62</v>
      </c>
      <c r="O72" s="143" t="s">
        <v>62</v>
      </c>
      <c r="P72" s="143" t="s">
        <v>63</v>
      </c>
      <c r="Q72" s="143" t="s">
        <v>63</v>
      </c>
      <c r="R72" s="143">
        <v>77</v>
      </c>
      <c r="S72" s="143">
        <v>74</v>
      </c>
      <c r="T72" s="143" t="s">
        <v>85</v>
      </c>
      <c r="U72" s="143">
        <v>140</v>
      </c>
      <c r="V72" s="178" t="str">
        <f>CHOOSE(MATCH(U:U,{0,1,140,150,160,800000000}),"VACIO","140 y -","140-150","150-160","&gt;160","")</f>
        <v>140-150</v>
      </c>
      <c r="W72" s="143">
        <v>80</v>
      </c>
      <c r="X72" s="178" t="str">
        <f>CHOOSE(MATCH(W:W,{0,1,90,120,800000000}),"VACIO","90 y -","90-120","&gt;120","")</f>
        <v>90 y -</v>
      </c>
      <c r="Y72" s="143" t="s">
        <v>63</v>
      </c>
      <c r="Z72" s="143" t="s">
        <v>65</v>
      </c>
      <c r="AA72" s="143" t="s">
        <v>65</v>
      </c>
      <c r="AB72" s="143" t="s">
        <v>63</v>
      </c>
      <c r="AC72" s="143" t="s">
        <v>72</v>
      </c>
      <c r="AD72" s="193" t="s">
        <v>74</v>
      </c>
      <c r="AE72" s="195"/>
      <c r="AF72" s="195"/>
      <c r="AG72" s="216" t="s">
        <v>63</v>
      </c>
      <c r="AH72" s="216" t="s">
        <v>293</v>
      </c>
      <c r="AI72" s="194">
        <v>43588</v>
      </c>
      <c r="AJ72" s="217">
        <v>82</v>
      </c>
      <c r="AK72" s="144">
        <v>43836</v>
      </c>
      <c r="AL72" s="143">
        <v>190</v>
      </c>
      <c r="AM72" s="143">
        <v>112</v>
      </c>
      <c r="AN72" s="178" t="str">
        <f>CHOOSE(MATCH(AM:AM,{0,1,100,800000000}),"VACIO","100 y -","100 y +","")</f>
        <v>100 y +</v>
      </c>
      <c r="AO72" s="143">
        <v>55</v>
      </c>
      <c r="AP72" s="143">
        <v>108</v>
      </c>
      <c r="AQ72" s="143"/>
      <c r="AR72" s="178" t="str">
        <f>CHOOSE(MATCH(AQ:AQ,{0,1,7,8,9,12,30}),"VACIO","7 y -","7-8","8-9","9-12","&gt;12","")</f>
        <v>VACIO</v>
      </c>
      <c r="AS72" s="143">
        <v>5.9</v>
      </c>
      <c r="AT72" s="178" t="str">
        <f>CHOOSE(MATCH(AS:AS,{0,0.1,30,80000000}),"VACIO","30 y -","30 y +","")</f>
        <v>30 y -</v>
      </c>
      <c r="AU72" s="143">
        <v>0.9</v>
      </c>
      <c r="AV72" s="236">
        <f>IFERROR(AS:AS/AU:AU,"")</f>
        <v>6.55555555555556</v>
      </c>
      <c r="AW72" s="178" t="str">
        <f>CHOOSE(MATCH(AV:AV,{0,0.1,30,80000000}),"VACIO","30 y -","30 y +","")</f>
        <v>30 y -</v>
      </c>
      <c r="AX72" s="242">
        <v>87</v>
      </c>
      <c r="AY72" s="178" t="str">
        <f ca="1">CHOOSE(MATCH(AX:AX,{0,1,15,30,45,60,80000000}),"VACIO","15 y -","15-29","30-44","45-59","60 y +","")</f>
        <v>60 y +</v>
      </c>
      <c r="AZ72" s="143"/>
      <c r="BA72" s="144"/>
      <c r="BB72" s="247" t="str">
        <f ca="1" t="shared" si="11"/>
        <v>No Vigente</v>
      </c>
      <c r="BC72" s="143"/>
      <c r="BD72" s="144">
        <v>43846</v>
      </c>
      <c r="BE72" s="144">
        <v>44197</v>
      </c>
      <c r="BF72" s="251" t="str">
        <f ca="1" t="shared" si="12"/>
        <v>activo</v>
      </c>
      <c r="BG72" s="193"/>
    </row>
    <row r="73" s="129" customFormat="1" ht="15" customHeight="1" spans="1:59">
      <c r="A73" s="145" t="s">
        <v>294</v>
      </c>
      <c r="B73" s="146" t="s">
        <v>295</v>
      </c>
      <c r="C73" s="146">
        <v>91</v>
      </c>
      <c r="D73" s="147">
        <v>23318</v>
      </c>
      <c r="E73" s="175">
        <f ca="1" t="shared" si="8"/>
        <v>43990</v>
      </c>
      <c r="F73" s="176">
        <f ca="1" t="shared" si="9"/>
        <v>20672</v>
      </c>
      <c r="G73" s="177">
        <f ca="1" t="shared" si="10"/>
        <v>56</v>
      </c>
      <c r="H7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3" s="146">
        <v>1</v>
      </c>
      <c r="J73" s="147">
        <v>37754</v>
      </c>
      <c r="K73" s="146" t="s">
        <v>101</v>
      </c>
      <c r="L73" s="146" t="s">
        <v>60</v>
      </c>
      <c r="M73" s="146" t="s">
        <v>296</v>
      </c>
      <c r="N73" s="146" t="s">
        <v>62</v>
      </c>
      <c r="O73" s="146" t="s">
        <v>62</v>
      </c>
      <c r="P73" s="143" t="s">
        <v>63</v>
      </c>
      <c r="Q73" s="143" t="s">
        <v>63</v>
      </c>
      <c r="R73" s="146">
        <v>91.5</v>
      </c>
      <c r="S73" s="146">
        <v>96</v>
      </c>
      <c r="T73" s="146" t="s">
        <v>64</v>
      </c>
      <c r="U73" s="146">
        <v>160</v>
      </c>
      <c r="V73" s="178" t="str">
        <f>CHOOSE(MATCH(U:U,{0,1,140,150,160,800000000}),"VACIO","140 y -","140-150","150-160","&gt;160","")</f>
        <v>&gt;160</v>
      </c>
      <c r="W73" s="146">
        <v>90</v>
      </c>
      <c r="X73" s="178" t="str">
        <f>CHOOSE(MATCH(W:W,{0,1,90,120,800000000}),"VACIO","90 y -","90-120","&gt;120","")</f>
        <v>90-120</v>
      </c>
      <c r="Y73" s="146" t="s">
        <v>63</v>
      </c>
      <c r="Z73" s="146" t="s">
        <v>65</v>
      </c>
      <c r="AA73" s="146" t="s">
        <v>65</v>
      </c>
      <c r="AB73" s="146" t="s">
        <v>65</v>
      </c>
      <c r="AC73" s="146" t="s">
        <v>72</v>
      </c>
      <c r="AD73" s="196" t="s">
        <v>67</v>
      </c>
      <c r="AE73" s="197"/>
      <c r="AF73" s="197"/>
      <c r="AG73" s="219" t="s">
        <v>63</v>
      </c>
      <c r="AH73" s="219"/>
      <c r="AI73" s="197"/>
      <c r="AJ73" s="218">
        <v>81</v>
      </c>
      <c r="AK73" s="147">
        <v>43896</v>
      </c>
      <c r="AL73" s="146">
        <v>157</v>
      </c>
      <c r="AM73" s="146">
        <v>72</v>
      </c>
      <c r="AN73" s="178" t="str">
        <f>CHOOSE(MATCH(AM:AM,{0;1;100;800000000}),"VACIO","100 y -","100 y +","")</f>
        <v>100 y -</v>
      </c>
      <c r="AO73" s="146">
        <v>50</v>
      </c>
      <c r="AP73" s="146">
        <v>96</v>
      </c>
      <c r="AQ73" s="146"/>
      <c r="AR73" s="178" t="str">
        <f>CHOOSE(MATCH(AQ:AQ,{0,1,7,8,9,12,30}),"VACIO","7 y -","7-8","8-9","9-12","&gt;12","")</f>
        <v>VACIO</v>
      </c>
      <c r="AS73" s="146">
        <v>11.5</v>
      </c>
      <c r="AT73" s="178" t="str">
        <f>CHOOSE(MATCH(AS:AS,{0,0.1,30,80000000}),"VACIO","30 y -","30 y +","")</f>
        <v>30 y -</v>
      </c>
      <c r="AU73" s="146">
        <v>0.75</v>
      </c>
      <c r="AV73" s="236">
        <v>8</v>
      </c>
      <c r="AW73" s="178" t="str">
        <f>CHOOSE(MATCH(AV:AV,{0,0.1,30,80000000}),"VACIO","30 y -","30 y +","")</f>
        <v>30 y -</v>
      </c>
      <c r="AX73" s="242">
        <v>102</v>
      </c>
      <c r="AY73" s="178" t="str">
        <f ca="1">CHOOSE(MATCH(AX:AX,{0,1,15,30,45,60,80000000}),"VACIO","15 y -","15-29","30-44","45-59","60 y +","")</f>
        <v>60 y +</v>
      </c>
      <c r="AZ73" s="146" t="s">
        <v>76</v>
      </c>
      <c r="BA73" s="147"/>
      <c r="BB73" s="247" t="str">
        <f ca="1" t="shared" si="11"/>
        <v>No Vigente</v>
      </c>
      <c r="BC73" s="146"/>
      <c r="BD73" s="147">
        <v>43896</v>
      </c>
      <c r="BE73" s="144">
        <v>43983</v>
      </c>
      <c r="BF73" s="251" t="str">
        <f ca="1" t="shared" si="12"/>
        <v>activo</v>
      </c>
      <c r="BG73" s="196"/>
    </row>
    <row r="74" s="129" customFormat="1" ht="15" customHeight="1" spans="1:59">
      <c r="A74" s="142" t="s">
        <v>297</v>
      </c>
      <c r="B74" s="143" t="s">
        <v>298</v>
      </c>
      <c r="C74" s="143">
        <v>4116</v>
      </c>
      <c r="D74" s="144">
        <v>21877</v>
      </c>
      <c r="E74" s="175">
        <f ca="1" t="shared" si="8"/>
        <v>43990</v>
      </c>
      <c r="F74" s="176">
        <f ca="1" t="shared" si="9"/>
        <v>22113</v>
      </c>
      <c r="G74" s="177">
        <f ca="1" t="shared" si="10"/>
        <v>60</v>
      </c>
      <c r="H7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4" s="143">
        <v>1</v>
      </c>
      <c r="J74" s="144">
        <v>42332</v>
      </c>
      <c r="K74" s="143" t="s">
        <v>101</v>
      </c>
      <c r="L74" s="143" t="s">
        <v>102</v>
      </c>
      <c r="M74" s="143"/>
      <c r="N74" s="143" t="s">
        <v>62</v>
      </c>
      <c r="O74" s="143" t="s">
        <v>62</v>
      </c>
      <c r="P74" s="143" t="s">
        <v>63</v>
      </c>
      <c r="Q74" s="143" t="s">
        <v>63</v>
      </c>
      <c r="R74" s="143">
        <v>92</v>
      </c>
      <c r="S74" s="143">
        <v>90.5</v>
      </c>
      <c r="T74" s="143" t="s">
        <v>64</v>
      </c>
      <c r="U74" s="143">
        <v>130</v>
      </c>
      <c r="V74" s="178" t="str">
        <f>CHOOSE(MATCH(U:U,{0,1,140,150,160,800000000}),"VACIO","140 y -","140-150","150-160","&gt;160","")</f>
        <v>140 y -</v>
      </c>
      <c r="W74" s="143">
        <v>80</v>
      </c>
      <c r="X74" s="178" t="str">
        <f>CHOOSE(MATCH(W:W,{0,1,90,120,800000000}),"VACIO","90 y -","90-120","&gt;120","")</f>
        <v>90 y -</v>
      </c>
      <c r="Y74" s="143" t="s">
        <v>65</v>
      </c>
      <c r="Z74" s="143" t="s">
        <v>63</v>
      </c>
      <c r="AA74" s="143" t="s">
        <v>65</v>
      </c>
      <c r="AB74" s="143" t="s">
        <v>65</v>
      </c>
      <c r="AC74" s="143" t="s">
        <v>72</v>
      </c>
      <c r="AD74" s="193" t="s">
        <v>73</v>
      </c>
      <c r="AE74" s="194">
        <v>43712</v>
      </c>
      <c r="AF74" s="195" t="s">
        <v>74</v>
      </c>
      <c r="AG74" s="216" t="s">
        <v>63</v>
      </c>
      <c r="AH74" s="216"/>
      <c r="AI74" s="195"/>
      <c r="AJ74" s="217">
        <v>174</v>
      </c>
      <c r="AK74" s="144">
        <v>43452</v>
      </c>
      <c r="AL74" s="143">
        <v>74</v>
      </c>
      <c r="AM74" s="143">
        <v>24</v>
      </c>
      <c r="AN74" s="178" t="str">
        <f>CHOOSE(MATCH(AM:AM,{0,1,100,800000000}),"VACIO","100 y -","100 y +","")</f>
        <v>100 y -</v>
      </c>
      <c r="AO74" s="143">
        <v>37</v>
      </c>
      <c r="AP74" s="143">
        <v>66</v>
      </c>
      <c r="AQ74" s="143">
        <v>6.6</v>
      </c>
      <c r="AR74" s="178" t="s">
        <v>299</v>
      </c>
      <c r="AS74" s="143">
        <v>4</v>
      </c>
      <c r="AT74" s="178" t="str">
        <f>CHOOSE(MATCH(AS:AS,{0,0.1,30,80000000}),"VACIO","30 y -","30 y +","")</f>
        <v>30 y -</v>
      </c>
      <c r="AU74" s="143">
        <v>0.8</v>
      </c>
      <c r="AV74" s="236">
        <f>IFERROR(AS:AS/AU:AU,"")</f>
        <v>5</v>
      </c>
      <c r="AW74" s="178" t="str">
        <f>CHOOSE(MATCH(AV:AV,{0,0.1,30,80000000}),"VACIO","30 y -","30 y +","")</f>
        <v>30 y -</v>
      </c>
      <c r="AX74" s="242">
        <v>97</v>
      </c>
      <c r="AY74" s="178" t="str">
        <f ca="1">CHOOSE(MATCH(AX:AX,{0;1;15;30;45;60;80000000}),"VACIO","15 y -","15-29","30-44","45-59","60 y +","")</f>
        <v>60 y +</v>
      </c>
      <c r="AZ74" s="143"/>
      <c r="BA74" s="144">
        <v>42954</v>
      </c>
      <c r="BB74" s="247" t="str">
        <f ca="1" t="shared" si="11"/>
        <v>No Vigente</v>
      </c>
      <c r="BC74" s="143" t="s">
        <v>77</v>
      </c>
      <c r="BD74" s="144">
        <v>43712</v>
      </c>
      <c r="BE74" s="144">
        <v>43770</v>
      </c>
      <c r="BF74" s="251" t="str">
        <f ca="1" t="shared" si="12"/>
        <v>activo</v>
      </c>
      <c r="BG74" s="193"/>
    </row>
    <row r="75" s="129" customFormat="1" ht="15" customHeight="1" spans="1:59">
      <c r="A75" s="142" t="s">
        <v>300</v>
      </c>
      <c r="B75" s="143" t="s">
        <v>301</v>
      </c>
      <c r="C75" s="143">
        <v>722</v>
      </c>
      <c r="D75" s="144">
        <v>14469</v>
      </c>
      <c r="E75" s="175">
        <f ca="1" t="shared" si="8"/>
        <v>43990</v>
      </c>
      <c r="F75" s="176">
        <f ca="1" t="shared" si="9"/>
        <v>29521</v>
      </c>
      <c r="G75" s="177">
        <f ca="1" t="shared" si="10"/>
        <v>80</v>
      </c>
      <c r="H7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5" s="143">
        <v>1</v>
      </c>
      <c r="J75" s="144">
        <v>42080</v>
      </c>
      <c r="K75" s="143" t="s">
        <v>101</v>
      </c>
      <c r="L75" s="143" t="s">
        <v>60</v>
      </c>
      <c r="M75" s="143" t="s">
        <v>131</v>
      </c>
      <c r="N75" s="143" t="s">
        <v>62</v>
      </c>
      <c r="O75" s="143" t="s">
        <v>62</v>
      </c>
      <c r="P75" s="143" t="s">
        <v>63</v>
      </c>
      <c r="Q75" s="143" t="s">
        <v>63</v>
      </c>
      <c r="R75" s="143">
        <v>65</v>
      </c>
      <c r="S75" s="143">
        <v>63</v>
      </c>
      <c r="T75" s="143" t="s">
        <v>76</v>
      </c>
      <c r="U75" s="143">
        <v>152</v>
      </c>
      <c r="V75" s="178" t="str">
        <f>CHOOSE(MATCH(U:U,{0,1,140,150,160,800000000}),"VACIO","140 y -","140-150","150-160","&gt;160","")</f>
        <v>150-160</v>
      </c>
      <c r="W75" s="143">
        <v>86</v>
      </c>
      <c r="X75" s="178" t="str">
        <f>CHOOSE(MATCH(W:W,{0,1,90,120,800000000}),"VACIO","90 y -","90-120","&gt;120","")</f>
        <v>90 y -</v>
      </c>
      <c r="Y75" s="143" t="s">
        <v>63</v>
      </c>
      <c r="Z75" s="143" t="s">
        <v>65</v>
      </c>
      <c r="AA75" s="143" t="s">
        <v>65</v>
      </c>
      <c r="AB75" s="143" t="s">
        <v>65</v>
      </c>
      <c r="AC75" s="143" t="s">
        <v>72</v>
      </c>
      <c r="AD75" s="193" t="s">
        <v>73</v>
      </c>
      <c r="AE75" s="195"/>
      <c r="AF75" s="195"/>
      <c r="AG75" s="216" t="s">
        <v>63</v>
      </c>
      <c r="AH75" s="216" t="s">
        <v>293</v>
      </c>
      <c r="AI75" s="194">
        <v>43300</v>
      </c>
      <c r="AJ75" s="217">
        <v>106</v>
      </c>
      <c r="AK75" s="144">
        <v>43696</v>
      </c>
      <c r="AL75" s="143">
        <v>161</v>
      </c>
      <c r="AM75" s="143">
        <v>100</v>
      </c>
      <c r="AN75" s="178" t="str">
        <f>CHOOSE(MATCH(AM:AM,{0;1;100;800000000}),"VACIO","100 y -","100 y +","")</f>
        <v>100 y +</v>
      </c>
      <c r="AO75" s="143">
        <v>49</v>
      </c>
      <c r="AP75" s="143">
        <v>58</v>
      </c>
      <c r="AQ75" s="143"/>
      <c r="AR75" s="178" t="str">
        <f>CHOOSE(MATCH(AQ:AQ,{0,1,7,8,9,12,30}),"VACIO","7 y -","7-8","8-9","9-12","&gt;12","")</f>
        <v>VACIO</v>
      </c>
      <c r="AS75" s="143">
        <v>25</v>
      </c>
      <c r="AT75" s="178" t="str">
        <f>CHOOSE(MATCH(AS:AS,{0,0.1,30,80000000}),"VACIO","30 y -","30 y +","")</f>
        <v>30 y -</v>
      </c>
      <c r="AU75" s="143">
        <v>1</v>
      </c>
      <c r="AV75" s="236">
        <v>14.8</v>
      </c>
      <c r="AW75" s="178" t="str">
        <f>CHOOSE(MATCH(AV:AV,{0,0.1,30,80000000}),"VACIO","30 y -","30 y +","")</f>
        <v>30 y -</v>
      </c>
      <c r="AX75" s="242">
        <v>70.7</v>
      </c>
      <c r="AY75" s="178" t="str">
        <f ca="1">CHOOSE(MATCH(AX:AX,{0,1,15,30,45,60,80000000}),"VACIO","15 y -","15-29","30-44","45-59","60 y +","")</f>
        <v>60 y +</v>
      </c>
      <c r="AZ75" s="143" t="s">
        <v>76</v>
      </c>
      <c r="BA75" s="144"/>
      <c r="BB75" s="247" t="str">
        <f ca="1" t="shared" si="11"/>
        <v>No Vigente</v>
      </c>
      <c r="BC75" s="143"/>
      <c r="BD75" s="144">
        <v>43740</v>
      </c>
      <c r="BE75" s="144">
        <v>43922</v>
      </c>
      <c r="BF75" s="251" t="str">
        <f ca="1" t="shared" si="12"/>
        <v>activo</v>
      </c>
      <c r="BG75" s="193"/>
    </row>
    <row r="76" s="52" customFormat="1" customHeight="1" spans="1:59">
      <c r="A76" s="55" t="s">
        <v>302</v>
      </c>
      <c r="B76" s="56" t="s">
        <v>303</v>
      </c>
      <c r="C76" s="56">
        <v>486</v>
      </c>
      <c r="D76" s="57">
        <v>10511</v>
      </c>
      <c r="E76" s="175">
        <f ca="1" t="shared" si="8"/>
        <v>43990</v>
      </c>
      <c r="F76" s="176">
        <f ca="1" t="shared" si="9"/>
        <v>33479</v>
      </c>
      <c r="G76" s="177">
        <f ca="1" t="shared" si="10"/>
        <v>91</v>
      </c>
      <c r="H76" s="65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6" s="56">
        <v>1</v>
      </c>
      <c r="J76" s="57">
        <v>41715</v>
      </c>
      <c r="K76" s="56" t="s">
        <v>59</v>
      </c>
      <c r="L76" s="56" t="s">
        <v>60</v>
      </c>
      <c r="M76" s="56" t="s">
        <v>304</v>
      </c>
      <c r="N76" s="56" t="s">
        <v>62</v>
      </c>
      <c r="O76" s="56" t="s">
        <v>62</v>
      </c>
      <c r="P76" s="56" t="s">
        <v>63</v>
      </c>
      <c r="Q76" s="56" t="s">
        <v>63</v>
      </c>
      <c r="R76" s="56">
        <v>39</v>
      </c>
      <c r="S76" s="56">
        <v>32</v>
      </c>
      <c r="T76" s="149" t="s">
        <v>76</v>
      </c>
      <c r="U76" s="56">
        <v>130</v>
      </c>
      <c r="V76" s="178" t="str">
        <f>CHOOSE(MATCH(U:U,{0,1,140,150,160,800000000}),"VACIO","140 y -","140-150","150-160","&gt;160","")</f>
        <v>140 y -</v>
      </c>
      <c r="W76" s="56">
        <v>70</v>
      </c>
      <c r="X76" s="178" t="str">
        <f>CHOOSE(MATCH(W:W,{0,1,90,120,800000000}),"VACIO","90 y -","90-120","&gt;120","")</f>
        <v>90 y -</v>
      </c>
      <c r="Y76" s="56" t="s">
        <v>63</v>
      </c>
      <c r="Z76" s="56" t="s">
        <v>63</v>
      </c>
      <c r="AA76" s="56" t="s">
        <v>65</v>
      </c>
      <c r="AB76" s="56" t="s">
        <v>65</v>
      </c>
      <c r="AC76" s="56" t="s">
        <v>72</v>
      </c>
      <c r="AD76" s="72" t="s">
        <v>74</v>
      </c>
      <c r="AE76" s="73"/>
      <c r="AF76" s="73"/>
      <c r="AG76" s="78" t="s">
        <v>63</v>
      </c>
      <c r="AH76" s="78" t="s">
        <v>305</v>
      </c>
      <c r="AI76" s="261">
        <v>43419</v>
      </c>
      <c r="AJ76" s="79">
        <v>86</v>
      </c>
      <c r="AK76" s="57">
        <v>43000</v>
      </c>
      <c r="AL76" s="56">
        <v>220</v>
      </c>
      <c r="AM76" s="56">
        <v>146</v>
      </c>
      <c r="AN76" s="178" t="str">
        <f>CHOOSE(MATCH(AM:AM,{0,1,100,800000000}),"VACIO","100 y -","100 y +","")</f>
        <v>100 y +</v>
      </c>
      <c r="AO76" s="56">
        <v>51</v>
      </c>
      <c r="AP76" s="56">
        <v>115</v>
      </c>
      <c r="AQ76" s="56"/>
      <c r="AR76" s="178" t="str">
        <f>CHOOSE(MATCH(AQ:AQ,{0,1,7,8,9,12,30}),"VACIO","7 y -","7-8","8-9","9-12","&gt;12","")</f>
        <v>VACIO</v>
      </c>
      <c r="AS76" s="56"/>
      <c r="AT76" s="178" t="str">
        <f>CHOOSE(MATCH(AS:AS,{0,0.1,30,80000000}),"VACIO","30 y -","30 y +","")</f>
        <v>VACIO</v>
      </c>
      <c r="AU76" s="56">
        <v>0.7</v>
      </c>
      <c r="AV76" s="81"/>
      <c r="AW76" s="178" t="str">
        <f>CHOOSE(MATCH(AV:AV,{0,0.1,30,80000000}),"VACIO","30 y -","30 y +","")</f>
        <v>VACIO</v>
      </c>
      <c r="AX76" s="83">
        <v>76</v>
      </c>
      <c r="AY76" s="178" t="str">
        <f ca="1">CHOOSE(MATCH(AX:AX,{0,1,15,30,45,60,80000000}),"VACIO","15 y -","15-29","30-44","45-59","60 y +","")</f>
        <v>60 y +</v>
      </c>
      <c r="AZ76" s="56"/>
      <c r="BA76" s="57"/>
      <c r="BB76" s="247" t="str">
        <f ca="1" t="shared" si="11"/>
        <v>No Vigente</v>
      </c>
      <c r="BC76" s="56"/>
      <c r="BD76" s="57">
        <v>43567</v>
      </c>
      <c r="BE76" s="57">
        <v>43739</v>
      </c>
      <c r="BF76" s="251" t="str">
        <f ca="1" t="shared" si="12"/>
        <v>activo</v>
      </c>
      <c r="BG76" s="72"/>
    </row>
    <row r="77" s="129" customFormat="1" ht="15" customHeight="1" spans="1:59">
      <c r="A77" s="142" t="s">
        <v>306</v>
      </c>
      <c r="B77" s="143" t="s">
        <v>307</v>
      </c>
      <c r="C77" s="143">
        <v>5515</v>
      </c>
      <c r="D77" s="144">
        <v>14548</v>
      </c>
      <c r="E77" s="175">
        <f ca="1" t="shared" si="8"/>
        <v>43990</v>
      </c>
      <c r="F77" s="176">
        <f ca="1" t="shared" si="9"/>
        <v>29442</v>
      </c>
      <c r="G77" s="177">
        <f ca="1" t="shared" si="10"/>
        <v>80</v>
      </c>
      <c r="H7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7" s="143">
        <v>1</v>
      </c>
      <c r="J77" s="144">
        <v>41932</v>
      </c>
      <c r="K77" s="143" t="s">
        <v>59</v>
      </c>
      <c r="L77" s="143" t="s">
        <v>60</v>
      </c>
      <c r="M77" s="143" t="s">
        <v>308</v>
      </c>
      <c r="N77" s="143" t="s">
        <v>62</v>
      </c>
      <c r="O77" s="143" t="s">
        <v>62</v>
      </c>
      <c r="P77" s="143" t="s">
        <v>63</v>
      </c>
      <c r="Q77" s="143" t="s">
        <v>63</v>
      </c>
      <c r="R77" s="143">
        <v>50</v>
      </c>
      <c r="S77" s="143">
        <v>44.5</v>
      </c>
      <c r="T77" s="143" t="s">
        <v>76</v>
      </c>
      <c r="U77" s="143">
        <v>110</v>
      </c>
      <c r="V77" s="178" t="str">
        <f>CHOOSE(MATCH(U:U,{0;1;140;150;160;800000000}),"VACIO","140 y -","140-150","150-160","&gt;160","")</f>
        <v>140 y -</v>
      </c>
      <c r="W77" s="143">
        <v>80</v>
      </c>
      <c r="X77" s="178" t="str">
        <f>CHOOSE(MATCH(W:W,{0,1,90,120,800000000}),"VACIO","90 y -","90-120","&gt;120","")</f>
        <v>90 y -</v>
      </c>
      <c r="Y77" s="143" t="s">
        <v>63</v>
      </c>
      <c r="Z77" s="143" t="s">
        <v>65</v>
      </c>
      <c r="AA77" s="143" t="s">
        <v>65</v>
      </c>
      <c r="AB77" s="143" t="s">
        <v>63</v>
      </c>
      <c r="AC77" s="143" t="s">
        <v>72</v>
      </c>
      <c r="AD77" s="193" t="s">
        <v>73</v>
      </c>
      <c r="AE77" s="195"/>
      <c r="AF77" s="195"/>
      <c r="AG77" s="216" t="s">
        <v>63</v>
      </c>
      <c r="AH77" s="216" t="s">
        <v>309</v>
      </c>
      <c r="AI77" s="194">
        <v>43532</v>
      </c>
      <c r="AJ77" s="217">
        <v>93</v>
      </c>
      <c r="AK77" s="144">
        <v>43598</v>
      </c>
      <c r="AL77" s="143">
        <v>169</v>
      </c>
      <c r="AM77" s="143">
        <v>102</v>
      </c>
      <c r="AN77" s="178" t="str">
        <f>CHOOSE(MATCH(AM:AM,{0,1,100,800000000}),"VACIO","100 y -","100 y +","")</f>
        <v>100 y +</v>
      </c>
      <c r="AO77" s="143">
        <v>38</v>
      </c>
      <c r="AP77" s="143">
        <v>146</v>
      </c>
      <c r="AQ77" s="143"/>
      <c r="AR77" s="178" t="str">
        <f>CHOOSE(MATCH(AQ:AQ,{0,1,7,8,9,12,30}),"VACIO","7 y -","7-8","8-9","9-12","&gt;12","")</f>
        <v>VACIO</v>
      </c>
      <c r="AS77" s="143"/>
      <c r="AT77" s="178" t="str">
        <f>CHOOSE(MATCH(AS:AS,{0,0.1,30,80000000}),"VACIO","30 y -","30 y +","")</f>
        <v>VACIO</v>
      </c>
      <c r="AU77" s="143">
        <v>0.6</v>
      </c>
      <c r="AV77" s="236"/>
      <c r="AW77" s="178" t="str">
        <f>CHOOSE(MATCH(AV:AV,{0,0.1,30,80000000}),"VACIO","30 y -","30 y +","")</f>
        <v>VACIO</v>
      </c>
      <c r="AX77" s="242">
        <v>87</v>
      </c>
      <c r="AY77" s="178" t="str">
        <f ca="1">CHOOSE(MATCH(AX:AX,{0,1,15,30,45,60,80000000}),"VACIO","15 y -","15-29","30-44","45-59","60 y +","")</f>
        <v>60 y +</v>
      </c>
      <c r="AZ77" s="143" t="s">
        <v>76</v>
      </c>
      <c r="BA77" s="144"/>
      <c r="BB77" s="247" t="str">
        <f ca="1" t="shared" si="11"/>
        <v>No Vigente</v>
      </c>
      <c r="BC77" s="143"/>
      <c r="BD77" s="144">
        <v>43853</v>
      </c>
      <c r="BE77" s="144">
        <v>44013</v>
      </c>
      <c r="BF77" s="251" t="str">
        <f ca="1" t="shared" si="12"/>
        <v>activo</v>
      </c>
      <c r="BG77" s="193"/>
    </row>
    <row r="78" s="129" customFormat="1" ht="15" customHeight="1" spans="1:59">
      <c r="A78" s="145" t="s">
        <v>310</v>
      </c>
      <c r="B78" s="146" t="s">
        <v>311</v>
      </c>
      <c r="C78" s="146">
        <v>455</v>
      </c>
      <c r="D78" s="147">
        <v>20102</v>
      </c>
      <c r="E78" s="175">
        <f ca="1" t="shared" si="8"/>
        <v>43990</v>
      </c>
      <c r="F78" s="176">
        <f ca="1" t="shared" si="9"/>
        <v>23888</v>
      </c>
      <c r="G78" s="177">
        <f ca="1" t="shared" si="10"/>
        <v>65</v>
      </c>
      <c r="H7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8" s="146">
        <v>1</v>
      </c>
      <c r="J78" s="147">
        <v>41102</v>
      </c>
      <c r="K78" s="146" t="s">
        <v>59</v>
      </c>
      <c r="L78" s="146" t="s">
        <v>60</v>
      </c>
      <c r="M78" s="146" t="s">
        <v>138</v>
      </c>
      <c r="N78" s="146" t="s">
        <v>62</v>
      </c>
      <c r="O78" s="146" t="s">
        <v>89</v>
      </c>
      <c r="P78" s="143" t="s">
        <v>63</v>
      </c>
      <c r="Q78" s="143" t="s">
        <v>63</v>
      </c>
      <c r="R78" s="146">
        <v>71.5</v>
      </c>
      <c r="S78" s="146">
        <v>69</v>
      </c>
      <c r="T78" s="146" t="s">
        <v>85</v>
      </c>
      <c r="U78" s="146">
        <v>130</v>
      </c>
      <c r="V78" s="178" t="str">
        <f>CHOOSE(MATCH(U:U,{0,1,140,150,160,800000000}),"VACIO","140 y -","140-150","150-160","&gt;160","")</f>
        <v>140 y -</v>
      </c>
      <c r="W78" s="146">
        <v>73</v>
      </c>
      <c r="X78" s="178" t="str">
        <f>CHOOSE(MATCH(W:W,{0,1,90,120,800000000}),"VACIO","90 y -","90-120","&gt;120","")</f>
        <v>90 y -</v>
      </c>
      <c r="Y78" s="146" t="s">
        <v>63</v>
      </c>
      <c r="Z78" s="146" t="s">
        <v>65</v>
      </c>
      <c r="AA78" s="146" t="s">
        <v>65</v>
      </c>
      <c r="AB78" s="146" t="s">
        <v>65</v>
      </c>
      <c r="AC78" s="146" t="s">
        <v>66</v>
      </c>
      <c r="AD78" s="196" t="s">
        <v>67</v>
      </c>
      <c r="AE78" s="197"/>
      <c r="AF78" s="197"/>
      <c r="AG78" s="219" t="s">
        <v>63</v>
      </c>
      <c r="AH78" s="219" t="s">
        <v>278</v>
      </c>
      <c r="AI78" s="198">
        <v>43888</v>
      </c>
      <c r="AJ78" s="218">
        <v>79</v>
      </c>
      <c r="AK78" s="147">
        <v>43857</v>
      </c>
      <c r="AL78" s="146">
        <v>167</v>
      </c>
      <c r="AM78" s="146">
        <v>97</v>
      </c>
      <c r="AN78" s="178" t="str">
        <f>CHOOSE(MATCH(AM:AM,{0;1;100;800000000}),"VACIO","100 y -","100 y +","")</f>
        <v>100 y -</v>
      </c>
      <c r="AO78" s="146">
        <v>48</v>
      </c>
      <c r="AP78" s="146">
        <v>96</v>
      </c>
      <c r="AQ78" s="146"/>
      <c r="AR78" s="178" t="str">
        <f>CHOOSE(MATCH(AQ:AQ,{0,1,7,8,9,12,30}),"VACIO","7 y -","7-8","8-9","9-12","&gt;12","")</f>
        <v>VACIO</v>
      </c>
      <c r="AS78" s="146">
        <v>5.2</v>
      </c>
      <c r="AT78" s="178" t="str">
        <f>CHOOSE(MATCH(AS:AS,{0,0.1,30,80000000}),"VACIO","30 y -","30 y +","")</f>
        <v>30 y -</v>
      </c>
      <c r="AU78" s="146">
        <v>0.67</v>
      </c>
      <c r="AV78" s="236">
        <v>0</v>
      </c>
      <c r="AW78" s="178" t="str">
        <f>CHOOSE(MATCH(AV:AV,{0,0.1,30,80000000}),"VACIO","30 y -","30 y +","")</f>
        <v>VACIO</v>
      </c>
      <c r="AX78" s="242">
        <v>92</v>
      </c>
      <c r="AY78" s="178" t="str">
        <f ca="1">CHOOSE(MATCH(AX:AX,{0,1,15,30,45,60,80000000}),"VACIO","15 y -","15-29","30-44","45-59","60 y +","")</f>
        <v>60 y +</v>
      </c>
      <c r="AZ78" s="146"/>
      <c r="BA78" s="147"/>
      <c r="BB78" s="247" t="str">
        <f ca="1" t="shared" si="11"/>
        <v>No Vigente</v>
      </c>
      <c r="BC78" s="146"/>
      <c r="BD78" s="147">
        <v>43857</v>
      </c>
      <c r="BE78" s="147">
        <v>44013</v>
      </c>
      <c r="BF78" s="251" t="str">
        <f ca="1" t="shared" si="12"/>
        <v>activo</v>
      </c>
      <c r="BG78" s="254"/>
    </row>
    <row r="79" s="129" customFormat="1" ht="17.25" customHeight="1" spans="1:59">
      <c r="A79" s="145" t="s">
        <v>312</v>
      </c>
      <c r="B79" s="146" t="s">
        <v>313</v>
      </c>
      <c r="C79" s="146">
        <v>494</v>
      </c>
      <c r="D79" s="147">
        <v>20889</v>
      </c>
      <c r="E79" s="175">
        <f ca="1" t="shared" si="8"/>
        <v>43990</v>
      </c>
      <c r="F79" s="176">
        <f ca="1" t="shared" si="9"/>
        <v>23101</v>
      </c>
      <c r="G79" s="177">
        <f ca="1" t="shared" si="10"/>
        <v>63</v>
      </c>
      <c r="H7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9" s="146">
        <v>1</v>
      </c>
      <c r="J79" s="147">
        <v>39688</v>
      </c>
      <c r="K79" s="146" t="s">
        <v>59</v>
      </c>
      <c r="L79" s="146" t="s">
        <v>60</v>
      </c>
      <c r="M79" s="146" t="s">
        <v>149</v>
      </c>
      <c r="N79" s="146" t="s">
        <v>62</v>
      </c>
      <c r="O79" s="146" t="s">
        <v>62</v>
      </c>
      <c r="P79" s="143" t="s">
        <v>63</v>
      </c>
      <c r="Q79" s="143" t="s">
        <v>63</v>
      </c>
      <c r="R79" s="146">
        <v>56</v>
      </c>
      <c r="S79" s="146">
        <v>59</v>
      </c>
      <c r="T79" s="146" t="s">
        <v>76</v>
      </c>
      <c r="U79" s="146">
        <v>122</v>
      </c>
      <c r="V79" s="178" t="str">
        <f>CHOOSE(MATCH(U:U,{0,1,140,150,160,800000000}),"VACIO","140 y -","140-150","150-160","&gt;160","")</f>
        <v>140 y -</v>
      </c>
      <c r="W79" s="146">
        <v>68</v>
      </c>
      <c r="X79" s="178" t="str">
        <f>CHOOSE(MATCH(W:W,{0,1,90,120,800000000}),"VACIO","90 y -","90-120","&gt;120","")</f>
        <v>90 y -</v>
      </c>
      <c r="Y79" s="146" t="s">
        <v>63</v>
      </c>
      <c r="Z79" s="146" t="s">
        <v>65</v>
      </c>
      <c r="AA79" s="146" t="s">
        <v>65</v>
      </c>
      <c r="AB79" s="146" t="s">
        <v>65</v>
      </c>
      <c r="AC79" s="146" t="s">
        <v>72</v>
      </c>
      <c r="AD79" s="196" t="s">
        <v>74</v>
      </c>
      <c r="AE79" s="197"/>
      <c r="AF79" s="197"/>
      <c r="AG79" s="219" t="s">
        <v>63</v>
      </c>
      <c r="AH79" s="219"/>
      <c r="AI79" s="197"/>
      <c r="AJ79" s="218">
        <v>106</v>
      </c>
      <c r="AK79" s="147">
        <v>43668</v>
      </c>
      <c r="AL79" s="146">
        <v>225</v>
      </c>
      <c r="AM79" s="146">
        <v>120</v>
      </c>
      <c r="AN79" s="178" t="str">
        <f>CHOOSE(MATCH(AM:AM,{0,1,100,800000000}),"VACIO","100 y -","100 y +","")</f>
        <v>100 y +</v>
      </c>
      <c r="AO79" s="146">
        <v>74</v>
      </c>
      <c r="AP79" s="146">
        <v>155</v>
      </c>
      <c r="AQ79" s="146"/>
      <c r="AR79" s="178" t="str">
        <f>CHOOSE(MATCH(AQ:AQ,{0,1,7,8,9,12,30}),"VACIO","7 y -","7-8","8-9","9-12","&gt;12","")</f>
        <v>VACIO</v>
      </c>
      <c r="AS79" s="146">
        <v>5</v>
      </c>
      <c r="AT79" s="178" t="str">
        <f>CHOOSE(MATCH(AS:AS,{0,0.1,30,80000000}),"VACIO","30 y -","30 y +","")</f>
        <v>30 y -</v>
      </c>
      <c r="AU79" s="146">
        <v>0.8</v>
      </c>
      <c r="AV79" s="236">
        <v>6.4</v>
      </c>
      <c r="AW79" s="178" t="str">
        <f>CHOOSE(MATCH(AV:AV,{0,0.1,30,80000000}),"VACIO","30 y -","30 y +","")</f>
        <v>30 y -</v>
      </c>
      <c r="AX79" s="242">
        <v>71</v>
      </c>
      <c r="AY79" s="178" t="str">
        <f ca="1">CHOOSE(MATCH(AX:AX,{0,1,15,30,45,60,80000000}),"VACIO","15 y -","15-29","30-44","45-59","60 y +","")</f>
        <v>60 y +</v>
      </c>
      <c r="AZ79" s="146" t="s">
        <v>155</v>
      </c>
      <c r="BA79" s="147"/>
      <c r="BB79" s="247" t="str">
        <f ca="1" t="shared" si="11"/>
        <v>No Vigente</v>
      </c>
      <c r="BC79" s="146"/>
      <c r="BD79" s="147">
        <v>43661</v>
      </c>
      <c r="BE79" s="147">
        <v>44013</v>
      </c>
      <c r="BF79" s="251" t="str">
        <f ca="1" t="shared" si="12"/>
        <v>activo</v>
      </c>
      <c r="BG79" s="196" t="s">
        <v>314</v>
      </c>
    </row>
    <row r="80" s="129" customFormat="1" ht="15" customHeight="1" spans="1:59">
      <c r="A80" s="145" t="s">
        <v>315</v>
      </c>
      <c r="B80" s="146" t="s">
        <v>316</v>
      </c>
      <c r="C80" s="146">
        <v>512</v>
      </c>
      <c r="D80" s="147">
        <v>28330</v>
      </c>
      <c r="E80" s="175">
        <f ca="1" t="shared" si="8"/>
        <v>43990</v>
      </c>
      <c r="F80" s="176">
        <f ca="1" t="shared" si="9"/>
        <v>15660</v>
      </c>
      <c r="G80" s="177">
        <f ca="1" t="shared" si="10"/>
        <v>42</v>
      </c>
      <c r="H80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0" s="146">
        <v>1</v>
      </c>
      <c r="J80" s="147">
        <v>38840</v>
      </c>
      <c r="K80" s="146" t="s">
        <v>59</v>
      </c>
      <c r="L80" s="146" t="s">
        <v>70</v>
      </c>
      <c r="M80" s="146" t="s">
        <v>149</v>
      </c>
      <c r="N80" s="146" t="s">
        <v>62</v>
      </c>
      <c r="O80" s="146" t="s">
        <v>62</v>
      </c>
      <c r="P80" s="143" t="s">
        <v>63</v>
      </c>
      <c r="Q80" s="143" t="s">
        <v>63</v>
      </c>
      <c r="R80" s="146">
        <v>61</v>
      </c>
      <c r="S80" s="146">
        <v>57</v>
      </c>
      <c r="T80" s="146" t="s">
        <v>64</v>
      </c>
      <c r="U80" s="146">
        <v>120</v>
      </c>
      <c r="V80" s="178" t="str">
        <f>CHOOSE(MATCH(U:U,{0,1,140,150,160,800000000}),"VACIO","140 y -","140-150","150-160","&gt;160","")</f>
        <v>140 y -</v>
      </c>
      <c r="W80" s="146">
        <v>62</v>
      </c>
      <c r="X80" s="178" t="str">
        <f>CHOOSE(MATCH(W:W,{0,1,90,120,800000000}),"VACIO","90 y -","90-120","&gt;120","")</f>
        <v>90 y -</v>
      </c>
      <c r="Y80" s="146" t="s">
        <v>65</v>
      </c>
      <c r="Z80" s="146" t="s">
        <v>63</v>
      </c>
      <c r="AA80" s="146" t="s">
        <v>65</v>
      </c>
      <c r="AB80" s="146" t="s">
        <v>63</v>
      </c>
      <c r="AC80" s="146" t="s">
        <v>72</v>
      </c>
      <c r="AD80" s="196" t="s">
        <v>73</v>
      </c>
      <c r="AE80" s="198">
        <v>43892</v>
      </c>
      <c r="AF80" s="197" t="s">
        <v>74</v>
      </c>
      <c r="AG80" s="219" t="s">
        <v>63</v>
      </c>
      <c r="AH80" s="219"/>
      <c r="AI80" s="197"/>
      <c r="AJ80" s="218">
        <v>279</v>
      </c>
      <c r="AK80" s="147">
        <v>43892</v>
      </c>
      <c r="AL80" s="146">
        <v>152</v>
      </c>
      <c r="AM80" s="146">
        <v>80</v>
      </c>
      <c r="AN80" s="178" t="str">
        <f>CHOOSE(MATCH(AM:AM,{0,1,100,800000000}),"VACIO","100 y -","100 y +","")</f>
        <v>100 y -</v>
      </c>
      <c r="AO80" s="146">
        <v>44.4</v>
      </c>
      <c r="AP80" s="146">
        <v>138</v>
      </c>
      <c r="AQ80" s="146">
        <v>12.9</v>
      </c>
      <c r="AR80" s="178" t="str">
        <f>CHOOSE(MATCH(AQ:AQ,{0,1,7,8,9,12,30}),"VACIO","7 y -","7-8","8-9","9-12","&gt;12","")</f>
        <v>&gt;12</v>
      </c>
      <c r="AS80" s="146">
        <v>18</v>
      </c>
      <c r="AT80" s="178" t="str">
        <f>CHOOSE(MATCH(AS:AS,{0,0.1,30,80000000}),"VACIO","30 y -","30 y +","")</f>
        <v>30 y -</v>
      </c>
      <c r="AU80" s="146">
        <v>0.7</v>
      </c>
      <c r="AV80" s="236">
        <v>0.05</v>
      </c>
      <c r="AW80" s="178" t="str">
        <f>CHOOSE(MATCH(AV:AV,{0,0.1,30,80000000}),"VACIO","30 y -","30 y +","")</f>
        <v>VACIO</v>
      </c>
      <c r="AX80" s="242">
        <v>101.8</v>
      </c>
      <c r="AY80" s="178" t="str">
        <f ca="1">CHOOSE(MATCH(AX:AX,{0,1,15,30,45,60,80000000}),"VACIO","15 y -","15-29","30-44","45-59","60 y +","")</f>
        <v>60 y +</v>
      </c>
      <c r="AZ80" s="146"/>
      <c r="BA80" s="147">
        <v>43053</v>
      </c>
      <c r="BB80" s="247" t="str">
        <f ca="1" t="shared" si="11"/>
        <v>No Vigente</v>
      </c>
      <c r="BC80" s="146" t="s">
        <v>77</v>
      </c>
      <c r="BD80" s="147">
        <v>43892</v>
      </c>
      <c r="BE80" s="147">
        <v>44013</v>
      </c>
      <c r="BF80" s="251" t="str">
        <f ca="1" t="shared" si="12"/>
        <v>activo</v>
      </c>
      <c r="BG80" s="196" t="s">
        <v>229</v>
      </c>
    </row>
    <row r="81" s="129" customFormat="1" ht="15" customHeight="1" spans="1:59">
      <c r="A81" s="145" t="s">
        <v>317</v>
      </c>
      <c r="B81" s="146" t="s">
        <v>318</v>
      </c>
      <c r="C81" s="146">
        <v>5538</v>
      </c>
      <c r="D81" s="147">
        <v>22269</v>
      </c>
      <c r="E81" s="175">
        <f ca="1" t="shared" si="8"/>
        <v>43990</v>
      </c>
      <c r="F81" s="176">
        <f ca="1" t="shared" si="9"/>
        <v>21721</v>
      </c>
      <c r="G81" s="177">
        <f ca="1" t="shared" si="10"/>
        <v>59</v>
      </c>
      <c r="H8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1" s="146">
        <v>1</v>
      </c>
      <c r="J81" s="147">
        <v>40500</v>
      </c>
      <c r="K81" s="146" t="s">
        <v>59</v>
      </c>
      <c r="L81" s="146" t="s">
        <v>60</v>
      </c>
      <c r="M81" s="146"/>
      <c r="N81" s="146" t="s">
        <v>62</v>
      </c>
      <c r="O81" s="146" t="s">
        <v>62</v>
      </c>
      <c r="P81" s="143" t="s">
        <v>63</v>
      </c>
      <c r="Q81" s="143" t="s">
        <v>65</v>
      </c>
      <c r="R81" s="146">
        <v>68.5</v>
      </c>
      <c r="S81" s="146">
        <v>85</v>
      </c>
      <c r="T81" s="146" t="s">
        <v>64</v>
      </c>
      <c r="U81" s="146">
        <v>120</v>
      </c>
      <c r="V81" s="178" t="str">
        <f>CHOOSE(MATCH(U:U,{0,1,140,150,160,800000000}),"VACIO","140 y -","140-150","150-160","&gt;160","")</f>
        <v>140 y -</v>
      </c>
      <c r="W81" s="146">
        <v>70</v>
      </c>
      <c r="X81" s="178" t="str">
        <f>CHOOSE(MATCH(W:W,{0;1;90;120;800000000}),"VACIO","90 y -","90-120","&gt;120","")</f>
        <v>90 y -</v>
      </c>
      <c r="Y81" s="146" t="s">
        <v>63</v>
      </c>
      <c r="Z81" s="146" t="s">
        <v>65</v>
      </c>
      <c r="AA81" s="146" t="s">
        <v>65</v>
      </c>
      <c r="AB81" s="146" t="s">
        <v>65</v>
      </c>
      <c r="AC81" s="146" t="s">
        <v>72</v>
      </c>
      <c r="AD81" s="196" t="s">
        <v>73</v>
      </c>
      <c r="AE81" s="197"/>
      <c r="AF81" s="197"/>
      <c r="AG81" s="219" t="s">
        <v>63</v>
      </c>
      <c r="AH81" s="219"/>
      <c r="AI81" s="197"/>
      <c r="AJ81" s="218">
        <v>105</v>
      </c>
      <c r="AK81" s="147">
        <v>43600</v>
      </c>
      <c r="AL81" s="146">
        <v>343</v>
      </c>
      <c r="AM81" s="146">
        <v>232</v>
      </c>
      <c r="AN81" s="178" t="str">
        <f>CHOOSE(MATCH(AM:AM,{0,1,100,800000000}),"VACIO","100 y -","100 y +","")</f>
        <v>100 y +</v>
      </c>
      <c r="AO81" s="146">
        <v>52</v>
      </c>
      <c r="AP81" s="146">
        <v>293</v>
      </c>
      <c r="AQ81" s="146"/>
      <c r="AR81" s="178" t="str">
        <f>CHOOSE(MATCH(AQ:AQ,{0,1,7,8,9,12,30}),"VACIO","7 y -","7-8","8-9","9-12","&gt;12","")</f>
        <v>VACIO</v>
      </c>
      <c r="AS81" s="146">
        <v>1.6</v>
      </c>
      <c r="AT81" s="178" t="str">
        <f>CHOOSE(MATCH(AS:AS,{0,0.1,30,80000000}),"VACIO","30 y -","30 y +","")</f>
        <v>30 y -</v>
      </c>
      <c r="AU81" s="146">
        <v>0.7</v>
      </c>
      <c r="AV81" s="236">
        <f>IFERROR(AS:AS/AU:AU,"")</f>
        <v>2.28571428571429</v>
      </c>
      <c r="AW81" s="178" t="str">
        <f>CHOOSE(MATCH(AV:AV,{0,0.1,30,80000000}),"VACIO","30 y -","30 y +","")</f>
        <v>30 y -</v>
      </c>
      <c r="AX81" s="242">
        <v>114</v>
      </c>
      <c r="AY81" s="178" t="str">
        <f ca="1">CHOOSE(MATCH(AX:AX,{0,1,15,30,45,60,80000000}),"VACIO","15 y -","15-29","30-44","45-59","60 y +","")</f>
        <v>60 y +</v>
      </c>
      <c r="AZ81" s="146" t="s">
        <v>76</v>
      </c>
      <c r="BA81" s="147"/>
      <c r="BB81" s="247" t="str">
        <f ca="1" t="shared" si="11"/>
        <v>No Vigente</v>
      </c>
      <c r="BC81" s="146"/>
      <c r="BD81" s="147">
        <v>43867</v>
      </c>
      <c r="BE81" s="147">
        <v>43922</v>
      </c>
      <c r="BF81" s="251" t="str">
        <f ca="1" t="shared" si="12"/>
        <v>activo</v>
      </c>
      <c r="BG81" s="196" t="s">
        <v>105</v>
      </c>
    </row>
    <row r="82" s="129" customFormat="1" ht="15" customHeight="1" spans="1:59">
      <c r="A82" s="145" t="s">
        <v>319</v>
      </c>
      <c r="B82" s="146" t="s">
        <v>320</v>
      </c>
      <c r="C82" s="146">
        <v>4576</v>
      </c>
      <c r="D82" s="147">
        <v>18648</v>
      </c>
      <c r="E82" s="175">
        <f ca="1" t="shared" si="8"/>
        <v>43990</v>
      </c>
      <c r="F82" s="176">
        <f ca="1" t="shared" si="9"/>
        <v>25342</v>
      </c>
      <c r="G82" s="177">
        <f ca="1" t="shared" si="10"/>
        <v>69</v>
      </c>
      <c r="H8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2" s="146">
        <v>1</v>
      </c>
      <c r="J82" s="147">
        <v>39349</v>
      </c>
      <c r="K82" s="146" t="s">
        <v>59</v>
      </c>
      <c r="L82" s="146" t="s">
        <v>60</v>
      </c>
      <c r="M82" s="146" t="s">
        <v>61</v>
      </c>
      <c r="N82" s="146" t="s">
        <v>62</v>
      </c>
      <c r="O82" s="146" t="s">
        <v>62</v>
      </c>
      <c r="P82" s="143" t="s">
        <v>63</v>
      </c>
      <c r="Q82" s="143" t="s">
        <v>63</v>
      </c>
      <c r="R82" s="146">
        <v>59</v>
      </c>
      <c r="S82" s="146">
        <v>65.5</v>
      </c>
      <c r="T82" s="146" t="s">
        <v>76</v>
      </c>
      <c r="U82" s="146">
        <v>140</v>
      </c>
      <c r="V82" s="178" t="str">
        <f>CHOOSE(MATCH(U:U,{0,1,140,150,160,800000000}),"VACIO","140 y -","140-150","150-160","&gt;160","")</f>
        <v>140-150</v>
      </c>
      <c r="W82" s="146">
        <v>80</v>
      </c>
      <c r="X82" s="178" t="str">
        <f>CHOOSE(MATCH(W:W,{0,1,90,120,800000000}),"VACIO","90 y -","90-120","&gt;120","")</f>
        <v>90 y -</v>
      </c>
      <c r="Y82" s="146" t="s">
        <v>63</v>
      </c>
      <c r="Z82" s="146" t="s">
        <v>63</v>
      </c>
      <c r="AA82" s="146" t="s">
        <v>65</v>
      </c>
      <c r="AB82" s="146" t="s">
        <v>65</v>
      </c>
      <c r="AC82" s="146" t="s">
        <v>72</v>
      </c>
      <c r="AD82" s="196" t="s">
        <v>67</v>
      </c>
      <c r="AE82" s="197"/>
      <c r="AF82" s="197"/>
      <c r="AG82" s="219" t="s">
        <v>63</v>
      </c>
      <c r="AH82" s="219" t="s">
        <v>259</v>
      </c>
      <c r="AI82" s="198">
        <v>43600</v>
      </c>
      <c r="AJ82" s="218">
        <v>85</v>
      </c>
      <c r="AK82" s="147">
        <v>43713</v>
      </c>
      <c r="AL82" s="146">
        <v>233</v>
      </c>
      <c r="AM82" s="146">
        <v>135</v>
      </c>
      <c r="AN82" s="178" t="str">
        <f>CHOOSE(MATCH(AM:AM,{0,1,100,800000000}),"VACIO","100 y -","100 y +","")</f>
        <v>100 y +</v>
      </c>
      <c r="AO82" s="146">
        <v>69</v>
      </c>
      <c r="AP82" s="146">
        <v>144</v>
      </c>
      <c r="AQ82" s="146"/>
      <c r="AR82" s="178" t="str">
        <f>CHOOSE(MATCH(AQ:AQ,{0,1,7,8,9,12,30}),"VACIO","7 y -","7-8","8-9","9-12","&gt;12","")</f>
        <v>VACIO</v>
      </c>
      <c r="AS82" s="146">
        <v>0.7</v>
      </c>
      <c r="AT82" s="178" t="str">
        <f>CHOOSE(MATCH(AS:AS,{0,0.1,30,80000000}),"VACIO","30 y -","30 y +","")</f>
        <v>30 y -</v>
      </c>
      <c r="AU82" s="146">
        <v>0.8</v>
      </c>
      <c r="AV82" s="236">
        <f>IFERROR(AS:AS/AU:AU,"")</f>
        <v>0.875</v>
      </c>
      <c r="AW82" s="178" t="str">
        <f>CHOOSE(MATCH(AV:AV,{0,0.1,30,80000000}),"VACIO","30 y -","30 y +","")</f>
        <v>30 y -</v>
      </c>
      <c r="AX82" s="242">
        <v>75</v>
      </c>
      <c r="AY82" s="178" t="str">
        <f ca="1">CHOOSE(MATCH(AX:AX,{0;1;15;30;45;60;80000000}),"VACIO","15 y -","15-29","30-44","45-59","60 y +","")</f>
        <v>60 y +</v>
      </c>
      <c r="AZ82" s="146" t="s">
        <v>76</v>
      </c>
      <c r="BA82" s="147"/>
      <c r="BB82" s="247" t="str">
        <f ca="1" t="shared" si="11"/>
        <v>No Vigente</v>
      </c>
      <c r="BC82" s="146"/>
      <c r="BD82" s="147">
        <v>43753</v>
      </c>
      <c r="BE82" s="147">
        <v>43922</v>
      </c>
      <c r="BF82" s="251" t="str">
        <f ca="1" t="shared" si="12"/>
        <v>activo</v>
      </c>
      <c r="BG82" s="196"/>
    </row>
    <row r="83" s="129" customFormat="1" ht="15" customHeight="1" spans="1:59">
      <c r="A83" s="142" t="s">
        <v>321</v>
      </c>
      <c r="B83" s="143" t="s">
        <v>322</v>
      </c>
      <c r="C83" s="143">
        <v>6885</v>
      </c>
      <c r="D83" s="144">
        <v>19946</v>
      </c>
      <c r="E83" s="175">
        <f ca="1" t="shared" si="8"/>
        <v>43990</v>
      </c>
      <c r="F83" s="176">
        <f ca="1" t="shared" si="9"/>
        <v>24044</v>
      </c>
      <c r="G83" s="177">
        <f ca="1" t="shared" si="10"/>
        <v>65</v>
      </c>
      <c r="H83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3" s="143">
        <v>1</v>
      </c>
      <c r="J83" s="144">
        <v>42695</v>
      </c>
      <c r="K83" s="143" t="s">
        <v>59</v>
      </c>
      <c r="L83" s="143" t="s">
        <v>102</v>
      </c>
      <c r="M83" s="143" t="s">
        <v>323</v>
      </c>
      <c r="N83" s="143" t="s">
        <v>62</v>
      </c>
      <c r="O83" s="143" t="s">
        <v>62</v>
      </c>
      <c r="P83" s="143" t="s">
        <v>63</v>
      </c>
      <c r="Q83" s="143" t="s">
        <v>63</v>
      </c>
      <c r="R83" s="143">
        <v>59.5</v>
      </c>
      <c r="S83" s="143">
        <v>59</v>
      </c>
      <c r="T83" s="143" t="s">
        <v>85</v>
      </c>
      <c r="U83" s="143">
        <v>140</v>
      </c>
      <c r="V83" s="178" t="str">
        <f>CHOOSE(MATCH(U:U,{0,1,140,150,160,800000000}),"VACIO","140 y -","140-150","150-160","&gt;160","")</f>
        <v>140-150</v>
      </c>
      <c r="W83" s="143">
        <v>88</v>
      </c>
      <c r="X83" s="178" t="str">
        <f>CHOOSE(MATCH(W:W,{0,1,90,120,800000000}),"VACIO","90 y -","90-120","&gt;120","")</f>
        <v>90 y -</v>
      </c>
      <c r="Y83" s="143" t="s">
        <v>63</v>
      </c>
      <c r="Z83" s="143" t="s">
        <v>65</v>
      </c>
      <c r="AA83" s="143" t="s">
        <v>65</v>
      </c>
      <c r="AB83" s="143" t="s">
        <v>63</v>
      </c>
      <c r="AC83" s="143" t="s">
        <v>72</v>
      </c>
      <c r="AD83" s="193" t="s">
        <v>73</v>
      </c>
      <c r="AE83" s="194">
        <v>43584</v>
      </c>
      <c r="AF83" s="195" t="s">
        <v>74</v>
      </c>
      <c r="AG83" s="216" t="s">
        <v>63</v>
      </c>
      <c r="AH83" s="216" t="s">
        <v>324</v>
      </c>
      <c r="AI83" s="194">
        <v>43738</v>
      </c>
      <c r="AJ83" s="217">
        <v>155</v>
      </c>
      <c r="AK83" s="144">
        <v>43756</v>
      </c>
      <c r="AL83" s="143">
        <v>274</v>
      </c>
      <c r="AM83" s="143">
        <v>198</v>
      </c>
      <c r="AN83" s="178" t="str">
        <f>CHOOSE(MATCH(AM:AM,{0,1,100,800000000}),"VACIO","100 y -","100 y +","")</f>
        <v>100 y +</v>
      </c>
      <c r="AO83" s="143">
        <v>50</v>
      </c>
      <c r="AP83" s="143">
        <v>130</v>
      </c>
      <c r="AQ83" s="143">
        <v>7</v>
      </c>
      <c r="AR83" s="178" t="str">
        <f>CHOOSE(MATCH(AQ:AQ,{0,1,7,8,9,12,30}),"VACIO","7 y -","7-8","8-9","9-12","&gt;12","")</f>
        <v>7-8</v>
      </c>
      <c r="AS83" s="143">
        <v>46</v>
      </c>
      <c r="AT83" s="178" t="str">
        <f>CHOOSE(MATCH(AS:AS,{0;0.1;30;80000000}),"VACIO","30 y -","30 y +","")</f>
        <v>30 y +</v>
      </c>
      <c r="AU83" s="143">
        <v>0.9</v>
      </c>
      <c r="AV83" s="236"/>
      <c r="AW83" s="178" t="str">
        <f>CHOOSE(MATCH(AV:AV,{0,0.1,30,80000000}),"VACIO","30 y -","30 y +","")</f>
        <v>VACIO</v>
      </c>
      <c r="AX83" s="242">
        <v>66</v>
      </c>
      <c r="AY83" s="178" t="str">
        <f ca="1">CHOOSE(MATCH(AX:AX,{0,1,15,30,45,60,80000000}),"VACIO","15 y -","15-29","30-44","45-59","60 y +","")</f>
        <v>60 y +</v>
      </c>
      <c r="AZ83" s="143"/>
      <c r="BA83" s="144">
        <v>42955</v>
      </c>
      <c r="BB83" s="247" t="str">
        <f ca="1" t="shared" si="11"/>
        <v>No Vigente</v>
      </c>
      <c r="BC83" s="143" t="s">
        <v>77</v>
      </c>
      <c r="BD83" s="144">
        <v>43809</v>
      </c>
      <c r="BE83" s="144">
        <v>43983</v>
      </c>
      <c r="BF83" s="251" t="str">
        <f ca="1" t="shared" si="12"/>
        <v>activo</v>
      </c>
      <c r="BG83" s="210"/>
    </row>
    <row r="84" s="129" customFormat="1" ht="15" customHeight="1" spans="1:59">
      <c r="A84" s="142" t="s">
        <v>325</v>
      </c>
      <c r="B84" s="143" t="s">
        <v>326</v>
      </c>
      <c r="C84" s="143">
        <v>5860</v>
      </c>
      <c r="D84" s="144">
        <v>27891</v>
      </c>
      <c r="E84" s="175">
        <f ca="1" t="shared" si="8"/>
        <v>43990</v>
      </c>
      <c r="F84" s="176">
        <f ca="1" t="shared" si="9"/>
        <v>16099</v>
      </c>
      <c r="G84" s="177">
        <f ca="1" t="shared" si="10"/>
        <v>44</v>
      </c>
      <c r="H84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4" s="143">
        <v>1</v>
      </c>
      <c r="J84" s="144">
        <v>42142</v>
      </c>
      <c r="K84" s="143" t="s">
        <v>101</v>
      </c>
      <c r="L84" s="143" t="s">
        <v>60</v>
      </c>
      <c r="M84" s="143"/>
      <c r="N84" s="143"/>
      <c r="O84" s="143"/>
      <c r="P84" s="143" t="s">
        <v>63</v>
      </c>
      <c r="Q84" s="143" t="s">
        <v>63</v>
      </c>
      <c r="R84" s="143">
        <v>64</v>
      </c>
      <c r="S84" s="143">
        <v>63.5</v>
      </c>
      <c r="T84" s="143" t="s">
        <v>76</v>
      </c>
      <c r="U84" s="143">
        <v>135</v>
      </c>
      <c r="V84" s="178" t="str">
        <f>CHOOSE(MATCH(U:U,{0,1,140,150,160,800000000}),"VACIO","140 y -","140-150","150-160","&gt;160","")</f>
        <v>140 y -</v>
      </c>
      <c r="W84" s="143">
        <v>93</v>
      </c>
      <c r="X84" s="178" t="str">
        <f>CHOOSE(MATCH(W:W,{0,1,90,120,800000000}),"VACIO","90 y -","90-120","&gt;120","")</f>
        <v>90-120</v>
      </c>
      <c r="Y84" s="143" t="s">
        <v>63</v>
      </c>
      <c r="Z84" s="143" t="s">
        <v>65</v>
      </c>
      <c r="AA84" s="143" t="s">
        <v>63</v>
      </c>
      <c r="AB84" s="143" t="s">
        <v>63</v>
      </c>
      <c r="AC84" s="143" t="s">
        <v>66</v>
      </c>
      <c r="AD84" s="193" t="s">
        <v>67</v>
      </c>
      <c r="AE84" s="195"/>
      <c r="AF84" s="195"/>
      <c r="AG84" s="216" t="s">
        <v>63</v>
      </c>
      <c r="AH84" s="216"/>
      <c r="AI84" s="195"/>
      <c r="AJ84" s="217">
        <v>83</v>
      </c>
      <c r="AK84" s="144">
        <v>42899</v>
      </c>
      <c r="AL84" s="143">
        <v>204</v>
      </c>
      <c r="AM84" s="143">
        <v>125</v>
      </c>
      <c r="AN84" s="178" t="str">
        <f>CHOOSE(MATCH(AM:AM,{0,1,100,800000000}),"VACIO","100 y -","100 y +","")</f>
        <v>100 y +</v>
      </c>
      <c r="AO84" s="143">
        <v>45</v>
      </c>
      <c r="AP84" s="143">
        <v>168</v>
      </c>
      <c r="AQ84" s="143"/>
      <c r="AR84" s="178" t="str">
        <f>CHOOSE(MATCH(AQ:AQ,{0,1,7,8,9,12,30}),"VACIO","7 y -","7-8","8-9","9-12","&gt;12","")</f>
        <v>VACIO</v>
      </c>
      <c r="AS84" s="143">
        <v>26</v>
      </c>
      <c r="AT84" s="178" t="str">
        <f>CHOOSE(MATCH(AS:AS,{0,0.1,30,80000000}),"VACIO","30 y -","30 y +","")</f>
        <v>30 y -</v>
      </c>
      <c r="AU84" s="143">
        <v>0.8</v>
      </c>
      <c r="AV84" s="236">
        <f>IFERROR(AS:AS/AU:AU,"")</f>
        <v>32.5</v>
      </c>
      <c r="AW84" s="178" t="str">
        <f>CHOOSE(MATCH(AV:AV,{0,0.1,30,80000000}),"VACIO","30 y -","30 y +","")</f>
        <v>30 y +</v>
      </c>
      <c r="AX84" s="242">
        <v>110</v>
      </c>
      <c r="AY84" s="178" t="str">
        <f ca="1">CHOOSE(MATCH(AX:AX,{0,1,15,30,45,60,80000000}),"VACIO","15 y -","15-29","30-44","45-59","60 y +","")</f>
        <v>60 y +</v>
      </c>
      <c r="AZ84" s="143" t="s">
        <v>76</v>
      </c>
      <c r="BA84" s="144"/>
      <c r="BB84" s="247" t="str">
        <f ca="1" t="shared" si="11"/>
        <v>No Vigente</v>
      </c>
      <c r="BC84" s="143"/>
      <c r="BD84" s="144">
        <v>43677</v>
      </c>
      <c r="BE84" s="144">
        <v>43233</v>
      </c>
      <c r="BF84" s="251" t="str">
        <f ca="1" t="shared" si="12"/>
        <v>pasivo</v>
      </c>
      <c r="BG84" s="193" t="s">
        <v>105</v>
      </c>
    </row>
    <row r="85" s="129" customFormat="1" ht="16.5" customHeight="1" spans="1:59">
      <c r="A85" s="142" t="s">
        <v>327</v>
      </c>
      <c r="B85" s="143" t="s">
        <v>328</v>
      </c>
      <c r="C85" s="143">
        <v>5675</v>
      </c>
      <c r="D85" s="144">
        <v>26366</v>
      </c>
      <c r="E85" s="175">
        <f ca="1" t="shared" si="8"/>
        <v>43990</v>
      </c>
      <c r="F85" s="176">
        <f ca="1" t="shared" si="9"/>
        <v>17624</v>
      </c>
      <c r="G85" s="177">
        <f ca="1" t="shared" si="10"/>
        <v>48</v>
      </c>
      <c r="H85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85" s="143">
        <v>1</v>
      </c>
      <c r="J85" s="144">
        <v>43014</v>
      </c>
      <c r="K85" s="143" t="s">
        <v>101</v>
      </c>
      <c r="L85" s="143" t="s">
        <v>70</v>
      </c>
      <c r="M85" s="143"/>
      <c r="N85" s="143" t="s">
        <v>62</v>
      </c>
      <c r="O85" s="143" t="s">
        <v>62</v>
      </c>
      <c r="P85" s="143" t="s">
        <v>63</v>
      </c>
      <c r="Q85" s="143" t="s">
        <v>63</v>
      </c>
      <c r="R85" s="143">
        <v>81</v>
      </c>
      <c r="S85" s="143">
        <v>84.1</v>
      </c>
      <c r="T85" s="143" t="s">
        <v>85</v>
      </c>
      <c r="U85" s="143">
        <v>128</v>
      </c>
      <c r="V85" s="178" t="str">
        <f>CHOOSE(MATCH(U:U,{0,1,140,150,160,800000000}),"VACIO","140 y -","140-150","150-160","&gt;160","")</f>
        <v>140 y -</v>
      </c>
      <c r="W85" s="143">
        <v>80</v>
      </c>
      <c r="X85" s="178" t="str">
        <f>CHOOSE(MATCH(W:W,{0,1,90,120,800000000}),"VACIO","90 y -","90-120","&gt;120","")</f>
        <v>90 y -</v>
      </c>
      <c r="Y85" s="143" t="s">
        <v>63</v>
      </c>
      <c r="Z85" s="143" t="s">
        <v>63</v>
      </c>
      <c r="AA85" s="143" t="s">
        <v>65</v>
      </c>
      <c r="AB85" s="143" t="s">
        <v>65</v>
      </c>
      <c r="AC85" s="143" t="s">
        <v>72</v>
      </c>
      <c r="AD85" s="193" t="s">
        <v>73</v>
      </c>
      <c r="AE85" s="194">
        <v>43804</v>
      </c>
      <c r="AF85" s="195" t="s">
        <v>74</v>
      </c>
      <c r="AG85" s="216" t="s">
        <v>63</v>
      </c>
      <c r="AH85" s="216"/>
      <c r="AI85" s="195"/>
      <c r="AJ85" s="217">
        <v>111</v>
      </c>
      <c r="AK85" s="144">
        <v>43718</v>
      </c>
      <c r="AL85" s="143">
        <v>190</v>
      </c>
      <c r="AM85" s="143">
        <v>108</v>
      </c>
      <c r="AN85" s="178" t="str">
        <f>CHOOSE(MATCH(AM:AM,{0,1,100,800000000}),"VACIO","100 y -","100 y +","")</f>
        <v>100 y +</v>
      </c>
      <c r="AO85" s="143">
        <v>36</v>
      </c>
      <c r="AP85" s="143">
        <v>230</v>
      </c>
      <c r="AQ85" s="143">
        <v>5.2</v>
      </c>
      <c r="AR85" s="178" t="str">
        <f>CHOOSE(MATCH(AQ:AQ,{0;1;7;8;9;12;30}),"VACIO","7 y -","7-8","8-9","9-12","&gt;12","")</f>
        <v>7 y -</v>
      </c>
      <c r="AS85" s="143">
        <v>6</v>
      </c>
      <c r="AT85" s="178" t="str">
        <f>CHOOSE(MATCH(AS:AS,{0,0.1,30,80000000}),"VACIO","30 y -","30 y +","")</f>
        <v>30 y -</v>
      </c>
      <c r="AU85" s="143">
        <v>0.9</v>
      </c>
      <c r="AV85" s="236">
        <v>7.7</v>
      </c>
      <c r="AW85" s="178" t="str">
        <f>CHOOSE(MATCH(AV:AV,{0,0.1,30,80000000}),"VACIO","30 y -","30 y +","")</f>
        <v>30 y -</v>
      </c>
      <c r="AX85" s="242">
        <v>101</v>
      </c>
      <c r="AY85" s="178" t="str">
        <f ca="1">CHOOSE(MATCH(AX:AX,{0,1,15,30,45,60,80000000}),"VACIO","15 y -","15-29","30-44","45-59","60 y +","")</f>
        <v>60 y +</v>
      </c>
      <c r="AZ85" s="143" t="s">
        <v>76</v>
      </c>
      <c r="BA85" s="144">
        <v>43200</v>
      </c>
      <c r="BB85" s="247" t="str">
        <f ca="1" t="shared" si="11"/>
        <v>No Vigente</v>
      </c>
      <c r="BC85" s="143"/>
      <c r="BD85" s="147">
        <v>43879</v>
      </c>
      <c r="BE85" s="144">
        <v>44044</v>
      </c>
      <c r="BF85" s="251" t="str">
        <f ca="1" t="shared" si="12"/>
        <v>activo</v>
      </c>
      <c r="BG85" s="193"/>
    </row>
    <row r="86" s="129" customFormat="1" ht="18" customHeight="1" spans="1:59">
      <c r="A86" s="142" t="s">
        <v>329</v>
      </c>
      <c r="B86" s="143" t="s">
        <v>330</v>
      </c>
      <c r="C86" s="143">
        <v>5454</v>
      </c>
      <c r="D86" s="144">
        <v>31099</v>
      </c>
      <c r="E86" s="175">
        <f ca="1" t="shared" si="8"/>
        <v>43990</v>
      </c>
      <c r="F86" s="176">
        <f ca="1" t="shared" si="9"/>
        <v>12891</v>
      </c>
      <c r="G86" s="177">
        <f ca="1" t="shared" si="10"/>
        <v>35</v>
      </c>
      <c r="H86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6" s="143">
        <v>1</v>
      </c>
      <c r="J86" s="144">
        <v>42556</v>
      </c>
      <c r="K86" s="143" t="s">
        <v>59</v>
      </c>
      <c r="L86" s="143" t="s">
        <v>102</v>
      </c>
      <c r="M86" s="143"/>
      <c r="N86" s="143" t="s">
        <v>62</v>
      </c>
      <c r="O86" s="143" t="s">
        <v>62</v>
      </c>
      <c r="P86" s="143" t="s">
        <v>63</v>
      </c>
      <c r="Q86" s="143" t="s">
        <v>63</v>
      </c>
      <c r="R86" s="143">
        <v>86.1</v>
      </c>
      <c r="S86" s="143">
        <v>91</v>
      </c>
      <c r="T86" s="143" t="s">
        <v>64</v>
      </c>
      <c r="U86" s="143">
        <v>191</v>
      </c>
      <c r="V86" s="178" t="str">
        <f>CHOOSE(MATCH(U:U,{0,1,140,150,160,800000000}),"VACIO","140 y -","140-150","150-160","&gt;160","")</f>
        <v>&gt;160</v>
      </c>
      <c r="W86" s="143">
        <v>129</v>
      </c>
      <c r="X86" s="178" t="str">
        <f>CHOOSE(MATCH(W:W,{0,1,90,120,800000000}),"VACIO","90 y -","90-120","&gt;120","")</f>
        <v>&gt;120</v>
      </c>
      <c r="Y86" s="143" t="s">
        <v>63</v>
      </c>
      <c r="Z86" s="143" t="s">
        <v>65</v>
      </c>
      <c r="AA86" s="143" t="s">
        <v>65</v>
      </c>
      <c r="AB86" s="143" t="s">
        <v>63</v>
      </c>
      <c r="AC86" s="143" t="s">
        <v>72</v>
      </c>
      <c r="AD86" s="193" t="s">
        <v>73</v>
      </c>
      <c r="AE86" s="194">
        <v>43407</v>
      </c>
      <c r="AF86" s="195" t="s">
        <v>74</v>
      </c>
      <c r="AG86" s="216" t="s">
        <v>63</v>
      </c>
      <c r="AH86" s="216"/>
      <c r="AI86" s="195"/>
      <c r="AJ86" s="217">
        <v>117</v>
      </c>
      <c r="AK86" s="144">
        <v>43453</v>
      </c>
      <c r="AL86" s="143">
        <v>130</v>
      </c>
      <c r="AM86" s="143">
        <v>70</v>
      </c>
      <c r="AN86" s="178" t="str">
        <f>CHOOSE(MATCH(AM:AM,{0,1,100,800000000}),"VACIO","100 y -","100 y +","")</f>
        <v>100 y -</v>
      </c>
      <c r="AO86" s="143">
        <v>38</v>
      </c>
      <c r="AP86" s="143">
        <v>108</v>
      </c>
      <c r="AQ86" s="143">
        <v>6.3</v>
      </c>
      <c r="AR86" s="178" t="str">
        <f>CHOOSE(MATCH(AQ:AQ,{0,1,7,8,9,12,30}),"VACIO","7 y -","7-8","8-9","9-12","&gt;12","")</f>
        <v>7 y -</v>
      </c>
      <c r="AS86" s="143">
        <v>55</v>
      </c>
      <c r="AT86" s="178" t="str">
        <f>CHOOSE(MATCH(AS:AS,{0,0.1,30,80000000}),"VACIO","30 y -","30 y +","")</f>
        <v>30 y +</v>
      </c>
      <c r="AU86" s="143">
        <v>0.7</v>
      </c>
      <c r="AV86" s="236">
        <f>IFERROR(AS:AS/AU:AU,"")</f>
        <v>78.5714285714286</v>
      </c>
      <c r="AW86" s="178" t="str">
        <f>CHOOSE(MATCH(AV:AV,{0,0.1,30,80000000}),"VACIO","30 y -","30 y +","")</f>
        <v>30 y +</v>
      </c>
      <c r="AX86" s="242">
        <v>113</v>
      </c>
      <c r="AY86" s="178" t="str">
        <f ca="1">CHOOSE(MATCH(AX:AX,{0,1,15,30,45,60,80000000}),"VACIO","15 y -","15-29","30-44","45-59","60 y +","")</f>
        <v>60 y +</v>
      </c>
      <c r="AZ86" s="143" t="s">
        <v>155</v>
      </c>
      <c r="BA86" s="144">
        <v>42905</v>
      </c>
      <c r="BB86" s="247" t="str">
        <f ca="1" t="shared" si="11"/>
        <v>No Vigente</v>
      </c>
      <c r="BC86" s="143" t="s">
        <v>77</v>
      </c>
      <c r="BD86" s="144">
        <v>43671</v>
      </c>
      <c r="BE86" s="144">
        <v>43709</v>
      </c>
      <c r="BF86" s="251" t="str">
        <f ca="1" t="shared" si="12"/>
        <v>activo</v>
      </c>
      <c r="BG86" s="193"/>
    </row>
    <row r="87" s="129" customFormat="1" ht="22.5" customHeight="1" spans="1:59">
      <c r="A87" s="142" t="s">
        <v>331</v>
      </c>
      <c r="B87" s="143" t="s">
        <v>332</v>
      </c>
      <c r="C87" s="143">
        <v>6710</v>
      </c>
      <c r="D87" s="144">
        <v>25527</v>
      </c>
      <c r="E87" s="175">
        <f ca="1" t="shared" si="8"/>
        <v>43990</v>
      </c>
      <c r="F87" s="176">
        <f ca="1" t="shared" si="9"/>
        <v>18463</v>
      </c>
      <c r="G87" s="177">
        <f ca="1" t="shared" si="10"/>
        <v>50</v>
      </c>
      <c r="H8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7" s="143">
        <v>1</v>
      </c>
      <c r="J87" s="144">
        <v>42332</v>
      </c>
      <c r="K87" s="143" t="s">
        <v>101</v>
      </c>
      <c r="L87" s="143" t="s">
        <v>102</v>
      </c>
      <c r="M87" s="143"/>
      <c r="N87" s="143" t="s">
        <v>62</v>
      </c>
      <c r="O87" s="143" t="s">
        <v>62</v>
      </c>
      <c r="P87" s="143" t="s">
        <v>63</v>
      </c>
      <c r="Q87" s="143" t="s">
        <v>63</v>
      </c>
      <c r="R87" s="143">
        <v>113</v>
      </c>
      <c r="S87" s="143">
        <v>131</v>
      </c>
      <c r="T87" s="143" t="s">
        <v>64</v>
      </c>
      <c r="U87" s="143">
        <v>140</v>
      </c>
      <c r="V87" s="178" t="str">
        <f>CHOOSE(MATCH(U:U,{0,1,140,150,160,800000000}),"VACIO","140 y -","140-150","150-160","&gt;160","")</f>
        <v>140-150</v>
      </c>
      <c r="W87" s="143">
        <v>70</v>
      </c>
      <c r="X87" s="178" t="str">
        <f>CHOOSE(MATCH(W:W,{0,1,90,120,800000000}),"VACIO","90 y -","90-120","&gt;120","")</f>
        <v>90 y -</v>
      </c>
      <c r="Y87" s="143" t="s">
        <v>65</v>
      </c>
      <c r="Z87" s="143" t="s">
        <v>65</v>
      </c>
      <c r="AA87" s="143" t="s">
        <v>65</v>
      </c>
      <c r="AB87" s="143" t="s">
        <v>63</v>
      </c>
      <c r="AC87" s="143" t="s">
        <v>72</v>
      </c>
      <c r="AD87" s="193" t="s">
        <v>73</v>
      </c>
      <c r="AE87" s="194">
        <v>43490</v>
      </c>
      <c r="AF87" s="195" t="s">
        <v>333</v>
      </c>
      <c r="AG87" s="216" t="s">
        <v>63</v>
      </c>
      <c r="AH87" s="219"/>
      <c r="AI87" s="197"/>
      <c r="AJ87" s="217">
        <v>239</v>
      </c>
      <c r="AK87" s="144">
        <v>43649</v>
      </c>
      <c r="AL87" s="143">
        <v>188</v>
      </c>
      <c r="AM87" s="143">
        <v>117</v>
      </c>
      <c r="AN87" s="178" t="str">
        <f>CHOOSE(MATCH(AM:AM,{0;1;100;800000000}),"VACIO","100 y -","100 y +","")</f>
        <v>100 y +</v>
      </c>
      <c r="AO87" s="143">
        <v>95</v>
      </c>
      <c r="AP87" s="143">
        <v>194</v>
      </c>
      <c r="AQ87" s="143">
        <v>9.4</v>
      </c>
      <c r="AR87" s="178" t="str">
        <f>CHOOSE(MATCH(AQ:AQ,{0,1,7,8,9,12,30}),"VACIO","7 y -","7-8","8-9","9-12","&gt;12","")</f>
        <v>9-12</v>
      </c>
      <c r="AS87" s="143">
        <v>49.3</v>
      </c>
      <c r="AT87" s="178" t="str">
        <f>CHOOSE(MATCH(AS:AS,{0,0.1,30,80000000}),"VACIO","30 y -","30 y +","")</f>
        <v>30 y +</v>
      </c>
      <c r="AU87" s="143">
        <v>0.9</v>
      </c>
      <c r="AV87" s="236">
        <v>79</v>
      </c>
      <c r="AW87" s="178" t="str">
        <f>CHOOSE(MATCH(AV:AV,{0,0.1,30,80000000}),"VACIO","30 y -","30 y +","")</f>
        <v>30 y +</v>
      </c>
      <c r="AX87" s="242">
        <v>88</v>
      </c>
      <c r="AY87" s="178" t="str">
        <f ca="1">CHOOSE(MATCH(AX:AX,{0,1,15,30,45,60,80000000}),"VACIO","15 y -","15-29","30-44","45-59","60 y +","")</f>
        <v>60 y +</v>
      </c>
      <c r="AZ87" s="143" t="s">
        <v>76</v>
      </c>
      <c r="BA87" s="144">
        <v>42845</v>
      </c>
      <c r="BB87" s="247" t="str">
        <f ca="1" t="shared" si="11"/>
        <v>No Vigente</v>
      </c>
      <c r="BC87" s="143" t="s">
        <v>218</v>
      </c>
      <c r="BD87" s="144">
        <v>43672</v>
      </c>
      <c r="BE87" s="144">
        <v>43739</v>
      </c>
      <c r="BF87" s="251" t="str">
        <f ca="1" t="shared" si="12"/>
        <v>activo</v>
      </c>
      <c r="BG87" s="193"/>
    </row>
    <row r="88" s="129" customFormat="1" ht="15" customHeight="1" spans="1:59">
      <c r="A88" s="145" t="s">
        <v>334</v>
      </c>
      <c r="B88" s="146" t="s">
        <v>335</v>
      </c>
      <c r="C88" s="146">
        <v>2442</v>
      </c>
      <c r="D88" s="147">
        <v>15339</v>
      </c>
      <c r="E88" s="175">
        <f ca="1" t="shared" si="8"/>
        <v>43990</v>
      </c>
      <c r="F88" s="176">
        <f ca="1" t="shared" si="9"/>
        <v>28651</v>
      </c>
      <c r="G88" s="177">
        <f ca="1" t="shared" si="10"/>
        <v>78</v>
      </c>
      <c r="H88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88" s="146">
        <v>1</v>
      </c>
      <c r="J88" s="147">
        <v>39398</v>
      </c>
      <c r="K88" s="146" t="s">
        <v>59</v>
      </c>
      <c r="L88" s="146" t="s">
        <v>60</v>
      </c>
      <c r="M88" s="146" t="s">
        <v>336</v>
      </c>
      <c r="N88" s="146" t="s">
        <v>62</v>
      </c>
      <c r="O88" s="146" t="s">
        <v>62</v>
      </c>
      <c r="P88" s="143" t="s">
        <v>63</v>
      </c>
      <c r="Q88" s="143" t="s">
        <v>63</v>
      </c>
      <c r="R88" s="146">
        <v>67</v>
      </c>
      <c r="S88" s="146">
        <v>66</v>
      </c>
      <c r="T88" s="146" t="s">
        <v>71</v>
      </c>
      <c r="U88" s="146">
        <v>120</v>
      </c>
      <c r="V88" s="178" t="str">
        <f>CHOOSE(MATCH(U:U,{0,1,140,150,160,800000000}),"VACIO","140 y -","140-150","150-160","&gt;160","")</f>
        <v>140 y -</v>
      </c>
      <c r="W88" s="146">
        <v>70</v>
      </c>
      <c r="X88" s="178" t="str">
        <f>CHOOSE(MATCH(W:W,{0,1,90,120,800000000}),"VACIO","90 y -","90-120","&gt;120","")</f>
        <v>90 y -</v>
      </c>
      <c r="Y88" s="146" t="s">
        <v>63</v>
      </c>
      <c r="Z88" s="146" t="s">
        <v>65</v>
      </c>
      <c r="AA88" s="146" t="s">
        <v>65</v>
      </c>
      <c r="AB88" s="146" t="s">
        <v>65</v>
      </c>
      <c r="AC88" s="146" t="s">
        <v>72</v>
      </c>
      <c r="AD88" s="196" t="s">
        <v>67</v>
      </c>
      <c r="AE88" s="197"/>
      <c r="AF88" s="197"/>
      <c r="AG88" s="219" t="s">
        <v>63</v>
      </c>
      <c r="AH88" s="219" t="s">
        <v>144</v>
      </c>
      <c r="AI88" s="198">
        <v>43105</v>
      </c>
      <c r="AJ88" s="218">
        <v>110</v>
      </c>
      <c r="AK88" s="147">
        <v>43272</v>
      </c>
      <c r="AL88" s="146">
        <v>146</v>
      </c>
      <c r="AM88" s="146">
        <v>78</v>
      </c>
      <c r="AN88" s="178" t="str">
        <f>CHOOSE(MATCH(AM:AM,{0,1,100,800000000}),"VACIO","100 y -","100 y +","")</f>
        <v>100 y -</v>
      </c>
      <c r="AO88" s="146">
        <v>49</v>
      </c>
      <c r="AP88" s="146">
        <v>93</v>
      </c>
      <c r="AQ88" s="146">
        <v>6.3</v>
      </c>
      <c r="AR88" s="178" t="str">
        <f>CHOOSE(MATCH(AQ:AQ,{0,1,7,8,9,12,30}),"VACIO","7 y -","7-8","8-9","9-12","&gt;12","")</f>
        <v>7 y -</v>
      </c>
      <c r="AS88" s="146">
        <v>1</v>
      </c>
      <c r="AT88" s="178" t="str">
        <f>CHOOSE(MATCH(AS:AS,{0,0.1,30,80000000}),"VACIO","30 y -","30 y +","")</f>
        <v>30 y -</v>
      </c>
      <c r="AU88" s="146">
        <v>0.7</v>
      </c>
      <c r="AV88" s="236">
        <f>IFERROR(AS:AS/AU:AU,"")</f>
        <v>1.42857142857143</v>
      </c>
      <c r="AW88" s="178" t="str">
        <f>CHOOSE(MATCH(AV:AV,{0,0.1,30,80000000}),"VACIO","30 y -","30 y +","")</f>
        <v>30 y -</v>
      </c>
      <c r="AX88" s="242">
        <v>84</v>
      </c>
      <c r="AY88" s="178" t="str">
        <f ca="1">CHOOSE(MATCH(AX:AX,{0,1,15,30,45,60,80000000}),"VACIO","15 y -","15-29","30-44","45-59","60 y +","")</f>
        <v>60 y +</v>
      </c>
      <c r="AZ88" s="146" t="s">
        <v>76</v>
      </c>
      <c r="BA88" s="147"/>
      <c r="BB88" s="247" t="str">
        <f ca="1" t="shared" si="11"/>
        <v>No Vigente</v>
      </c>
      <c r="BC88" s="146"/>
      <c r="BD88" s="147">
        <v>43676</v>
      </c>
      <c r="BE88" s="147">
        <v>44013</v>
      </c>
      <c r="BF88" s="251" t="str">
        <f ca="1" t="shared" si="12"/>
        <v>activo</v>
      </c>
      <c r="BG88" s="196"/>
    </row>
    <row r="89" s="129" customFormat="1" ht="15" customHeight="1" spans="1:59">
      <c r="A89" s="145" t="s">
        <v>337</v>
      </c>
      <c r="B89" s="146" t="s">
        <v>338</v>
      </c>
      <c r="C89" s="146">
        <v>367</v>
      </c>
      <c r="D89" s="147">
        <v>23674</v>
      </c>
      <c r="E89" s="175">
        <f ca="1" t="shared" si="8"/>
        <v>43990</v>
      </c>
      <c r="F89" s="176">
        <f ca="1" t="shared" si="9"/>
        <v>20316</v>
      </c>
      <c r="G89" s="177">
        <f ca="1" t="shared" si="10"/>
        <v>55</v>
      </c>
      <c r="H8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9" s="146">
        <v>1</v>
      </c>
      <c r="J89" s="147">
        <v>38755</v>
      </c>
      <c r="K89" s="146" t="s">
        <v>101</v>
      </c>
      <c r="L89" s="146" t="s">
        <v>70</v>
      </c>
      <c r="M89" s="146" t="s">
        <v>149</v>
      </c>
      <c r="N89" s="146" t="s">
        <v>62</v>
      </c>
      <c r="O89" s="146" t="s">
        <v>62</v>
      </c>
      <c r="P89" s="143" t="s">
        <v>63</v>
      </c>
      <c r="Q89" s="143" t="s">
        <v>63</v>
      </c>
      <c r="R89" s="146">
        <v>84</v>
      </c>
      <c r="S89" s="146">
        <v>75</v>
      </c>
      <c r="T89" s="146" t="s">
        <v>76</v>
      </c>
      <c r="U89" s="146">
        <v>130</v>
      </c>
      <c r="V89" s="178" t="str">
        <f>CHOOSE(MATCH(U:U,{0,1,140,150,160,800000000}),"VACIO","140 y -","140-150","150-160","&gt;160","")</f>
        <v>140 y -</v>
      </c>
      <c r="W89" s="146">
        <v>70</v>
      </c>
      <c r="X89" s="178" t="str">
        <f>CHOOSE(MATCH(W:W,{0,1,90,120,800000000}),"VACIO","90 y -","90-120","&gt;120","")</f>
        <v>90 y -</v>
      </c>
      <c r="Y89" s="146" t="s">
        <v>65</v>
      </c>
      <c r="Z89" s="146" t="s">
        <v>63</v>
      </c>
      <c r="AA89" s="146" t="s">
        <v>65</v>
      </c>
      <c r="AB89" s="146" t="s">
        <v>65</v>
      </c>
      <c r="AC89" s="146" t="s">
        <v>72</v>
      </c>
      <c r="AD89" s="196" t="s">
        <v>73</v>
      </c>
      <c r="AE89" s="198">
        <v>43857</v>
      </c>
      <c r="AF89" s="197" t="s">
        <v>74</v>
      </c>
      <c r="AG89" s="219" t="s">
        <v>63</v>
      </c>
      <c r="AH89" s="219"/>
      <c r="AI89" s="197"/>
      <c r="AJ89" s="218">
        <v>171</v>
      </c>
      <c r="AK89" s="147">
        <v>43368</v>
      </c>
      <c r="AL89" s="146">
        <v>100</v>
      </c>
      <c r="AM89" s="146">
        <v>50</v>
      </c>
      <c r="AN89" s="178" t="str">
        <f>CHOOSE(MATCH(AM:AM,{0,1,100,800000000}),"VACIO","100 y -","100 y +","")</f>
        <v>100 y -</v>
      </c>
      <c r="AO89" s="146">
        <v>27</v>
      </c>
      <c r="AP89" s="146">
        <v>118</v>
      </c>
      <c r="AQ89" s="146">
        <v>9.1</v>
      </c>
      <c r="AR89" s="178" t="str">
        <f>CHOOSE(MATCH(AQ:AQ,{0,1,7,8,9,12,30}),"VACIO","7 y -","7-8","8-9","9-12","&gt;12","")</f>
        <v>9-12</v>
      </c>
      <c r="AS89" s="146">
        <v>6</v>
      </c>
      <c r="AT89" s="178" t="str">
        <f>CHOOSE(MATCH(AS:AS,{0,0.1,30,80000000}),"VACIO","30 y -","30 y +","")</f>
        <v>30 y -</v>
      </c>
      <c r="AU89" s="146">
        <v>0.8</v>
      </c>
      <c r="AV89" s="236">
        <v>6.17</v>
      </c>
      <c r="AW89" s="178" t="str">
        <f>CHOOSE(MATCH(AV:AV,{0,0.1,30,80000000}),"VACIO","30 y -","30 y +","")</f>
        <v>30 y -</v>
      </c>
      <c r="AX89" s="242">
        <v>101</v>
      </c>
      <c r="AY89" s="178" t="str">
        <f ca="1">CHOOSE(MATCH(AX:AX,{0;1;15;30;45;60;80000000}),"VACIO","15 y -","15-29","30-44","45-59","60 y +","")</f>
        <v>60 y +</v>
      </c>
      <c r="AZ89" s="146"/>
      <c r="BA89" s="147">
        <v>42955</v>
      </c>
      <c r="BB89" s="247" t="str">
        <f ca="1" t="shared" si="11"/>
        <v>No Vigente</v>
      </c>
      <c r="BC89" s="146" t="s">
        <v>77</v>
      </c>
      <c r="BD89" s="147">
        <v>43867</v>
      </c>
      <c r="BE89" s="147">
        <v>43891</v>
      </c>
      <c r="BF89" s="251" t="str">
        <f ca="1" t="shared" si="12"/>
        <v>activo</v>
      </c>
      <c r="BG89" s="196"/>
    </row>
    <row r="90" s="129" customFormat="1" ht="15" customHeight="1" spans="1:59">
      <c r="A90" s="145" t="s">
        <v>339</v>
      </c>
      <c r="B90" s="146" t="s">
        <v>340</v>
      </c>
      <c r="C90" s="146">
        <v>5205</v>
      </c>
      <c r="D90" s="147">
        <v>19052</v>
      </c>
      <c r="E90" s="175">
        <f ca="1" t="shared" si="8"/>
        <v>43990</v>
      </c>
      <c r="F90" s="176">
        <f ca="1" t="shared" si="9"/>
        <v>24938</v>
      </c>
      <c r="G90" s="177">
        <f ca="1" t="shared" si="10"/>
        <v>68</v>
      </c>
      <c r="H90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90" s="146">
        <v>1</v>
      </c>
      <c r="J90" s="147">
        <v>40350</v>
      </c>
      <c r="K90" s="146" t="s">
        <v>59</v>
      </c>
      <c r="L90" s="146" t="s">
        <v>60</v>
      </c>
      <c r="M90" s="146"/>
      <c r="N90" s="146"/>
      <c r="O90" s="146"/>
      <c r="P90" s="143" t="s">
        <v>63</v>
      </c>
      <c r="Q90" s="143" t="s">
        <v>63</v>
      </c>
      <c r="R90" s="146">
        <v>77.8</v>
      </c>
      <c r="S90" s="146">
        <v>72.5</v>
      </c>
      <c r="T90" s="146" t="s">
        <v>64</v>
      </c>
      <c r="U90" s="146">
        <v>110</v>
      </c>
      <c r="V90" s="178" t="str">
        <f>CHOOSE(MATCH(U:U,{0,1,140,150,160,800000000}),"VACIO","140 y -","140-150","150-160","&gt;160","")</f>
        <v>140 y -</v>
      </c>
      <c r="W90" s="146">
        <v>70</v>
      </c>
      <c r="X90" s="178" t="str">
        <f>CHOOSE(MATCH(W:W,{0,1,90,120,800000000}),"VACIO","90 y -","90-120","&gt;120","")</f>
        <v>90 y -</v>
      </c>
      <c r="Y90" s="146" t="s">
        <v>63</v>
      </c>
      <c r="Z90" s="146" t="s">
        <v>65</v>
      </c>
      <c r="AA90" s="146" t="s">
        <v>65</v>
      </c>
      <c r="AB90" s="146" t="s">
        <v>63</v>
      </c>
      <c r="AC90" s="146" t="s">
        <v>72</v>
      </c>
      <c r="AD90" s="196" t="s">
        <v>67</v>
      </c>
      <c r="AE90" s="197"/>
      <c r="AF90" s="197"/>
      <c r="AG90" s="219"/>
      <c r="AH90" s="219" t="s">
        <v>341</v>
      </c>
      <c r="AI90" s="198">
        <v>43046</v>
      </c>
      <c r="AJ90" s="218">
        <v>94</v>
      </c>
      <c r="AK90" s="147">
        <v>42927</v>
      </c>
      <c r="AL90" s="146">
        <v>199</v>
      </c>
      <c r="AM90" s="146">
        <v>110</v>
      </c>
      <c r="AN90" s="178" t="str">
        <f>CHOOSE(MATCH(AM:AM,{0,1,100,800000000}),"VACIO","100 y -","100 y +","")</f>
        <v>100 y +</v>
      </c>
      <c r="AO90" s="146">
        <v>73</v>
      </c>
      <c r="AP90" s="146">
        <v>78</v>
      </c>
      <c r="AQ90" s="146"/>
      <c r="AR90" s="178" t="str">
        <f>CHOOSE(MATCH(AQ:AQ,{0,1,7,8,9,12,30}),"VACIO","7 y -","7-8","8-9","9-12","&gt;12","")</f>
        <v>VACIO</v>
      </c>
      <c r="AS90" s="146"/>
      <c r="AT90" s="178" t="str">
        <f>CHOOSE(MATCH(AS:AS,{0,0.1,30,80000000}),"VACIO","30 y -","30 y +","")</f>
        <v>VACIO</v>
      </c>
      <c r="AU90" s="146">
        <v>0.6</v>
      </c>
      <c r="AV90" s="236"/>
      <c r="AW90" s="178" t="str">
        <f>CHOOSE(MATCH(AV:AV,{0,0.1,30,80000000}),"VACIO","30 y -","30 y +","")</f>
        <v>VACIO</v>
      </c>
      <c r="AX90" s="242">
        <v>95</v>
      </c>
      <c r="AY90" s="178" t="str">
        <f ca="1">CHOOSE(MATCH(AX:AX,{0;1;15;30;45;60;80000000}),"VACIO","15 y -","15-29","30-44","45-59","60 y +","")</f>
        <v>60 y +</v>
      </c>
      <c r="AZ90" s="146"/>
      <c r="BA90" s="147"/>
      <c r="BB90" s="247" t="str">
        <f ca="1" t="shared" si="11"/>
        <v>No Vigente</v>
      </c>
      <c r="BC90" s="146"/>
      <c r="BD90" s="147">
        <v>43487</v>
      </c>
      <c r="BE90" s="147">
        <v>43497</v>
      </c>
      <c r="BF90" s="251" t="str">
        <f ca="1" t="shared" si="12"/>
        <v>pasivo</v>
      </c>
      <c r="BG90" s="196" t="s">
        <v>342</v>
      </c>
    </row>
    <row r="91" s="129" customFormat="1" ht="15" customHeight="1" spans="1:59">
      <c r="A91" s="145" t="s">
        <v>343</v>
      </c>
      <c r="B91" s="146" t="s">
        <v>344</v>
      </c>
      <c r="C91" s="146">
        <v>5410</v>
      </c>
      <c r="D91" s="147">
        <v>23536</v>
      </c>
      <c r="E91" s="175">
        <f ca="1" t="shared" si="8"/>
        <v>43990</v>
      </c>
      <c r="F91" s="176">
        <f ca="1" t="shared" si="9"/>
        <v>20454</v>
      </c>
      <c r="G91" s="177">
        <f ca="1" t="shared" si="10"/>
        <v>56</v>
      </c>
      <c r="H9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1" s="146">
        <v>1</v>
      </c>
      <c r="J91" s="198">
        <v>37581</v>
      </c>
      <c r="K91" s="146" t="s">
        <v>101</v>
      </c>
      <c r="L91" s="146" t="s">
        <v>102</v>
      </c>
      <c r="M91" s="146" t="s">
        <v>149</v>
      </c>
      <c r="N91" s="146" t="s">
        <v>62</v>
      </c>
      <c r="O91" s="146" t="s">
        <v>62</v>
      </c>
      <c r="P91" s="143" t="s">
        <v>63</v>
      </c>
      <c r="Q91" s="143" t="s">
        <v>63</v>
      </c>
      <c r="R91" s="146">
        <v>85</v>
      </c>
      <c r="S91" s="146">
        <v>96</v>
      </c>
      <c r="T91" s="146" t="s">
        <v>64</v>
      </c>
      <c r="U91" s="146">
        <v>131</v>
      </c>
      <c r="V91" s="178" t="str">
        <f>CHOOSE(MATCH(U:U,{0,1,140,150,160,800000000}),"VACIO","140 y -","140-150","150-160","&gt;160","")</f>
        <v>140 y -</v>
      </c>
      <c r="W91" s="146">
        <v>88</v>
      </c>
      <c r="X91" s="178" t="str">
        <f>CHOOSE(MATCH(W:W,{0,1,90,120,800000000}),"VACIO","90 y -","90-120","&gt;120","")</f>
        <v>90 y -</v>
      </c>
      <c r="Y91" s="146" t="s">
        <v>65</v>
      </c>
      <c r="Z91" s="146" t="s">
        <v>65</v>
      </c>
      <c r="AA91" s="146" t="s">
        <v>65</v>
      </c>
      <c r="AB91" s="146" t="s">
        <v>63</v>
      </c>
      <c r="AC91" s="146" t="s">
        <v>66</v>
      </c>
      <c r="AD91" s="196" t="s">
        <v>73</v>
      </c>
      <c r="AE91" s="198">
        <v>43319</v>
      </c>
      <c r="AF91" s="197" t="s">
        <v>73</v>
      </c>
      <c r="AG91" s="219"/>
      <c r="AH91" s="219"/>
      <c r="AI91" s="197"/>
      <c r="AJ91" s="218">
        <v>260</v>
      </c>
      <c r="AK91" s="147">
        <v>43339</v>
      </c>
      <c r="AL91" s="146">
        <v>161</v>
      </c>
      <c r="AM91" s="146">
        <v>98</v>
      </c>
      <c r="AN91" s="178" t="str">
        <f>CHOOSE(MATCH(AM:AM,{0,1,100,800000000}),"VACIO","100 y -","100 y +","")</f>
        <v>100 y -</v>
      </c>
      <c r="AO91" s="146">
        <v>43</v>
      </c>
      <c r="AP91" s="146">
        <v>100</v>
      </c>
      <c r="AQ91" s="146">
        <v>8.5</v>
      </c>
      <c r="AR91" s="178" t="str">
        <f>CHOOSE(MATCH(AQ:AQ,{0,1,7,8,9,12,30}),"VACIO","7 y -","7-8","8-9","9-12","&gt;12","")</f>
        <v>8-9</v>
      </c>
      <c r="AS91" s="146">
        <v>18</v>
      </c>
      <c r="AT91" s="178" t="str">
        <f>CHOOSE(MATCH(AS:AS,{0,0.1,30,80000000}),"VACIO","30 y -","30 y +","")</f>
        <v>30 y -</v>
      </c>
      <c r="AU91" s="146">
        <v>1</v>
      </c>
      <c r="AV91" s="236">
        <v>14</v>
      </c>
      <c r="AW91" s="178" t="str">
        <f>CHOOSE(MATCH(AV:AV,{0,0.1,30,80000000}),"VACIO","30 y -","30 y +","")</f>
        <v>30 y -</v>
      </c>
      <c r="AX91" s="242">
        <v>84</v>
      </c>
      <c r="AY91" s="178" t="str">
        <f ca="1">CHOOSE(MATCH(AX:AX,{0,1,15,30,45,60,80000000}),"VACIO","15 y -","15-29","30-44","45-59","60 y +","")</f>
        <v>60 y +</v>
      </c>
      <c r="AZ91" s="146"/>
      <c r="BA91" s="147">
        <v>43510</v>
      </c>
      <c r="BB91" s="247" t="str">
        <f ca="1" t="shared" si="11"/>
        <v>No Vigente</v>
      </c>
      <c r="BC91" s="146"/>
      <c r="BD91" s="147">
        <v>43808</v>
      </c>
      <c r="BE91" s="147">
        <v>43862</v>
      </c>
      <c r="BF91" s="251" t="str">
        <f ca="1" t="shared" si="12"/>
        <v>activo</v>
      </c>
      <c r="BG91" s="196"/>
    </row>
    <row r="92" s="129" customFormat="1" ht="15" customHeight="1" spans="1:59">
      <c r="A92" s="142" t="s">
        <v>345</v>
      </c>
      <c r="B92" s="143" t="s">
        <v>346</v>
      </c>
      <c r="C92" s="143">
        <v>6656</v>
      </c>
      <c r="D92" s="144">
        <v>28928</v>
      </c>
      <c r="E92" s="175">
        <f ca="1" t="shared" si="8"/>
        <v>43990</v>
      </c>
      <c r="F92" s="176">
        <f ca="1" t="shared" si="9"/>
        <v>15062</v>
      </c>
      <c r="G92" s="177">
        <f ca="1" t="shared" si="10"/>
        <v>41</v>
      </c>
      <c r="H92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92" s="143">
        <v>1</v>
      </c>
      <c r="J92" s="144">
        <v>43026</v>
      </c>
      <c r="K92" s="143" t="s">
        <v>59</v>
      </c>
      <c r="L92" s="143" t="s">
        <v>70</v>
      </c>
      <c r="M92" s="143"/>
      <c r="N92" s="143" t="s">
        <v>62</v>
      </c>
      <c r="O92" s="143" t="s">
        <v>62</v>
      </c>
      <c r="P92" s="143" t="s">
        <v>63</v>
      </c>
      <c r="Q92" s="143" t="s">
        <v>63</v>
      </c>
      <c r="R92" s="143">
        <v>69.4</v>
      </c>
      <c r="S92" s="259">
        <v>69.5</v>
      </c>
      <c r="T92" s="143" t="s">
        <v>85</v>
      </c>
      <c r="U92" s="143">
        <v>118</v>
      </c>
      <c r="V92" s="178" t="str">
        <f>CHOOSE(MATCH(U:U,{0,1,140,150,160,800000000}),"VACIO","140 y -","140-150","150-160","&gt;160","")</f>
        <v>140 y -</v>
      </c>
      <c r="W92" s="143">
        <v>62</v>
      </c>
      <c r="X92" s="178" t="str">
        <f>CHOOSE(MATCH(W:W,{0;1;90;120;800000000}),"VACIO","90 y -","90-120","&gt;120","")</f>
        <v>90 y -</v>
      </c>
      <c r="Y92" s="143" t="s">
        <v>63</v>
      </c>
      <c r="Z92" s="143" t="s">
        <v>63</v>
      </c>
      <c r="AA92" s="143" t="s">
        <v>63</v>
      </c>
      <c r="AB92" s="143" t="s">
        <v>65</v>
      </c>
      <c r="AC92" s="143" t="s">
        <v>66</v>
      </c>
      <c r="AD92" s="193" t="s">
        <v>73</v>
      </c>
      <c r="AE92" s="194">
        <v>43368</v>
      </c>
      <c r="AF92" s="195" t="s">
        <v>74</v>
      </c>
      <c r="AG92" s="216" t="s">
        <v>63</v>
      </c>
      <c r="AH92" s="216"/>
      <c r="AI92" s="195"/>
      <c r="AJ92" s="217">
        <v>100</v>
      </c>
      <c r="AK92" s="144">
        <v>43843</v>
      </c>
      <c r="AL92" s="143">
        <v>243</v>
      </c>
      <c r="AM92" s="143">
        <v>127</v>
      </c>
      <c r="AN92" s="178" t="str">
        <f>CHOOSE(MATCH(AM:AM,{0,1,100,800000000}),"VACIO","100 y -","100 y +","")</f>
        <v>100 y +</v>
      </c>
      <c r="AO92" s="143">
        <v>50</v>
      </c>
      <c r="AP92" s="143">
        <v>143</v>
      </c>
      <c r="AQ92" s="143">
        <v>6</v>
      </c>
      <c r="AR92" s="178" t="str">
        <f>CHOOSE(MATCH(AQ:AQ,{0;1;7;8;9;12;30}),"VACIO","7 y -","7-8","8-9","9-12","&gt;12","")</f>
        <v>7 y -</v>
      </c>
      <c r="AS92" s="143">
        <v>16</v>
      </c>
      <c r="AT92" s="178" t="str">
        <f>CHOOSE(MATCH(AS:AS,{0,0.1,30,80000000}),"VACIO","30 y -","30 y +","")</f>
        <v>30 y -</v>
      </c>
      <c r="AU92" s="143">
        <v>0.4</v>
      </c>
      <c r="AV92" s="236">
        <v>14</v>
      </c>
      <c r="AW92" s="178" t="str">
        <f>CHOOSE(MATCH(AV:AV,{0,0.1,30,80000000}),"VACIO","30 y -","30 y +","")</f>
        <v>30 y -</v>
      </c>
      <c r="AX92" s="242">
        <v>130.2</v>
      </c>
      <c r="AY92" s="178" t="str">
        <f ca="1">CHOOSE(MATCH(AX:AX,{0,1,15,30,45,60,80000000}),"VACIO","15 y -","15-29","30-44","45-59","60 y +","")</f>
        <v>60 y +</v>
      </c>
      <c r="AZ92" s="143"/>
      <c r="BA92" s="144">
        <v>43843</v>
      </c>
      <c r="BB92" s="175">
        <v>44013</v>
      </c>
      <c r="BC92" s="143" t="s">
        <v>77</v>
      </c>
      <c r="BD92" s="144">
        <v>43827</v>
      </c>
      <c r="BE92" s="144">
        <v>43831</v>
      </c>
      <c r="BF92" s="251" t="str">
        <f ca="1" t="shared" si="12"/>
        <v>activo</v>
      </c>
      <c r="BG92" s="193"/>
    </row>
    <row r="93" s="129" customFormat="1" ht="17.25" customHeight="1" spans="1:59">
      <c r="A93" s="142" t="s">
        <v>347</v>
      </c>
      <c r="B93" s="143" t="s">
        <v>348</v>
      </c>
      <c r="C93" s="143">
        <v>5109</v>
      </c>
      <c r="D93" s="144">
        <v>29788</v>
      </c>
      <c r="E93" s="175">
        <f ca="1" t="shared" si="8"/>
        <v>43990</v>
      </c>
      <c r="F93" s="176">
        <f ca="1" t="shared" si="9"/>
        <v>14202</v>
      </c>
      <c r="G93" s="177">
        <f ca="1" t="shared" si="10"/>
        <v>38</v>
      </c>
      <c r="H93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93" s="143">
        <v>1</v>
      </c>
      <c r="J93" s="144">
        <v>43011</v>
      </c>
      <c r="K93" s="143" t="s">
        <v>101</v>
      </c>
      <c r="L93" s="143" t="s">
        <v>60</v>
      </c>
      <c r="M93" s="143"/>
      <c r="N93" s="143"/>
      <c r="O93" s="143"/>
      <c r="P93" s="143" t="s">
        <v>63</v>
      </c>
      <c r="Q93" s="143" t="s">
        <v>63</v>
      </c>
      <c r="R93" s="143">
        <v>130</v>
      </c>
      <c r="S93" s="143">
        <v>123.8</v>
      </c>
      <c r="T93" s="143" t="s">
        <v>64</v>
      </c>
      <c r="U93" s="143">
        <v>140</v>
      </c>
      <c r="V93" s="178" t="str">
        <f>CHOOSE(MATCH(U:U,{0,1,140,150,160,800000000}),"VACIO","140 y -","140-150","150-160","&gt;160","")</f>
        <v>140-150</v>
      </c>
      <c r="W93" s="143">
        <v>90</v>
      </c>
      <c r="X93" s="178" t="str">
        <f>CHOOSE(MATCH(W:W,{0,1,90,120,800000000}),"VACIO","90 y -","90-120","&gt;120","")</f>
        <v>90-120</v>
      </c>
      <c r="Y93" s="143" t="s">
        <v>63</v>
      </c>
      <c r="Z93" s="143" t="s">
        <v>65</v>
      </c>
      <c r="AA93" s="143" t="s">
        <v>63</v>
      </c>
      <c r="AB93" s="143" t="s">
        <v>63</v>
      </c>
      <c r="AC93" s="143" t="s">
        <v>72</v>
      </c>
      <c r="AD93" s="193" t="s">
        <v>67</v>
      </c>
      <c r="AE93" s="194">
        <v>43081</v>
      </c>
      <c r="AF93" s="195" t="s">
        <v>74</v>
      </c>
      <c r="AG93" s="216"/>
      <c r="AH93" s="216"/>
      <c r="AI93" s="195"/>
      <c r="AJ93" s="217">
        <v>82</v>
      </c>
      <c r="AK93" s="144">
        <v>43347</v>
      </c>
      <c r="AL93" s="143">
        <v>141</v>
      </c>
      <c r="AM93" s="143">
        <v>80</v>
      </c>
      <c r="AN93" s="178" t="str">
        <f>CHOOSE(MATCH(AM:AM,{0,1,100,800000000}),"VACIO","100 y -","100 y +","")</f>
        <v>100 y -</v>
      </c>
      <c r="AO93" s="143">
        <v>40</v>
      </c>
      <c r="AP93" s="143">
        <v>105</v>
      </c>
      <c r="AQ93" s="143">
        <v>6.2</v>
      </c>
      <c r="AR93" s="178" t="str">
        <f>CHOOSE(MATCH(AQ:AQ,{0,1,7,8,9,12,30}),"VACIO","7 y -","7-8","8-9","9-12","&gt;12","")</f>
        <v>7 y -</v>
      </c>
      <c r="AS93" s="143">
        <v>74</v>
      </c>
      <c r="AT93" s="178" t="str">
        <f>CHOOSE(MATCH(AS:AS,{0,0.1,30,80000000}),"VACIO","30 y -","30 y +","")</f>
        <v>30 y +</v>
      </c>
      <c r="AU93" s="143">
        <v>0.9</v>
      </c>
      <c r="AV93" s="236">
        <v>45</v>
      </c>
      <c r="AW93" s="178" t="str">
        <f>CHOOSE(MATCH(AV:AV,{0,0.1,30,80000000}),"VACIO","30 y -","30 y +","")</f>
        <v>30 y +</v>
      </c>
      <c r="AX93" s="242">
        <v>108</v>
      </c>
      <c r="AY93" s="178" t="str">
        <f ca="1">CHOOSE(MATCH(AX:AX,{0,1,15,30,45,60,80000000}),"VACIO","15 y -","15-29","30-44","45-59","60 y +","")</f>
        <v>60 y +</v>
      </c>
      <c r="AZ93" s="143" t="s">
        <v>76</v>
      </c>
      <c r="BA93" s="144"/>
      <c r="BB93" s="247" t="str">
        <f ca="1" t="shared" ref="BB93:BB156" si="13">IF((E:E-BA:BA)&lt;365,"Vigente","No Vigente")</f>
        <v>No Vigente</v>
      </c>
      <c r="BC93" s="143"/>
      <c r="BD93" s="144">
        <v>43753</v>
      </c>
      <c r="BE93" s="144">
        <v>43770</v>
      </c>
      <c r="BF93" s="251" t="str">
        <f ca="1" t="shared" si="12"/>
        <v>activo</v>
      </c>
      <c r="BG93" s="193" t="s">
        <v>268</v>
      </c>
    </row>
    <row r="94" s="129" customFormat="1" ht="15" customHeight="1" spans="1:59">
      <c r="A94" s="256" t="s">
        <v>349</v>
      </c>
      <c r="B94" s="143" t="s">
        <v>350</v>
      </c>
      <c r="C94" s="143">
        <v>5283</v>
      </c>
      <c r="D94" s="167">
        <v>28393</v>
      </c>
      <c r="E94" s="175">
        <f ca="1" t="shared" si="8"/>
        <v>43990</v>
      </c>
      <c r="F94" s="176">
        <f ca="1" t="shared" si="9"/>
        <v>15597</v>
      </c>
      <c r="G94" s="177">
        <f ca="1" t="shared" si="10"/>
        <v>42</v>
      </c>
      <c r="H94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94" s="143">
        <v>1</v>
      </c>
      <c r="J94" s="167">
        <v>42171</v>
      </c>
      <c r="K94" s="143" t="s">
        <v>59</v>
      </c>
      <c r="L94" s="143" t="s">
        <v>60</v>
      </c>
      <c r="M94" s="166" t="s">
        <v>61</v>
      </c>
      <c r="N94" s="166"/>
      <c r="O94" s="166"/>
      <c r="P94" s="166" t="s">
        <v>63</v>
      </c>
      <c r="Q94" s="166" t="s">
        <v>63</v>
      </c>
      <c r="R94" s="143">
        <v>93</v>
      </c>
      <c r="S94" s="143">
        <v>96</v>
      </c>
      <c r="T94" s="143" t="s">
        <v>64</v>
      </c>
      <c r="U94" s="143">
        <v>130</v>
      </c>
      <c r="V94" s="178" t="str">
        <f>CHOOSE(MATCH(U:U,{0,1,140,150,160,800000000}),"VACIO","140 y -","140-150","150-160","&gt;160","")</f>
        <v>140 y -</v>
      </c>
      <c r="W94" s="143">
        <v>82</v>
      </c>
      <c r="X94" s="178" t="str">
        <f>CHOOSE(MATCH(W:W,{0,1,90,120,800000000}),"VACIO","90 y -","90-120","&gt;120","")</f>
        <v>90 y -</v>
      </c>
      <c r="Y94" s="166" t="s">
        <v>63</v>
      </c>
      <c r="Z94" s="143" t="s">
        <v>65</v>
      </c>
      <c r="AA94" s="143" t="s">
        <v>63</v>
      </c>
      <c r="AB94" s="143" t="s">
        <v>63</v>
      </c>
      <c r="AC94" s="143" t="s">
        <v>72</v>
      </c>
      <c r="AD94" s="193" t="s">
        <v>67</v>
      </c>
      <c r="AE94" s="209"/>
      <c r="AF94" s="209"/>
      <c r="AG94" s="227"/>
      <c r="AH94" s="227"/>
      <c r="AI94" s="209"/>
      <c r="AJ94" s="229">
        <v>103</v>
      </c>
      <c r="AK94" s="167">
        <v>43423</v>
      </c>
      <c r="AL94" s="166">
        <v>194</v>
      </c>
      <c r="AM94" s="166">
        <v>117</v>
      </c>
      <c r="AN94" s="178" t="str">
        <f>CHOOSE(MATCH(AM:AM,{0,1,100,800000000}),"VACIO","100 y -","100 y +","")</f>
        <v>100 y +</v>
      </c>
      <c r="AO94" s="166">
        <v>32</v>
      </c>
      <c r="AP94" s="166">
        <v>222</v>
      </c>
      <c r="AQ94" s="166"/>
      <c r="AR94" s="178" t="str">
        <f>CHOOSE(MATCH(AQ:AQ,{0,1,7,8,9,12,30}),"VACIO","7 y -","7-8","8-9","9-12","&gt;12","")</f>
        <v>VACIO</v>
      </c>
      <c r="AS94" s="166">
        <v>205</v>
      </c>
      <c r="AT94" s="178" t="str">
        <f>CHOOSE(MATCH(AS:AS,{0,0.1,30,80000000}),"VACIO","30 y -","30 y +","")</f>
        <v>30 y +</v>
      </c>
      <c r="AU94" s="166">
        <v>0.7</v>
      </c>
      <c r="AV94" s="166">
        <v>133</v>
      </c>
      <c r="AW94" s="178" t="str">
        <f>CHOOSE(MATCH(AV:AV,{0,0.1,30,80000000}),"VACIO","30 y -","30 y +","")</f>
        <v>30 y +</v>
      </c>
      <c r="AX94" s="166">
        <v>107</v>
      </c>
      <c r="AY94" s="178" t="str">
        <f ca="1">CHOOSE(MATCH(AX:AX,{0,1,15,30,45,60,80000000}),"VACIO","15 y -","15-29","30-44","45-59","60 y +","")</f>
        <v>60 y +</v>
      </c>
      <c r="AZ94" s="166" t="s">
        <v>76</v>
      </c>
      <c r="BA94" s="166"/>
      <c r="BB94" s="247" t="str">
        <f ca="1" t="shared" si="13"/>
        <v>No Vigente</v>
      </c>
      <c r="BC94" s="263"/>
      <c r="BD94" s="264">
        <v>43434</v>
      </c>
      <c r="BE94" s="167">
        <v>43709</v>
      </c>
      <c r="BF94" s="251" t="str">
        <f ca="1" t="shared" si="12"/>
        <v>activo</v>
      </c>
      <c r="BG94" s="208"/>
    </row>
    <row r="95" s="129" customFormat="1" ht="15" customHeight="1" spans="1:59">
      <c r="A95" s="142" t="s">
        <v>351</v>
      </c>
      <c r="B95" s="143" t="s">
        <v>352</v>
      </c>
      <c r="C95" s="143">
        <v>226</v>
      </c>
      <c r="D95" s="144">
        <v>21215</v>
      </c>
      <c r="E95" s="175">
        <f ca="1" t="shared" si="8"/>
        <v>43990</v>
      </c>
      <c r="F95" s="176">
        <f ca="1" t="shared" si="9"/>
        <v>22775</v>
      </c>
      <c r="G95" s="177">
        <f ca="1" t="shared" si="10"/>
        <v>62</v>
      </c>
      <c r="H9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5" s="143">
        <v>1</v>
      </c>
      <c r="J95" s="144">
        <v>42711</v>
      </c>
      <c r="K95" s="143" t="s">
        <v>101</v>
      </c>
      <c r="L95" s="143" t="s">
        <v>60</v>
      </c>
      <c r="M95" s="143" t="s">
        <v>61</v>
      </c>
      <c r="N95" s="143" t="s">
        <v>62</v>
      </c>
      <c r="O95" s="143" t="s">
        <v>62</v>
      </c>
      <c r="P95" s="143" t="s">
        <v>63</v>
      </c>
      <c r="Q95" s="143" t="s">
        <v>63</v>
      </c>
      <c r="R95" s="143">
        <v>84</v>
      </c>
      <c r="S95" s="143">
        <v>82</v>
      </c>
      <c r="T95" s="143" t="s">
        <v>64</v>
      </c>
      <c r="U95" s="143">
        <v>130</v>
      </c>
      <c r="V95" s="178" t="str">
        <f>CHOOSE(MATCH(U:U,{0,1,140,150,160,800000000}),"VACIO","140 y -","140-150","150-160","&gt;160","")</f>
        <v>140 y -</v>
      </c>
      <c r="W95" s="143">
        <v>80</v>
      </c>
      <c r="X95" s="178" t="str">
        <f>CHOOSE(MATCH(W:W,{0,1,90,120,800000000}),"VACIO","90 y -","90-120","&gt;120","")</f>
        <v>90 y -</v>
      </c>
      <c r="Y95" s="143" t="s">
        <v>63</v>
      </c>
      <c r="Z95" s="143" t="s">
        <v>65</v>
      </c>
      <c r="AA95" s="143" t="s">
        <v>65</v>
      </c>
      <c r="AB95" s="143" t="s">
        <v>63</v>
      </c>
      <c r="AC95" s="143" t="s">
        <v>72</v>
      </c>
      <c r="AD95" s="193" t="s">
        <v>67</v>
      </c>
      <c r="AE95" s="195"/>
      <c r="AF95" s="195"/>
      <c r="AG95" s="216" t="s">
        <v>63</v>
      </c>
      <c r="AH95" s="216"/>
      <c r="AI95" s="195"/>
      <c r="AJ95" s="217">
        <v>90</v>
      </c>
      <c r="AK95" s="144">
        <v>43642</v>
      </c>
      <c r="AL95" s="143">
        <v>204</v>
      </c>
      <c r="AM95" s="143">
        <v>121</v>
      </c>
      <c r="AN95" s="178" t="str">
        <f>CHOOSE(MATCH(AM:AM,{0,1,100,800000000}),"VACIO","100 y -","100 y +","")</f>
        <v>100 y +</v>
      </c>
      <c r="AO95" s="143">
        <v>39</v>
      </c>
      <c r="AP95" s="143">
        <v>220</v>
      </c>
      <c r="AQ95" s="143"/>
      <c r="AR95" s="178" t="str">
        <f>CHOOSE(MATCH(AQ:AQ,{0,1,7,8,9,12,30}),"VACIO","7 y -","7-8","8-9","9-12","&gt;12","")</f>
        <v>VACIO</v>
      </c>
      <c r="AS95" s="143">
        <v>12</v>
      </c>
      <c r="AT95" s="178" t="str">
        <f>CHOOSE(MATCH(AS:AS,{0,0.1,30,80000000}),"VACIO","30 y -","30 y +","")</f>
        <v>30 y -</v>
      </c>
      <c r="AU95" s="143">
        <v>1.3</v>
      </c>
      <c r="AV95" s="236">
        <f>IFERROR(AS:AS/AU:AU,"")</f>
        <v>9.23076923076923</v>
      </c>
      <c r="AW95" s="178" t="str">
        <f>CHOOSE(MATCH(AV:AV,{0,0.1,30,80000000}),"VACIO","30 y -","30 y +","")</f>
        <v>30 y -</v>
      </c>
      <c r="AX95" s="242">
        <v>59</v>
      </c>
      <c r="AY95" s="178" t="str">
        <f ca="1">CHOOSE(MATCH(AX:AX,{0,1,15,30,45,60,80000000}),"VACIO","15 y -","15-29","30-44","45-59","60 y +","")</f>
        <v>45-59</v>
      </c>
      <c r="AZ95" s="143"/>
      <c r="BA95" s="144"/>
      <c r="BB95" s="247" t="str">
        <f ca="1" t="shared" si="13"/>
        <v>No Vigente</v>
      </c>
      <c r="BC95" s="143"/>
      <c r="BD95" s="144">
        <v>43675</v>
      </c>
      <c r="BE95" s="144">
        <v>43922</v>
      </c>
      <c r="BF95" s="251" t="str">
        <f ca="1" t="shared" si="12"/>
        <v>activo</v>
      </c>
      <c r="BG95" s="193" t="s">
        <v>342</v>
      </c>
    </row>
    <row r="96" s="129" customFormat="1" ht="15" customHeight="1" spans="1:59">
      <c r="A96" s="142" t="s">
        <v>353</v>
      </c>
      <c r="B96" s="143" t="s">
        <v>354</v>
      </c>
      <c r="C96" s="143">
        <v>3177</v>
      </c>
      <c r="D96" s="144">
        <v>15710</v>
      </c>
      <c r="E96" s="175">
        <f ca="1" t="shared" si="8"/>
        <v>43990</v>
      </c>
      <c r="F96" s="176">
        <f ca="1" t="shared" si="9"/>
        <v>28280</v>
      </c>
      <c r="G96" s="177">
        <f ca="1" t="shared" si="10"/>
        <v>77</v>
      </c>
      <c r="H9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6" s="143">
        <v>1</v>
      </c>
      <c r="J96" s="144">
        <v>41886</v>
      </c>
      <c r="K96" s="143" t="s">
        <v>101</v>
      </c>
      <c r="L96" s="143" t="s">
        <v>102</v>
      </c>
      <c r="M96" s="143"/>
      <c r="N96" s="143"/>
      <c r="O96" s="143"/>
      <c r="P96" s="143" t="s">
        <v>63</v>
      </c>
      <c r="Q96" s="143" t="s">
        <v>63</v>
      </c>
      <c r="R96" s="143">
        <v>95.5</v>
      </c>
      <c r="S96" s="143">
        <v>87.3</v>
      </c>
      <c r="T96" s="143" t="s">
        <v>85</v>
      </c>
      <c r="U96" s="143">
        <v>120</v>
      </c>
      <c r="V96" s="178" t="str">
        <f>CHOOSE(MATCH(U:U,{0;1;140;150;160;800000000}),"VACIO","140 y -","140-150","150-160","&gt;160","")</f>
        <v>140 y -</v>
      </c>
      <c r="W96" s="143">
        <v>84</v>
      </c>
      <c r="X96" s="178" t="str">
        <f>CHOOSE(MATCH(W:W,{0,1,90,120,800000000}),"VACIO","90 y -","90-120","&gt;120","")</f>
        <v>90 y -</v>
      </c>
      <c r="Y96" s="143" t="s">
        <v>63</v>
      </c>
      <c r="Z96" s="143" t="s">
        <v>63</v>
      </c>
      <c r="AA96" s="143" t="s">
        <v>65</v>
      </c>
      <c r="AB96" s="143" t="s">
        <v>65</v>
      </c>
      <c r="AC96" s="143" t="s">
        <v>66</v>
      </c>
      <c r="AD96" s="193" t="s">
        <v>73</v>
      </c>
      <c r="AE96" s="194">
        <v>43038</v>
      </c>
      <c r="AF96" s="195" t="s">
        <v>355</v>
      </c>
      <c r="AG96" s="216" t="s">
        <v>63</v>
      </c>
      <c r="AH96" s="216"/>
      <c r="AI96" s="195"/>
      <c r="AJ96" s="217">
        <v>190</v>
      </c>
      <c r="AK96" s="144">
        <v>43091</v>
      </c>
      <c r="AL96" s="143">
        <v>187</v>
      </c>
      <c r="AM96" s="143">
        <v>96</v>
      </c>
      <c r="AN96" s="178" t="str">
        <f>CHOOSE(MATCH(AM:AM,{0,1,100,800000000}),"VACIO","100 y -","100 y +","")</f>
        <v>100 y -</v>
      </c>
      <c r="AO96" s="143">
        <v>37</v>
      </c>
      <c r="AP96" s="143">
        <v>263</v>
      </c>
      <c r="AQ96" s="143">
        <v>9.1</v>
      </c>
      <c r="AR96" s="178" t="str">
        <f>CHOOSE(MATCH(AQ:AQ,{0,1,7,8,9,12,30}),"VACIO","7 y -","7-8","8-9","9-12","&gt;12","")</f>
        <v>9-12</v>
      </c>
      <c r="AS96" s="143">
        <v>25</v>
      </c>
      <c r="AT96" s="178" t="str">
        <f>CHOOSE(MATCH(AS:AS,{0,0.1,30,80000000}),"VACIO","30 y -","30 y +","")</f>
        <v>30 y -</v>
      </c>
      <c r="AU96" s="143">
        <v>0.8</v>
      </c>
      <c r="AV96" s="236"/>
      <c r="AW96" s="178" t="str">
        <f>CHOOSE(MATCH(AV:AV,{0,0.1,30,80000000}),"VACIO","30 y -","30 y +","")</f>
        <v>VACIO</v>
      </c>
      <c r="AX96" s="242">
        <v>87.3</v>
      </c>
      <c r="AY96" s="178" t="str">
        <f ca="1">CHOOSE(MATCH(AX:AX,{0,1,15,30,45,60,80000000}),"VACIO","15 y -","15-29","30-44","45-59","60 y +","")</f>
        <v>60 y +</v>
      </c>
      <c r="AZ96" s="143" t="s">
        <v>155</v>
      </c>
      <c r="BA96" s="144"/>
      <c r="BB96" s="247" t="str">
        <f ca="1" t="shared" si="13"/>
        <v>No Vigente</v>
      </c>
      <c r="BC96" s="143"/>
      <c r="BD96" s="144">
        <v>43182</v>
      </c>
      <c r="BE96" s="144">
        <v>43366</v>
      </c>
      <c r="BF96" s="251" t="str">
        <f ca="1" t="shared" si="12"/>
        <v>pasivo</v>
      </c>
      <c r="BG96" s="193"/>
    </row>
    <row r="97" s="129" customFormat="1" ht="15" customHeight="1" spans="1:59">
      <c r="A97" s="154" t="s">
        <v>356</v>
      </c>
      <c r="B97" s="155" t="s">
        <v>357</v>
      </c>
      <c r="C97" s="155">
        <v>2373</v>
      </c>
      <c r="D97" s="156">
        <v>26063</v>
      </c>
      <c r="E97" s="175">
        <f ca="1" t="shared" si="8"/>
        <v>43990</v>
      </c>
      <c r="F97" s="176">
        <f ca="1" t="shared" si="9"/>
        <v>17927</v>
      </c>
      <c r="G97" s="177">
        <f ca="1" t="shared" si="10"/>
        <v>49</v>
      </c>
      <c r="H97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97" s="183">
        <v>1</v>
      </c>
      <c r="J97" s="156">
        <v>41563</v>
      </c>
      <c r="K97" s="183" t="s">
        <v>59</v>
      </c>
      <c r="L97" s="183" t="s">
        <v>70</v>
      </c>
      <c r="M97" s="183" t="s">
        <v>61</v>
      </c>
      <c r="N97" s="183" t="s">
        <v>62</v>
      </c>
      <c r="O97" s="183" t="s">
        <v>62</v>
      </c>
      <c r="P97" s="143" t="s">
        <v>63</v>
      </c>
      <c r="Q97" s="143" t="s">
        <v>63</v>
      </c>
      <c r="R97" s="155">
        <v>82</v>
      </c>
      <c r="S97" s="155">
        <v>76.8</v>
      </c>
      <c r="T97" s="183" t="s">
        <v>85</v>
      </c>
      <c r="U97" s="155">
        <v>126</v>
      </c>
      <c r="V97" s="178" t="str">
        <f>CHOOSE(MATCH(U:U,{0,1,140,150,160,800000000}),"VACIO","140 y -","140-150","150-160","&gt;160","")</f>
        <v>140 y -</v>
      </c>
      <c r="W97" s="155">
        <v>72</v>
      </c>
      <c r="X97" s="178" t="str">
        <f>CHOOSE(MATCH(W:W,{0,1,90,120,800000000}),"VACIO","90 y -","90-120","&gt;120","")</f>
        <v>90 y -</v>
      </c>
      <c r="Y97" s="183" t="s">
        <v>63</v>
      </c>
      <c r="Z97" s="183" t="s">
        <v>63</v>
      </c>
      <c r="AA97" s="183" t="s">
        <v>65</v>
      </c>
      <c r="AB97" s="183" t="s">
        <v>65</v>
      </c>
      <c r="AC97" s="183" t="s">
        <v>66</v>
      </c>
      <c r="AD97" s="202" t="s">
        <v>73</v>
      </c>
      <c r="AE97" s="203">
        <v>43560</v>
      </c>
      <c r="AF97" s="204" t="s">
        <v>74</v>
      </c>
      <c r="AG97" s="222" t="s">
        <v>63</v>
      </c>
      <c r="AH97" s="222"/>
      <c r="AI97" s="204"/>
      <c r="AJ97" s="223">
        <v>91</v>
      </c>
      <c r="AK97" s="156">
        <v>43556</v>
      </c>
      <c r="AL97" s="155">
        <v>245</v>
      </c>
      <c r="AM97" s="155">
        <v>139</v>
      </c>
      <c r="AN97" s="178" t="str">
        <f>CHOOSE(MATCH(AM:AM,{0,1,100,800000000}),"VACIO","100 y -","100 y +","")</f>
        <v>100 y +</v>
      </c>
      <c r="AO97" s="155">
        <v>41</v>
      </c>
      <c r="AP97" s="155">
        <v>327</v>
      </c>
      <c r="AQ97" s="155">
        <v>5.6</v>
      </c>
      <c r="AR97" s="178" t="str">
        <f>CHOOSE(MATCH(AQ:AQ,{0,1,7,8,9,12,30}),"VACIO","7 y -","7-8","8-9","9-12","&gt;12","")</f>
        <v>7 y -</v>
      </c>
      <c r="AS97" s="155">
        <v>1</v>
      </c>
      <c r="AT97" s="178" t="str">
        <f>CHOOSE(MATCH(AS:AS,{0,0.1,30,80000000}),"VACIO","30 y -","30 y +","")</f>
        <v>30 y -</v>
      </c>
      <c r="AU97" s="155">
        <v>0.7</v>
      </c>
      <c r="AV97" s="236">
        <f>IFERROR(AS:AS/AU:AU,"")</f>
        <v>1.42857142857143</v>
      </c>
      <c r="AW97" s="178" t="str">
        <f>CHOOSE(MATCH(AV:AV,{0,0.1,30,80000000}),"VACIO","30 y -","30 y +","")</f>
        <v>30 y -</v>
      </c>
      <c r="AX97" s="242">
        <v>103</v>
      </c>
      <c r="AY97" s="178" t="str">
        <f ca="1">CHOOSE(MATCH(AX:AX,{0,1,15,30,45,60,80000000}),"VACIO","15 y -","15-29","30-44","45-59","60 y +","")</f>
        <v>60 y +</v>
      </c>
      <c r="AZ97" s="183" t="s">
        <v>76</v>
      </c>
      <c r="BA97" s="156">
        <v>43200</v>
      </c>
      <c r="BB97" s="247" t="str">
        <f ca="1" t="shared" si="13"/>
        <v>No Vigente</v>
      </c>
      <c r="BC97" s="183" t="s">
        <v>77</v>
      </c>
      <c r="BD97" s="156">
        <v>43816</v>
      </c>
      <c r="BE97" s="144">
        <v>43952</v>
      </c>
      <c r="BF97" s="251" t="str">
        <f ca="1" t="shared" si="12"/>
        <v>activo</v>
      </c>
      <c r="BG97" s="265"/>
    </row>
    <row r="98" s="129" customFormat="1" ht="15" customHeight="1" spans="1:59">
      <c r="A98" s="145" t="s">
        <v>358</v>
      </c>
      <c r="B98" s="146" t="s">
        <v>359</v>
      </c>
      <c r="C98" s="146">
        <v>249</v>
      </c>
      <c r="D98" s="147">
        <v>13506</v>
      </c>
      <c r="E98" s="175">
        <f ca="1" t="shared" si="8"/>
        <v>43990</v>
      </c>
      <c r="F98" s="176">
        <f ca="1" t="shared" si="9"/>
        <v>30484</v>
      </c>
      <c r="G98" s="177">
        <f ca="1" t="shared" si="10"/>
        <v>83</v>
      </c>
      <c r="H9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8" s="146">
        <v>1</v>
      </c>
      <c r="J98" s="147">
        <v>35514</v>
      </c>
      <c r="K98" s="146" t="s">
        <v>101</v>
      </c>
      <c r="L98" s="146" t="s">
        <v>60</v>
      </c>
      <c r="M98" s="146" t="s">
        <v>174</v>
      </c>
      <c r="N98" s="146" t="s">
        <v>62</v>
      </c>
      <c r="O98" s="146" t="s">
        <v>62</v>
      </c>
      <c r="P98" s="146" t="s">
        <v>63</v>
      </c>
      <c r="Q98" s="146" t="s">
        <v>63</v>
      </c>
      <c r="R98" s="146">
        <v>68</v>
      </c>
      <c r="S98" s="146">
        <v>73.5</v>
      </c>
      <c r="T98" s="146" t="s">
        <v>85</v>
      </c>
      <c r="U98" s="146">
        <v>140</v>
      </c>
      <c r="V98" s="178" t="str">
        <f>CHOOSE(MATCH(U:U,{0,1,140,150,160,800000000}),"VACIO","140 y -","140-150","150-160","&gt;160","")</f>
        <v>140-150</v>
      </c>
      <c r="W98" s="146">
        <v>80</v>
      </c>
      <c r="X98" s="178" t="str">
        <f>CHOOSE(MATCH(W:W,{0,1,90,120,800000000}),"VACIO","90 y -","90-120","&gt;120","")</f>
        <v>90 y -</v>
      </c>
      <c r="Y98" s="146" t="s">
        <v>63</v>
      </c>
      <c r="Z98" s="146" t="s">
        <v>65</v>
      </c>
      <c r="AA98" s="146" t="s">
        <v>65</v>
      </c>
      <c r="AB98" s="146" t="s">
        <v>65</v>
      </c>
      <c r="AC98" s="146" t="s">
        <v>72</v>
      </c>
      <c r="AD98" s="196" t="s">
        <v>74</v>
      </c>
      <c r="AE98" s="198"/>
      <c r="AF98" s="197"/>
      <c r="AG98" s="219" t="s">
        <v>63</v>
      </c>
      <c r="AH98" s="219" t="s">
        <v>360</v>
      </c>
      <c r="AI98" s="198">
        <v>43852</v>
      </c>
      <c r="AJ98" s="218">
        <v>89</v>
      </c>
      <c r="AK98" s="147">
        <v>43871</v>
      </c>
      <c r="AL98" s="146">
        <v>121</v>
      </c>
      <c r="AM98" s="146">
        <v>48.6</v>
      </c>
      <c r="AN98" s="178" t="str">
        <f>CHOOSE(MATCH(AM:AM,{0,1,100,800000000}),"VACIO","100 y -","100 y +","")</f>
        <v>100 y -</v>
      </c>
      <c r="AO98" s="146">
        <v>42.6</v>
      </c>
      <c r="AP98" s="146">
        <v>197</v>
      </c>
      <c r="AQ98" s="146"/>
      <c r="AR98" s="178" t="str">
        <f>CHOOSE(MATCH(AQ:AQ,{0,1,7,8,9,12,30}),"VACIO","7 y -","7-8","8-9","9-12","&gt;12","")</f>
        <v>VACIO</v>
      </c>
      <c r="AS98" s="146">
        <v>0.3</v>
      </c>
      <c r="AT98" s="178" t="str">
        <f>CHOOSE(MATCH(AS:AS,{0,0.1,30,80000000}),"VACIO","30 y -","30 y +","")</f>
        <v>30 y -</v>
      </c>
      <c r="AU98" s="146">
        <v>1.27</v>
      </c>
      <c r="AV98" s="236">
        <v>0</v>
      </c>
      <c r="AW98" s="178" t="str">
        <f>CHOOSE(MATCH(AV:AV,{0,0.1,30,80000000}),"VACIO","30 y -","30 y +","")</f>
        <v>VACIO</v>
      </c>
      <c r="AX98" s="242">
        <v>52</v>
      </c>
      <c r="AY98" s="178" t="str">
        <f ca="1">CHOOSE(MATCH(AX:AX,{0,1,15,30,45,60,80000000}),"VACIO","15 y -","15-29","30-44","45-59","60 y +","")</f>
        <v>45-59</v>
      </c>
      <c r="AZ98" s="146" t="s">
        <v>76</v>
      </c>
      <c r="BA98" s="147"/>
      <c r="BB98" s="247" t="str">
        <f ca="1" t="shared" si="13"/>
        <v>No Vigente</v>
      </c>
      <c r="BC98" s="146"/>
      <c r="BD98" s="147">
        <v>43888</v>
      </c>
      <c r="BE98" s="147">
        <v>44228</v>
      </c>
      <c r="BF98" s="251" t="str">
        <f ca="1" t="shared" ref="BF98:BF112" si="14">IF((E:E-BE:BE)&lt;395,"activo","pasivo")</f>
        <v>activo</v>
      </c>
      <c r="BG98" s="196"/>
    </row>
    <row r="99" s="129" customFormat="1" ht="12.75" customHeight="1" spans="1:59">
      <c r="A99" s="142" t="s">
        <v>361</v>
      </c>
      <c r="B99" s="143" t="s">
        <v>362</v>
      </c>
      <c r="C99" s="143">
        <v>267</v>
      </c>
      <c r="D99" s="144">
        <v>25721</v>
      </c>
      <c r="E99" s="175">
        <f ca="1" t="shared" si="8"/>
        <v>43990</v>
      </c>
      <c r="F99" s="176">
        <f ca="1" t="shared" si="9"/>
        <v>18269</v>
      </c>
      <c r="G99" s="177">
        <f ca="1" t="shared" si="10"/>
        <v>50</v>
      </c>
      <c r="H9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9" s="143">
        <v>1</v>
      </c>
      <c r="J99" s="144">
        <v>42507</v>
      </c>
      <c r="K99" s="143" t="s">
        <v>101</v>
      </c>
      <c r="L99" s="143" t="s">
        <v>70</v>
      </c>
      <c r="M99" s="143" t="s">
        <v>61</v>
      </c>
      <c r="N99" s="143" t="s">
        <v>62</v>
      </c>
      <c r="O99" s="143" t="s">
        <v>62</v>
      </c>
      <c r="P99" s="143" t="s">
        <v>63</v>
      </c>
      <c r="Q99" s="143" t="s">
        <v>63</v>
      </c>
      <c r="R99" s="143">
        <v>75</v>
      </c>
      <c r="S99" s="143">
        <v>72.5</v>
      </c>
      <c r="T99" s="143" t="s">
        <v>85</v>
      </c>
      <c r="U99" s="143">
        <v>110</v>
      </c>
      <c r="V99" s="178" t="str">
        <f>CHOOSE(MATCH(U:U,{0;1;140;150;160;800000000}),"VACIO","140 y -","140-150","150-160","&gt;160","")</f>
        <v>140 y -</v>
      </c>
      <c r="W99" s="143">
        <v>64</v>
      </c>
      <c r="X99" s="178" t="str">
        <f>CHOOSE(MATCH(W:W,{0,1,90,120,800000000}),"VACIO","90 y -","90-120","&gt;120","")</f>
        <v>90 y -</v>
      </c>
      <c r="Y99" s="143" t="s">
        <v>63</v>
      </c>
      <c r="Z99" s="143" t="s">
        <v>63</v>
      </c>
      <c r="AA99" s="143" t="s">
        <v>65</v>
      </c>
      <c r="AB99" s="143" t="s">
        <v>65</v>
      </c>
      <c r="AC99" s="143" t="s">
        <v>72</v>
      </c>
      <c r="AD99" s="193" t="s">
        <v>73</v>
      </c>
      <c r="AE99" s="194">
        <v>43538</v>
      </c>
      <c r="AF99" s="195" t="s">
        <v>74</v>
      </c>
      <c r="AG99" s="216" t="s">
        <v>63</v>
      </c>
      <c r="AH99" s="216"/>
      <c r="AI99" s="195"/>
      <c r="AJ99" s="217">
        <v>103</v>
      </c>
      <c r="AK99" s="144">
        <v>43748</v>
      </c>
      <c r="AL99" s="143">
        <v>131</v>
      </c>
      <c r="AM99" s="143">
        <v>79</v>
      </c>
      <c r="AN99" s="178" t="str">
        <f>CHOOSE(MATCH(AM:AM,{0,1,100,800000000}),"VACIO","100 y -","100 y +","")</f>
        <v>100 y -</v>
      </c>
      <c r="AO99" s="143">
        <v>39</v>
      </c>
      <c r="AP99" s="143">
        <v>92</v>
      </c>
      <c r="AQ99" s="143">
        <v>5.7</v>
      </c>
      <c r="AR99" s="178" t="str">
        <f>CHOOSE(MATCH(AQ:AQ,{0,1,7,8,9,12,30}),"VACIO","7 y -","7-8","8-9","9-12","&gt;12","")</f>
        <v>7 y -</v>
      </c>
      <c r="AS99" s="143">
        <v>11</v>
      </c>
      <c r="AT99" s="178" t="str">
        <f>CHOOSE(MATCH(AS:AS,{0,0.1,30,80000000}),"VACIO","30 y -","30 y +","")</f>
        <v>30 y -</v>
      </c>
      <c r="AU99" s="143">
        <v>0.8</v>
      </c>
      <c r="AV99" s="236">
        <v>11.81</v>
      </c>
      <c r="AW99" s="178" t="str">
        <f>CHOOSE(MATCH(AV:AV,{0,0.1,30,80000000}),"VACIO","30 y -","30 y +","")</f>
        <v>30 y -</v>
      </c>
      <c r="AX99" s="242">
        <v>104</v>
      </c>
      <c r="AY99" s="178" t="str">
        <f ca="1">CHOOSE(MATCH(AX:AX,{0,1,15,30,45,60,80000000}),"VACIO","15 y -","15-29","30-44","45-59","60 y +","")</f>
        <v>60 y +</v>
      </c>
      <c r="AZ99" s="143" t="s">
        <v>76</v>
      </c>
      <c r="BA99" s="144">
        <v>43122</v>
      </c>
      <c r="BB99" s="247" t="str">
        <f ca="1" t="shared" si="13"/>
        <v>No Vigente</v>
      </c>
      <c r="BC99" s="143" t="s">
        <v>77</v>
      </c>
      <c r="BD99" s="144">
        <v>43873</v>
      </c>
      <c r="BE99" s="144">
        <v>43922</v>
      </c>
      <c r="BF99" s="251" t="str">
        <f ca="1" t="shared" si="14"/>
        <v>activo</v>
      </c>
      <c r="BG99" s="193"/>
    </row>
    <row r="100" s="129" customFormat="1" ht="15" customHeight="1" spans="1:59">
      <c r="A100" s="145" t="s">
        <v>363</v>
      </c>
      <c r="B100" s="146" t="s">
        <v>364</v>
      </c>
      <c r="C100" s="146">
        <v>32</v>
      </c>
      <c r="D100" s="147">
        <v>13751</v>
      </c>
      <c r="E100" s="175">
        <f ca="1" t="shared" si="8"/>
        <v>43990</v>
      </c>
      <c r="F100" s="176">
        <f ca="1" t="shared" si="9"/>
        <v>30239</v>
      </c>
      <c r="G100" s="177">
        <f ca="1" t="shared" si="10"/>
        <v>82</v>
      </c>
      <c r="H10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0" s="146">
        <v>1</v>
      </c>
      <c r="J100" s="147">
        <v>36418</v>
      </c>
      <c r="K100" s="146" t="s">
        <v>59</v>
      </c>
      <c r="L100" s="146" t="s">
        <v>102</v>
      </c>
      <c r="M100" s="146"/>
      <c r="N100" s="146" t="s">
        <v>62</v>
      </c>
      <c r="O100" s="146" t="s">
        <v>62</v>
      </c>
      <c r="P100" s="143" t="s">
        <v>63</v>
      </c>
      <c r="Q100" s="143" t="s">
        <v>63</v>
      </c>
      <c r="R100" s="146">
        <v>72</v>
      </c>
      <c r="S100" s="146">
        <v>64</v>
      </c>
      <c r="T100" s="146" t="s">
        <v>85</v>
      </c>
      <c r="U100" s="146">
        <v>136</v>
      </c>
      <c r="V100" s="178" t="str">
        <f>CHOOSE(MATCH(U:U,{0,1,140,150,160,800000000}),"VACIO","140 y -","140-150","150-160","&gt;160","")</f>
        <v>140 y -</v>
      </c>
      <c r="W100" s="146">
        <v>68</v>
      </c>
      <c r="X100" s="178" t="str">
        <f>CHOOSE(MATCH(W:W,{0,1,90,120,800000000}),"VACIO","90 y -","90-120","&gt;120","")</f>
        <v>90 y -</v>
      </c>
      <c r="Y100" s="146" t="s">
        <v>63</v>
      </c>
      <c r="Z100" s="146" t="s">
        <v>63</v>
      </c>
      <c r="AA100" s="146" t="s">
        <v>65</v>
      </c>
      <c r="AB100" s="146" t="s">
        <v>65</v>
      </c>
      <c r="AC100" s="146" t="s">
        <v>72</v>
      </c>
      <c r="AD100" s="196" t="s">
        <v>73</v>
      </c>
      <c r="AE100" s="198">
        <v>43683</v>
      </c>
      <c r="AF100" s="197" t="s">
        <v>74</v>
      </c>
      <c r="AG100" s="219" t="s">
        <v>63</v>
      </c>
      <c r="AH100" s="219" t="s">
        <v>365</v>
      </c>
      <c r="AI100" s="198">
        <v>43874</v>
      </c>
      <c r="AJ100" s="262">
        <v>131</v>
      </c>
      <c r="AK100" s="147">
        <v>43636</v>
      </c>
      <c r="AL100" s="146">
        <v>221</v>
      </c>
      <c r="AM100" s="146">
        <v>150</v>
      </c>
      <c r="AN100" s="178" t="str">
        <f>CHOOSE(MATCH(AM:AM,{0,1,100,800000000}),"VACIO","100 y -","100 y +","")</f>
        <v>100 y +</v>
      </c>
      <c r="AO100" s="146">
        <v>44</v>
      </c>
      <c r="AP100" s="146">
        <v>132</v>
      </c>
      <c r="AQ100" s="146">
        <v>6.9</v>
      </c>
      <c r="AR100" s="178" t="str">
        <f>CHOOSE(MATCH(AQ:AQ,{0;1;7;8;9;12;30}),"VACIO","7 y -","7-8","8-9","9-12","&gt;12","")</f>
        <v>7 y -</v>
      </c>
      <c r="AS100" s="146">
        <v>10</v>
      </c>
      <c r="AT100" s="178" t="str">
        <f>CHOOSE(MATCH(AS:AS,{0,0.1,30,80000000}),"VACIO","30 y -","30 y +","")</f>
        <v>30 y -</v>
      </c>
      <c r="AU100" s="146">
        <v>1.1</v>
      </c>
      <c r="AV100" s="236">
        <f>IFERROR(AS:AS/AU:AU,"")</f>
        <v>9.09090909090909</v>
      </c>
      <c r="AW100" s="178" t="str">
        <f>CHOOSE(MATCH(AV:AV,{0,0.1,30,80000000}),"VACIO","30 y -","30 y +","")</f>
        <v>30 y -</v>
      </c>
      <c r="AX100" s="242">
        <v>69</v>
      </c>
      <c r="AY100" s="178" t="str">
        <f ca="1">CHOOSE(MATCH(AX:AX,{0,1,15,30,45,60,80000000}),"VACIO","15 y -","15-29","30-44","45-59","60 y +","")</f>
        <v>60 y +</v>
      </c>
      <c r="AZ100" s="146"/>
      <c r="BA100" s="147">
        <v>43167</v>
      </c>
      <c r="BB100" s="247" t="str">
        <f ca="1" t="shared" si="13"/>
        <v>No Vigente</v>
      </c>
      <c r="BC100" s="146" t="s">
        <v>77</v>
      </c>
      <c r="BD100" s="147">
        <v>43874</v>
      </c>
      <c r="BE100" s="147">
        <v>43891</v>
      </c>
      <c r="BF100" s="251" t="str">
        <f ca="1" t="shared" si="14"/>
        <v>activo</v>
      </c>
      <c r="BG100" s="196"/>
    </row>
    <row r="101" s="129" customFormat="1" ht="15" customHeight="1" spans="1:59">
      <c r="A101" s="145" t="s">
        <v>366</v>
      </c>
      <c r="B101" s="146" t="s">
        <v>367</v>
      </c>
      <c r="C101" s="146">
        <v>5400</v>
      </c>
      <c r="D101" s="147">
        <v>28194</v>
      </c>
      <c r="E101" s="175">
        <f ca="1" t="shared" si="8"/>
        <v>43990</v>
      </c>
      <c r="F101" s="176">
        <f ca="1" t="shared" si="9"/>
        <v>15796</v>
      </c>
      <c r="G101" s="177">
        <f ca="1" t="shared" si="10"/>
        <v>43</v>
      </c>
      <c r="H101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01" s="146">
        <v>1</v>
      </c>
      <c r="J101" s="147">
        <v>41444</v>
      </c>
      <c r="K101" s="146" t="s">
        <v>59</v>
      </c>
      <c r="L101" s="146" t="s">
        <v>70</v>
      </c>
      <c r="M101" s="146"/>
      <c r="N101" s="146"/>
      <c r="O101" s="146"/>
      <c r="P101" s="143" t="s">
        <v>63</v>
      </c>
      <c r="Q101" s="143" t="s">
        <v>63</v>
      </c>
      <c r="R101" s="146">
        <v>80</v>
      </c>
      <c r="S101" s="146">
        <v>83.1</v>
      </c>
      <c r="T101" s="146" t="s">
        <v>64</v>
      </c>
      <c r="U101" s="146">
        <v>150</v>
      </c>
      <c r="V101" s="178" t="str">
        <f>CHOOSE(MATCH(U:U,{0,1,140,150,160,800000000}),"VACIO","140 y -","140-150","150-160","&gt;160","")</f>
        <v>150-160</v>
      </c>
      <c r="W101" s="146">
        <v>90</v>
      </c>
      <c r="X101" s="178" t="str">
        <f>CHOOSE(MATCH(W:W,{0,1,90,120,800000000}),"VACIO","90 y -","90-120","&gt;120","")</f>
        <v>90-120</v>
      </c>
      <c r="Y101" s="146" t="s">
        <v>63</v>
      </c>
      <c r="Z101" s="146" t="s">
        <v>63</v>
      </c>
      <c r="AA101" s="146" t="s">
        <v>63</v>
      </c>
      <c r="AB101" s="146" t="s">
        <v>63</v>
      </c>
      <c r="AC101" s="146" t="s">
        <v>72</v>
      </c>
      <c r="AD101" s="196" t="s">
        <v>73</v>
      </c>
      <c r="AE101" s="198">
        <v>43683</v>
      </c>
      <c r="AF101" s="197" t="s">
        <v>74</v>
      </c>
      <c r="AG101" s="219" t="s">
        <v>63</v>
      </c>
      <c r="AH101" s="219" t="s">
        <v>368</v>
      </c>
      <c r="AI101" s="198">
        <v>43629</v>
      </c>
      <c r="AJ101" s="218">
        <v>131</v>
      </c>
      <c r="AK101" s="147">
        <v>43636</v>
      </c>
      <c r="AL101" s="146">
        <v>221</v>
      </c>
      <c r="AM101" s="146">
        <v>150</v>
      </c>
      <c r="AN101" s="178" t="str">
        <f>CHOOSE(MATCH(AM:AM,{0,1,100,800000000}),"VACIO","100 y -","100 y +","")</f>
        <v>100 y +</v>
      </c>
      <c r="AO101" s="146">
        <v>44</v>
      </c>
      <c r="AP101" s="146">
        <v>132</v>
      </c>
      <c r="AQ101" s="146">
        <v>6.9</v>
      </c>
      <c r="AR101" s="178" t="str">
        <f>CHOOSE(MATCH(AQ:AQ,{0,1,7,8,9,12,30}),"VACIO","7 y -","7-8","8-9","9-12","&gt;12","")</f>
        <v>7 y -</v>
      </c>
      <c r="AS101" s="146">
        <v>10</v>
      </c>
      <c r="AT101" s="178" t="str">
        <f>CHOOSE(MATCH(AS:AS,{0,0.1,30,80000000}),"VACIO","30 y -","30 y +","")</f>
        <v>30 y -</v>
      </c>
      <c r="AU101" s="146">
        <v>1.1</v>
      </c>
      <c r="AV101" s="236">
        <v>18</v>
      </c>
      <c r="AW101" s="178" t="str">
        <f>CHOOSE(MATCH(AV:AV,{0,0.1,30,80000000}),"VACIO","30 y -","30 y +","")</f>
        <v>30 y -</v>
      </c>
      <c r="AX101" s="242">
        <v>47</v>
      </c>
      <c r="AY101" s="178" t="str">
        <f ca="1">CHOOSE(MATCH(AX:AX,{0,1,15,30,45,60,80000000}),"VACIO","15 y -","15-29","30-44","45-59","60 y +","")</f>
        <v>45-59</v>
      </c>
      <c r="AZ101" s="146" t="s">
        <v>76</v>
      </c>
      <c r="BA101" s="147">
        <v>43060</v>
      </c>
      <c r="BB101" s="247" t="str">
        <f ca="1" t="shared" si="13"/>
        <v>No Vigente</v>
      </c>
      <c r="BC101" s="146" t="s">
        <v>77</v>
      </c>
      <c r="BD101" s="147">
        <v>43683</v>
      </c>
      <c r="BE101" s="147">
        <v>43831</v>
      </c>
      <c r="BF101" s="251" t="str">
        <f ca="1" t="shared" si="14"/>
        <v>activo</v>
      </c>
      <c r="BG101" s="196" t="s">
        <v>105</v>
      </c>
    </row>
    <row r="102" s="129" customFormat="1" ht="15" customHeight="1" spans="1:59">
      <c r="A102" s="142" t="s">
        <v>369</v>
      </c>
      <c r="B102" s="143" t="s">
        <v>370</v>
      </c>
      <c r="C102" s="143">
        <v>7032</v>
      </c>
      <c r="D102" s="257">
        <v>17576</v>
      </c>
      <c r="E102" s="175">
        <f ca="1" t="shared" si="8"/>
        <v>43990</v>
      </c>
      <c r="F102" s="176">
        <f ca="1" t="shared" si="9"/>
        <v>26414</v>
      </c>
      <c r="G102" s="177">
        <f ca="1" t="shared" si="10"/>
        <v>72</v>
      </c>
      <c r="H102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2" s="143">
        <v>1</v>
      </c>
      <c r="J102" s="144">
        <v>43126</v>
      </c>
      <c r="K102" s="143" t="s">
        <v>59</v>
      </c>
      <c r="L102" s="143" t="s">
        <v>60</v>
      </c>
      <c r="M102" s="143" t="s">
        <v>80</v>
      </c>
      <c r="N102" s="143" t="s">
        <v>62</v>
      </c>
      <c r="O102" s="143" t="s">
        <v>62</v>
      </c>
      <c r="P102" s="143" t="s">
        <v>63</v>
      </c>
      <c r="Q102" s="143" t="s">
        <v>63</v>
      </c>
      <c r="R102" s="143">
        <v>119</v>
      </c>
      <c r="S102" s="143">
        <v>117</v>
      </c>
      <c r="T102" s="143" t="s">
        <v>64</v>
      </c>
      <c r="U102" s="143">
        <v>142</v>
      </c>
      <c r="V102" s="178" t="str">
        <f>CHOOSE(MATCH(U:U,{0,1,140,150,160,800000000}),"VACIO","140 y -","140-150","150-160","&gt;160","")</f>
        <v>140-150</v>
      </c>
      <c r="W102" s="143">
        <v>92</v>
      </c>
      <c r="X102" s="178" t="str">
        <f>CHOOSE(MATCH(W:W,{0,1,90,120,800000000}),"VACIO","90 y -","90-120","&gt;120","")</f>
        <v>90-120</v>
      </c>
      <c r="Y102" s="143" t="s">
        <v>63</v>
      </c>
      <c r="Z102" s="144" t="s">
        <v>65</v>
      </c>
      <c r="AA102" s="143" t="s">
        <v>63</v>
      </c>
      <c r="AB102" s="143" t="s">
        <v>63</v>
      </c>
      <c r="AC102" s="143" t="s">
        <v>66</v>
      </c>
      <c r="AD102" s="193" t="s">
        <v>67</v>
      </c>
      <c r="AE102" s="195"/>
      <c r="AF102" s="195"/>
      <c r="AG102" s="216"/>
      <c r="AH102" s="216"/>
      <c r="AI102" s="195"/>
      <c r="AJ102" s="217">
        <v>101</v>
      </c>
      <c r="AK102" s="144">
        <v>42741</v>
      </c>
      <c r="AL102" s="143">
        <v>172</v>
      </c>
      <c r="AM102" s="143">
        <v>107</v>
      </c>
      <c r="AN102" s="178" t="str">
        <f>CHOOSE(MATCH(AM:AM,{0,1,100,800000000}),"VACIO","100 y -","100 y +","")</f>
        <v>100 y +</v>
      </c>
      <c r="AO102" s="143">
        <v>50</v>
      </c>
      <c r="AP102" s="143">
        <v>74</v>
      </c>
      <c r="AQ102" s="143"/>
      <c r="AR102" s="178" t="str">
        <f>CHOOSE(MATCH(AQ:AQ,{0,1,7,8,9,12,30}),"VACIO","7 y -","7-8","8-9","9-12","&gt;12","")</f>
        <v>VACIO</v>
      </c>
      <c r="AS102" s="143"/>
      <c r="AT102" s="178" t="s">
        <v>121</v>
      </c>
      <c r="AU102" s="143">
        <v>0.7</v>
      </c>
      <c r="AV102" s="236"/>
      <c r="AW102" s="178" t="str">
        <f>CHOOSE(MATCH(AV:AV,{0,0.1,30,80000000}),"VACIO","30 y -","30 y +","")</f>
        <v>VACIO</v>
      </c>
      <c r="AX102" s="242">
        <v>88</v>
      </c>
      <c r="AY102" s="178" t="str">
        <f ca="1">CHOOSE(MATCH(AX:AX,{0,1,15,30,45,60,80000000}),"VACIO","15 y -","15-29","30-44","45-59","60 y +","")</f>
        <v>60 y +</v>
      </c>
      <c r="AZ102" s="143"/>
      <c r="BA102" s="144"/>
      <c r="BB102" s="247" t="str">
        <f ca="1" t="shared" si="13"/>
        <v>No Vigente</v>
      </c>
      <c r="BC102" s="143"/>
      <c r="BD102" s="144">
        <v>43754</v>
      </c>
      <c r="BE102" s="144">
        <v>43770</v>
      </c>
      <c r="BF102" s="251" t="str">
        <f ca="1" t="shared" si="14"/>
        <v>activo</v>
      </c>
      <c r="BG102" s="193" t="s">
        <v>342</v>
      </c>
    </row>
    <row r="103" s="129" customFormat="1" ht="15" customHeight="1" spans="1:59">
      <c r="A103" s="145" t="s">
        <v>371</v>
      </c>
      <c r="B103" s="146" t="s">
        <v>372</v>
      </c>
      <c r="C103" s="146">
        <v>7251</v>
      </c>
      <c r="D103" s="147">
        <v>17340</v>
      </c>
      <c r="E103" s="175">
        <f ca="1" t="shared" si="8"/>
        <v>43990</v>
      </c>
      <c r="F103" s="176">
        <f ca="1" t="shared" si="9"/>
        <v>26650</v>
      </c>
      <c r="G103" s="177">
        <f ca="1" t="shared" si="10"/>
        <v>72</v>
      </c>
      <c r="H10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3" s="146">
        <v>1</v>
      </c>
      <c r="J103" s="147">
        <v>40574</v>
      </c>
      <c r="K103" s="146" t="s">
        <v>59</v>
      </c>
      <c r="L103" s="146" t="s">
        <v>60</v>
      </c>
      <c r="M103" s="146" t="s">
        <v>131</v>
      </c>
      <c r="N103" s="146" t="s">
        <v>62</v>
      </c>
      <c r="O103" s="146" t="s">
        <v>62</v>
      </c>
      <c r="P103" s="143" t="s">
        <v>63</v>
      </c>
      <c r="Q103" s="143" t="s">
        <v>63</v>
      </c>
      <c r="R103" s="146">
        <v>71.5</v>
      </c>
      <c r="S103" s="146">
        <v>82</v>
      </c>
      <c r="T103" s="146" t="s">
        <v>64</v>
      </c>
      <c r="U103" s="146">
        <v>152</v>
      </c>
      <c r="V103" s="178" t="str">
        <f>CHOOSE(MATCH(U:U,{0,1,140,150,160,800000000}),"VACIO","140 y -","140-150","150-160","&gt;160","")</f>
        <v>150-160</v>
      </c>
      <c r="W103" s="146">
        <v>88</v>
      </c>
      <c r="X103" s="178" t="str">
        <f>CHOOSE(MATCH(W:W,{0,1,90,120,800000000}),"VACIO","90 y -","90-120","&gt;120","")</f>
        <v>90 y -</v>
      </c>
      <c r="Y103" s="146" t="s">
        <v>63</v>
      </c>
      <c r="Z103" s="146" t="s">
        <v>65</v>
      </c>
      <c r="AA103" s="146" t="s">
        <v>63</v>
      </c>
      <c r="AB103" s="146" t="s">
        <v>65</v>
      </c>
      <c r="AC103" s="146" t="s">
        <v>72</v>
      </c>
      <c r="AD103" s="196" t="s">
        <v>74</v>
      </c>
      <c r="AE103" s="197"/>
      <c r="AF103" s="197"/>
      <c r="AG103" s="219" t="s">
        <v>63</v>
      </c>
      <c r="AH103" s="219" t="s">
        <v>139</v>
      </c>
      <c r="AI103" s="198">
        <v>43865</v>
      </c>
      <c r="AJ103" s="218">
        <v>61</v>
      </c>
      <c r="AK103" s="147">
        <v>43864</v>
      </c>
      <c r="AL103" s="146">
        <v>180</v>
      </c>
      <c r="AM103" s="146">
        <v>78</v>
      </c>
      <c r="AN103" s="178" t="str">
        <f>CHOOSE(MATCH(AM:AM,{0,1,100,800000000}),"VACIO","100 y -","100 y +","")</f>
        <v>100 y -</v>
      </c>
      <c r="AO103" s="146">
        <v>80</v>
      </c>
      <c r="AP103" s="146">
        <v>103</v>
      </c>
      <c r="AQ103" s="146"/>
      <c r="AR103" s="178" t="str">
        <f>CHOOSE(MATCH(AQ:AQ,{0,1,7,8,9,12,30}),"VACIO","7 y -","7-8","8-9","9-12","&gt;12","")</f>
        <v>VACIO</v>
      </c>
      <c r="AS103" s="146">
        <v>1</v>
      </c>
      <c r="AT103" s="178" t="str">
        <f>CHOOSE(MATCH(AS:AS,{0,0.1,30,80000000}),"VACIO","30 y -","30 y +","")</f>
        <v>30 y -</v>
      </c>
      <c r="AU103" s="146">
        <v>0.8</v>
      </c>
      <c r="AV103" s="236">
        <v>0.002</v>
      </c>
      <c r="AW103" s="178" t="str">
        <f>CHOOSE(MATCH(AV:AV,{0,0.1,30,80000000}),"VACIO","30 y -","30 y +","")</f>
        <v>VACIO</v>
      </c>
      <c r="AX103" s="242">
        <v>74</v>
      </c>
      <c r="AY103" s="178" t="str">
        <f ca="1">CHOOSE(MATCH(AX:AX,{0;1;15;30;45;60;80000000}),"VACIO","15 y -","15-29","30-44","45-59","60 y +","")</f>
        <v>60 y +</v>
      </c>
      <c r="AZ103" s="146"/>
      <c r="BA103" s="147"/>
      <c r="BB103" s="247" t="str">
        <f ca="1" t="shared" si="13"/>
        <v>No Vigente</v>
      </c>
      <c r="BC103" s="146"/>
      <c r="BD103" s="147">
        <v>43865</v>
      </c>
      <c r="BE103" s="147">
        <v>44075</v>
      </c>
      <c r="BF103" s="251" t="str">
        <f ca="1" t="shared" si="14"/>
        <v>activo</v>
      </c>
      <c r="BG103" s="196"/>
    </row>
    <row r="104" s="129" customFormat="1" ht="15" customHeight="1" spans="1:59">
      <c r="A104" s="142" t="s">
        <v>373</v>
      </c>
      <c r="B104" s="143" t="s">
        <v>374</v>
      </c>
      <c r="C104" s="143">
        <v>379</v>
      </c>
      <c r="D104" s="144">
        <v>17545</v>
      </c>
      <c r="E104" s="175">
        <f ca="1" t="shared" si="8"/>
        <v>43990</v>
      </c>
      <c r="F104" s="176">
        <f ca="1" t="shared" si="9"/>
        <v>26445</v>
      </c>
      <c r="G104" s="177">
        <f ca="1" t="shared" si="10"/>
        <v>72</v>
      </c>
      <c r="H104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4" s="143">
        <v>1</v>
      </c>
      <c r="J104" s="144">
        <v>42045</v>
      </c>
      <c r="K104" s="143" t="s">
        <v>59</v>
      </c>
      <c r="L104" s="143" t="s">
        <v>60</v>
      </c>
      <c r="M104" s="143" t="s">
        <v>149</v>
      </c>
      <c r="N104" s="143" t="s">
        <v>62</v>
      </c>
      <c r="O104" s="143" t="s">
        <v>62</v>
      </c>
      <c r="P104" s="143" t="s">
        <v>63</v>
      </c>
      <c r="Q104" s="143" t="s">
        <v>63</v>
      </c>
      <c r="R104" s="143">
        <v>62</v>
      </c>
      <c r="S104" s="143">
        <v>58.5</v>
      </c>
      <c r="T104" s="143" t="s">
        <v>76</v>
      </c>
      <c r="U104" s="143">
        <v>110</v>
      </c>
      <c r="V104" s="178" t="str">
        <f>CHOOSE(MATCH(U:U,{0,1,140,150,160,800000000}),"VACIO","140 y -","140-150","150-160","&gt;160","")</f>
        <v>140 y -</v>
      </c>
      <c r="W104" s="143">
        <v>59</v>
      </c>
      <c r="X104" s="178" t="str">
        <f>CHOOSE(MATCH(W:W,{0,1,90,120,800000000}),"VACIO","90 y -","90-120","&gt;120","")</f>
        <v>90 y -</v>
      </c>
      <c r="Y104" s="143" t="s">
        <v>63</v>
      </c>
      <c r="Z104" s="143" t="s">
        <v>65</v>
      </c>
      <c r="AA104" s="143" t="s">
        <v>63</v>
      </c>
      <c r="AB104" s="143" t="s">
        <v>65</v>
      </c>
      <c r="AC104" s="143" t="s">
        <v>72</v>
      </c>
      <c r="AD104" s="193" t="s">
        <v>74</v>
      </c>
      <c r="AE104" s="195"/>
      <c r="AF104" s="195"/>
      <c r="AG104" s="216" t="s">
        <v>63</v>
      </c>
      <c r="AH104" s="216" t="s">
        <v>375</v>
      </c>
      <c r="AI104" s="194">
        <v>43860</v>
      </c>
      <c r="AJ104" s="217">
        <v>83</v>
      </c>
      <c r="AK104" s="144">
        <v>43843</v>
      </c>
      <c r="AL104" s="143">
        <v>186</v>
      </c>
      <c r="AM104" s="143">
        <v>108</v>
      </c>
      <c r="AN104" s="178" t="str">
        <f>CHOOSE(MATCH(AM:AM,{0,1,100,800000000}),"VACIO","100 y -","100 y +","")</f>
        <v>100 y +</v>
      </c>
      <c r="AO104" s="143">
        <v>58</v>
      </c>
      <c r="AP104" s="143">
        <v>106</v>
      </c>
      <c r="AQ104" s="143"/>
      <c r="AR104" s="178" t="str">
        <f>CHOOSE(MATCH(AQ:AQ,{0,1,7,8,9,12,30}),"VACIO","7 y -","7-8","8-9","9-12","&gt;12","")</f>
        <v>VACIO</v>
      </c>
      <c r="AS104" s="143">
        <v>2.5</v>
      </c>
      <c r="AT104" s="178" t="str">
        <f>CHOOSE(MATCH(AS:AS,{0,0.1,30,80000000}),"VACIO","30 y -","30 y +","")</f>
        <v>30 y -</v>
      </c>
      <c r="AU104" s="143">
        <v>0.6</v>
      </c>
      <c r="AV104" s="236"/>
      <c r="AW104" s="178" t="str">
        <f>CHOOSE(MATCH(AV:AV,{0,0.1,30,80000000}),"VACIO","30 y -","30 y +","")</f>
        <v>VACIO</v>
      </c>
      <c r="AX104" s="242">
        <v>91</v>
      </c>
      <c r="AY104" s="178" t="str">
        <f ca="1">CHOOSE(MATCH(AX:AX,{0,1,15,30,45,60,80000000}),"VACIO","15 y -","15-29","30-44","45-59","60 y +","")</f>
        <v>60 y +</v>
      </c>
      <c r="AZ104" s="143" t="s">
        <v>76</v>
      </c>
      <c r="BA104" s="144"/>
      <c r="BB104" s="247" t="str">
        <f ca="1" t="shared" si="13"/>
        <v>No Vigente</v>
      </c>
      <c r="BC104" s="143"/>
      <c r="BD104" s="144">
        <v>43860</v>
      </c>
      <c r="BE104" s="144">
        <v>44197</v>
      </c>
      <c r="BF104" s="251" t="str">
        <f ca="1" t="shared" si="14"/>
        <v>activo</v>
      </c>
      <c r="BG104" s="193"/>
    </row>
    <row r="105" s="129" customFormat="1" ht="15" customHeight="1" spans="1:59">
      <c r="A105" s="145" t="s">
        <v>376</v>
      </c>
      <c r="B105" s="146" t="s">
        <v>377</v>
      </c>
      <c r="C105" s="146">
        <v>814</v>
      </c>
      <c r="D105" s="147">
        <v>23165</v>
      </c>
      <c r="E105" s="175">
        <f ca="1" t="shared" si="8"/>
        <v>43990</v>
      </c>
      <c r="F105" s="176">
        <f ca="1" t="shared" si="9"/>
        <v>20825</v>
      </c>
      <c r="G105" s="177">
        <f ca="1" t="shared" si="10"/>
        <v>57</v>
      </c>
      <c r="H10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5" s="146">
        <v>1</v>
      </c>
      <c r="J105" s="147">
        <v>41086</v>
      </c>
      <c r="K105" s="146" t="s">
        <v>59</v>
      </c>
      <c r="L105" s="146" t="s">
        <v>60</v>
      </c>
      <c r="M105" s="146" t="s">
        <v>378</v>
      </c>
      <c r="N105" s="146" t="s">
        <v>62</v>
      </c>
      <c r="O105" s="146" t="s">
        <v>89</v>
      </c>
      <c r="P105" s="143" t="s">
        <v>63</v>
      </c>
      <c r="Q105" s="143" t="s">
        <v>63</v>
      </c>
      <c r="R105" s="146">
        <v>75.5</v>
      </c>
      <c r="S105" s="146">
        <v>76</v>
      </c>
      <c r="T105" s="146" t="s">
        <v>64</v>
      </c>
      <c r="U105" s="146">
        <v>122</v>
      </c>
      <c r="V105" s="178" t="str">
        <f>CHOOSE(MATCH(U:U,{0,1,140,150,160,800000000}),"VACIO","140 y -","140-150","150-160","&gt;160","")</f>
        <v>140 y -</v>
      </c>
      <c r="W105" s="146">
        <v>80</v>
      </c>
      <c r="X105" s="178" t="str">
        <f>CHOOSE(MATCH(W:W,{0,1,90,120,800000000}),"VACIO","90 y -","90-120","&gt;120","")</f>
        <v>90 y -</v>
      </c>
      <c r="Y105" s="146" t="s">
        <v>63</v>
      </c>
      <c r="Z105" s="146" t="s">
        <v>65</v>
      </c>
      <c r="AA105" s="146" t="s">
        <v>63</v>
      </c>
      <c r="AB105" s="146" t="s">
        <v>63</v>
      </c>
      <c r="AC105" s="146" t="s">
        <v>72</v>
      </c>
      <c r="AD105" s="196" t="s">
        <v>74</v>
      </c>
      <c r="AE105" s="197"/>
      <c r="AF105" s="197"/>
      <c r="AG105" s="219" t="s">
        <v>63</v>
      </c>
      <c r="AH105" s="219"/>
      <c r="AI105" s="197"/>
      <c r="AJ105" s="218">
        <v>99</v>
      </c>
      <c r="AK105" s="147">
        <v>43740</v>
      </c>
      <c r="AL105" s="146">
        <v>211</v>
      </c>
      <c r="AM105" s="146">
        <v>125</v>
      </c>
      <c r="AN105" s="178" t="str">
        <f>CHOOSE(MATCH(AM:AM,{0,1,100,800000000}),"VACIO","100 y -","100 y +","")</f>
        <v>100 y +</v>
      </c>
      <c r="AO105" s="146">
        <v>51</v>
      </c>
      <c r="AP105" s="146">
        <v>173</v>
      </c>
      <c r="AQ105" s="146">
        <v>6.8</v>
      </c>
      <c r="AR105" s="178" t="str">
        <f>CHOOSE(MATCH(AQ:AQ,{0,1,7,8,9,12,30}),"VACIO","7 y -","7-8","8-9","9-12","&gt;12","")</f>
        <v>7 y -</v>
      </c>
      <c r="AS105" s="146">
        <v>15</v>
      </c>
      <c r="AT105" s="178" t="str">
        <f>CHOOSE(MATCH(AS:AS,{0,0.1,30,80000000}),"VACIO","30 y -","30 y +","")</f>
        <v>30 y -</v>
      </c>
      <c r="AU105" s="146">
        <v>0.8</v>
      </c>
      <c r="AV105" s="236">
        <f>IFERROR(AS:AS/AU:AU,"")</f>
        <v>18.75</v>
      </c>
      <c r="AW105" s="178" t="str">
        <f>CHOOSE(MATCH(AV:AV,{0,0.1,30,80000000}),"VACIO","30 y -","30 y +","")</f>
        <v>30 y -</v>
      </c>
      <c r="AX105" s="242">
        <v>79</v>
      </c>
      <c r="AY105" s="178" t="str">
        <f ca="1">CHOOSE(MATCH(AX:AX,{0,1,15,30,45,60,80000000}),"VACIO","15 y -","15-29","30-44","45-59","60 y +","")</f>
        <v>60 y +</v>
      </c>
      <c r="AZ105" s="146"/>
      <c r="BA105" s="147"/>
      <c r="BB105" s="247" t="str">
        <f ca="1" t="shared" si="13"/>
        <v>No Vigente</v>
      </c>
      <c r="BC105" s="146"/>
      <c r="BD105" s="147">
        <v>43871</v>
      </c>
      <c r="BE105" s="147">
        <v>43922</v>
      </c>
      <c r="BF105" s="251" t="str">
        <f ca="1" t="shared" si="14"/>
        <v>activo</v>
      </c>
      <c r="BG105" s="196"/>
    </row>
    <row r="106" s="129" customFormat="1" ht="15" customHeight="1" spans="1:59">
      <c r="A106" s="145" t="s">
        <v>379</v>
      </c>
      <c r="B106" s="146" t="s">
        <v>380</v>
      </c>
      <c r="C106" s="146">
        <v>149</v>
      </c>
      <c r="D106" s="147">
        <v>23515</v>
      </c>
      <c r="E106" s="175">
        <f ca="1" t="shared" si="8"/>
        <v>43990</v>
      </c>
      <c r="F106" s="176">
        <f ca="1" t="shared" si="9"/>
        <v>20475</v>
      </c>
      <c r="G106" s="177">
        <f ca="1" t="shared" si="10"/>
        <v>56</v>
      </c>
      <c r="H106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06" s="146">
        <v>1</v>
      </c>
      <c r="J106" s="147">
        <v>38995</v>
      </c>
      <c r="K106" s="146" t="s">
        <v>59</v>
      </c>
      <c r="L106" s="146" t="s">
        <v>102</v>
      </c>
      <c r="M106" s="146"/>
      <c r="N106" s="146" t="s">
        <v>62</v>
      </c>
      <c r="O106" s="146" t="s">
        <v>62</v>
      </c>
      <c r="P106" s="143" t="s">
        <v>63</v>
      </c>
      <c r="Q106" s="143" t="s">
        <v>63</v>
      </c>
      <c r="R106" s="146">
        <v>82.5</v>
      </c>
      <c r="S106" s="146">
        <v>84.5</v>
      </c>
      <c r="T106" s="146" t="s">
        <v>64</v>
      </c>
      <c r="U106" s="146">
        <v>120</v>
      </c>
      <c r="V106" s="178" t="str">
        <f>CHOOSE(MATCH(U:U,{0,1,140,150,160,800000000}),"VACIO","140 y -","140-150","150-160","&gt;160","")</f>
        <v>140 y -</v>
      </c>
      <c r="W106" s="146">
        <v>80</v>
      </c>
      <c r="X106" s="178" t="str">
        <f>CHOOSE(MATCH(W:W,{0,1,90,120,800000000}),"VACIO","90 y -","90-120","&gt;120","")</f>
        <v>90 y -</v>
      </c>
      <c r="Y106" s="146" t="s">
        <v>65</v>
      </c>
      <c r="Z106" s="146" t="s">
        <v>65</v>
      </c>
      <c r="AA106" s="146" t="s">
        <v>65</v>
      </c>
      <c r="AB106" s="146" t="s">
        <v>63</v>
      </c>
      <c r="AC106" s="146" t="s">
        <v>72</v>
      </c>
      <c r="AD106" s="196" t="s">
        <v>73</v>
      </c>
      <c r="AE106" s="198">
        <v>43804</v>
      </c>
      <c r="AF106" s="197" t="s">
        <v>74</v>
      </c>
      <c r="AG106" s="219" t="s">
        <v>63</v>
      </c>
      <c r="AH106" s="219"/>
      <c r="AI106" s="197"/>
      <c r="AJ106" s="218">
        <v>133</v>
      </c>
      <c r="AK106" s="147">
        <v>43845</v>
      </c>
      <c r="AL106" s="146">
        <v>163</v>
      </c>
      <c r="AM106" s="146">
        <v>75</v>
      </c>
      <c r="AN106" s="178" t="str">
        <f>CHOOSE(MATCH(AM:AM,{0,1,100,800000000}),"VACIO","100 y -","100 y +","")</f>
        <v>100 y -</v>
      </c>
      <c r="AO106" s="146">
        <v>36</v>
      </c>
      <c r="AP106" s="146">
        <v>256</v>
      </c>
      <c r="AQ106" s="146">
        <v>8</v>
      </c>
      <c r="AR106" s="178" t="str">
        <f>CHOOSE(MATCH(AQ:AQ,{0;1;7;8;9;12;30}),"VACIO","7 y -","7-8","8-9","9-12","&gt;12","")</f>
        <v>8-9</v>
      </c>
      <c r="AS106" s="146">
        <v>5</v>
      </c>
      <c r="AT106" s="178" t="str">
        <f>CHOOSE(MATCH(AS:AS,{0,0.1,30,80000000}),"VACIO","30 y -","30 y +","")</f>
        <v>30 y -</v>
      </c>
      <c r="AU106" s="146">
        <v>0.6</v>
      </c>
      <c r="AV106" s="236">
        <v>8.3</v>
      </c>
      <c r="AW106" s="178" t="str">
        <f>CHOOSE(MATCH(AV:AV,{0;0.1;30;80000000}),"VACIO","30 y -","30 y +","")</f>
        <v>30 y -</v>
      </c>
      <c r="AX106" s="242">
        <v>83.4</v>
      </c>
      <c r="AY106" s="178" t="str">
        <f ca="1">CHOOSE(MATCH(AX:AX,{0,1,15,30,45,60,80000000}),"VACIO","15 y -","15-29","30-44","45-59","60 y +","")</f>
        <v>60 y +</v>
      </c>
      <c r="AZ106" s="146" t="s">
        <v>76</v>
      </c>
      <c r="BA106" s="147">
        <v>43200</v>
      </c>
      <c r="BB106" s="247" t="str">
        <f ca="1" t="shared" si="13"/>
        <v>No Vigente</v>
      </c>
      <c r="BC106" s="146" t="s">
        <v>77</v>
      </c>
      <c r="BD106" s="147">
        <v>43907</v>
      </c>
      <c r="BE106" s="147">
        <v>43891</v>
      </c>
      <c r="BF106" s="251" t="str">
        <f ca="1" t="shared" si="14"/>
        <v>activo</v>
      </c>
      <c r="BG106" s="196"/>
    </row>
    <row r="107" s="129" customFormat="1" customHeight="1" spans="1:59">
      <c r="A107" s="145" t="s">
        <v>381</v>
      </c>
      <c r="B107" s="146" t="s">
        <v>382</v>
      </c>
      <c r="C107" s="146">
        <v>233</v>
      </c>
      <c r="D107" s="147">
        <v>18359</v>
      </c>
      <c r="E107" s="175">
        <f ca="1" t="shared" si="8"/>
        <v>43990</v>
      </c>
      <c r="F107" s="176">
        <f ca="1" t="shared" si="9"/>
        <v>25631</v>
      </c>
      <c r="G107" s="177">
        <f ca="1" t="shared" si="10"/>
        <v>70</v>
      </c>
      <c r="H107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7" s="146">
        <v>1</v>
      </c>
      <c r="J107" s="258">
        <v>41597</v>
      </c>
      <c r="K107" s="146" t="s">
        <v>101</v>
      </c>
      <c r="L107" s="146" t="s">
        <v>70</v>
      </c>
      <c r="M107" s="146"/>
      <c r="N107" s="146" t="s">
        <v>62</v>
      </c>
      <c r="O107" s="146" t="s">
        <v>62</v>
      </c>
      <c r="P107" s="143" t="s">
        <v>63</v>
      </c>
      <c r="Q107" s="143" t="s">
        <v>63</v>
      </c>
      <c r="R107" s="146">
        <v>66</v>
      </c>
      <c r="S107" s="146">
        <v>61.5</v>
      </c>
      <c r="T107" s="146" t="s">
        <v>76</v>
      </c>
      <c r="U107" s="146">
        <v>140</v>
      </c>
      <c r="V107" s="178" t="str">
        <f>CHOOSE(MATCH(U:U,{0,1,140,150,160,800000000}),"VACIO","140 y -","140-150","150-160","&gt;160","")</f>
        <v>140-150</v>
      </c>
      <c r="W107" s="146">
        <v>80</v>
      </c>
      <c r="X107" s="178" t="str">
        <f>CHOOSE(MATCH(W:W,{0,1,90,120,800000000}),"VACIO","90 y -","90-120","&gt;120","")</f>
        <v>90 y -</v>
      </c>
      <c r="Y107" s="146" t="s">
        <v>65</v>
      </c>
      <c r="Z107" s="146" t="s">
        <v>63</v>
      </c>
      <c r="AA107" s="146" t="s">
        <v>65</v>
      </c>
      <c r="AB107" s="146" t="s">
        <v>63</v>
      </c>
      <c r="AC107" s="146" t="s">
        <v>72</v>
      </c>
      <c r="AD107" s="196" t="s">
        <v>73</v>
      </c>
      <c r="AE107" s="198">
        <v>43678</v>
      </c>
      <c r="AF107" s="197" t="s">
        <v>74</v>
      </c>
      <c r="AG107" s="219" t="s">
        <v>63</v>
      </c>
      <c r="AH107" s="219" t="s">
        <v>81</v>
      </c>
      <c r="AI107" s="198">
        <v>42976</v>
      </c>
      <c r="AJ107" s="218">
        <v>169</v>
      </c>
      <c r="AK107" s="147">
        <v>43525</v>
      </c>
      <c r="AL107" s="146">
        <v>139</v>
      </c>
      <c r="AM107" s="146">
        <v>89</v>
      </c>
      <c r="AN107" s="178" t="str">
        <f>CHOOSE(MATCH(AM:AM,{0,1,100,800000000}),"VACIO","100 y -","100 y +","")</f>
        <v>100 y -</v>
      </c>
      <c r="AO107" s="146">
        <v>41</v>
      </c>
      <c r="AP107" s="146">
        <v>45</v>
      </c>
      <c r="AQ107" s="146">
        <v>10</v>
      </c>
      <c r="AR107" s="178" t="str">
        <f>CHOOSE(MATCH(AQ:AQ,{0,1,7,8,9,12,30}),"VACIO","7 y -","7-8","8-9","9-12","&gt;12","")</f>
        <v>9-12</v>
      </c>
      <c r="AS107" s="146">
        <v>30</v>
      </c>
      <c r="AT107" s="178" t="str">
        <f>CHOOSE(MATCH(AS:AS,{0,0.1,30,80000000}),"VACIO","30 y -","30 y +","")</f>
        <v>30 y +</v>
      </c>
      <c r="AU107" s="146">
        <v>0.8</v>
      </c>
      <c r="AV107" s="236">
        <f>IFERROR(AS:AS/AU:AU,"")</f>
        <v>37.5</v>
      </c>
      <c r="AW107" s="178" t="str">
        <f>CHOOSE(MATCH(AV:AV,{0,0.1,30,80000000}),"VACIO","30 y -","30 y +","")</f>
        <v>30 y +</v>
      </c>
      <c r="AX107" s="242">
        <v>88</v>
      </c>
      <c r="AY107" s="178" t="str">
        <f ca="1">CHOOSE(MATCH(AX:AX,{0,1,15,30,45,60,80000000}),"VACIO","15 y -","15-29","30-44","45-59","60 y +","")</f>
        <v>60 y +</v>
      </c>
      <c r="AZ107" s="146" t="s">
        <v>76</v>
      </c>
      <c r="BA107" s="147">
        <v>43186</v>
      </c>
      <c r="BB107" s="247" t="str">
        <f ca="1" t="shared" si="13"/>
        <v>No Vigente</v>
      </c>
      <c r="BC107" s="146" t="s">
        <v>218</v>
      </c>
      <c r="BD107" s="147">
        <v>43840</v>
      </c>
      <c r="BE107" s="147">
        <v>43922</v>
      </c>
      <c r="BF107" s="251" t="str">
        <f ca="1" t="shared" si="14"/>
        <v>activo</v>
      </c>
      <c r="BG107" s="196"/>
    </row>
    <row r="108" s="129" customFormat="1" ht="15" customHeight="1" spans="1:59">
      <c r="A108" s="142" t="s">
        <v>383</v>
      </c>
      <c r="B108" s="143" t="s">
        <v>384</v>
      </c>
      <c r="C108" s="143">
        <v>2376</v>
      </c>
      <c r="D108" s="144">
        <v>22655</v>
      </c>
      <c r="E108" s="175">
        <f ca="1" t="shared" si="8"/>
        <v>43990</v>
      </c>
      <c r="F108" s="176">
        <f ca="1" t="shared" si="9"/>
        <v>21335</v>
      </c>
      <c r="G108" s="177">
        <f ca="1" t="shared" si="10"/>
        <v>58</v>
      </c>
      <c r="H108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08" s="143">
        <v>1</v>
      </c>
      <c r="J108" s="144">
        <v>41918</v>
      </c>
      <c r="K108" s="143" t="s">
        <v>101</v>
      </c>
      <c r="L108" s="143" t="s">
        <v>102</v>
      </c>
      <c r="M108" s="143" t="s">
        <v>124</v>
      </c>
      <c r="N108" s="143" t="s">
        <v>62</v>
      </c>
      <c r="O108" s="143" t="s">
        <v>62</v>
      </c>
      <c r="P108" s="143" t="s">
        <v>63</v>
      </c>
      <c r="Q108" s="143" t="s">
        <v>63</v>
      </c>
      <c r="R108" s="143">
        <v>93.5</v>
      </c>
      <c r="S108" s="143"/>
      <c r="T108" s="143" t="s">
        <v>64</v>
      </c>
      <c r="U108" s="143">
        <v>132</v>
      </c>
      <c r="V108" s="178" t="str">
        <f>CHOOSE(MATCH(U:U,{0,1,140,150,160,800000000}),"VACIO","140 y -","140-150","150-160","&gt;160","")</f>
        <v>140 y -</v>
      </c>
      <c r="W108" s="143">
        <v>84</v>
      </c>
      <c r="X108" s="178" t="str">
        <f>CHOOSE(MATCH(W:W,{0,1,90,120,800000000}),"VACIO","90 y -","90-120","&gt;120","")</f>
        <v>90 y -</v>
      </c>
      <c r="Y108" s="143" t="s">
        <v>65</v>
      </c>
      <c r="Z108" s="143" t="s">
        <v>65</v>
      </c>
      <c r="AA108" s="143" t="s">
        <v>63</v>
      </c>
      <c r="AB108" s="143" t="s">
        <v>65</v>
      </c>
      <c r="AC108" s="143" t="s">
        <v>72</v>
      </c>
      <c r="AD108" s="196" t="s">
        <v>73</v>
      </c>
      <c r="AE108" s="198">
        <v>43810</v>
      </c>
      <c r="AF108" s="195" t="s">
        <v>73</v>
      </c>
      <c r="AG108" s="216" t="s">
        <v>63</v>
      </c>
      <c r="AH108" s="216"/>
      <c r="AI108" s="195"/>
      <c r="AJ108" s="217">
        <v>101</v>
      </c>
      <c r="AK108" s="144">
        <v>42699</v>
      </c>
      <c r="AL108" s="143">
        <v>97</v>
      </c>
      <c r="AM108" s="143">
        <v>47</v>
      </c>
      <c r="AN108" s="178" t="str">
        <f>CHOOSE(MATCH(AM:AM,{0;1;100;800000000}),"VACIO","100 y -","100 y +","")</f>
        <v>100 y -</v>
      </c>
      <c r="AO108" s="143">
        <v>26</v>
      </c>
      <c r="AP108" s="143">
        <v>116</v>
      </c>
      <c r="AQ108" s="143">
        <v>6.1</v>
      </c>
      <c r="AR108" s="178" t="str">
        <f>CHOOSE(MATCH(AQ:AQ,{0,1,7,8,9,12,30}),"VACIO","7 y -","7-8","8-9","9-12","&gt;12","")</f>
        <v>7 y -</v>
      </c>
      <c r="AS108" s="143">
        <v>1453</v>
      </c>
      <c r="AT108" s="178" t="str">
        <f>CHOOSE(MATCH(AS:AS,{0,0.1,30,80000000}),"VACIO","30 y -","30 y +","")</f>
        <v>30 y +</v>
      </c>
      <c r="AU108" s="143">
        <v>2.7</v>
      </c>
      <c r="AV108" s="236">
        <v>3646</v>
      </c>
      <c r="AW108" s="178" t="str">
        <f>CHOOSE(MATCH(AV:AV,{0,0.1,30,80000000}),"VACIO","30 y -","30 y +","")</f>
        <v>30 y +</v>
      </c>
      <c r="AX108" s="242">
        <v>30</v>
      </c>
      <c r="AY108" s="178" t="str">
        <f ca="1">CHOOSE(MATCH(AX:AX,{0,1,15,30,45,60,80000000}),"VACIO","15 y -","15-29","30-44","45-59","60 y +","")</f>
        <v>30-44</v>
      </c>
      <c r="AZ108" s="143"/>
      <c r="BA108" s="144"/>
      <c r="BB108" s="247" t="str">
        <f ca="1" t="shared" si="13"/>
        <v>No Vigente</v>
      </c>
      <c r="BC108" s="143"/>
      <c r="BD108" s="144">
        <v>43810</v>
      </c>
      <c r="BE108" s="144">
        <v>44166</v>
      </c>
      <c r="BF108" s="251" t="str">
        <f ca="1" t="shared" si="14"/>
        <v>activo</v>
      </c>
      <c r="BG108" s="193" t="s">
        <v>385</v>
      </c>
    </row>
    <row r="109" s="52" customFormat="1" ht="15" customHeight="1" spans="1:59">
      <c r="A109" s="55" t="s">
        <v>386</v>
      </c>
      <c r="B109" s="56" t="s">
        <v>387</v>
      </c>
      <c r="C109" s="56">
        <v>125</v>
      </c>
      <c r="D109" s="57">
        <v>22905</v>
      </c>
      <c r="E109" s="175">
        <f ca="1" t="shared" si="8"/>
        <v>43990</v>
      </c>
      <c r="F109" s="176">
        <f ca="1" t="shared" si="9"/>
        <v>21085</v>
      </c>
      <c r="G109" s="64">
        <f ca="1" t="shared" si="10"/>
        <v>57</v>
      </c>
      <c r="H109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9" s="56">
        <v>1</v>
      </c>
      <c r="J109" s="57">
        <v>42234</v>
      </c>
      <c r="K109" s="56" t="s">
        <v>59</v>
      </c>
      <c r="L109" s="56" t="s">
        <v>60</v>
      </c>
      <c r="M109" s="56" t="s">
        <v>388</v>
      </c>
      <c r="N109" s="56" t="s">
        <v>62</v>
      </c>
      <c r="O109" s="56" t="s">
        <v>62</v>
      </c>
      <c r="P109" s="56" t="s">
        <v>63</v>
      </c>
      <c r="Q109" s="56" t="s">
        <v>63</v>
      </c>
      <c r="R109" s="56">
        <v>78.4</v>
      </c>
      <c r="S109" s="56">
        <v>75</v>
      </c>
      <c r="T109" s="56" t="s">
        <v>64</v>
      </c>
      <c r="U109" s="56">
        <v>110</v>
      </c>
      <c r="V109" s="178" t="str">
        <f>CHOOSE(MATCH(U:U,{0;1;140;150;160;800000000}),"VACIO","140 y -","140-150","150-160","&gt;160","")</f>
        <v>140 y -</v>
      </c>
      <c r="W109" s="56">
        <v>72</v>
      </c>
      <c r="X109" s="178" t="str">
        <f>CHOOSE(MATCH(W:W,{0,1,90,120,800000000}),"VACIO","90 y -","90-120","&gt;120","")</f>
        <v>90 y -</v>
      </c>
      <c r="Y109" s="56" t="s">
        <v>63</v>
      </c>
      <c r="Z109" s="56" t="s">
        <v>65</v>
      </c>
      <c r="AA109" s="56" t="s">
        <v>63</v>
      </c>
      <c r="AB109" s="56" t="s">
        <v>63</v>
      </c>
      <c r="AC109" s="56" t="s">
        <v>72</v>
      </c>
      <c r="AD109" s="72" t="s">
        <v>67</v>
      </c>
      <c r="AE109" s="73"/>
      <c r="AF109" s="73"/>
      <c r="AG109" s="78"/>
      <c r="AH109" s="78"/>
      <c r="AI109" s="73"/>
      <c r="AJ109" s="79">
        <v>95</v>
      </c>
      <c r="AK109" s="57">
        <v>43447</v>
      </c>
      <c r="AL109" s="56">
        <v>163</v>
      </c>
      <c r="AM109" s="56">
        <v>97</v>
      </c>
      <c r="AN109" s="178" t="str">
        <f>CHOOSE(MATCH(AM:AM,{0,1,100,800000000}),"VACIO","100 y -","100 y +","")</f>
        <v>100 y -</v>
      </c>
      <c r="AO109" s="56" t="s">
        <v>229</v>
      </c>
      <c r="AP109" s="56">
        <v>109</v>
      </c>
      <c r="AQ109" s="56"/>
      <c r="AR109" s="178" t="str">
        <f>CHOOSE(MATCH(AQ:AQ,{0,1,7,8,9,12,30}),"VACIO","7 y -","7-8","8-9","9-12","&gt;12","")</f>
        <v>VACIO</v>
      </c>
      <c r="AS109" s="56">
        <v>1</v>
      </c>
      <c r="AT109" s="178" t="str">
        <f>CHOOSE(MATCH(AS:AS,{0,0.1,30,80000000}),"VACIO","30 y -","30 y +","")</f>
        <v>30 y -</v>
      </c>
      <c r="AU109" s="56">
        <v>0.8</v>
      </c>
      <c r="AV109" s="81">
        <v>1.1</v>
      </c>
      <c r="AW109" s="178" t="str">
        <f>CHOOSE(MATCH(AV:AV,{0,0.1,30,80000000}),"VACIO","30 y -","30 y +","")</f>
        <v>30 y -</v>
      </c>
      <c r="AX109" s="83">
        <v>83</v>
      </c>
      <c r="AY109" s="178" t="str">
        <f ca="1">CHOOSE(MATCH(AX:AX,{0,1,15,30,45,60,80000000}),"VACIO","15 y -","15-29","30-44","45-59","60 y +","")</f>
        <v>60 y +</v>
      </c>
      <c r="AZ109" s="56"/>
      <c r="BA109" s="57"/>
      <c r="BB109" s="85" t="str">
        <f ca="1" t="shared" si="13"/>
        <v>No Vigente</v>
      </c>
      <c r="BC109" s="56"/>
      <c r="BD109" s="57">
        <v>43703</v>
      </c>
      <c r="BE109" s="57">
        <v>43709</v>
      </c>
      <c r="BF109" s="252" t="str">
        <f ca="1" t="shared" si="14"/>
        <v>activo</v>
      </c>
      <c r="BG109" s="72"/>
    </row>
    <row r="110" s="129" customFormat="1" ht="15" customHeight="1" spans="1:59">
      <c r="A110" s="145" t="s">
        <v>389</v>
      </c>
      <c r="B110" s="146" t="s">
        <v>390</v>
      </c>
      <c r="C110" s="146">
        <v>4832</v>
      </c>
      <c r="D110" s="147">
        <v>14666</v>
      </c>
      <c r="E110" s="175">
        <f ca="1" t="shared" si="8"/>
        <v>43990</v>
      </c>
      <c r="F110" s="176">
        <f ca="1" t="shared" si="9"/>
        <v>29324</v>
      </c>
      <c r="G110" s="177">
        <f ca="1" t="shared" si="10"/>
        <v>80</v>
      </c>
      <c r="H11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0" s="146">
        <v>1</v>
      </c>
      <c r="J110" s="147">
        <v>39792</v>
      </c>
      <c r="K110" s="146" t="s">
        <v>59</v>
      </c>
      <c r="L110" s="146" t="s">
        <v>60</v>
      </c>
      <c r="M110" s="146" t="s">
        <v>391</v>
      </c>
      <c r="N110" s="146" t="s">
        <v>62</v>
      </c>
      <c r="O110" s="146" t="s">
        <v>89</v>
      </c>
      <c r="P110" s="143" t="s">
        <v>63</v>
      </c>
      <c r="Q110" s="143" t="s">
        <v>63</v>
      </c>
      <c r="R110" s="146">
        <v>63</v>
      </c>
      <c r="S110" s="146">
        <v>63</v>
      </c>
      <c r="T110" s="146" t="s">
        <v>85</v>
      </c>
      <c r="U110" s="146">
        <v>168</v>
      </c>
      <c r="V110" s="178" t="str">
        <f>CHOOSE(MATCH(U:U,{0,1,140,150,160,800000000}),"VACIO","140 y -","140-150","150-160","&gt;160","")</f>
        <v>&gt;160</v>
      </c>
      <c r="W110" s="146">
        <v>76</v>
      </c>
      <c r="X110" s="178" t="str">
        <f>CHOOSE(MATCH(W:W,{0,1,90,120,800000000}),"VACIO","90 y -","90-120","&gt;120","")</f>
        <v>90 y -</v>
      </c>
      <c r="Y110" s="146" t="s">
        <v>63</v>
      </c>
      <c r="Z110" s="146" t="s">
        <v>65</v>
      </c>
      <c r="AA110" s="146" t="s">
        <v>63</v>
      </c>
      <c r="AB110" s="146" t="s">
        <v>65</v>
      </c>
      <c r="AC110" s="146" t="s">
        <v>66</v>
      </c>
      <c r="AD110" s="196" t="s">
        <v>67</v>
      </c>
      <c r="AE110" s="197"/>
      <c r="AF110" s="197"/>
      <c r="AG110" s="219" t="s">
        <v>63</v>
      </c>
      <c r="AH110" s="219" t="s">
        <v>98</v>
      </c>
      <c r="AI110" s="198">
        <v>43637</v>
      </c>
      <c r="AJ110" s="218">
        <v>74</v>
      </c>
      <c r="AK110" s="147">
        <v>43866</v>
      </c>
      <c r="AL110" s="146">
        <v>208</v>
      </c>
      <c r="AM110" s="197">
        <v>122</v>
      </c>
      <c r="AN110" s="178" t="str">
        <f>CHOOSE(MATCH(AM:AM,{0,1,100,800000000}),"VACIO","100 y -","100 y +","")</f>
        <v>100 y +</v>
      </c>
      <c r="AO110" s="146">
        <v>55</v>
      </c>
      <c r="AP110" s="146">
        <v>148</v>
      </c>
      <c r="AQ110" s="146">
        <v>5.4</v>
      </c>
      <c r="AR110" s="178" t="str">
        <f>CHOOSE(MATCH(AQ:AQ,{0,1,7,8,9,12,30}),"VACIO","7 y -","7-8","8-9","9-12","&gt;12","")</f>
        <v>7 y -</v>
      </c>
      <c r="AS110" s="146">
        <v>17</v>
      </c>
      <c r="AT110" s="178" t="str">
        <f>CHOOSE(MATCH(AS:AS,{0,0.1,30,80000000}),"VACIO","30 y -","30 y +","")</f>
        <v>30 y -</v>
      </c>
      <c r="AU110" s="146">
        <v>0.6</v>
      </c>
      <c r="AV110" s="236">
        <f>IFERROR(AS:AS/AU:AU,"")</f>
        <v>28.3333333333333</v>
      </c>
      <c r="AW110" s="178" t="str">
        <f>CHOOSE(MATCH(AV:AV,{0,0.1,30,80000000}),"VACIO","30 y -","30 y +","")</f>
        <v>30 y -</v>
      </c>
      <c r="AX110" s="242">
        <v>90</v>
      </c>
      <c r="AY110" s="178" t="str">
        <f ca="1">CHOOSE(MATCH(AX:AX,{0,1,15,30,45,60,80000000}),"VACIO","15 y -","15-29","30-44","45-59","60 y +","")</f>
        <v>60 y +</v>
      </c>
      <c r="AZ110" s="146"/>
      <c r="BA110" s="147"/>
      <c r="BB110" s="247" t="str">
        <f ca="1" t="shared" si="13"/>
        <v>No Vigente</v>
      </c>
      <c r="BC110" s="146"/>
      <c r="BD110" s="147">
        <v>43866</v>
      </c>
      <c r="BE110" s="147">
        <v>43983</v>
      </c>
      <c r="BF110" s="251" t="str">
        <f ca="1" t="shared" si="14"/>
        <v>activo</v>
      </c>
      <c r="BG110" s="196"/>
    </row>
    <row r="111" s="129" customFormat="1" ht="15" customHeight="1" spans="1:59">
      <c r="A111" s="145" t="s">
        <v>392</v>
      </c>
      <c r="B111" s="146" t="s">
        <v>393</v>
      </c>
      <c r="C111" s="146">
        <v>605</v>
      </c>
      <c r="D111" s="147">
        <v>21765</v>
      </c>
      <c r="E111" s="175">
        <f ca="1" t="shared" si="8"/>
        <v>43990</v>
      </c>
      <c r="F111" s="176">
        <f ca="1" t="shared" si="9"/>
        <v>22225</v>
      </c>
      <c r="G111" s="177">
        <f ca="1" t="shared" si="10"/>
        <v>60</v>
      </c>
      <c r="H11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1" s="146">
        <v>1</v>
      </c>
      <c r="J111" s="147">
        <v>37372</v>
      </c>
      <c r="K111" s="146" t="s">
        <v>59</v>
      </c>
      <c r="L111" s="146" t="s">
        <v>102</v>
      </c>
      <c r="M111" s="146" t="s">
        <v>61</v>
      </c>
      <c r="N111" s="146" t="s">
        <v>62</v>
      </c>
      <c r="O111" s="146" t="s">
        <v>62</v>
      </c>
      <c r="P111" s="143" t="s">
        <v>63</v>
      </c>
      <c r="Q111" s="143" t="s">
        <v>63</v>
      </c>
      <c r="R111" s="146">
        <v>89</v>
      </c>
      <c r="S111" s="189">
        <v>90.6</v>
      </c>
      <c r="T111" s="146" t="s">
        <v>64</v>
      </c>
      <c r="U111" s="146">
        <v>130</v>
      </c>
      <c r="V111" s="178" t="str">
        <f>CHOOSE(MATCH(U:U,{0,1,140,150,160,800000000}),"VACIO","140 y -","140-150","150-160","&gt;160","")</f>
        <v>140 y -</v>
      </c>
      <c r="W111" s="146">
        <v>80</v>
      </c>
      <c r="X111" s="178" t="str">
        <f>CHOOSE(MATCH(W:W,{0,1,90,120,800000000}),"VACIO","90 y -","90-120","&gt;120","")</f>
        <v>90 y -</v>
      </c>
      <c r="Y111" s="146" t="s">
        <v>63</v>
      </c>
      <c r="Z111" s="146" t="s">
        <v>65</v>
      </c>
      <c r="AA111" s="146" t="s">
        <v>65</v>
      </c>
      <c r="AB111" s="146" t="s">
        <v>65</v>
      </c>
      <c r="AC111" s="146" t="s">
        <v>72</v>
      </c>
      <c r="AD111" s="196" t="s">
        <v>73</v>
      </c>
      <c r="AE111" s="198">
        <v>43894</v>
      </c>
      <c r="AF111" s="197" t="s">
        <v>74</v>
      </c>
      <c r="AG111" s="219" t="s">
        <v>63</v>
      </c>
      <c r="AH111" s="219"/>
      <c r="AI111" s="197"/>
      <c r="AJ111" s="218">
        <v>137</v>
      </c>
      <c r="AK111" s="147">
        <v>43676</v>
      </c>
      <c r="AL111" s="146">
        <v>244</v>
      </c>
      <c r="AM111" s="146">
        <v>167</v>
      </c>
      <c r="AN111" s="178" t="str">
        <f>CHOOSE(MATCH(AM:AM,{0,1,100,800000000}),"VACIO","100 y -","100 y +","")</f>
        <v>100 y +</v>
      </c>
      <c r="AO111" s="146">
        <v>38</v>
      </c>
      <c r="AP111" s="146">
        <v>193</v>
      </c>
      <c r="AQ111" s="146">
        <v>7</v>
      </c>
      <c r="AR111" s="178" t="str">
        <f>CHOOSE(MATCH(AQ:AQ,{0,1,7,8,9,12,30}),"VACIO","7 y -","7-8","8-9","9-12","&gt;12","")</f>
        <v>7-8</v>
      </c>
      <c r="AS111" s="146">
        <v>23</v>
      </c>
      <c r="AT111" s="178" t="str">
        <f>CHOOSE(MATCH(AS:AS,{0,0.1,30,80000000}),"VACIO","30 y -","30 y +","")</f>
        <v>30 y -</v>
      </c>
      <c r="AU111" s="146">
        <v>0.7</v>
      </c>
      <c r="AV111" s="236">
        <v>96</v>
      </c>
      <c r="AW111" s="178" t="str">
        <f>CHOOSE(MATCH(AV:AV,{0,0.1,30,80000000}),"VACIO","30 y -","30 y +","")</f>
        <v>30 y +</v>
      </c>
      <c r="AX111" s="242">
        <v>92</v>
      </c>
      <c r="AY111" s="178" t="str">
        <f ca="1">CHOOSE(MATCH(AX:AX,{0,1,15,30,45,60,80000000}),"VACIO","15 y -","15-29","30-44","45-59","60 y +","")</f>
        <v>60 y +</v>
      </c>
      <c r="AZ111" s="146" t="s">
        <v>76</v>
      </c>
      <c r="BA111" s="147">
        <v>43460</v>
      </c>
      <c r="BB111" s="247" t="str">
        <f ca="1" t="shared" si="13"/>
        <v>No Vigente</v>
      </c>
      <c r="BC111" s="146" t="s">
        <v>77</v>
      </c>
      <c r="BD111" s="147">
        <v>43894</v>
      </c>
      <c r="BE111" s="147">
        <v>44013</v>
      </c>
      <c r="BF111" s="251" t="str">
        <f ca="1" t="shared" si="14"/>
        <v>activo</v>
      </c>
      <c r="BG111" s="196"/>
    </row>
    <row r="112" s="129" customFormat="1" ht="15" customHeight="1" spans="1:59">
      <c r="A112" s="145" t="s">
        <v>394</v>
      </c>
      <c r="B112" s="146" t="s">
        <v>395</v>
      </c>
      <c r="C112" s="146">
        <v>4603</v>
      </c>
      <c r="D112" s="147">
        <v>20360</v>
      </c>
      <c r="E112" s="175">
        <f ca="1" t="shared" si="8"/>
        <v>43990</v>
      </c>
      <c r="F112" s="176">
        <f ca="1" t="shared" si="9"/>
        <v>23630</v>
      </c>
      <c r="G112" s="177">
        <f ca="1" t="shared" si="10"/>
        <v>64</v>
      </c>
      <c r="H11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2" s="146">
        <v>1</v>
      </c>
      <c r="J112" s="147">
        <v>40330</v>
      </c>
      <c r="K112" s="146" t="s">
        <v>59</v>
      </c>
      <c r="L112" s="146" t="s">
        <v>102</v>
      </c>
      <c r="M112" s="146" t="s">
        <v>396</v>
      </c>
      <c r="N112" s="146"/>
      <c r="O112" s="146"/>
      <c r="P112" s="143" t="s">
        <v>63</v>
      </c>
      <c r="Q112" s="143" t="s">
        <v>63</v>
      </c>
      <c r="R112" s="146">
        <v>78.6</v>
      </c>
      <c r="S112" s="146">
        <v>87</v>
      </c>
      <c r="T112" s="146" t="s">
        <v>64</v>
      </c>
      <c r="U112" s="146">
        <v>124</v>
      </c>
      <c r="V112" s="178" t="str">
        <f>CHOOSE(MATCH(U:U,{0,1,140,150,160,800000000}),"VACIO","140 y -","140-150","150-160","&gt;160","")</f>
        <v>140 y -</v>
      </c>
      <c r="W112" s="146">
        <v>82</v>
      </c>
      <c r="X112" s="178" t="str">
        <f>CHOOSE(MATCH(W:W,{0,1,90,120,800000000}),"VACIO","90 y -","90-120","&gt;120","")</f>
        <v>90 y -</v>
      </c>
      <c r="Y112" s="146" t="s">
        <v>63</v>
      </c>
      <c r="Z112" s="146" t="s">
        <v>65</v>
      </c>
      <c r="AA112" s="146" t="s">
        <v>65</v>
      </c>
      <c r="AB112" s="146" t="s">
        <v>65</v>
      </c>
      <c r="AC112" s="146" t="s">
        <v>66</v>
      </c>
      <c r="AD112" s="196" t="s">
        <v>73</v>
      </c>
      <c r="AE112" s="198">
        <v>42261</v>
      </c>
      <c r="AF112" s="197" t="s">
        <v>74</v>
      </c>
      <c r="AG112" s="219"/>
      <c r="AH112" s="219"/>
      <c r="AI112" s="197"/>
      <c r="AJ112" s="218">
        <v>215</v>
      </c>
      <c r="AK112" s="147">
        <v>42248</v>
      </c>
      <c r="AL112" s="146">
        <v>212</v>
      </c>
      <c r="AM112" s="146">
        <v>130</v>
      </c>
      <c r="AN112" s="178" t="str">
        <f>CHOOSE(MATCH(AM:AM,{0,1,100,800000000}),"VACIO","100 y -","100 y +","")</f>
        <v>100 y +</v>
      </c>
      <c r="AO112" s="146">
        <v>49</v>
      </c>
      <c r="AP112" s="146">
        <v>162</v>
      </c>
      <c r="AQ112" s="146">
        <v>6.8</v>
      </c>
      <c r="AR112" s="178" t="str">
        <f>CHOOSE(MATCH(AQ:AQ,{0,1,7,8,9,12,30}),"VACIO","7 y -","7-8","8-9","9-12","&gt;12","")</f>
        <v>7 y -</v>
      </c>
      <c r="AS112" s="146">
        <v>8.9</v>
      </c>
      <c r="AT112" s="178" t="str">
        <f>CHOOSE(MATCH(AS:AS,{0,0.1,30,80000000}),"VACIO","30 y -","30 y +","")</f>
        <v>30 y -</v>
      </c>
      <c r="AU112" s="146">
        <v>0.8</v>
      </c>
      <c r="AV112" s="236">
        <f>IFERROR(AS:AS/AU:AU,"")</f>
        <v>11.125</v>
      </c>
      <c r="AW112" s="178" t="str">
        <f>CHOOSE(MATCH(AV:AV,{0,0.1,30,80000000}),"VACIO","30 y -","30 y +","")</f>
        <v>30 y -</v>
      </c>
      <c r="AX112" s="242">
        <v>99</v>
      </c>
      <c r="AY112" s="178" t="str">
        <f ca="1">CHOOSE(MATCH(AX:AX,{0,1,15,30,45,60,80000000}),"VACIO","15 y -","15-29","30-44","45-59","60 y +","")</f>
        <v>60 y +</v>
      </c>
      <c r="AZ112" s="146" t="s">
        <v>76</v>
      </c>
      <c r="BA112" s="147">
        <v>42304</v>
      </c>
      <c r="BB112" s="247" t="str">
        <f ca="1" t="shared" si="13"/>
        <v>No Vigente</v>
      </c>
      <c r="BC112" s="146" t="s">
        <v>77</v>
      </c>
      <c r="BD112" s="147">
        <v>42976</v>
      </c>
      <c r="BE112" s="147">
        <v>43068</v>
      </c>
      <c r="BF112" s="251" t="str">
        <f ca="1" t="shared" si="14"/>
        <v>pasivo</v>
      </c>
      <c r="BG112" s="196" t="s">
        <v>105</v>
      </c>
    </row>
    <row r="113" s="129" customFormat="1" ht="15" customHeight="1" spans="1:59">
      <c r="A113" s="142" t="s">
        <v>397</v>
      </c>
      <c r="B113" s="143" t="s">
        <v>398</v>
      </c>
      <c r="C113" s="143">
        <v>3486</v>
      </c>
      <c r="D113" s="144">
        <v>26326</v>
      </c>
      <c r="E113" s="175">
        <f ca="1" t="shared" si="8"/>
        <v>43990</v>
      </c>
      <c r="F113" s="176">
        <f ca="1" t="shared" si="9"/>
        <v>17664</v>
      </c>
      <c r="G113" s="177">
        <f ca="1" t="shared" si="10"/>
        <v>48</v>
      </c>
      <c r="H113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3" s="143">
        <v>1</v>
      </c>
      <c r="J113" s="144">
        <v>43305</v>
      </c>
      <c r="K113" s="143" t="s">
        <v>101</v>
      </c>
      <c r="L113" s="143" t="s">
        <v>70</v>
      </c>
      <c r="M113" s="143"/>
      <c r="N113" s="143" t="s">
        <v>62</v>
      </c>
      <c r="O113" s="143" t="s">
        <v>62</v>
      </c>
      <c r="P113" s="143" t="s">
        <v>63</v>
      </c>
      <c r="Q113" s="143" t="s">
        <v>63</v>
      </c>
      <c r="R113" s="143">
        <v>90</v>
      </c>
      <c r="S113" s="143">
        <v>85</v>
      </c>
      <c r="T113" s="143" t="s">
        <v>85</v>
      </c>
      <c r="U113" s="143">
        <v>120</v>
      </c>
      <c r="V113" s="178" t="str">
        <f>CHOOSE(MATCH(U:U,{0,1,140,150,160,800000000}),"VACIO","140 y -","140-150","150-160","&gt;160","")</f>
        <v>140 y -</v>
      </c>
      <c r="W113" s="143">
        <v>80</v>
      </c>
      <c r="X113" s="178" t="str">
        <f>CHOOSE(MATCH(W:W,{0,1,90,120,800000000}),"VACIO","90 y -","90-120","&gt;120","")</f>
        <v>90 y -</v>
      </c>
      <c r="Y113" s="143" t="s">
        <v>63</v>
      </c>
      <c r="Z113" s="143" t="s">
        <v>63</v>
      </c>
      <c r="AA113" s="143" t="s">
        <v>63</v>
      </c>
      <c r="AB113" s="143" t="s">
        <v>63</v>
      </c>
      <c r="AC113" s="143" t="s">
        <v>72</v>
      </c>
      <c r="AD113" s="193" t="s">
        <v>73</v>
      </c>
      <c r="AE113" s="194">
        <v>43838</v>
      </c>
      <c r="AF113" s="195" t="s">
        <v>74</v>
      </c>
      <c r="AG113" s="216"/>
      <c r="AH113" s="216"/>
      <c r="AI113" s="195"/>
      <c r="AJ113" s="217">
        <v>105</v>
      </c>
      <c r="AK113" s="144">
        <v>43844</v>
      </c>
      <c r="AL113" s="143">
        <v>185</v>
      </c>
      <c r="AM113" s="143">
        <v>123</v>
      </c>
      <c r="AN113" s="178" t="str">
        <f>CHOOSE(MATCH(AM:AM,{0,1,100,800000000}),"VACIO","100 y -","100 y +","")</f>
        <v>100 y +</v>
      </c>
      <c r="AO113" s="143">
        <v>42</v>
      </c>
      <c r="AP113" s="143">
        <v>95</v>
      </c>
      <c r="AQ113" s="143">
        <v>8.9</v>
      </c>
      <c r="AR113" s="178" t="str">
        <f>CHOOSE(MATCH(AQ:AQ,{0,1,7,8,9,12,30}),"VACIO","7 y -","7-8","8-9","9-12","&gt;12","")</f>
        <v>8-9</v>
      </c>
      <c r="AS113" s="143"/>
      <c r="AT113" s="178" t="str">
        <f>CHOOSE(MATCH(AS:AS,{0,0.1,30,80000000}),"VACIO","30 y -","30 y +","")</f>
        <v>VACIO</v>
      </c>
      <c r="AU113" s="143">
        <v>0.97</v>
      </c>
      <c r="AV113" s="236"/>
      <c r="AW113" s="178" t="str">
        <f>CHOOSE(MATCH(AV:AV,{0,0.1,30,80000000}),"VACIO","30 y -","30 y +","")</f>
        <v>VACIO</v>
      </c>
      <c r="AX113" s="242">
        <v>91.93</v>
      </c>
      <c r="AY113" s="178" t="str">
        <f ca="1">CHOOSE(MATCH(AX:AX,{0,1,15,30,45,60,80000000}),"VACIO","15 y -","15-29","30-44","45-59","60 y +","")</f>
        <v>60 y +</v>
      </c>
      <c r="AZ113" s="143"/>
      <c r="BA113" s="144"/>
      <c r="BB113" s="247" t="str">
        <f ca="1" t="shared" si="13"/>
        <v>No Vigente</v>
      </c>
      <c r="BC113" s="143"/>
      <c r="BD113" s="144">
        <v>43900</v>
      </c>
      <c r="BE113" s="144">
        <v>43983</v>
      </c>
      <c r="BF113" s="251"/>
      <c r="BG113" s="193" t="s">
        <v>399</v>
      </c>
    </row>
    <row r="114" s="129" customFormat="1" ht="15" customHeight="1" spans="1:59">
      <c r="A114" s="142" t="s">
        <v>400</v>
      </c>
      <c r="B114" s="143" t="s">
        <v>401</v>
      </c>
      <c r="C114" s="143">
        <v>6731</v>
      </c>
      <c r="D114" s="144">
        <v>20712</v>
      </c>
      <c r="E114" s="175">
        <f ca="1" t="shared" si="8"/>
        <v>43990</v>
      </c>
      <c r="F114" s="176">
        <f ca="1" t="shared" si="9"/>
        <v>23278</v>
      </c>
      <c r="G114" s="177">
        <f ca="1" t="shared" si="10"/>
        <v>63</v>
      </c>
      <c r="H11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4" s="143">
        <v>1</v>
      </c>
      <c r="J114" s="144">
        <v>41913</v>
      </c>
      <c r="K114" s="143" t="s">
        <v>101</v>
      </c>
      <c r="L114" s="143" t="s">
        <v>60</v>
      </c>
      <c r="M114" s="143"/>
      <c r="N114" s="143" t="s">
        <v>62</v>
      </c>
      <c r="O114" s="143" t="s">
        <v>62</v>
      </c>
      <c r="P114" s="143" t="s">
        <v>65</v>
      </c>
      <c r="Q114" s="143" t="s">
        <v>63</v>
      </c>
      <c r="R114" s="143">
        <v>83</v>
      </c>
      <c r="S114" s="143">
        <v>97</v>
      </c>
      <c r="T114" s="143" t="s">
        <v>64</v>
      </c>
      <c r="U114" s="143">
        <v>120</v>
      </c>
      <c r="V114" s="178" t="str">
        <f>CHOOSE(MATCH(U:U,{0;1;140;150;160;800000000}),"VACIO","140 y -","140-150","150-160","&gt;160","")</f>
        <v>140 y -</v>
      </c>
      <c r="W114" s="143">
        <v>80</v>
      </c>
      <c r="X114" s="178" t="str">
        <f>CHOOSE(MATCH(W:W,{0,1,90,120,800000000}),"VACIO","90 y -","90-120","&gt;120","")</f>
        <v>90 y -</v>
      </c>
      <c r="Y114" s="143" t="s">
        <v>63</v>
      </c>
      <c r="Z114" s="143" t="s">
        <v>65</v>
      </c>
      <c r="AA114" s="143" t="s">
        <v>65</v>
      </c>
      <c r="AB114" s="143" t="s">
        <v>65</v>
      </c>
      <c r="AC114" s="143" t="s">
        <v>66</v>
      </c>
      <c r="AD114" s="193" t="s">
        <v>73</v>
      </c>
      <c r="AE114" s="195"/>
      <c r="AF114" s="195"/>
      <c r="AG114" s="216" t="s">
        <v>63</v>
      </c>
      <c r="AH114" s="216"/>
      <c r="AI114" s="195"/>
      <c r="AJ114" s="217">
        <v>151</v>
      </c>
      <c r="AK114" s="144">
        <v>43493</v>
      </c>
      <c r="AL114" s="143">
        <v>163</v>
      </c>
      <c r="AM114" s="143">
        <v>84</v>
      </c>
      <c r="AN114" s="178" t="str">
        <f>CHOOSE(MATCH(AM:AM,{0,1,100,800000000}),"VACIO","100 y -","100 y +","")</f>
        <v>100 y -</v>
      </c>
      <c r="AO114" s="143">
        <v>91</v>
      </c>
      <c r="AP114" s="143">
        <v>134</v>
      </c>
      <c r="AQ114" s="143"/>
      <c r="AR114" s="178" t="str">
        <f>CHOOSE(MATCH(AQ:AQ,{0,1,7,8,9,12,30}),"VACIO","7 y -","7-8","8-9","9-12","&gt;12","")</f>
        <v>VACIO</v>
      </c>
      <c r="AS114" s="143">
        <v>18</v>
      </c>
      <c r="AT114" s="178" t="str">
        <f>CHOOSE(MATCH(AS:AS,{0,0.1,30,80000000}),"VACIO","30 y -","30 y +","")</f>
        <v>30 y -</v>
      </c>
      <c r="AU114" s="143">
        <v>0.9</v>
      </c>
      <c r="AV114" s="236">
        <f>IFERROR(AS:AS/AU:AU,"")</f>
        <v>20</v>
      </c>
      <c r="AW114" s="178" t="str">
        <f>CHOOSE(MATCH(AV:AV,{0,0.1,30,80000000}),"VACIO","30 y -","30 y +","")</f>
        <v>30 y -</v>
      </c>
      <c r="AX114" s="242">
        <v>91</v>
      </c>
      <c r="AY114" s="178" t="str">
        <f ca="1">CHOOSE(MATCH(AX:AX,{0,1,15,30,45,60,80000000}),"VACIO","15 y -","15-29","30-44","45-59","60 y +","")</f>
        <v>60 y +</v>
      </c>
      <c r="AZ114" s="143"/>
      <c r="BA114" s="144"/>
      <c r="BB114" s="247" t="str">
        <f ca="1" t="shared" si="13"/>
        <v>No Vigente</v>
      </c>
      <c r="BC114" s="143"/>
      <c r="BD114" s="144">
        <v>43924</v>
      </c>
      <c r="BE114" s="144">
        <v>44013</v>
      </c>
      <c r="BF114" s="251" t="str">
        <f ca="1" t="shared" ref="BF114:BF120" si="15">IF((E:E-BE:BE)&lt;395,"activo","pasivo")</f>
        <v>activo</v>
      </c>
      <c r="BG114" s="193"/>
    </row>
    <row r="115" s="129" customFormat="1" ht="15" customHeight="1" spans="1:59">
      <c r="A115" s="142" t="s">
        <v>402</v>
      </c>
      <c r="B115" s="143" t="s">
        <v>403</v>
      </c>
      <c r="C115" s="143">
        <v>3076</v>
      </c>
      <c r="D115" s="144">
        <v>17590</v>
      </c>
      <c r="E115" s="175">
        <f ca="1" t="shared" si="8"/>
        <v>43990</v>
      </c>
      <c r="F115" s="176">
        <f ca="1" t="shared" si="9"/>
        <v>26400</v>
      </c>
      <c r="G115" s="177">
        <f ca="1" t="shared" si="10"/>
        <v>72</v>
      </c>
      <c r="H115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15" s="143">
        <v>1</v>
      </c>
      <c r="J115" s="144">
        <v>42472</v>
      </c>
      <c r="K115" s="143" t="s">
        <v>101</v>
      </c>
      <c r="L115" s="143" t="s">
        <v>102</v>
      </c>
      <c r="M115" s="143"/>
      <c r="N115" s="143" t="s">
        <v>62</v>
      </c>
      <c r="O115" s="143" t="s">
        <v>62</v>
      </c>
      <c r="P115" s="143" t="s">
        <v>63</v>
      </c>
      <c r="Q115" s="143" t="s">
        <v>63</v>
      </c>
      <c r="R115" s="143">
        <v>120.1</v>
      </c>
      <c r="S115" s="143">
        <v>127.5</v>
      </c>
      <c r="T115" s="143" t="s">
        <v>64</v>
      </c>
      <c r="U115" s="143">
        <v>149</v>
      </c>
      <c r="V115" s="178" t="str">
        <f>CHOOSE(MATCH(U:U,{0,1,140,150,160,800000000}),"VACIO","140 y -","140-150","150-160","&gt;160","")</f>
        <v>140-150</v>
      </c>
      <c r="W115" s="143">
        <v>84</v>
      </c>
      <c r="X115" s="178" t="str">
        <f>CHOOSE(MATCH(W:W,{0,1,90,120,800000000}),"VACIO","90 y -","90-120","&gt;120","")</f>
        <v>90 y -</v>
      </c>
      <c r="Y115" s="143" t="s">
        <v>63</v>
      </c>
      <c r="Z115" s="143" t="s">
        <v>65</v>
      </c>
      <c r="AA115" s="143" t="s">
        <v>65</v>
      </c>
      <c r="AB115" s="143" t="s">
        <v>65</v>
      </c>
      <c r="AC115" s="143" t="s">
        <v>72</v>
      </c>
      <c r="AD115" s="193" t="s">
        <v>73</v>
      </c>
      <c r="AE115" s="194">
        <v>43804</v>
      </c>
      <c r="AF115" s="195" t="s">
        <v>74</v>
      </c>
      <c r="AG115" s="216" t="s">
        <v>63</v>
      </c>
      <c r="AH115" s="216" t="s">
        <v>404</v>
      </c>
      <c r="AI115" s="194">
        <v>43755</v>
      </c>
      <c r="AJ115" s="217">
        <v>189</v>
      </c>
      <c r="AK115" s="144">
        <v>43608</v>
      </c>
      <c r="AL115" s="143">
        <v>147</v>
      </c>
      <c r="AM115" s="143">
        <v>69</v>
      </c>
      <c r="AN115" s="178" t="str">
        <f>CHOOSE(MATCH(AM:AM,{0,1,100,800000000}),"VACIO","100 y -","100 y +","")</f>
        <v>100 y -</v>
      </c>
      <c r="AO115" s="143">
        <v>60</v>
      </c>
      <c r="AP115" s="143">
        <v>146</v>
      </c>
      <c r="AQ115" s="143">
        <v>7.4</v>
      </c>
      <c r="AR115" s="178" t="str">
        <f>CHOOSE(MATCH(AQ:AQ,{0,1,7,8,9,12,30}),"VACIO","7 y -","7-8","8-9","9-12","&gt;12","")</f>
        <v>7-8</v>
      </c>
      <c r="AS115" s="143">
        <v>12</v>
      </c>
      <c r="AT115" s="178" t="str">
        <f>CHOOSE(MATCH(AS:AS,{0,0.1,30,80000000}),"VACIO","30 y -","30 y +","")</f>
        <v>30 y -</v>
      </c>
      <c r="AU115" s="143">
        <v>0.9</v>
      </c>
      <c r="AV115" s="236">
        <v>4.9</v>
      </c>
      <c r="AW115" s="178" t="str">
        <f>CHOOSE(MATCH(AV:AV,{0,0.1,30,80000000}),"VACIO","30 y -","30 y +","")</f>
        <v>30 y -</v>
      </c>
      <c r="AX115" s="242">
        <v>90</v>
      </c>
      <c r="AY115" s="178" t="str">
        <f ca="1">CHOOSE(MATCH(AX:AX,{0,1,15,30,45,60,80000000}),"VACIO","15 y -","15-29","30-44","45-59","60 y +","")</f>
        <v>60 y +</v>
      </c>
      <c r="AZ115" s="143"/>
      <c r="BA115" s="144">
        <v>42989</v>
      </c>
      <c r="BB115" s="247" t="str">
        <f ca="1" t="shared" si="13"/>
        <v>No Vigente</v>
      </c>
      <c r="BC115" s="143" t="s">
        <v>77</v>
      </c>
      <c r="BD115" s="144">
        <v>43755</v>
      </c>
      <c r="BE115" s="144">
        <v>43770</v>
      </c>
      <c r="BF115" s="251" t="str">
        <f ca="1" t="shared" si="15"/>
        <v>activo</v>
      </c>
      <c r="BG115" s="196"/>
    </row>
    <row r="116" s="129" customFormat="1" ht="15" customHeight="1" spans="1:59">
      <c r="A116" s="142" t="s">
        <v>405</v>
      </c>
      <c r="B116" s="143" t="s">
        <v>406</v>
      </c>
      <c r="C116" s="143">
        <v>2488</v>
      </c>
      <c r="D116" s="144">
        <v>17170</v>
      </c>
      <c r="E116" s="175">
        <f ca="1" t="shared" si="8"/>
        <v>43990</v>
      </c>
      <c r="F116" s="176">
        <f ca="1" t="shared" si="9"/>
        <v>26820</v>
      </c>
      <c r="G116" s="177">
        <f ca="1" t="shared" si="10"/>
        <v>73</v>
      </c>
      <c r="H11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6" s="143">
        <v>1</v>
      </c>
      <c r="J116" s="144">
        <v>42555</v>
      </c>
      <c r="K116" s="143" t="s">
        <v>101</v>
      </c>
      <c r="L116" s="143" t="s">
        <v>102</v>
      </c>
      <c r="M116" s="143"/>
      <c r="N116" s="143" t="s">
        <v>62</v>
      </c>
      <c r="O116" s="143" t="s">
        <v>62</v>
      </c>
      <c r="P116" s="143" t="s">
        <v>65</v>
      </c>
      <c r="Q116" s="143" t="s">
        <v>63</v>
      </c>
      <c r="R116" s="143">
        <v>85.5</v>
      </c>
      <c r="S116" s="146">
        <v>81.7</v>
      </c>
      <c r="T116" s="143" t="s">
        <v>64</v>
      </c>
      <c r="U116" s="143">
        <v>148</v>
      </c>
      <c r="V116" s="178" t="str">
        <f>CHOOSE(MATCH(U:U,{0,1,140,150,160,800000000}),"VACIO","140 y -","140-150","150-160","&gt;160","")</f>
        <v>140-150</v>
      </c>
      <c r="W116" s="143">
        <v>80</v>
      </c>
      <c r="X116" s="178" t="str">
        <f>CHOOSE(MATCH(W:W,{0,1,90,120,800000000}),"VACIO","90 y -","90-120","&gt;120","")</f>
        <v>90 y -</v>
      </c>
      <c r="Y116" s="143" t="s">
        <v>65</v>
      </c>
      <c r="Z116" s="143" t="s">
        <v>65</v>
      </c>
      <c r="AA116" s="143" t="s">
        <v>65</v>
      </c>
      <c r="AB116" s="143" t="s">
        <v>65</v>
      </c>
      <c r="AC116" s="143" t="s">
        <v>72</v>
      </c>
      <c r="AD116" s="193" t="s">
        <v>73</v>
      </c>
      <c r="AE116" s="194">
        <v>43871</v>
      </c>
      <c r="AF116" s="195" t="s">
        <v>74</v>
      </c>
      <c r="AG116" s="216"/>
      <c r="AH116" s="216" t="s">
        <v>404</v>
      </c>
      <c r="AI116" s="194">
        <v>43601</v>
      </c>
      <c r="AJ116" s="217">
        <v>109</v>
      </c>
      <c r="AK116" s="144">
        <v>43844</v>
      </c>
      <c r="AL116" s="143">
        <v>121</v>
      </c>
      <c r="AM116" s="143">
        <v>60</v>
      </c>
      <c r="AN116" s="178" t="str">
        <f>CHOOSE(MATCH(AM:AM,{0,1,100,800000000}),"VACIO","100 y -","100 y +","")</f>
        <v>100 y -</v>
      </c>
      <c r="AO116" s="143">
        <v>39</v>
      </c>
      <c r="AP116" s="143">
        <v>102</v>
      </c>
      <c r="AQ116" s="143">
        <v>8.6</v>
      </c>
      <c r="AR116" s="178" t="str">
        <f>CHOOSE(MATCH(AQ:AQ,{0,1,7,8,9,12,30}),"VACIO","7 y -","7-8","8-9","9-12","&gt;12","")</f>
        <v>8-9</v>
      </c>
      <c r="AS116" s="143">
        <v>200</v>
      </c>
      <c r="AT116" s="178" t="str">
        <f>CHOOSE(MATCH(AS:AS,{0,0.1,30,80000000}),"VACIO","30 y -","30 y +","")</f>
        <v>30 y +</v>
      </c>
      <c r="AU116" s="143">
        <v>0.8</v>
      </c>
      <c r="AV116" s="236"/>
      <c r="AW116" s="178" t="str">
        <f>CHOOSE(MATCH(AV:AV,{0,0.1,30,80000000}),"VACIO","30 y -","30 y +","")</f>
        <v>VACIO</v>
      </c>
      <c r="AX116" s="242">
        <v>88</v>
      </c>
      <c r="AY116" s="178" t="str">
        <f ca="1">CHOOSE(MATCH(AX:AX,{0;1;15;30;45;60;80000000}),"VACIO","15 y -","15-29","30-44","45-59","60 y +","")</f>
        <v>60 y +</v>
      </c>
      <c r="AZ116" s="143"/>
      <c r="BA116" s="144">
        <v>43024</v>
      </c>
      <c r="BB116" s="247" t="str">
        <f ca="1" t="shared" si="13"/>
        <v>No Vigente</v>
      </c>
      <c r="BC116" s="143" t="s">
        <v>77</v>
      </c>
      <c r="BD116" s="144">
        <v>43879</v>
      </c>
      <c r="BE116" s="144">
        <v>44044</v>
      </c>
      <c r="BF116" s="251" t="str">
        <f ca="1" t="shared" si="15"/>
        <v>activo</v>
      </c>
      <c r="BG116" s="193"/>
    </row>
    <row r="117" s="129" customFormat="1" ht="15" customHeight="1" spans="1:59">
      <c r="A117" s="145" t="s">
        <v>407</v>
      </c>
      <c r="B117" s="146" t="s">
        <v>408</v>
      </c>
      <c r="C117" s="146">
        <v>205</v>
      </c>
      <c r="D117" s="147">
        <v>24195</v>
      </c>
      <c r="E117" s="175">
        <f ca="1" t="shared" si="8"/>
        <v>43990</v>
      </c>
      <c r="F117" s="176">
        <f ca="1" t="shared" si="9"/>
        <v>19795</v>
      </c>
      <c r="G117" s="177">
        <f ca="1" t="shared" si="10"/>
        <v>54</v>
      </c>
      <c r="H11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7" s="146">
        <v>1</v>
      </c>
      <c r="J117" s="147">
        <v>40919</v>
      </c>
      <c r="K117" s="146" t="s">
        <v>101</v>
      </c>
      <c r="L117" s="146" t="s">
        <v>60</v>
      </c>
      <c r="M117" s="146" t="s">
        <v>171</v>
      </c>
      <c r="N117" s="146" t="s">
        <v>62</v>
      </c>
      <c r="O117" s="146" t="s">
        <v>62</v>
      </c>
      <c r="P117" s="143" t="s">
        <v>63</v>
      </c>
      <c r="Q117" s="143" t="s">
        <v>63</v>
      </c>
      <c r="R117" s="146">
        <v>76</v>
      </c>
      <c r="S117" s="146">
        <v>90</v>
      </c>
      <c r="T117" s="146" t="s">
        <v>64</v>
      </c>
      <c r="U117" s="146">
        <v>138</v>
      </c>
      <c r="V117" s="178" t="str">
        <f>CHOOSE(MATCH(U:U,{0,1,140,150,160,800000000}),"VACIO","140 y -","140-150","150-160","&gt;160","")</f>
        <v>140 y -</v>
      </c>
      <c r="W117" s="146">
        <v>84</v>
      </c>
      <c r="X117" s="178" t="str">
        <f>CHOOSE(MATCH(W:W,{0,1,90,120,800000000}),"VACIO","90 y -","90-120","&gt;120","")</f>
        <v>90 y -</v>
      </c>
      <c r="Y117" s="146" t="s">
        <v>63</v>
      </c>
      <c r="Z117" s="146" t="s">
        <v>65</v>
      </c>
      <c r="AA117" s="146" t="s">
        <v>65</v>
      </c>
      <c r="AB117" s="146" t="s">
        <v>63</v>
      </c>
      <c r="AC117" s="146" t="s">
        <v>72</v>
      </c>
      <c r="AD117" s="196" t="s">
        <v>74</v>
      </c>
      <c r="AE117" s="197"/>
      <c r="AF117" s="197"/>
      <c r="AG117" s="219" t="s">
        <v>63</v>
      </c>
      <c r="AH117" s="219"/>
      <c r="AI117" s="197"/>
      <c r="AJ117" s="218">
        <v>108</v>
      </c>
      <c r="AK117" s="147">
        <v>43440</v>
      </c>
      <c r="AL117" s="146">
        <v>193</v>
      </c>
      <c r="AM117" s="146">
        <v>129</v>
      </c>
      <c r="AN117" s="178" t="str">
        <f>CHOOSE(MATCH(AM:AM,{0,1,100,800000000}),"VACIO","100 y -","100 y +","")</f>
        <v>100 y +</v>
      </c>
      <c r="AO117" s="146">
        <v>49</v>
      </c>
      <c r="AP117" s="146">
        <v>177</v>
      </c>
      <c r="AQ117" s="146"/>
      <c r="AR117" s="178" t="s">
        <v>121</v>
      </c>
      <c r="AS117" s="146">
        <v>19</v>
      </c>
      <c r="AT117" s="178" t="str">
        <f>CHOOSE(MATCH(AS:AS,{0,0.1,30,80000000}),"VACIO","30 y -","30 y +","")</f>
        <v>30 y -</v>
      </c>
      <c r="AU117" s="146">
        <v>1.1</v>
      </c>
      <c r="AV117" s="236">
        <v>4.86</v>
      </c>
      <c r="AW117" s="178" t="str">
        <f>CHOOSE(MATCH(AV:AV,{0,0.1,30,80000000}),"VACIO","30 y -","30 y +","")</f>
        <v>30 y -</v>
      </c>
      <c r="AX117" s="242">
        <v>76</v>
      </c>
      <c r="AY117" s="178" t="str">
        <f ca="1">CHOOSE(MATCH(AX:AX,{0,1,15,30,45,60,80000000}),"VACIO","15 y -","15-29","30-44","45-59","60 y +","")</f>
        <v>60 y +</v>
      </c>
      <c r="AZ117" s="146"/>
      <c r="BA117" s="147"/>
      <c r="BB117" s="247" t="str">
        <f ca="1" t="shared" si="13"/>
        <v>No Vigente</v>
      </c>
      <c r="BC117" s="146"/>
      <c r="BD117" s="147">
        <v>43878</v>
      </c>
      <c r="BE117" s="147">
        <v>43922</v>
      </c>
      <c r="BF117" s="251" t="str">
        <f ca="1" t="shared" si="15"/>
        <v>activo</v>
      </c>
      <c r="BG117" s="196" t="s">
        <v>342</v>
      </c>
    </row>
    <row r="118" s="129" customFormat="1" ht="15" customHeight="1" spans="1:59">
      <c r="A118" s="145" t="s">
        <v>409</v>
      </c>
      <c r="B118" s="146" t="s">
        <v>410</v>
      </c>
      <c r="C118" s="146">
        <v>752</v>
      </c>
      <c r="D118" s="147">
        <v>10402</v>
      </c>
      <c r="E118" s="175">
        <f ca="1" t="shared" si="8"/>
        <v>43990</v>
      </c>
      <c r="F118" s="176">
        <f ca="1" t="shared" si="9"/>
        <v>33588</v>
      </c>
      <c r="G118" s="177">
        <f ca="1" t="shared" si="10"/>
        <v>91</v>
      </c>
      <c r="H11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8" s="146">
        <v>1</v>
      </c>
      <c r="J118" s="147">
        <v>39777</v>
      </c>
      <c r="K118" s="146" t="s">
        <v>59</v>
      </c>
      <c r="L118" s="146" t="s">
        <v>60</v>
      </c>
      <c r="M118" s="146" t="s">
        <v>411</v>
      </c>
      <c r="N118" s="146"/>
      <c r="O118" s="146"/>
      <c r="P118" s="143" t="s">
        <v>63</v>
      </c>
      <c r="Q118" s="143" t="s">
        <v>63</v>
      </c>
      <c r="R118" s="146">
        <v>69</v>
      </c>
      <c r="S118" s="146">
        <v>55.4</v>
      </c>
      <c r="T118" s="146" t="s">
        <v>85</v>
      </c>
      <c r="U118" s="146">
        <v>160</v>
      </c>
      <c r="V118" s="178" t="str">
        <f>CHOOSE(MATCH(U:U,{0,1,140,150,160,800000000}),"VACIO","140 y -","140-150","150-160","&gt;160","")</f>
        <v>&gt;160</v>
      </c>
      <c r="W118" s="146">
        <v>60</v>
      </c>
      <c r="X118" s="178" t="str">
        <f>CHOOSE(MATCH(W:W,{0,1,90,120,800000000}),"VACIO","90 y -","90-120","&gt;120","")</f>
        <v>90 y -</v>
      </c>
      <c r="Y118" s="146" t="s">
        <v>63</v>
      </c>
      <c r="Z118" s="146" t="s">
        <v>65</v>
      </c>
      <c r="AA118" s="146" t="s">
        <v>63</v>
      </c>
      <c r="AB118" s="146" t="s">
        <v>65</v>
      </c>
      <c r="AC118" s="146" t="s">
        <v>72</v>
      </c>
      <c r="AD118" s="196" t="s">
        <v>67</v>
      </c>
      <c r="AE118" s="197"/>
      <c r="AF118" s="197"/>
      <c r="AG118" s="219"/>
      <c r="AH118" s="219" t="s">
        <v>81</v>
      </c>
      <c r="AI118" s="198">
        <v>42542</v>
      </c>
      <c r="AJ118" s="218">
        <v>113</v>
      </c>
      <c r="AK118" s="147">
        <v>43130</v>
      </c>
      <c r="AL118" s="146">
        <v>180</v>
      </c>
      <c r="AM118" s="146">
        <v>100</v>
      </c>
      <c r="AN118" s="178" t="str">
        <f>CHOOSE(MATCH(AM:AM,{0,1,100,800000000}),"VACIO","100 y -","100 y +","")</f>
        <v>100 y +</v>
      </c>
      <c r="AO118" s="146">
        <v>45</v>
      </c>
      <c r="AP118" s="146">
        <v>174</v>
      </c>
      <c r="AQ118" s="146"/>
      <c r="AR118" s="178" t="str">
        <f>CHOOSE(MATCH(AQ:AQ,{0,1,7,8,9,12,30}),"VACIO","7 y -","7-8","8-9","9-12","&gt;12","")</f>
        <v>VACIO</v>
      </c>
      <c r="AS118" s="146"/>
      <c r="AT118" s="178" t="str">
        <f>CHOOSE(MATCH(AS:AS,{0,0.1,30,80000000}),"VACIO","30 y -","30 y +","")</f>
        <v>VACIO</v>
      </c>
      <c r="AU118" s="146">
        <v>0.8</v>
      </c>
      <c r="AV118" s="236"/>
      <c r="AW118" s="178" t="str">
        <f>CHOOSE(MATCH(AV:AV,{0,0.1,30,80000000}),"VACIO","30 y -","30 y +","")</f>
        <v>VACIO</v>
      </c>
      <c r="AX118" s="242">
        <v>65</v>
      </c>
      <c r="AY118" s="178" t="str">
        <f ca="1">CHOOSE(MATCH(AX:AX,{0,1,15,30,45,60,80000000}),"VACIO","15 y -","15-29","30-44","45-59","60 y +","")</f>
        <v>60 y +</v>
      </c>
      <c r="AZ118" s="146" t="s">
        <v>155</v>
      </c>
      <c r="BA118" s="147"/>
      <c r="BB118" s="247" t="str">
        <f ca="1" t="shared" si="13"/>
        <v>No Vigente</v>
      </c>
      <c r="BC118" s="146"/>
      <c r="BD118" s="147">
        <v>43144</v>
      </c>
      <c r="BE118" s="147">
        <v>43325</v>
      </c>
      <c r="BF118" s="251" t="str">
        <f ca="1" t="shared" si="15"/>
        <v>pasivo</v>
      </c>
      <c r="BG118" s="196" t="s">
        <v>229</v>
      </c>
    </row>
    <row r="119" s="129" customFormat="1" ht="15" customHeight="1" spans="1:59">
      <c r="A119" s="145" t="s">
        <v>412</v>
      </c>
      <c r="B119" s="146" t="s">
        <v>413</v>
      </c>
      <c r="C119" s="146">
        <v>2587</v>
      </c>
      <c r="D119" s="147">
        <v>9651</v>
      </c>
      <c r="E119" s="175">
        <f ca="1" t="shared" si="8"/>
        <v>43990</v>
      </c>
      <c r="F119" s="176">
        <f ca="1" t="shared" si="9"/>
        <v>34339</v>
      </c>
      <c r="G119" s="177">
        <f ca="1" t="shared" si="10"/>
        <v>94</v>
      </c>
      <c r="H11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9" s="146">
        <v>1</v>
      </c>
      <c r="J119" s="147">
        <v>38790</v>
      </c>
      <c r="K119" s="146" t="s">
        <v>59</v>
      </c>
      <c r="L119" s="146" t="s">
        <v>60</v>
      </c>
      <c r="M119" s="146" t="s">
        <v>414</v>
      </c>
      <c r="N119" s="146" t="s">
        <v>62</v>
      </c>
      <c r="O119" s="146" t="s">
        <v>62</v>
      </c>
      <c r="P119" s="143" t="s">
        <v>63</v>
      </c>
      <c r="Q119" s="143" t="s">
        <v>63</v>
      </c>
      <c r="R119" s="146">
        <v>57.4</v>
      </c>
      <c r="S119" s="146">
        <v>45.5</v>
      </c>
      <c r="T119" s="146" t="s">
        <v>76</v>
      </c>
      <c r="U119" s="146">
        <v>135</v>
      </c>
      <c r="V119" s="178" t="str">
        <f>CHOOSE(MATCH(U:U,{0,1,140,150,160,800000000}),"VACIO","140 y -","140-150","150-160","&gt;160","")</f>
        <v>140 y -</v>
      </c>
      <c r="W119" s="146">
        <v>80</v>
      </c>
      <c r="X119" s="178" t="str">
        <f>CHOOSE(MATCH(W:W,{0,1,90,120,800000000}),"VACIO","90 y -","90-120","&gt;120","")</f>
        <v>90 y -</v>
      </c>
      <c r="Y119" s="146" t="s">
        <v>63</v>
      </c>
      <c r="Z119" s="146" t="s">
        <v>63</v>
      </c>
      <c r="AA119" s="146" t="s">
        <v>65</v>
      </c>
      <c r="AB119" s="146" t="s">
        <v>65</v>
      </c>
      <c r="AC119" s="146" t="s">
        <v>72</v>
      </c>
      <c r="AD119" s="196" t="s">
        <v>67</v>
      </c>
      <c r="AE119" s="197"/>
      <c r="AF119" s="197"/>
      <c r="AG119" s="219" t="s">
        <v>63</v>
      </c>
      <c r="AH119" s="219" t="s">
        <v>415</v>
      </c>
      <c r="AI119" s="198">
        <v>43153</v>
      </c>
      <c r="AJ119" s="218">
        <v>92</v>
      </c>
      <c r="AK119" s="147">
        <v>43178</v>
      </c>
      <c r="AL119" s="146">
        <v>126</v>
      </c>
      <c r="AM119" s="146">
        <v>66</v>
      </c>
      <c r="AN119" s="178" t="str">
        <f>CHOOSE(MATCH(AM:AM,{0,1,100,800000000}),"VACIO","100 y -","100 y +","")</f>
        <v>100 y -</v>
      </c>
      <c r="AO119" s="146">
        <v>47</v>
      </c>
      <c r="AP119" s="146">
        <v>67</v>
      </c>
      <c r="AQ119" s="146"/>
      <c r="AR119" s="178" t="str">
        <f>CHOOSE(MATCH(AQ:AQ,{0,1,7,8,9,12,30}),"VACIO","7 y -","7-8","8-9","9-12","&gt;12","")</f>
        <v>VACIO</v>
      </c>
      <c r="AS119" s="146"/>
      <c r="AT119" s="178" t="str">
        <f>CHOOSE(MATCH(AS:AS,{0,0.1,30,80000000}),"VACIO","30 y -","30 y +","")</f>
        <v>VACIO</v>
      </c>
      <c r="AU119" s="146">
        <v>0.8</v>
      </c>
      <c r="AV119" s="236"/>
      <c r="AW119" s="178" t="str">
        <f>CHOOSE(MATCH(AV:AV,{0,0.1,30,80000000}),"VACIO","30 y -","30 y +","")</f>
        <v>VACIO</v>
      </c>
      <c r="AX119" s="242">
        <v>64.9</v>
      </c>
      <c r="AY119" s="178" t="str">
        <f ca="1">CHOOSE(MATCH(AX:AX,{0,1,15,30,45,60,80000000}),"VACIO","15 y -","15-29","30-44","45-59","60 y +","")</f>
        <v>60 y +</v>
      </c>
      <c r="AZ119" s="146" t="s">
        <v>76</v>
      </c>
      <c r="BA119" s="147"/>
      <c r="BB119" s="247" t="str">
        <f ca="1" t="shared" si="13"/>
        <v>No Vigente</v>
      </c>
      <c r="BC119" s="146"/>
      <c r="BD119" s="147">
        <v>43504</v>
      </c>
      <c r="BE119" s="147">
        <v>43831</v>
      </c>
      <c r="BF119" s="251" t="str">
        <f ca="1" t="shared" si="15"/>
        <v>activo</v>
      </c>
      <c r="BG119" s="196"/>
    </row>
    <row r="120" s="129" customFormat="1" ht="15" customHeight="1" spans="1:59">
      <c r="A120" s="145" t="s">
        <v>416</v>
      </c>
      <c r="B120" s="146" t="s">
        <v>417</v>
      </c>
      <c r="C120" s="146">
        <v>152</v>
      </c>
      <c r="D120" s="147">
        <v>18559</v>
      </c>
      <c r="E120" s="175">
        <f ca="1" t="shared" si="8"/>
        <v>43990</v>
      </c>
      <c r="F120" s="176">
        <f ca="1" t="shared" si="9"/>
        <v>25431</v>
      </c>
      <c r="G120" s="177">
        <f ca="1" t="shared" si="10"/>
        <v>69</v>
      </c>
      <c r="H12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0" s="146">
        <v>1</v>
      </c>
      <c r="J120" s="147">
        <v>40689</v>
      </c>
      <c r="K120" s="146" t="s">
        <v>59</v>
      </c>
      <c r="L120" s="146" t="s">
        <v>60</v>
      </c>
      <c r="M120" s="146" t="s">
        <v>120</v>
      </c>
      <c r="N120" s="146" t="s">
        <v>62</v>
      </c>
      <c r="O120" s="146" t="s">
        <v>62</v>
      </c>
      <c r="P120" s="143" t="s">
        <v>63</v>
      </c>
      <c r="Q120" s="143" t="s">
        <v>63</v>
      </c>
      <c r="R120" s="146">
        <v>63.5</v>
      </c>
      <c r="S120" s="146">
        <v>69</v>
      </c>
      <c r="T120" s="146" t="s">
        <v>85</v>
      </c>
      <c r="U120" s="146">
        <v>118</v>
      </c>
      <c r="V120" s="178" t="str">
        <f>CHOOSE(MATCH(U:U,{0,1,140,150,160,800000000}),"VACIO","140 y -","140-150","150-160","&gt;160","")</f>
        <v>140 y -</v>
      </c>
      <c r="W120" s="146">
        <v>76</v>
      </c>
      <c r="X120" s="178" t="str">
        <f>CHOOSE(MATCH(W:W,{0,1,90,120,800000000}),"VACIO","90 y -","90-120","&gt;120","")</f>
        <v>90 y -</v>
      </c>
      <c r="Y120" s="146" t="s">
        <v>63</v>
      </c>
      <c r="Z120" s="146" t="s">
        <v>63</v>
      </c>
      <c r="AA120" s="146" t="s">
        <v>65</v>
      </c>
      <c r="AB120" s="146" t="s">
        <v>65</v>
      </c>
      <c r="AC120" s="146" t="s">
        <v>72</v>
      </c>
      <c r="AD120" s="196" t="s">
        <v>74</v>
      </c>
      <c r="AE120" s="197"/>
      <c r="AF120" s="197"/>
      <c r="AG120" s="219" t="s">
        <v>63</v>
      </c>
      <c r="AH120" s="219" t="s">
        <v>259</v>
      </c>
      <c r="AI120" s="198">
        <v>43732</v>
      </c>
      <c r="AJ120" s="218">
        <v>96</v>
      </c>
      <c r="AK120" s="147">
        <v>43749</v>
      </c>
      <c r="AL120" s="146">
        <v>209</v>
      </c>
      <c r="AM120" s="146">
        <v>145</v>
      </c>
      <c r="AN120" s="178" t="str">
        <f>CHOOSE(MATCH(AM:AM,{0,1,100,800000000}),"VACIO","100 y -","100 y +","")</f>
        <v>100 y +</v>
      </c>
      <c r="AO120" s="146">
        <v>40</v>
      </c>
      <c r="AP120" s="146">
        <v>121</v>
      </c>
      <c r="AQ120" s="146"/>
      <c r="AR120" s="178" t="str">
        <f>CHOOSE(MATCH(AQ:AQ,{0,1,7,8,9,12,30}),"VACIO","7 y -","7-8","8-9","9-12","&gt;12","")</f>
        <v>VACIO</v>
      </c>
      <c r="AS120" s="146">
        <v>1</v>
      </c>
      <c r="AT120" s="178" t="str">
        <f>CHOOSE(MATCH(AS:AS,{0,0.1,30,80000000}),"VACIO","30 y -","30 y +","")</f>
        <v>30 y -</v>
      </c>
      <c r="AU120" s="146">
        <v>0.8</v>
      </c>
      <c r="AV120" s="236">
        <v>1.46</v>
      </c>
      <c r="AW120" s="178" t="str">
        <f>CHOOSE(MATCH(AV:AV,{0,0.1,30,80000000}),"VACIO","30 y -","30 y +","")</f>
        <v>30 y -</v>
      </c>
      <c r="AX120" s="242">
        <v>75</v>
      </c>
      <c r="AY120" s="178" t="str">
        <f ca="1">CHOOSE(MATCH(AX:AX,{0,1,15,30,45,60,80000000}),"VACIO","15 y -","15-29","30-44","45-59","60 y +","")</f>
        <v>60 y +</v>
      </c>
      <c r="AZ120" s="146" t="s">
        <v>76</v>
      </c>
      <c r="BA120" s="198"/>
      <c r="BB120" s="247" t="str">
        <f ca="1" t="shared" si="13"/>
        <v>No Vigente</v>
      </c>
      <c r="BC120" s="146"/>
      <c r="BD120" s="147">
        <v>43853</v>
      </c>
      <c r="BE120" s="147">
        <v>44197</v>
      </c>
      <c r="BF120" s="251" t="str">
        <f ca="1" t="shared" si="15"/>
        <v>activo</v>
      </c>
      <c r="BG120" s="196"/>
    </row>
    <row r="121" s="52" customFormat="1" ht="15" customHeight="1" spans="1:59">
      <c r="A121" s="148" t="s">
        <v>418</v>
      </c>
      <c r="B121" s="149" t="s">
        <v>419</v>
      </c>
      <c r="C121" s="149">
        <v>193</v>
      </c>
      <c r="D121" s="150">
        <v>18623</v>
      </c>
      <c r="E121" s="175">
        <f ca="1" t="shared" si="8"/>
        <v>43990</v>
      </c>
      <c r="F121" s="176">
        <f ca="1" t="shared" si="9"/>
        <v>25367</v>
      </c>
      <c r="G121" s="64">
        <f ca="1" t="shared" si="10"/>
        <v>69</v>
      </c>
      <c r="H121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1" s="149">
        <v>1</v>
      </c>
      <c r="J121" s="150">
        <v>38856</v>
      </c>
      <c r="K121" s="149" t="s">
        <v>59</v>
      </c>
      <c r="L121" s="149" t="s">
        <v>60</v>
      </c>
      <c r="M121" s="149" t="s">
        <v>420</v>
      </c>
      <c r="N121" s="149" t="s">
        <v>62</v>
      </c>
      <c r="O121" s="149" t="s">
        <v>62</v>
      </c>
      <c r="P121" s="56" t="s">
        <v>63</v>
      </c>
      <c r="Q121" s="56" t="s">
        <v>63</v>
      </c>
      <c r="R121" s="149">
        <v>68.5</v>
      </c>
      <c r="S121" s="149">
        <v>67</v>
      </c>
      <c r="T121" s="149" t="s">
        <v>85</v>
      </c>
      <c r="U121" s="149">
        <v>119</v>
      </c>
      <c r="V121" s="178" t="str">
        <f>CHOOSE(MATCH(U:U,{0,1,140,150,160,800000000}),"VACIO","140 y -","140-150","150-160","&gt;160","")</f>
        <v>140 y -</v>
      </c>
      <c r="W121" s="149">
        <v>71</v>
      </c>
      <c r="X121" s="178" t="str">
        <f>CHOOSE(MATCH(W:W,{0,1,90,120,800000000}),"VACIO","90 y -","90-120","&gt;120","")</f>
        <v>90 y -</v>
      </c>
      <c r="Y121" s="149" t="s">
        <v>63</v>
      </c>
      <c r="Z121" s="149" t="s">
        <v>65</v>
      </c>
      <c r="AA121" s="149" t="s">
        <v>65</v>
      </c>
      <c r="AB121" s="149" t="s">
        <v>65</v>
      </c>
      <c r="AC121" s="149" t="s">
        <v>72</v>
      </c>
      <c r="AD121" s="199" t="s">
        <v>73</v>
      </c>
      <c r="AE121" s="200"/>
      <c r="AF121" s="200"/>
      <c r="AG121" s="220"/>
      <c r="AH121" s="220" t="s">
        <v>233</v>
      </c>
      <c r="AI121" s="201">
        <v>43412</v>
      </c>
      <c r="AJ121" s="221">
        <v>106</v>
      </c>
      <c r="AK121" s="150">
        <v>43543</v>
      </c>
      <c r="AL121" s="149">
        <v>159</v>
      </c>
      <c r="AM121" s="149">
        <v>83</v>
      </c>
      <c r="AN121" s="178" t="str">
        <f>CHOOSE(MATCH(AM:AM,{0,1,100,800000000}),"VACIO","100 y -","100 y +","")</f>
        <v>100 y -</v>
      </c>
      <c r="AO121" s="149">
        <v>44</v>
      </c>
      <c r="AP121" s="149">
        <v>160</v>
      </c>
      <c r="AQ121" s="149"/>
      <c r="AR121" s="178" t="str">
        <f>CHOOSE(MATCH(AQ:AQ,{0,1,7,8,9,12,30}),"VACIO","7 y -","7-8","8-9","9-12","&gt;12","")</f>
        <v>VACIO</v>
      </c>
      <c r="AS121" s="149">
        <v>8</v>
      </c>
      <c r="AT121" s="178" t="str">
        <f>CHOOSE(MATCH(AS:AS,{0,0.1,30,80000000}),"VACIO","30 y -","30 y +","")</f>
        <v>30 y -</v>
      </c>
      <c r="AU121" s="149">
        <v>0.7</v>
      </c>
      <c r="AV121" s="81">
        <f>IFERROR(AS:AS/AU:AU,"")</f>
        <v>11.4285714285714</v>
      </c>
      <c r="AW121" s="178" t="str">
        <f>CHOOSE(MATCH(AV:AV,{0,0.1,30,80000000}),"VACIO","30 y -","30 y +","")</f>
        <v>30 y -</v>
      </c>
      <c r="AX121" s="83">
        <v>75</v>
      </c>
      <c r="AY121" s="178" t="str">
        <f ca="1">CHOOSE(MATCH(AX:AX,{0,1,15,30,45,60,80000000}),"VACIO","15 y -","15-29","30-44","45-59","60 y +","")</f>
        <v>60 y +</v>
      </c>
      <c r="AZ121" s="149" t="s">
        <v>155</v>
      </c>
      <c r="BA121" s="150"/>
      <c r="BB121" s="85" t="str">
        <f ca="1" t="shared" si="13"/>
        <v>No Vigente</v>
      </c>
      <c r="BC121" s="149"/>
      <c r="BD121" s="150">
        <v>43627</v>
      </c>
      <c r="BE121" s="150">
        <v>43770</v>
      </c>
      <c r="BF121" s="252">
        <v>43862</v>
      </c>
      <c r="BG121" s="199"/>
    </row>
    <row r="122" s="129" customFormat="1" ht="15" customHeight="1" spans="1:59">
      <c r="A122" s="145" t="s">
        <v>421</v>
      </c>
      <c r="B122" s="146" t="s">
        <v>422</v>
      </c>
      <c r="C122" s="146">
        <v>4361</v>
      </c>
      <c r="D122" s="147">
        <v>21190</v>
      </c>
      <c r="E122" s="175">
        <f ca="1" t="shared" si="8"/>
        <v>43990</v>
      </c>
      <c r="F122" s="176">
        <f ca="1" t="shared" si="9"/>
        <v>22800</v>
      </c>
      <c r="G122" s="177">
        <f ca="1" t="shared" si="10"/>
        <v>62</v>
      </c>
      <c r="H122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22" s="146">
        <v>1</v>
      </c>
      <c r="J122" s="147">
        <v>39658</v>
      </c>
      <c r="K122" s="146" t="s">
        <v>59</v>
      </c>
      <c r="L122" s="146" t="s">
        <v>60</v>
      </c>
      <c r="M122" s="146" t="s">
        <v>423</v>
      </c>
      <c r="N122" s="146" t="s">
        <v>62</v>
      </c>
      <c r="O122" s="146" t="s">
        <v>89</v>
      </c>
      <c r="P122" s="143" t="s">
        <v>63</v>
      </c>
      <c r="Q122" s="143" t="s">
        <v>63</v>
      </c>
      <c r="R122" s="146">
        <v>68.5</v>
      </c>
      <c r="S122" s="146">
        <v>69.5</v>
      </c>
      <c r="T122" s="146" t="s">
        <v>64</v>
      </c>
      <c r="U122" s="146">
        <v>120</v>
      </c>
      <c r="V122" s="178" t="str">
        <f>CHOOSE(MATCH(U:U,{0,1,140,150,160,800000000}),"VACIO","140 y -","140-150","150-160","&gt;160","")</f>
        <v>140 y -</v>
      </c>
      <c r="W122" s="146">
        <v>72</v>
      </c>
      <c r="X122" s="178" t="str">
        <f>CHOOSE(MATCH(W:W,{0,1,90,120,800000000}),"VACIO","90 y -","90-120","&gt;120","")</f>
        <v>90 y -</v>
      </c>
      <c r="Y122" s="146" t="s">
        <v>63</v>
      </c>
      <c r="Z122" s="146" t="s">
        <v>65</v>
      </c>
      <c r="AA122" s="146" t="s">
        <v>65</v>
      </c>
      <c r="AB122" s="146" t="s">
        <v>63</v>
      </c>
      <c r="AC122" s="146" t="s">
        <v>66</v>
      </c>
      <c r="AD122" s="196" t="s">
        <v>67</v>
      </c>
      <c r="AE122" s="197"/>
      <c r="AF122" s="197"/>
      <c r="AG122" s="219" t="s">
        <v>63</v>
      </c>
      <c r="AH122" s="219"/>
      <c r="AI122" s="197"/>
      <c r="AJ122" s="218">
        <v>99</v>
      </c>
      <c r="AK122" s="147">
        <v>43837</v>
      </c>
      <c r="AL122" s="146">
        <v>240</v>
      </c>
      <c r="AM122" s="146">
        <v>137</v>
      </c>
      <c r="AN122" s="178" t="str">
        <f>CHOOSE(MATCH(AM:AM,{0,1,100,800000000}),"VACIO","100 y -","100 y +","")</f>
        <v>100 y +</v>
      </c>
      <c r="AO122" s="146">
        <v>53</v>
      </c>
      <c r="AP122" s="146">
        <v>245</v>
      </c>
      <c r="AQ122" s="146">
        <v>5.4</v>
      </c>
      <c r="AR122" s="178" t="str">
        <f>CHOOSE(MATCH(AQ:AQ,{0,1,7,8,9,12,30}),"VACIO","7 y -","7-8","8-9","9-12","&gt;12","")</f>
        <v>7 y -</v>
      </c>
      <c r="AS122" s="146">
        <v>2.6</v>
      </c>
      <c r="AT122" s="178" t="str">
        <f>CHOOSE(MATCH(AS:AS,{0,0.1,30,80000000}),"VACIO","30 y -","30 y +","")</f>
        <v>30 y -</v>
      </c>
      <c r="AU122" s="146">
        <v>0.77</v>
      </c>
      <c r="AV122" s="236">
        <v>2</v>
      </c>
      <c r="AW122" s="178" t="str">
        <f>CHOOSE(MATCH(AV:AV,{0,0.1,30,80000000}),"VACIO","30 y -","30 y +","")</f>
        <v>30 y -</v>
      </c>
      <c r="AX122" s="242">
        <v>82</v>
      </c>
      <c r="AY122" s="178" t="str">
        <f ca="1">CHOOSE(MATCH(AX:AX,{0,1,15,30,45,60,80000000}),"VACIO","15 y -","15-29","30-44","45-59","60 y +","")</f>
        <v>60 y +</v>
      </c>
      <c r="AZ122" s="146" t="s">
        <v>76</v>
      </c>
      <c r="BA122" s="147"/>
      <c r="BB122" s="247" t="str">
        <f ca="1" t="shared" si="13"/>
        <v>No Vigente</v>
      </c>
      <c r="BC122" s="146"/>
      <c r="BD122" s="147">
        <v>43889</v>
      </c>
      <c r="BE122" s="147">
        <v>44013</v>
      </c>
      <c r="BF122" s="251" t="str">
        <f ca="1" t="shared" ref="BF122:BF167" si="16">IF((E:E-BE:BE)&lt;395,"activo","pasivo")</f>
        <v>activo</v>
      </c>
      <c r="BG122" s="196"/>
    </row>
    <row r="123" s="129" customFormat="1" ht="15" customHeight="1" spans="1:59">
      <c r="A123" s="145" t="s">
        <v>424</v>
      </c>
      <c r="B123" s="146" t="s">
        <v>425</v>
      </c>
      <c r="C123" s="146">
        <v>5247</v>
      </c>
      <c r="D123" s="147">
        <v>19420</v>
      </c>
      <c r="E123" s="175">
        <f ca="1" t="shared" si="8"/>
        <v>43990</v>
      </c>
      <c r="F123" s="176">
        <f ca="1" t="shared" si="9"/>
        <v>24570</v>
      </c>
      <c r="G123" s="177">
        <f ca="1" t="shared" si="10"/>
        <v>67</v>
      </c>
      <c r="H123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3" s="146">
        <v>1</v>
      </c>
      <c r="J123" s="147">
        <v>40372</v>
      </c>
      <c r="K123" s="146" t="s">
        <v>59</v>
      </c>
      <c r="L123" s="146" t="s">
        <v>102</v>
      </c>
      <c r="M123" s="146" t="s">
        <v>149</v>
      </c>
      <c r="N123" s="146" t="s">
        <v>62</v>
      </c>
      <c r="O123" s="146" t="s">
        <v>62</v>
      </c>
      <c r="P123" s="143" t="s">
        <v>63</v>
      </c>
      <c r="Q123" s="143" t="s">
        <v>63</v>
      </c>
      <c r="R123" s="146">
        <v>70.4</v>
      </c>
      <c r="S123" s="146">
        <v>64.5</v>
      </c>
      <c r="T123" s="146" t="s">
        <v>64</v>
      </c>
      <c r="U123" s="146">
        <v>136</v>
      </c>
      <c r="V123" s="178" t="str">
        <f>CHOOSE(MATCH(U:U,{0,1,140,150,160,800000000}),"VACIO","140 y -","140-150","150-160","&gt;160","")</f>
        <v>140 y -</v>
      </c>
      <c r="W123" s="146">
        <v>70</v>
      </c>
      <c r="X123" s="178" t="str">
        <f>CHOOSE(MATCH(W:W,{0;1;90;120;800000000}),"VACIO","90 y -","90-120","&gt;120","")</f>
        <v>90 y -</v>
      </c>
      <c r="Y123" s="146" t="s">
        <v>63</v>
      </c>
      <c r="Z123" s="146" t="s">
        <v>65</v>
      </c>
      <c r="AA123" s="146" t="s">
        <v>65</v>
      </c>
      <c r="AB123" s="146" t="s">
        <v>63</v>
      </c>
      <c r="AC123" s="146" t="s">
        <v>66</v>
      </c>
      <c r="AD123" s="196" t="s">
        <v>73</v>
      </c>
      <c r="AE123" s="198">
        <v>43804</v>
      </c>
      <c r="AF123" s="197" t="s">
        <v>74</v>
      </c>
      <c r="AG123" s="219" t="s">
        <v>63</v>
      </c>
      <c r="AH123" s="219" t="s">
        <v>293</v>
      </c>
      <c r="AI123" s="198">
        <v>43559</v>
      </c>
      <c r="AJ123" s="218">
        <v>215</v>
      </c>
      <c r="AK123" s="147">
        <v>43311</v>
      </c>
      <c r="AL123" s="146">
        <v>270</v>
      </c>
      <c r="AM123" s="146"/>
      <c r="AN123" s="178" t="str">
        <f>CHOOSE(MATCH(AM:AM,{0,1,100,800000000}),"VACIO","100 y -","100 y +","")</f>
        <v>VACIO</v>
      </c>
      <c r="AO123" s="146">
        <v>37</v>
      </c>
      <c r="AP123" s="146">
        <v>570</v>
      </c>
      <c r="AQ123" s="146">
        <v>10.4</v>
      </c>
      <c r="AR123" s="178" t="str">
        <f>CHOOSE(MATCH(AQ:AQ,{0,1,7,8,9,12,30}),"VACIO","7 y -","7-8","8-9","9-12","&gt;12","")</f>
        <v>9-12</v>
      </c>
      <c r="AS123" s="146">
        <v>13</v>
      </c>
      <c r="AT123" s="178" t="str">
        <f>CHOOSE(MATCH(AS:AS,{0,0.1,30,80000000}),"VACIO","30 y -","30 y +","")</f>
        <v>30 y -</v>
      </c>
      <c r="AU123" s="146">
        <v>0.7</v>
      </c>
      <c r="AV123" s="236">
        <f>IFERROR(AS:AS/AU:AU,"")</f>
        <v>18.5714285714286</v>
      </c>
      <c r="AW123" s="178" t="str">
        <f>CHOOSE(MATCH(AV:AV,{0,0.1,30,80000000}),"VACIO","30 y -","30 y +","")</f>
        <v>30 y -</v>
      </c>
      <c r="AX123" s="242">
        <v>91.5</v>
      </c>
      <c r="AY123" s="178" t="str">
        <f ca="1">CHOOSE(MATCH(AX:AX,{0,1,15,30,45,60,80000000}),"VACIO","15 y -","15-29","30-44","45-59","60 y +","")</f>
        <v>60 y +</v>
      </c>
      <c r="AZ123" s="146" t="s">
        <v>76</v>
      </c>
      <c r="BA123" s="147">
        <v>42905</v>
      </c>
      <c r="BB123" s="247" t="str">
        <f ca="1" t="shared" si="13"/>
        <v>No Vigente</v>
      </c>
      <c r="BC123" s="146" t="s">
        <v>77</v>
      </c>
      <c r="BD123" s="147">
        <v>43648</v>
      </c>
      <c r="BE123" s="147">
        <v>43800</v>
      </c>
      <c r="BF123" s="251" t="str">
        <f ca="1" t="shared" si="16"/>
        <v>activo</v>
      </c>
      <c r="BG123" s="196"/>
    </row>
    <row r="124" s="129" customFormat="1" ht="15" customHeight="1" spans="1:59">
      <c r="A124" s="145" t="s">
        <v>426</v>
      </c>
      <c r="B124" s="146" t="s">
        <v>427</v>
      </c>
      <c r="C124" s="146">
        <v>730</v>
      </c>
      <c r="D124" s="147">
        <v>19789</v>
      </c>
      <c r="E124" s="175">
        <f ca="1" t="shared" si="8"/>
        <v>43990</v>
      </c>
      <c r="F124" s="176">
        <f ca="1" t="shared" si="9"/>
        <v>24201</v>
      </c>
      <c r="G124" s="177">
        <f ca="1" t="shared" si="10"/>
        <v>66</v>
      </c>
      <c r="H12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4" s="146">
        <v>1</v>
      </c>
      <c r="J124" s="147">
        <v>41040</v>
      </c>
      <c r="K124" s="146" t="s">
        <v>59</v>
      </c>
      <c r="L124" s="146" t="s">
        <v>60</v>
      </c>
      <c r="M124" s="146" t="s">
        <v>124</v>
      </c>
      <c r="N124" s="146" t="s">
        <v>62</v>
      </c>
      <c r="O124" s="146" t="s">
        <v>62</v>
      </c>
      <c r="P124" s="143" t="s">
        <v>63</v>
      </c>
      <c r="Q124" s="143" t="s">
        <v>65</v>
      </c>
      <c r="R124" s="146">
        <v>61</v>
      </c>
      <c r="S124" s="146">
        <v>54.5</v>
      </c>
      <c r="T124" s="146" t="s">
        <v>76</v>
      </c>
      <c r="U124" s="146">
        <v>110</v>
      </c>
      <c r="V124" s="178" t="str">
        <f>CHOOSE(MATCH(U:U,{0,1,140,150,160,800000000}),"VACIO","140 y -","140-150","150-160","&gt;160","")</f>
        <v>140 y -</v>
      </c>
      <c r="W124" s="146">
        <v>70</v>
      </c>
      <c r="X124" s="178" t="str">
        <f>CHOOSE(MATCH(W:W,{0;1;90;120;800000000}),"VACIO","90 y -","90-120","&gt;120","")</f>
        <v>90 y -</v>
      </c>
      <c r="Y124" s="146" t="s">
        <v>63</v>
      </c>
      <c r="Z124" s="146" t="s">
        <v>65</v>
      </c>
      <c r="AA124" s="146" t="s">
        <v>65</v>
      </c>
      <c r="AB124" s="146" t="s">
        <v>65</v>
      </c>
      <c r="AC124" s="146" t="s">
        <v>72</v>
      </c>
      <c r="AD124" s="196" t="s">
        <v>73</v>
      </c>
      <c r="AE124" s="197"/>
      <c r="AF124" s="197"/>
      <c r="AG124" s="219" t="s">
        <v>63</v>
      </c>
      <c r="AH124" s="219" t="s">
        <v>259</v>
      </c>
      <c r="AI124" s="198">
        <v>43565</v>
      </c>
      <c r="AJ124" s="218">
        <v>97</v>
      </c>
      <c r="AK124" s="147">
        <v>43739</v>
      </c>
      <c r="AL124" s="146">
        <v>172</v>
      </c>
      <c r="AM124" s="146">
        <v>48</v>
      </c>
      <c r="AN124" s="178" t="str">
        <f>CHOOSE(MATCH(AM:AM,{0,1,100,800000000}),"VACIO","100 y -","100 y +","")</f>
        <v>100 y -</v>
      </c>
      <c r="AO124" s="146">
        <v>43</v>
      </c>
      <c r="AP124" s="146">
        <v>157</v>
      </c>
      <c r="AQ124" s="146">
        <v>5.9</v>
      </c>
      <c r="AR124" s="178" t="str">
        <f>CHOOSE(MATCH(AQ:AQ,{0,1,7,8,9,12,30}),"VACIO","7 y -","7-8","8-9","9-12","&gt;12","")</f>
        <v>7 y -</v>
      </c>
      <c r="AS124" s="146">
        <v>6</v>
      </c>
      <c r="AT124" s="178" t="str">
        <f>CHOOSE(MATCH(AS:AS,{0,0.1,30,80000000}),"VACIO","30 y -","30 y +","")</f>
        <v>30 y -</v>
      </c>
      <c r="AU124" s="146">
        <v>0.8</v>
      </c>
      <c r="AV124" s="236">
        <f>IFERROR(AS:AS/AU:AU,"")</f>
        <v>7.5</v>
      </c>
      <c r="AW124" s="178" t="str">
        <f>CHOOSE(MATCH(AV:AV,{0,0.1,30,80000000}),"VACIO","30 y -","30 y +","")</f>
        <v>30 y -</v>
      </c>
      <c r="AX124" s="242">
        <v>77</v>
      </c>
      <c r="AY124" s="178" t="str">
        <f ca="1">CHOOSE(MATCH(AX:AX,{0,1,15,30,45,60,80000000}),"VACIO","15 y -","15-29","30-44","45-59","60 y +","")</f>
        <v>60 y +</v>
      </c>
      <c r="AZ124" s="146" t="s">
        <v>76</v>
      </c>
      <c r="BA124" s="147"/>
      <c r="BB124" s="247" t="str">
        <f ca="1" t="shared" si="13"/>
        <v>No Vigente</v>
      </c>
      <c r="BC124" s="146"/>
      <c r="BD124" s="147">
        <v>43749</v>
      </c>
      <c r="BE124" s="147">
        <v>44105</v>
      </c>
      <c r="BF124" s="251" t="str">
        <f ca="1" t="shared" si="16"/>
        <v>activo</v>
      </c>
      <c r="BG124" s="254"/>
    </row>
    <row r="125" s="129" customFormat="1" ht="15" customHeight="1" spans="1:59">
      <c r="A125" s="145" t="s">
        <v>428</v>
      </c>
      <c r="B125" s="146" t="s">
        <v>429</v>
      </c>
      <c r="C125" s="146">
        <v>122</v>
      </c>
      <c r="D125" s="147">
        <v>15844</v>
      </c>
      <c r="E125" s="175">
        <f ca="1" t="shared" si="8"/>
        <v>43990</v>
      </c>
      <c r="F125" s="176">
        <f ca="1" t="shared" si="9"/>
        <v>28146</v>
      </c>
      <c r="G125" s="177">
        <f ca="1" t="shared" si="10"/>
        <v>77</v>
      </c>
      <c r="H12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5" s="146">
        <v>1</v>
      </c>
      <c r="J125" s="147">
        <v>36628</v>
      </c>
      <c r="K125" s="146" t="s">
        <v>59</v>
      </c>
      <c r="L125" s="146" t="s">
        <v>60</v>
      </c>
      <c r="M125" s="146" t="s">
        <v>430</v>
      </c>
      <c r="N125" s="146" t="s">
        <v>62</v>
      </c>
      <c r="O125" s="146" t="s">
        <v>62</v>
      </c>
      <c r="P125" s="143" t="s">
        <v>63</v>
      </c>
      <c r="Q125" s="143" t="s">
        <v>63</v>
      </c>
      <c r="R125" s="146">
        <v>77.2</v>
      </c>
      <c r="S125" s="146">
        <v>59</v>
      </c>
      <c r="T125" s="146" t="s">
        <v>64</v>
      </c>
      <c r="U125" s="146">
        <v>120</v>
      </c>
      <c r="V125" s="178" t="str">
        <f>CHOOSE(MATCH(U:U,{0,1,140,150,160,800000000}),"VACIO","140 y -","140-150","150-160","&gt;160","")</f>
        <v>140 y -</v>
      </c>
      <c r="W125" s="146">
        <v>62</v>
      </c>
      <c r="X125" s="178" t="str">
        <f>CHOOSE(MATCH(W:W,{0,1,90,120,800000000}),"VACIO","90 y -","90-120","&gt;120","")</f>
        <v>90 y -</v>
      </c>
      <c r="Y125" s="146" t="s">
        <v>63</v>
      </c>
      <c r="Z125" s="146" t="s">
        <v>65</v>
      </c>
      <c r="AA125" s="146" t="s">
        <v>65</v>
      </c>
      <c r="AB125" s="146" t="s">
        <v>65</v>
      </c>
      <c r="AC125" s="146" t="s">
        <v>66</v>
      </c>
      <c r="AD125" s="196" t="s">
        <v>67</v>
      </c>
      <c r="AE125" s="197"/>
      <c r="AF125" s="197"/>
      <c r="AG125" s="219" t="s">
        <v>63</v>
      </c>
      <c r="AH125" s="219" t="s">
        <v>98</v>
      </c>
      <c r="AI125" s="198">
        <v>43509</v>
      </c>
      <c r="AJ125" s="218">
        <v>85</v>
      </c>
      <c r="AK125" s="147">
        <v>43532</v>
      </c>
      <c r="AL125" s="146">
        <v>166</v>
      </c>
      <c r="AM125" s="146">
        <v>83</v>
      </c>
      <c r="AN125" s="178" t="str">
        <f>CHOOSE(MATCH(AM:AM,{0,1,100,800000000}),"VACIO","100 y -","100 y +","")</f>
        <v>100 y -</v>
      </c>
      <c r="AO125" s="146">
        <v>64</v>
      </c>
      <c r="AP125" s="146">
        <v>95</v>
      </c>
      <c r="AQ125" s="146"/>
      <c r="AR125" s="178" t="str">
        <f>CHOOSE(MATCH(AQ:AQ,{0,1,7,8,9,12,30}),"VACIO","7 y -","7-8","8-9","9-12","&gt;12","")</f>
        <v>VACIO</v>
      </c>
      <c r="AS125" s="146">
        <v>15</v>
      </c>
      <c r="AT125" s="178" t="str">
        <f>CHOOSE(MATCH(AS:AS,{0,0.1,30,80000000}),"VACIO","30 y -","30 y +","")</f>
        <v>30 y -</v>
      </c>
      <c r="AU125" s="146">
        <v>0.7</v>
      </c>
      <c r="AV125" s="236">
        <v>25</v>
      </c>
      <c r="AW125" s="178" t="str">
        <f>CHOOSE(MATCH(AV:AV,{0,0.1,30,80000000}),"VACIO","30 y -","30 y +","")</f>
        <v>30 y -</v>
      </c>
      <c r="AX125" s="242">
        <v>84</v>
      </c>
      <c r="AY125" s="178" t="str">
        <f ca="1">CHOOSE(MATCH(AX:AX,{0,1,15,30,45,60,80000000}),"VACIO","15 y -","15-29","30-44","45-59","60 y +","")</f>
        <v>60 y +</v>
      </c>
      <c r="AZ125" s="146" t="s">
        <v>76</v>
      </c>
      <c r="BA125" s="147"/>
      <c r="BB125" s="247" t="str">
        <f ca="1" t="shared" si="13"/>
        <v>No Vigente</v>
      </c>
      <c r="BC125" s="146"/>
      <c r="BD125" s="147">
        <v>43838</v>
      </c>
      <c r="BE125" s="147">
        <v>43922</v>
      </c>
      <c r="BF125" s="251" t="str">
        <f ca="1" t="shared" si="16"/>
        <v>activo</v>
      </c>
      <c r="BG125" s="196"/>
    </row>
    <row r="126" s="129" customFormat="1" ht="15" customHeight="1" spans="1:59">
      <c r="A126" s="145" t="s">
        <v>431</v>
      </c>
      <c r="B126" s="146" t="s">
        <v>432</v>
      </c>
      <c r="C126" s="146">
        <v>503</v>
      </c>
      <c r="D126" s="147">
        <v>11512</v>
      </c>
      <c r="E126" s="175">
        <f ca="1" t="shared" si="8"/>
        <v>43990</v>
      </c>
      <c r="F126" s="176">
        <f ca="1" t="shared" si="9"/>
        <v>32478</v>
      </c>
      <c r="G126" s="177">
        <f ca="1" t="shared" si="10"/>
        <v>88</v>
      </c>
      <c r="H12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6" s="146">
        <v>1</v>
      </c>
      <c r="J126" s="147">
        <v>40148</v>
      </c>
      <c r="K126" s="146" t="s">
        <v>59</v>
      </c>
      <c r="L126" s="146" t="s">
        <v>60</v>
      </c>
      <c r="M126" s="146"/>
      <c r="N126" s="146" t="s">
        <v>62</v>
      </c>
      <c r="O126" s="146" t="s">
        <v>62</v>
      </c>
      <c r="P126" s="143" t="s">
        <v>63</v>
      </c>
      <c r="Q126" s="143" t="s">
        <v>63</v>
      </c>
      <c r="R126" s="146">
        <v>60</v>
      </c>
      <c r="S126" s="146">
        <v>51</v>
      </c>
      <c r="T126" s="146" t="s">
        <v>76</v>
      </c>
      <c r="U126" s="146">
        <v>134</v>
      </c>
      <c r="V126" s="178" t="str">
        <f>CHOOSE(MATCH(U:U,{0,1,140,150,160,800000000}),"VACIO","140 y -","140-150","150-160","&gt;160","")</f>
        <v>140 y -</v>
      </c>
      <c r="W126" s="146">
        <v>80</v>
      </c>
      <c r="X126" s="178" t="str">
        <f>CHOOSE(MATCH(W:W,{0,1,90,120,800000000}),"VACIO","90 y -","90-120","&gt;120","")</f>
        <v>90 y -</v>
      </c>
      <c r="Y126" s="146" t="s">
        <v>63</v>
      </c>
      <c r="Z126" s="146" t="s">
        <v>65</v>
      </c>
      <c r="AA126" s="146" t="s">
        <v>65</v>
      </c>
      <c r="AB126" s="146" t="s">
        <v>63</v>
      </c>
      <c r="AC126" s="146" t="s">
        <v>72</v>
      </c>
      <c r="AD126" s="196" t="s">
        <v>73</v>
      </c>
      <c r="AE126" s="198"/>
      <c r="AF126" s="197"/>
      <c r="AG126" s="219" t="s">
        <v>63</v>
      </c>
      <c r="AH126" s="219" t="s">
        <v>98</v>
      </c>
      <c r="AI126" s="198">
        <v>43353</v>
      </c>
      <c r="AJ126" s="218">
        <v>97</v>
      </c>
      <c r="AK126" s="147">
        <v>43626</v>
      </c>
      <c r="AL126" s="146">
        <v>215</v>
      </c>
      <c r="AM126" s="146">
        <v>134</v>
      </c>
      <c r="AN126" s="178" t="str">
        <f>CHOOSE(MATCH(AM:AM,{0,1,100,800000000}),"VACIO","100 y -","100 y +","")</f>
        <v>100 y +</v>
      </c>
      <c r="AO126" s="146">
        <v>61</v>
      </c>
      <c r="AP126" s="146">
        <v>96</v>
      </c>
      <c r="AQ126" s="146"/>
      <c r="AR126" s="178" t="str">
        <f>CHOOSE(MATCH(AQ:AQ,{0,1,7,8,9,12,30}),"VACIO","7 y -","7-8","8-9","9-12","&gt;12","")</f>
        <v>VACIO</v>
      </c>
      <c r="AS126" s="146">
        <v>14</v>
      </c>
      <c r="AT126" s="178" t="str">
        <f>CHOOSE(MATCH(AS:AS,{0,0.1,30,80000000}),"VACIO","30 y -","30 y +","")</f>
        <v>30 y -</v>
      </c>
      <c r="AU126" s="146">
        <v>0.7</v>
      </c>
      <c r="AV126" s="236">
        <v>32.6</v>
      </c>
      <c r="AW126" s="178" t="str">
        <f>CHOOSE(MATCH(AV:AV,{0,0.1,30,80000000}),"VACIO","30 y -","30 y +","")</f>
        <v>30 y +</v>
      </c>
      <c r="AX126" s="242">
        <v>77</v>
      </c>
      <c r="AY126" s="178" t="str">
        <f ca="1">CHOOSE(MATCH(AX:AX,{0,1,15,30,45,60,80000000}),"VACIO","15 y -","15-29","30-44","45-59","60 y +","")</f>
        <v>60 y +</v>
      </c>
      <c r="AZ126" s="146" t="s">
        <v>155</v>
      </c>
      <c r="BA126" s="147"/>
      <c r="BB126" s="247" t="str">
        <f ca="1" t="shared" si="13"/>
        <v>No Vigente</v>
      </c>
      <c r="BC126" s="146"/>
      <c r="BD126" s="147">
        <v>43664</v>
      </c>
      <c r="BE126" s="147">
        <v>44013</v>
      </c>
      <c r="BF126" s="251" t="str">
        <f ca="1" t="shared" si="16"/>
        <v>activo</v>
      </c>
      <c r="BG126" s="196"/>
    </row>
    <row r="127" s="129" customFormat="1" ht="15" customHeight="1" spans="1:59">
      <c r="A127" s="145" t="s">
        <v>433</v>
      </c>
      <c r="B127" s="146" t="s">
        <v>434</v>
      </c>
      <c r="C127" s="146">
        <v>2342</v>
      </c>
      <c r="D127" s="147">
        <v>20740</v>
      </c>
      <c r="E127" s="175">
        <f ca="1" t="shared" ref="E127:E186" si="17">TODAY()</f>
        <v>43990</v>
      </c>
      <c r="F127" s="176">
        <f ca="1" t="shared" si="9"/>
        <v>23250</v>
      </c>
      <c r="G127" s="177">
        <f ca="1" t="shared" si="10"/>
        <v>63</v>
      </c>
      <c r="H12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7" s="146">
        <v>1</v>
      </c>
      <c r="J127" s="147">
        <v>39288</v>
      </c>
      <c r="K127" s="146" t="s">
        <v>59</v>
      </c>
      <c r="L127" s="146" t="s">
        <v>102</v>
      </c>
      <c r="M127" s="146" t="s">
        <v>435</v>
      </c>
      <c r="N127" s="146" t="s">
        <v>62</v>
      </c>
      <c r="O127" s="146" t="s">
        <v>62</v>
      </c>
      <c r="P127" s="143" t="s">
        <v>63</v>
      </c>
      <c r="Q127" s="143" t="s">
        <v>63</v>
      </c>
      <c r="R127" s="146">
        <v>66.5</v>
      </c>
      <c r="S127" s="146">
        <v>65.2</v>
      </c>
      <c r="T127" s="146" t="s">
        <v>64</v>
      </c>
      <c r="U127" s="146">
        <v>120</v>
      </c>
      <c r="V127" s="178" t="str">
        <f>CHOOSE(MATCH(U:U,{0,1,140,150,160,800000000}),"VACIO","140 y -","140-150","150-160","&gt;160","")</f>
        <v>140 y -</v>
      </c>
      <c r="W127" s="146">
        <v>60</v>
      </c>
      <c r="X127" s="178" t="str">
        <f>CHOOSE(MATCH(W:W,{0,1,90,120,800000000}),"VACIO","90 y -","90-120","&gt;120","")</f>
        <v>90 y -</v>
      </c>
      <c r="Y127" s="146" t="s">
        <v>63</v>
      </c>
      <c r="Z127" s="146" t="s">
        <v>63</v>
      </c>
      <c r="AA127" s="146" t="s">
        <v>65</v>
      </c>
      <c r="AB127" s="146" t="s">
        <v>65</v>
      </c>
      <c r="AC127" s="146" t="s">
        <v>72</v>
      </c>
      <c r="AD127" s="196" t="s">
        <v>73</v>
      </c>
      <c r="AE127" s="198">
        <v>43804</v>
      </c>
      <c r="AF127" s="197" t="s">
        <v>74</v>
      </c>
      <c r="AG127" s="219"/>
      <c r="AH127" s="219"/>
      <c r="AI127" s="197"/>
      <c r="AJ127" s="218">
        <v>94</v>
      </c>
      <c r="AK127" s="147">
        <v>43827</v>
      </c>
      <c r="AL127" s="146">
        <v>165</v>
      </c>
      <c r="AM127" s="146">
        <v>91</v>
      </c>
      <c r="AN127" s="178" t="str">
        <f>CHOOSE(MATCH(AM:AM,{0,1,100,800000000}),"VACIO","100 y -","100 y +","")</f>
        <v>100 y -</v>
      </c>
      <c r="AO127" s="146">
        <v>48</v>
      </c>
      <c r="AP127" s="146">
        <v>131</v>
      </c>
      <c r="AQ127" s="146">
        <v>6.4</v>
      </c>
      <c r="AR127" s="178" t="str">
        <f>CHOOSE(MATCH(AQ:AQ,{0,1,7,8,9,12,30}),"VACIO","7 y -","7-8","8-9","9-12","&gt;12","")</f>
        <v>7 y -</v>
      </c>
      <c r="AS127" s="146">
        <v>1</v>
      </c>
      <c r="AT127" s="178" t="str">
        <f>CHOOSE(MATCH(AS:AS,{0,0.1,30,80000000}),"VACIO","30 y -","30 y +","")</f>
        <v>30 y -</v>
      </c>
      <c r="AU127" s="146">
        <v>8</v>
      </c>
      <c r="AV127" s="236">
        <v>2</v>
      </c>
      <c r="AW127" s="178" t="str">
        <f>CHOOSE(MATCH(AV:AV,{0,0.1,30,80000000}),"VACIO","30 y -","30 y +","")</f>
        <v>30 y -</v>
      </c>
      <c r="AX127" s="242">
        <v>78</v>
      </c>
      <c r="AY127" s="178" t="str">
        <f ca="1">CHOOSE(MATCH(AX:AX,{0,1,15,30,45,60,80000000}),"VACIO","15 y -","15-29","30-44","45-59","60 y +","")</f>
        <v>60 y +</v>
      </c>
      <c r="AZ127" s="146"/>
      <c r="BA127" s="147"/>
      <c r="BB127" s="247" t="str">
        <f ca="1" t="shared" si="13"/>
        <v>No Vigente</v>
      </c>
      <c r="BC127" s="146"/>
      <c r="BD127" s="147">
        <v>43827</v>
      </c>
      <c r="BE127" s="147">
        <v>43983</v>
      </c>
      <c r="BF127" s="251" t="str">
        <f ca="1" t="shared" si="16"/>
        <v>activo</v>
      </c>
      <c r="BG127" s="196"/>
    </row>
    <row r="128" s="129" customFormat="1" ht="15" customHeight="1" spans="1:59">
      <c r="A128" s="145" t="s">
        <v>436</v>
      </c>
      <c r="B128" s="146" t="s">
        <v>437</v>
      </c>
      <c r="C128" s="146">
        <v>5599</v>
      </c>
      <c r="D128" s="147">
        <v>21794</v>
      </c>
      <c r="E128" s="175">
        <f ca="1" t="shared" si="17"/>
        <v>43990</v>
      </c>
      <c r="F128" s="176">
        <f ca="1" t="shared" si="9"/>
        <v>22196</v>
      </c>
      <c r="G128" s="177">
        <f ca="1" t="shared" si="10"/>
        <v>60</v>
      </c>
      <c r="H12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8" s="146">
        <v>1</v>
      </c>
      <c r="J128" s="147">
        <v>40497</v>
      </c>
      <c r="K128" s="146" t="s">
        <v>59</v>
      </c>
      <c r="L128" s="146" t="s">
        <v>60</v>
      </c>
      <c r="M128" s="146" t="s">
        <v>149</v>
      </c>
      <c r="N128" s="146" t="s">
        <v>62</v>
      </c>
      <c r="O128" s="146" t="s">
        <v>62</v>
      </c>
      <c r="P128" s="143" t="s">
        <v>63</v>
      </c>
      <c r="Q128" s="143" t="s">
        <v>63</v>
      </c>
      <c r="R128" s="146">
        <v>94</v>
      </c>
      <c r="S128" s="146">
        <v>94</v>
      </c>
      <c r="T128" s="146" t="s">
        <v>64</v>
      </c>
      <c r="U128" s="146">
        <v>118</v>
      </c>
      <c r="V128" s="178" t="str">
        <f>CHOOSE(MATCH(U:U,{0,1,140,150,160,800000000}),"VACIO","140 y -","140-150","150-160","&gt;160","")</f>
        <v>140 y -</v>
      </c>
      <c r="W128" s="146">
        <v>78</v>
      </c>
      <c r="X128" s="178" t="str">
        <f>CHOOSE(MATCH(W:W,{0,1,90,120,800000000}),"VACIO","90 y -","90-120","&gt;120","")</f>
        <v>90 y -</v>
      </c>
      <c r="Y128" s="146" t="s">
        <v>63</v>
      </c>
      <c r="Z128" s="146" t="s">
        <v>65</v>
      </c>
      <c r="AA128" s="146" t="s">
        <v>65</v>
      </c>
      <c r="AB128" s="146" t="s">
        <v>65</v>
      </c>
      <c r="AC128" s="146" t="s">
        <v>66</v>
      </c>
      <c r="AD128" s="196" t="s">
        <v>67</v>
      </c>
      <c r="AE128" s="197"/>
      <c r="AF128" s="197"/>
      <c r="AG128" s="219" t="s">
        <v>63</v>
      </c>
      <c r="AH128" s="219"/>
      <c r="AI128" s="197"/>
      <c r="AJ128" s="218">
        <v>99</v>
      </c>
      <c r="AK128" s="147">
        <v>43467</v>
      </c>
      <c r="AL128" s="146">
        <v>211</v>
      </c>
      <c r="AM128" s="146">
        <v>118</v>
      </c>
      <c r="AN128" s="178" t="str">
        <f>CHOOSE(MATCH(AM:AM,{0,1,100,800000000}),"VACIO","100 y -","100 y +","")</f>
        <v>100 y +</v>
      </c>
      <c r="AO128" s="146">
        <v>30</v>
      </c>
      <c r="AP128" s="146">
        <v>317</v>
      </c>
      <c r="AQ128" s="146"/>
      <c r="AR128" s="178" t="str">
        <f>CHOOSE(MATCH(AQ:AQ,{0,1,7,8,9,12,30}),"VACIO","7 y -","7-8","8-9","9-12","&gt;12","")</f>
        <v>VACIO</v>
      </c>
      <c r="AS128" s="146">
        <v>1</v>
      </c>
      <c r="AT128" s="178" t="str">
        <f>CHOOSE(MATCH(AS:AS,{0,0.1,30,80000000}),"VACIO","30 y -","30 y +","")</f>
        <v>30 y -</v>
      </c>
      <c r="AU128" s="146">
        <v>0.7</v>
      </c>
      <c r="AV128" s="236">
        <f>IFERROR(AS:AS/AU:AU,"")</f>
        <v>1.42857142857143</v>
      </c>
      <c r="AW128" s="178" t="str">
        <f>CHOOSE(MATCH(AV:AV,{0,0.1,30,80000000}),"VACIO","30 y -","30 y +","")</f>
        <v>30 y -</v>
      </c>
      <c r="AX128" s="242">
        <v>94</v>
      </c>
      <c r="AY128" s="178" t="str">
        <f ca="1">CHOOSE(MATCH(AX:AX,{0,1,15,30,45,60,80000000}),"VACIO","15 y -","15-29","30-44","45-59","60 y +","")</f>
        <v>60 y +</v>
      </c>
      <c r="AZ128" s="146" t="s">
        <v>76</v>
      </c>
      <c r="BA128" s="147"/>
      <c r="BB128" s="247" t="str">
        <f ca="1" t="shared" si="13"/>
        <v>No Vigente</v>
      </c>
      <c r="BC128" s="146"/>
      <c r="BD128" s="147">
        <v>43666</v>
      </c>
      <c r="BE128" s="147">
        <v>44013</v>
      </c>
      <c r="BF128" s="251" t="str">
        <f ca="1" t="shared" si="16"/>
        <v>activo</v>
      </c>
      <c r="BG128" s="196"/>
    </row>
    <row r="129" s="129" customFormat="1" ht="15" customHeight="1" spans="1:59">
      <c r="A129" s="145" t="s">
        <v>438</v>
      </c>
      <c r="B129" s="146" t="s">
        <v>439</v>
      </c>
      <c r="C129" s="146">
        <v>5289</v>
      </c>
      <c r="D129" s="147">
        <v>25077</v>
      </c>
      <c r="E129" s="175">
        <f ca="1" t="shared" si="17"/>
        <v>43990</v>
      </c>
      <c r="F129" s="176">
        <f ca="1" t="shared" si="9"/>
        <v>18913</v>
      </c>
      <c r="G129" s="177">
        <f ca="1" t="shared" si="10"/>
        <v>51</v>
      </c>
      <c r="H12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9" s="146">
        <v>1</v>
      </c>
      <c r="J129" s="147">
        <v>40309</v>
      </c>
      <c r="K129" s="146" t="s">
        <v>59</v>
      </c>
      <c r="L129" s="146" t="s">
        <v>102</v>
      </c>
      <c r="M129" s="146"/>
      <c r="N129" s="146" t="s">
        <v>62</v>
      </c>
      <c r="O129" s="146" t="s">
        <v>62</v>
      </c>
      <c r="P129" s="143" t="s">
        <v>63</v>
      </c>
      <c r="Q129" s="143" t="s">
        <v>63</v>
      </c>
      <c r="R129" s="146">
        <v>78.5</v>
      </c>
      <c r="S129" s="146">
        <v>78.5</v>
      </c>
      <c r="T129" s="146" t="s">
        <v>64</v>
      </c>
      <c r="U129" s="146">
        <v>100</v>
      </c>
      <c r="V129" s="178" t="str">
        <f>CHOOSE(MATCH(U:U,{0,1,140,150,160,800000000}),"VACIO","140 y -","140-150","150-160","&gt;160","")</f>
        <v>140 y -</v>
      </c>
      <c r="W129" s="146">
        <v>60</v>
      </c>
      <c r="X129" s="178" t="str">
        <f>CHOOSE(MATCH(W:W,{0,1,90,120,800000000}),"VACIO","90 y -","90-120","&gt;120","")</f>
        <v>90 y -</v>
      </c>
      <c r="Y129" s="146" t="s">
        <v>65</v>
      </c>
      <c r="Z129" s="146" t="s">
        <v>65</v>
      </c>
      <c r="AA129" s="146" t="s">
        <v>65</v>
      </c>
      <c r="AB129" s="146" t="s">
        <v>65</v>
      </c>
      <c r="AC129" s="146" t="s">
        <v>72</v>
      </c>
      <c r="AD129" s="196" t="s">
        <v>73</v>
      </c>
      <c r="AE129" s="198">
        <v>43735</v>
      </c>
      <c r="AF129" s="197" t="s">
        <v>74</v>
      </c>
      <c r="AG129" s="219" t="s">
        <v>63</v>
      </c>
      <c r="AH129" s="219"/>
      <c r="AI129" s="197"/>
      <c r="AJ129" s="218">
        <v>100</v>
      </c>
      <c r="AK129" s="147">
        <v>43832</v>
      </c>
      <c r="AL129" s="146">
        <v>187</v>
      </c>
      <c r="AM129" s="146">
        <v>107</v>
      </c>
      <c r="AN129" s="178" t="str">
        <f>CHOOSE(MATCH(AM:AM,{0,1,100,800000000}),"VACIO","100 y -","100 y +","")</f>
        <v>100 y +</v>
      </c>
      <c r="AO129" s="146">
        <v>61</v>
      </c>
      <c r="AP129" s="146">
        <v>88</v>
      </c>
      <c r="AQ129" s="146">
        <v>5.8</v>
      </c>
      <c r="AR129" s="178" t="str">
        <f>CHOOSE(MATCH(AQ:AQ,{0,1,7,8,9,12,30}),"VACIO","7 y -","7-8","8-9","9-12","&gt;12","")</f>
        <v>7 y -</v>
      </c>
      <c r="AS129" s="146">
        <v>7</v>
      </c>
      <c r="AT129" s="178" t="str">
        <f>CHOOSE(MATCH(AS:AS,{0,0.1,30,80000000}),"VACIO","30 y -","30 y +","")</f>
        <v>30 y -</v>
      </c>
      <c r="AU129" s="146">
        <v>0.3</v>
      </c>
      <c r="AV129" s="236">
        <v>11</v>
      </c>
      <c r="AW129" s="178" t="str">
        <f>CHOOSE(MATCH(AV:AV,{0,0.1,30,80000000}),"VACIO","30 y -","30 y +","")</f>
        <v>30 y -</v>
      </c>
      <c r="AX129" s="242">
        <v>132</v>
      </c>
      <c r="AY129" s="178" t="str">
        <f ca="1">CHOOSE(MATCH(AX:AX,{0,1,15,30,45,60,80000000}),"VACIO","15 y -","15-29","30-44","45-59","60 y +","")</f>
        <v>60 y +</v>
      </c>
      <c r="AZ129" s="146"/>
      <c r="BA129" s="147">
        <v>42905</v>
      </c>
      <c r="BB129" s="247" t="str">
        <f ca="1" t="shared" si="13"/>
        <v>No Vigente</v>
      </c>
      <c r="BC129" s="146" t="s">
        <v>77</v>
      </c>
      <c r="BD129" s="147">
        <v>43893</v>
      </c>
      <c r="BE129" s="147">
        <v>44136</v>
      </c>
      <c r="BF129" s="251" t="str">
        <f ca="1" t="shared" si="16"/>
        <v>activo</v>
      </c>
      <c r="BG129" s="196"/>
    </row>
    <row r="130" s="129" customFormat="1" ht="15" customHeight="1" spans="1:59">
      <c r="A130" s="145" t="s">
        <v>440</v>
      </c>
      <c r="B130" s="146" t="s">
        <v>441</v>
      </c>
      <c r="C130" s="146">
        <v>3092</v>
      </c>
      <c r="D130" s="147">
        <v>16362</v>
      </c>
      <c r="E130" s="175">
        <f ca="1" t="shared" si="17"/>
        <v>43990</v>
      </c>
      <c r="F130" s="176">
        <f ca="1" t="shared" ref="F130:F193" si="18">DATEDIF(D:D,TODAY(),"d")</f>
        <v>27628</v>
      </c>
      <c r="G130" s="177">
        <f ca="1" t="shared" ref="G130:G193" si="19">IF(MONTH(E:E)=MONTH(D130),IF(DAY(E:E)&lt;DAY(D130),YEAR(E:E)-YEAR(D130)-1,YEAR(E:E)-YEAR(D130)),IF(MONTH(E:E)&gt;MONTH(D130),YEAR(E:E)-YEAR(D130),YEAR(E:E)-YEAR(D130)-1))</f>
        <v>75</v>
      </c>
      <c r="H130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0" s="146">
        <v>1</v>
      </c>
      <c r="J130" s="147">
        <v>37272</v>
      </c>
      <c r="K130" s="146" t="s">
        <v>59</v>
      </c>
      <c r="L130" s="146" t="s">
        <v>102</v>
      </c>
      <c r="M130" s="146" t="s">
        <v>61</v>
      </c>
      <c r="N130" s="146" t="s">
        <v>62</v>
      </c>
      <c r="O130" s="146" t="s">
        <v>62</v>
      </c>
      <c r="P130" s="143" t="s">
        <v>63</v>
      </c>
      <c r="Q130" s="143" t="s">
        <v>63</v>
      </c>
      <c r="R130" s="146">
        <v>74</v>
      </c>
      <c r="S130" s="146">
        <v>82</v>
      </c>
      <c r="T130" s="146" t="s">
        <v>64</v>
      </c>
      <c r="U130" s="146">
        <v>150</v>
      </c>
      <c r="V130" s="178" t="str">
        <f>CHOOSE(MATCH(U:U,{0,1,140,150,160,800000000}),"VACIO","140 y -","140-150","150-160","&gt;160","")</f>
        <v>150-160</v>
      </c>
      <c r="W130" s="146">
        <v>92</v>
      </c>
      <c r="X130" s="178" t="str">
        <f>CHOOSE(MATCH(W:W,{0,1,90,120,800000000}),"VACIO","90 y -","90-120","&gt;120","")</f>
        <v>90-120</v>
      </c>
      <c r="Y130" s="146" t="s">
        <v>442</v>
      </c>
      <c r="Z130" s="146" t="s">
        <v>65</v>
      </c>
      <c r="AA130" s="146" t="s">
        <v>65</v>
      </c>
      <c r="AB130" s="146" t="s">
        <v>63</v>
      </c>
      <c r="AC130" s="146" t="s">
        <v>72</v>
      </c>
      <c r="AD130" s="196" t="s">
        <v>73</v>
      </c>
      <c r="AE130" s="198">
        <v>43843</v>
      </c>
      <c r="AF130" s="197" t="s">
        <v>74</v>
      </c>
      <c r="AG130" s="219" t="s">
        <v>63</v>
      </c>
      <c r="AH130" s="219" t="s">
        <v>404</v>
      </c>
      <c r="AI130" s="198">
        <v>43160</v>
      </c>
      <c r="AJ130" s="218">
        <v>160</v>
      </c>
      <c r="AK130" s="147">
        <v>43843</v>
      </c>
      <c r="AL130" s="146">
        <v>144</v>
      </c>
      <c r="AM130" s="146">
        <v>79</v>
      </c>
      <c r="AN130" s="178" t="str">
        <f>CHOOSE(MATCH(AM:AM,{0,1,100,800000000}),"VACIO","100 y -","100 y +","")</f>
        <v>100 y -</v>
      </c>
      <c r="AO130" s="146">
        <v>32</v>
      </c>
      <c r="AP130" s="146">
        <v>164</v>
      </c>
      <c r="AQ130" s="146">
        <v>7.5</v>
      </c>
      <c r="AR130" s="178" t="str">
        <f>CHOOSE(MATCH(AQ:AQ,{0,1,7,8,9,12,30}),"VACIO","7 y -","7-8","8-9","9-12","&gt;12","")</f>
        <v>7-8</v>
      </c>
      <c r="AS130" s="146">
        <v>1</v>
      </c>
      <c r="AT130" s="178" t="str">
        <f>CHOOSE(MATCH(AS:AS,{0,0.1,30,80000000}),"VACIO","30 y -","30 y +","")</f>
        <v>30 y -</v>
      </c>
      <c r="AU130" s="146">
        <v>0.7</v>
      </c>
      <c r="AV130" s="236">
        <v>2.9</v>
      </c>
      <c r="AW130" s="178" t="str">
        <f>CHOOSE(MATCH(AV:AV,{0,0.1,30,80000000}),"VACIO","30 y -","30 y +","")</f>
        <v>30 y -</v>
      </c>
      <c r="AX130" s="242">
        <v>84</v>
      </c>
      <c r="AY130" s="178" t="str">
        <f ca="1">CHOOSE(MATCH(AX:AX,{0,1,15,30,45,60,80000000}),"VACIO","15 y -","15-29","30-44","45-59","60 y +","")</f>
        <v>60 y +</v>
      </c>
      <c r="AZ130" s="146" t="s">
        <v>76</v>
      </c>
      <c r="BA130" s="147">
        <v>40525</v>
      </c>
      <c r="BB130" s="247" t="str">
        <f ca="1" t="shared" si="13"/>
        <v>No Vigente</v>
      </c>
      <c r="BC130" s="146" t="s">
        <v>218</v>
      </c>
      <c r="BD130" s="147">
        <v>43843</v>
      </c>
      <c r="BE130" s="147">
        <v>43952</v>
      </c>
      <c r="BF130" s="251" t="str">
        <f ca="1" t="shared" si="16"/>
        <v>activo</v>
      </c>
      <c r="BG130" s="196"/>
    </row>
    <row r="131" s="129" customFormat="1" ht="15" customHeight="1" spans="1:59">
      <c r="A131" s="142" t="s">
        <v>443</v>
      </c>
      <c r="B131" s="266" t="s">
        <v>444</v>
      </c>
      <c r="C131" s="143">
        <v>7068</v>
      </c>
      <c r="D131" s="144">
        <v>22175</v>
      </c>
      <c r="E131" s="175">
        <f ca="1" t="shared" si="17"/>
        <v>43990</v>
      </c>
      <c r="F131" s="176">
        <f ca="1" t="shared" si="18"/>
        <v>21815</v>
      </c>
      <c r="G131" s="177">
        <f ca="1" t="shared" si="19"/>
        <v>59</v>
      </c>
      <c r="H13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1" s="143">
        <v>1</v>
      </c>
      <c r="J131" s="144">
        <v>43108</v>
      </c>
      <c r="K131" s="143" t="s">
        <v>59</v>
      </c>
      <c r="L131" s="143" t="s">
        <v>102</v>
      </c>
      <c r="M131" s="143" t="s">
        <v>445</v>
      </c>
      <c r="N131" s="143" t="s">
        <v>62</v>
      </c>
      <c r="O131" s="143" t="s">
        <v>62</v>
      </c>
      <c r="P131" s="143" t="s">
        <v>63</v>
      </c>
      <c r="Q131" s="143" t="s">
        <v>63</v>
      </c>
      <c r="R131" s="143">
        <v>84.5</v>
      </c>
      <c r="S131" s="143">
        <v>89</v>
      </c>
      <c r="T131" s="143" t="s">
        <v>64</v>
      </c>
      <c r="U131" s="143">
        <v>138</v>
      </c>
      <c r="V131" s="178" t="str">
        <f>CHOOSE(MATCH(U:U,{0,1,140,150,160,800000000}),"VACIO","140 y -","140-150","150-160","&gt;160","")</f>
        <v>140 y -</v>
      </c>
      <c r="W131" s="143">
        <v>62</v>
      </c>
      <c r="X131" s="178" t="str">
        <f>CHOOSE(MATCH(W:W,{0,1,90,120,800000000}),"VACIO","90 y -","90-120","&gt;120","")</f>
        <v>90 y -</v>
      </c>
      <c r="Y131" s="143" t="s">
        <v>65</v>
      </c>
      <c r="Z131" s="143" t="s">
        <v>65</v>
      </c>
      <c r="AA131" s="143" t="s">
        <v>65</v>
      </c>
      <c r="AB131" s="143" t="s">
        <v>65</v>
      </c>
      <c r="AC131" s="143" t="s">
        <v>72</v>
      </c>
      <c r="AD131" s="193" t="s">
        <v>73</v>
      </c>
      <c r="AE131" s="194">
        <v>43845</v>
      </c>
      <c r="AF131" s="195" t="s">
        <v>333</v>
      </c>
      <c r="AG131" s="216" t="s">
        <v>63</v>
      </c>
      <c r="AH131" s="216"/>
      <c r="AI131" s="195"/>
      <c r="AJ131" s="217">
        <v>180</v>
      </c>
      <c r="AK131" s="144">
        <v>43657</v>
      </c>
      <c r="AL131" s="143">
        <v>156</v>
      </c>
      <c r="AM131" s="143">
        <v>95</v>
      </c>
      <c r="AN131" s="178" t="str">
        <f>CHOOSE(MATCH(AM:AM,{0,1,100,800000000}),"VACIO","100 y -","100 y +","")</f>
        <v>100 y -</v>
      </c>
      <c r="AO131" s="143">
        <v>34</v>
      </c>
      <c r="AP131" s="143">
        <v>127</v>
      </c>
      <c r="AQ131" s="143">
        <v>9.3</v>
      </c>
      <c r="AR131" s="178" t="str">
        <f>CHOOSE(MATCH(AQ:AQ,{0,1,7,8,9,12,30}),"VACIO","7 y -","7-8","8-9","9-12","&gt;12","")</f>
        <v>9-12</v>
      </c>
      <c r="AS131" s="143">
        <v>11</v>
      </c>
      <c r="AT131" s="178" t="str">
        <f>CHOOSE(MATCH(AS:AS,{0,0.1,30,80000000}),"VACIO","30 y -","30 y +","")</f>
        <v>30 y -</v>
      </c>
      <c r="AU131" s="143">
        <v>1.8</v>
      </c>
      <c r="AV131" s="236">
        <v>12.2</v>
      </c>
      <c r="AW131" s="178" t="str">
        <f>CHOOSE(MATCH(AV:AV,{0,0.1,30,80000000}),"VACIO","30 y -","30 y +","")</f>
        <v>30 y -</v>
      </c>
      <c r="AX131" s="242">
        <v>62</v>
      </c>
      <c r="AY131" s="178" t="str">
        <f ca="1">CHOOSE(MATCH(AX:AX,{0,1,15,30,45,60,80000000}),"VACIO","15 y -","15-29","30-44","45-59","60 y +","")</f>
        <v>60 y +</v>
      </c>
      <c r="AZ131" s="143" t="s">
        <v>76</v>
      </c>
      <c r="BA131" s="144">
        <v>43510</v>
      </c>
      <c r="BB131" s="247" t="str">
        <f ca="1" t="shared" si="13"/>
        <v>No Vigente</v>
      </c>
      <c r="BC131" s="143"/>
      <c r="BD131" s="144">
        <v>43845</v>
      </c>
      <c r="BE131" s="144">
        <v>43922</v>
      </c>
      <c r="BF131" s="251" t="str">
        <f ca="1" t="shared" si="16"/>
        <v>activo</v>
      </c>
      <c r="BG131" s="193"/>
    </row>
    <row r="132" s="129" customFormat="1" ht="15" customHeight="1" spans="1:59">
      <c r="A132" s="165" t="s">
        <v>446</v>
      </c>
      <c r="B132" s="166" t="s">
        <v>447</v>
      </c>
      <c r="C132" s="166">
        <v>94</v>
      </c>
      <c r="D132" s="167">
        <v>12677</v>
      </c>
      <c r="E132" s="175">
        <f ca="1" t="shared" si="17"/>
        <v>43990</v>
      </c>
      <c r="F132" s="176">
        <f ca="1" t="shared" si="18"/>
        <v>31313</v>
      </c>
      <c r="G132" s="177">
        <f ca="1" t="shared" si="19"/>
        <v>85</v>
      </c>
      <c r="H132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2" s="166">
        <v>1</v>
      </c>
      <c r="J132" s="167">
        <v>42941</v>
      </c>
      <c r="K132" s="166" t="s">
        <v>59</v>
      </c>
      <c r="L132" s="166" t="s">
        <v>448</v>
      </c>
      <c r="M132" s="166" t="s">
        <v>449</v>
      </c>
      <c r="N132" s="166" t="s">
        <v>62</v>
      </c>
      <c r="O132" s="166" t="s">
        <v>62</v>
      </c>
      <c r="P132" s="166" t="s">
        <v>89</v>
      </c>
      <c r="Q132" s="166" t="s">
        <v>62</v>
      </c>
      <c r="R132" s="166">
        <v>49.5</v>
      </c>
      <c r="S132" s="166">
        <v>53</v>
      </c>
      <c r="T132" s="166" t="s">
        <v>76</v>
      </c>
      <c r="U132" s="166">
        <v>155</v>
      </c>
      <c r="V132" s="178" t="str">
        <f>CHOOSE(MATCH(U:U,{0,1,140,150,160,800000000}),"VACIO","140 y -","140-150","150-160","&gt;160","")</f>
        <v>150-160</v>
      </c>
      <c r="W132" s="166">
        <v>84</v>
      </c>
      <c r="X132" s="178" t="str">
        <f>CHOOSE(MATCH(W:W,{0,1,90,120,800000000}),"VACIO","90 y -","90-120","&gt;120","")</f>
        <v>90 y -</v>
      </c>
      <c r="Y132" s="166" t="s">
        <v>62</v>
      </c>
      <c r="Z132" s="166" t="s">
        <v>89</v>
      </c>
      <c r="AA132" s="166" t="s">
        <v>89</v>
      </c>
      <c r="AB132" s="166" t="s">
        <v>89</v>
      </c>
      <c r="AC132" s="166" t="s">
        <v>72</v>
      </c>
      <c r="AD132" s="208" t="s">
        <v>450</v>
      </c>
      <c r="AE132" s="228">
        <v>42941</v>
      </c>
      <c r="AF132" s="209" t="s">
        <v>333</v>
      </c>
      <c r="AG132" s="227" t="s">
        <v>63</v>
      </c>
      <c r="AH132" s="227" t="s">
        <v>451</v>
      </c>
      <c r="AI132" s="228">
        <v>43881</v>
      </c>
      <c r="AJ132" s="229">
        <v>106</v>
      </c>
      <c r="AK132" s="167">
        <v>43580</v>
      </c>
      <c r="AL132" s="166">
        <v>235</v>
      </c>
      <c r="AM132" s="166">
        <v>148</v>
      </c>
      <c r="AN132" s="178" t="str">
        <f>CHOOSE(MATCH(AM:AM,{0,1,100,800000000}),"VACIO","100 y -","100 y +","")</f>
        <v>100 y +</v>
      </c>
      <c r="AO132" s="166">
        <v>68</v>
      </c>
      <c r="AP132" s="166">
        <v>47</v>
      </c>
      <c r="AQ132" s="166">
        <v>5.6</v>
      </c>
      <c r="AR132" s="178" t="str">
        <f>CHOOSE(MATCH(AQ:AQ,{0,1,7,8,9,12,30}),"VACIO","7 y -","7-8","8-9","9-12","&gt;12","")</f>
        <v>7 y -</v>
      </c>
      <c r="AS132" s="143">
        <v>7</v>
      </c>
      <c r="AT132" s="178" t="s">
        <v>184</v>
      </c>
      <c r="AU132" s="166">
        <v>0.8</v>
      </c>
      <c r="AV132" s="238"/>
      <c r="AW132" s="178" t="str">
        <f>CHOOSE(MATCH(AV:AV,{0,0.1,30,80000000}),"VACIO","30 y -","30 y +","")</f>
        <v>VACIO</v>
      </c>
      <c r="AX132" s="166">
        <v>67</v>
      </c>
      <c r="AY132" s="178" t="str">
        <f ca="1">CHOOSE(MATCH(AX:AX,{0,1,15,30,45,60,80000000}),"VACIO","15 y -","15-29","30-44","45-59","60 y +","")</f>
        <v>60 y +</v>
      </c>
      <c r="AZ132" s="166"/>
      <c r="BA132" s="167"/>
      <c r="BB132" s="247" t="str">
        <f ca="1" t="shared" si="13"/>
        <v>No Vigente</v>
      </c>
      <c r="BC132" s="166"/>
      <c r="BD132" s="167">
        <v>43881</v>
      </c>
      <c r="BE132" s="144">
        <v>43891</v>
      </c>
      <c r="BF132" s="251" t="str">
        <f ca="1" t="shared" si="16"/>
        <v>activo</v>
      </c>
      <c r="BG132" s="208"/>
    </row>
    <row r="133" s="129" customFormat="1" ht="15" customHeight="1" spans="1:59">
      <c r="A133" s="145" t="s">
        <v>452</v>
      </c>
      <c r="B133" s="146" t="s">
        <v>453</v>
      </c>
      <c r="C133" s="146">
        <v>142</v>
      </c>
      <c r="D133" s="147">
        <v>22364</v>
      </c>
      <c r="E133" s="175">
        <f ca="1" t="shared" si="17"/>
        <v>43990</v>
      </c>
      <c r="F133" s="176">
        <f ca="1" t="shared" si="18"/>
        <v>21626</v>
      </c>
      <c r="G133" s="177">
        <f ca="1" t="shared" si="19"/>
        <v>59</v>
      </c>
      <c r="H13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3" s="146">
        <v>1</v>
      </c>
      <c r="J133" s="147">
        <v>40219</v>
      </c>
      <c r="K133" s="146" t="s">
        <v>59</v>
      </c>
      <c r="L133" s="146" t="s">
        <v>60</v>
      </c>
      <c r="M133" s="146" t="s">
        <v>131</v>
      </c>
      <c r="N133" s="146" t="s">
        <v>62</v>
      </c>
      <c r="O133" s="146" t="s">
        <v>62</v>
      </c>
      <c r="P133" s="143" t="s">
        <v>63</v>
      </c>
      <c r="Q133" s="143" t="s">
        <v>63</v>
      </c>
      <c r="R133" s="146">
        <v>81</v>
      </c>
      <c r="S133" s="146">
        <v>84</v>
      </c>
      <c r="T133" s="146" t="s">
        <v>64</v>
      </c>
      <c r="U133" s="146">
        <v>100</v>
      </c>
      <c r="V133" s="178" t="str">
        <f>CHOOSE(MATCH(U:U,{0,1,140,150,160,800000000}),"VACIO","140 y -","140-150","150-160","&gt;160","")</f>
        <v>140 y -</v>
      </c>
      <c r="W133" s="146">
        <v>64</v>
      </c>
      <c r="X133" s="178" t="str">
        <f>CHOOSE(MATCH(W:W,{0,1,90,120,800000000}),"VACIO","90 y -","90-120","&gt;120","")</f>
        <v>90 y -</v>
      </c>
      <c r="Y133" s="146" t="s">
        <v>63</v>
      </c>
      <c r="Z133" s="146" t="s">
        <v>65</v>
      </c>
      <c r="AA133" s="146" t="s">
        <v>65</v>
      </c>
      <c r="AB133" s="146" t="s">
        <v>65</v>
      </c>
      <c r="AC133" s="146" t="s">
        <v>72</v>
      </c>
      <c r="AD133" s="196" t="s">
        <v>74</v>
      </c>
      <c r="AE133" s="197"/>
      <c r="AF133" s="197"/>
      <c r="AG133" s="219" t="s">
        <v>63</v>
      </c>
      <c r="AH133" s="219"/>
      <c r="AI133" s="197"/>
      <c r="AJ133" s="218">
        <v>79</v>
      </c>
      <c r="AK133" s="147">
        <v>43865</v>
      </c>
      <c r="AL133" s="146">
        <v>161</v>
      </c>
      <c r="AM133" s="146">
        <v>86</v>
      </c>
      <c r="AN133" s="178" t="str">
        <f>CHOOSE(MATCH(AM:AM,{0,1,100,800000000}),"VACIO","100 y -","100 y +","")</f>
        <v>100 y -</v>
      </c>
      <c r="AO133" s="146">
        <v>52</v>
      </c>
      <c r="AP133" s="146">
        <v>113</v>
      </c>
      <c r="AQ133" s="146"/>
      <c r="AR133" s="178" t="str">
        <f>CHOOSE(MATCH(AQ:AQ,{0,1,7,8,9,12,30}),"VACIO","7 y -","7-8","8-9","9-12","&gt;12","")</f>
        <v>VACIO</v>
      </c>
      <c r="AS133" s="146">
        <v>0.5</v>
      </c>
      <c r="AT133" s="178" t="str">
        <f>CHOOSE(MATCH(AS:AS,{0;0.1;30;80000000}),"VACIO","30 y -","30 y +","")</f>
        <v>30 y -</v>
      </c>
      <c r="AU133" s="146">
        <v>0.5</v>
      </c>
      <c r="AV133" s="236">
        <v>0.001</v>
      </c>
      <c r="AW133" s="178" t="str">
        <f>CHOOSE(MATCH(AV:AV,{0,0.1,30,80000000}),"VACIO","30 y -","30 y +","")</f>
        <v>VACIO</v>
      </c>
      <c r="AX133" s="242">
        <v>106.6</v>
      </c>
      <c r="AY133" s="178" t="str">
        <f ca="1">CHOOSE(MATCH(AX:AX,{0,1,15,30,45,60,80000000}),"VACIO","15 y -","15-29","30-44","45-59","60 y +","")</f>
        <v>60 y +</v>
      </c>
      <c r="AZ133" s="146" t="s">
        <v>76</v>
      </c>
      <c r="BA133" s="147"/>
      <c r="BB133" s="247" t="str">
        <f ca="1" t="shared" si="13"/>
        <v>No Vigente</v>
      </c>
      <c r="BC133" s="146"/>
      <c r="BD133" s="147">
        <v>43875</v>
      </c>
      <c r="BE133" s="147">
        <v>44044</v>
      </c>
      <c r="BF133" s="251" t="str">
        <f ca="1" t="shared" si="16"/>
        <v>activo</v>
      </c>
      <c r="BG133" s="196"/>
    </row>
    <row r="134" s="129" customFormat="1" ht="15" customHeight="1" spans="1:59">
      <c r="A134" s="145" t="s">
        <v>454</v>
      </c>
      <c r="B134" s="146" t="s">
        <v>455</v>
      </c>
      <c r="C134" s="146">
        <v>870</v>
      </c>
      <c r="D134" s="147">
        <v>32185</v>
      </c>
      <c r="E134" s="175">
        <f ca="1" t="shared" si="17"/>
        <v>43990</v>
      </c>
      <c r="F134" s="176">
        <f ca="1" t="shared" si="18"/>
        <v>11805</v>
      </c>
      <c r="G134" s="177">
        <f ca="1" t="shared" si="19"/>
        <v>32</v>
      </c>
      <c r="H134" s="178" t="str">
        <f ca="1">CHOOSE(MATCH(F:F,{0;7305;9131;10957;12784;14610;16436;18262;20089;21915;23741;25567;27394;29220;41729}),"15-19","20-24","25-29","30-34","35-39","40-44","45-49","50-54","55-59","60-64","65-69","70-74","75-79","80 y +","")</f>
        <v>30-34</v>
      </c>
      <c r="I134" s="146">
        <v>1</v>
      </c>
      <c r="J134" s="147">
        <v>41457</v>
      </c>
      <c r="K134" s="146" t="s">
        <v>59</v>
      </c>
      <c r="L134" s="146" t="s">
        <v>70</v>
      </c>
      <c r="M134" s="146" t="s">
        <v>124</v>
      </c>
      <c r="N134" s="146" t="s">
        <v>62</v>
      </c>
      <c r="O134" s="146" t="s">
        <v>62</v>
      </c>
      <c r="P134" s="143" t="s">
        <v>63</v>
      </c>
      <c r="Q134" s="143" t="s">
        <v>63</v>
      </c>
      <c r="R134" s="146">
        <v>103</v>
      </c>
      <c r="S134" s="146">
        <v>105</v>
      </c>
      <c r="T134" s="146" t="s">
        <v>64</v>
      </c>
      <c r="U134" s="146">
        <v>128</v>
      </c>
      <c r="V134" s="178" t="str">
        <f>CHOOSE(MATCH(U:U,{0,1,140,150,160,800000000}),"VACIO","140 y -","140-150","150-160","&gt;160","")</f>
        <v>140 y -</v>
      </c>
      <c r="W134" s="146">
        <v>92</v>
      </c>
      <c r="X134" s="178" t="str">
        <f>CHOOSE(MATCH(W:W,{0,1,90,120,800000000}),"VACIO","90 y -","90-120","&gt;120","")</f>
        <v>90-120</v>
      </c>
      <c r="Y134" s="146" t="s">
        <v>63</v>
      </c>
      <c r="Z134" s="146" t="s">
        <v>63</v>
      </c>
      <c r="AA134" s="146" t="s">
        <v>63</v>
      </c>
      <c r="AB134" s="146" t="s">
        <v>63</v>
      </c>
      <c r="AC134" s="146" t="s">
        <v>72</v>
      </c>
      <c r="AD134" s="196" t="s">
        <v>73</v>
      </c>
      <c r="AE134" s="198" t="s">
        <v>456</v>
      </c>
      <c r="AF134" s="197" t="s">
        <v>74</v>
      </c>
      <c r="AG134" s="219" t="s">
        <v>63</v>
      </c>
      <c r="AH134" s="219"/>
      <c r="AI134" s="197"/>
      <c r="AJ134" s="218">
        <v>66</v>
      </c>
      <c r="AK134" s="147">
        <v>43836</v>
      </c>
      <c r="AL134" s="146">
        <v>146</v>
      </c>
      <c r="AM134" s="146">
        <v>82</v>
      </c>
      <c r="AN134" s="178" t="str">
        <f>CHOOSE(MATCH(AM:AM,{0,1,100,800000000}),"VACIO","100 y -","100 y +","")</f>
        <v>100 y -</v>
      </c>
      <c r="AO134" s="146">
        <v>41.6</v>
      </c>
      <c r="AP134" s="146">
        <v>108</v>
      </c>
      <c r="AQ134" s="146">
        <v>5.5</v>
      </c>
      <c r="AR134" s="178" t="str">
        <f>CHOOSE(MATCH(AQ:AQ,{0,1,7,8,9,12,30}),"VACIO","7 y -","7-8","8-9","9-12","&gt;12","")</f>
        <v>7 y -</v>
      </c>
      <c r="AS134" s="146">
        <v>12.7</v>
      </c>
      <c r="AT134" s="178" t="str">
        <f>CHOOSE(MATCH(AS:AS,{0,0.1,30,80000000}),"VACIO","30 y -","30 y +","")</f>
        <v>30 y -</v>
      </c>
      <c r="AU134" s="146">
        <v>0.7</v>
      </c>
      <c r="AV134" s="236">
        <v>8.64</v>
      </c>
      <c r="AW134" s="178" t="str">
        <f>CHOOSE(MATCH(AV:AV,{0,0.1,30,80000000}),"VACIO","30 y -","30 y +","")</f>
        <v>30 y -</v>
      </c>
      <c r="AX134" s="242">
        <v>116</v>
      </c>
      <c r="AY134" s="178" t="str">
        <f ca="1">CHOOSE(MATCH(AX:AX,{0;1;15;30;45;60;80000000}),"VACIO","15 y -","15-29","30-44","45-59","60 y +","")</f>
        <v>60 y +</v>
      </c>
      <c r="AZ134" s="146" t="s">
        <v>457</v>
      </c>
      <c r="BA134" s="147">
        <v>42998</v>
      </c>
      <c r="BB134" s="247" t="str">
        <f ca="1" t="shared" si="13"/>
        <v>No Vigente</v>
      </c>
      <c r="BC134" s="146" t="s">
        <v>77</v>
      </c>
      <c r="BD134" s="147">
        <v>43845</v>
      </c>
      <c r="BE134" s="147">
        <v>44075</v>
      </c>
      <c r="BF134" s="251" t="str">
        <f ca="1" t="shared" si="16"/>
        <v>activo</v>
      </c>
      <c r="BG134" s="146"/>
    </row>
    <row r="135" s="129" customFormat="1" ht="15" customHeight="1" spans="1:59">
      <c r="A135" s="142" t="s">
        <v>458</v>
      </c>
      <c r="B135" s="143" t="s">
        <v>459</v>
      </c>
      <c r="C135" s="143">
        <v>1356</v>
      </c>
      <c r="D135" s="144">
        <v>27721</v>
      </c>
      <c r="E135" s="175">
        <f ca="1" t="shared" si="17"/>
        <v>43990</v>
      </c>
      <c r="F135" s="176">
        <f ca="1" t="shared" si="18"/>
        <v>16269</v>
      </c>
      <c r="G135" s="177">
        <f ca="1" t="shared" si="19"/>
        <v>44</v>
      </c>
      <c r="H135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135" s="143">
        <v>1</v>
      </c>
      <c r="J135" s="144">
        <v>39940</v>
      </c>
      <c r="K135" s="143" t="s">
        <v>59</v>
      </c>
      <c r="L135" s="143" t="s">
        <v>60</v>
      </c>
      <c r="M135" s="143" t="s">
        <v>124</v>
      </c>
      <c r="N135" s="143" t="s">
        <v>62</v>
      </c>
      <c r="O135" s="143" t="s">
        <v>62</v>
      </c>
      <c r="P135" s="143" t="s">
        <v>63</v>
      </c>
      <c r="Q135" s="143" t="s">
        <v>63</v>
      </c>
      <c r="R135" s="143">
        <v>85</v>
      </c>
      <c r="S135" s="143">
        <v>92.5</v>
      </c>
      <c r="T135" s="143" t="s">
        <v>64</v>
      </c>
      <c r="U135" s="143">
        <v>118</v>
      </c>
      <c r="V135" s="178" t="str">
        <f>CHOOSE(MATCH(U:U,{0,1,140,150,160,800000000}),"VACIO","140 y -","140-150","150-160","&gt;160","")</f>
        <v>140 y -</v>
      </c>
      <c r="W135" s="143">
        <v>76</v>
      </c>
      <c r="X135" s="178" t="str">
        <f>CHOOSE(MATCH(W:W,{0,1,90,120,800000000}),"VACIO","90 y -","90-120","&gt;120","")</f>
        <v>90 y -</v>
      </c>
      <c r="Y135" s="143" t="s">
        <v>63</v>
      </c>
      <c r="Z135" s="143" t="s">
        <v>65</v>
      </c>
      <c r="AA135" s="143" t="s">
        <v>63</v>
      </c>
      <c r="AB135" s="143" t="s">
        <v>63</v>
      </c>
      <c r="AC135" s="143" t="s">
        <v>72</v>
      </c>
      <c r="AD135" s="193" t="s">
        <v>74</v>
      </c>
      <c r="AE135" s="195"/>
      <c r="AF135" s="195"/>
      <c r="AG135" s="216" t="s">
        <v>63</v>
      </c>
      <c r="AH135" s="216"/>
      <c r="AI135" s="195"/>
      <c r="AJ135" s="217">
        <v>89</v>
      </c>
      <c r="AK135" s="144">
        <v>43860</v>
      </c>
      <c r="AL135" s="143">
        <v>167</v>
      </c>
      <c r="AM135" s="143">
        <v>84</v>
      </c>
      <c r="AN135" s="178" t="str">
        <f>CHOOSE(MATCH(AM:AM,{0,1,100,800000000}),"VACIO","100 y -","100 y +","")</f>
        <v>100 y -</v>
      </c>
      <c r="AO135" s="143">
        <v>48</v>
      </c>
      <c r="AP135" s="143">
        <v>171</v>
      </c>
      <c r="AQ135" s="143">
        <v>5.5</v>
      </c>
      <c r="AR135" s="178" t="str">
        <f>CHOOSE(MATCH(AQ:AQ,{0,1,7,8,9,12,30}),"VACIO","7 y -","7-8","8-9","9-12","&gt;12","")</f>
        <v>7 y -</v>
      </c>
      <c r="AS135" s="143">
        <v>1</v>
      </c>
      <c r="AT135" s="178" t="str">
        <f>CHOOSE(MATCH(AS:AS,{0,0.1,30,80000000}),"VACIO","30 y -","30 y +","")</f>
        <v>30 y -</v>
      </c>
      <c r="AU135" s="143">
        <v>0.54</v>
      </c>
      <c r="AV135" s="236">
        <f>IFERROR(AS:AS/AU:AU,"")</f>
        <v>1.85185185185185</v>
      </c>
      <c r="AW135" s="178" t="str">
        <f>CHOOSE(MATCH(AV:AV,{0,0.1,30,80000000}),"VACIO","30 y -","30 y +","")</f>
        <v>30 y -</v>
      </c>
      <c r="AX135" s="242">
        <v>114</v>
      </c>
      <c r="AY135" s="178" t="str">
        <f ca="1">CHOOSE(MATCH(AX:AX,{0;1;15;30;45;60;80000000}),"VACIO","15 y -","15-29","30-44","45-59","60 y +","")</f>
        <v>60 y +</v>
      </c>
      <c r="AZ135" s="143"/>
      <c r="BA135" s="144"/>
      <c r="BB135" s="247" t="str">
        <f ca="1" t="shared" si="13"/>
        <v>No Vigente</v>
      </c>
      <c r="BC135" s="143"/>
      <c r="BD135" s="144">
        <v>43860</v>
      </c>
      <c r="BE135" s="144">
        <v>44044</v>
      </c>
      <c r="BF135" s="251" t="str">
        <f ca="1" t="shared" si="16"/>
        <v>activo</v>
      </c>
      <c r="BG135" s="196"/>
    </row>
    <row r="136" s="129" customFormat="1" ht="15" customHeight="1" spans="1:59">
      <c r="A136" s="145" t="s">
        <v>460</v>
      </c>
      <c r="B136" s="146" t="s">
        <v>461</v>
      </c>
      <c r="C136" s="146">
        <v>3375</v>
      </c>
      <c r="D136" s="147">
        <v>23695</v>
      </c>
      <c r="E136" s="175">
        <f ca="1" t="shared" si="17"/>
        <v>43990</v>
      </c>
      <c r="F136" s="176">
        <f ca="1" t="shared" si="18"/>
        <v>20295</v>
      </c>
      <c r="G136" s="177">
        <f ca="1" t="shared" si="19"/>
        <v>55</v>
      </c>
      <c r="H13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6" s="146">
        <v>1</v>
      </c>
      <c r="J136" s="147">
        <v>40864</v>
      </c>
      <c r="K136" s="146" t="s">
        <v>59</v>
      </c>
      <c r="L136" s="146" t="s">
        <v>60</v>
      </c>
      <c r="M136" s="146" t="s">
        <v>124</v>
      </c>
      <c r="N136" s="146" t="s">
        <v>62</v>
      </c>
      <c r="O136" s="146" t="s">
        <v>62</v>
      </c>
      <c r="P136" s="143" t="s">
        <v>63</v>
      </c>
      <c r="Q136" s="143" t="s">
        <v>63</v>
      </c>
      <c r="R136" s="146">
        <v>55.5</v>
      </c>
      <c r="S136" s="146">
        <v>56</v>
      </c>
      <c r="T136" s="146" t="s">
        <v>76</v>
      </c>
      <c r="U136" s="146">
        <v>114</v>
      </c>
      <c r="V136" s="178" t="str">
        <f>CHOOSE(MATCH(U:U,{0,1,140,150,160,800000000}),"VACIO","140 y -","140-150","150-160","&gt;160","")</f>
        <v>140 y -</v>
      </c>
      <c r="W136" s="146">
        <v>82</v>
      </c>
      <c r="X136" s="178" t="str">
        <f>CHOOSE(MATCH(W:W,{0,1,90,120,800000000}),"VACIO","90 y -","90-120","&gt;120","")</f>
        <v>90 y -</v>
      </c>
      <c r="Y136" s="146" t="s">
        <v>63</v>
      </c>
      <c r="Z136" s="146" t="s">
        <v>63</v>
      </c>
      <c r="AA136" s="146" t="s">
        <v>63</v>
      </c>
      <c r="AB136" s="146" t="s">
        <v>63</v>
      </c>
      <c r="AC136" s="146" t="s">
        <v>72</v>
      </c>
      <c r="AD136" s="196" t="s">
        <v>74</v>
      </c>
      <c r="AE136" s="197"/>
      <c r="AF136" s="197"/>
      <c r="AG136" s="219" t="s">
        <v>63</v>
      </c>
      <c r="AH136" s="219"/>
      <c r="AI136" s="197"/>
      <c r="AJ136" s="218">
        <v>85</v>
      </c>
      <c r="AK136" s="147">
        <v>43417</v>
      </c>
      <c r="AL136" s="146">
        <v>189</v>
      </c>
      <c r="AM136" s="146">
        <v>110</v>
      </c>
      <c r="AN136" s="178" t="str">
        <f>CHOOSE(MATCH(AM:AM,{0,1,100,800000000}),"VACIO","100 y -","100 y +","")</f>
        <v>100 y +</v>
      </c>
      <c r="AO136" s="146">
        <v>64</v>
      </c>
      <c r="AP136" s="146">
        <v>77</v>
      </c>
      <c r="AQ136" s="146"/>
      <c r="AR136" s="178" t="str">
        <f>CHOOSE(MATCH(AQ:AQ,{0,1,7,8,9,12,30}),"VACIO","7 y -","7-8","8-9","9-12","&gt;12","")</f>
        <v>VACIO</v>
      </c>
      <c r="AS136" s="146">
        <v>10</v>
      </c>
      <c r="AT136" s="178" t="str">
        <f>CHOOSE(MATCH(AS:AS,{0,0.1,30,80000000}),"VACIO","30 y -","30 y +","")</f>
        <v>30 y -</v>
      </c>
      <c r="AU136" s="146">
        <v>0.7</v>
      </c>
      <c r="AV136" s="236"/>
      <c r="AW136" s="178" t="str">
        <f>CHOOSE(MATCH(AV:AV,{0,0.1,30,80000000}),"VACIO","30 y -","30 y +","")</f>
        <v>VACIO</v>
      </c>
      <c r="AX136" s="242">
        <v>98</v>
      </c>
      <c r="AY136" s="178" t="str">
        <f ca="1">CHOOSE(MATCH(AX:AX,{0,1,15,30,45,60,80000000}),"VACIO","15 y -","15-29","30-44","45-59","60 y +","")</f>
        <v>60 y +</v>
      </c>
      <c r="AZ136" s="146" t="s">
        <v>76</v>
      </c>
      <c r="BA136" s="147"/>
      <c r="BB136" s="247" t="str">
        <f ca="1" t="shared" si="13"/>
        <v>No Vigente</v>
      </c>
      <c r="BC136" s="146"/>
      <c r="BD136" s="147">
        <v>43858</v>
      </c>
      <c r="BE136" s="147">
        <v>43862</v>
      </c>
      <c r="BF136" s="251" t="str">
        <f ca="1" t="shared" si="16"/>
        <v>activo</v>
      </c>
      <c r="BG136" s="196"/>
    </row>
    <row r="137" s="129" customFormat="1" ht="15" customHeight="1" spans="1:59">
      <c r="A137" s="145" t="s">
        <v>462</v>
      </c>
      <c r="B137" s="146" t="s">
        <v>463</v>
      </c>
      <c r="C137" s="146">
        <v>885</v>
      </c>
      <c r="D137" s="147">
        <v>20772</v>
      </c>
      <c r="E137" s="175">
        <f ca="1" t="shared" si="17"/>
        <v>43990</v>
      </c>
      <c r="F137" s="176">
        <f ca="1" t="shared" si="18"/>
        <v>23218</v>
      </c>
      <c r="G137" s="177">
        <f ca="1" t="shared" si="19"/>
        <v>63</v>
      </c>
      <c r="H13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7" s="146">
        <v>1</v>
      </c>
      <c r="J137" s="147">
        <v>36707</v>
      </c>
      <c r="K137" s="146" t="s">
        <v>59</v>
      </c>
      <c r="L137" s="146" t="s">
        <v>102</v>
      </c>
      <c r="M137" s="146" t="s">
        <v>464</v>
      </c>
      <c r="N137" s="146" t="s">
        <v>62</v>
      </c>
      <c r="O137" s="146" t="s">
        <v>62</v>
      </c>
      <c r="P137" s="143" t="s">
        <v>63</v>
      </c>
      <c r="Q137" s="143" t="s">
        <v>63</v>
      </c>
      <c r="R137" s="146">
        <v>70</v>
      </c>
      <c r="S137" s="146">
        <v>75</v>
      </c>
      <c r="T137" s="146" t="s">
        <v>64</v>
      </c>
      <c r="U137" s="146">
        <v>162</v>
      </c>
      <c r="V137" s="178" t="str">
        <f>CHOOSE(MATCH(U:U,{0,1,140,150,160,800000000}),"VACIO","140 y -","140-150","150-160","&gt;160","")</f>
        <v>&gt;160</v>
      </c>
      <c r="W137" s="146">
        <v>60</v>
      </c>
      <c r="X137" s="178" t="str">
        <f>CHOOSE(MATCH(W:W,{0,1,90,120,800000000}),"VACIO","90 y -","90-120","&gt;120","")</f>
        <v>90 y -</v>
      </c>
      <c r="Y137" s="146" t="s">
        <v>65</v>
      </c>
      <c r="Z137" s="146" t="s">
        <v>65</v>
      </c>
      <c r="AA137" s="146" t="s">
        <v>65</v>
      </c>
      <c r="AB137" s="146" t="s">
        <v>65</v>
      </c>
      <c r="AC137" s="146" t="s">
        <v>465</v>
      </c>
      <c r="AD137" s="196" t="s">
        <v>73</v>
      </c>
      <c r="AE137" s="198">
        <v>43852</v>
      </c>
      <c r="AF137" s="197" t="s">
        <v>74</v>
      </c>
      <c r="AG137" s="219" t="s">
        <v>63</v>
      </c>
      <c r="AH137" s="219"/>
      <c r="AI137" s="197"/>
      <c r="AJ137" s="218">
        <v>75</v>
      </c>
      <c r="AK137" s="147">
        <v>43262</v>
      </c>
      <c r="AL137" s="146">
        <v>230</v>
      </c>
      <c r="AM137" s="146">
        <v>40.4</v>
      </c>
      <c r="AN137" s="178" t="str">
        <f>CHOOSE(MATCH(AM:AM,{0;1;100;800000000}),"VACIO","100 y -","100 y +","")</f>
        <v>100 y -</v>
      </c>
      <c r="AO137" s="146">
        <v>35</v>
      </c>
      <c r="AP137" s="146">
        <v>202</v>
      </c>
      <c r="AQ137" s="146">
        <v>7.1</v>
      </c>
      <c r="AR137" s="178" t="str">
        <f>CHOOSE(MATCH(AQ:AQ,{0,1,7,8,9,12,30}),"VACIO","7 y -","7-8","8-9","9-12","&gt;12","")</f>
        <v>7-8</v>
      </c>
      <c r="AS137" s="146">
        <v>9</v>
      </c>
      <c r="AT137" s="178" t="s">
        <v>184</v>
      </c>
      <c r="AU137" s="146">
        <v>1.2</v>
      </c>
      <c r="AV137" s="236">
        <f>IFERROR(AS:AS/AU:AU,"")</f>
        <v>7.5</v>
      </c>
      <c r="AW137" s="178" t="str">
        <f>CHOOSE(MATCH(AV:AV,{0,0.1,30,80000000}),"VACIO","30 y -","30 y +","")</f>
        <v>30 y -</v>
      </c>
      <c r="AX137" s="242">
        <v>48</v>
      </c>
      <c r="AY137" s="178" t="str">
        <f ca="1">CHOOSE(MATCH(AX:AX,{0,1,15,30,45,60,80000000}),"VACIO","15 y -","15-29","30-44","45-59","60 y +","")</f>
        <v>45-59</v>
      </c>
      <c r="AZ137" s="146" t="s">
        <v>155</v>
      </c>
      <c r="BA137" s="147">
        <v>42864</v>
      </c>
      <c r="BB137" s="247" t="str">
        <f ca="1" t="shared" si="13"/>
        <v>No Vigente</v>
      </c>
      <c r="BC137" s="146" t="s">
        <v>218</v>
      </c>
      <c r="BD137" s="147">
        <v>43852</v>
      </c>
      <c r="BE137" s="147">
        <v>44197</v>
      </c>
      <c r="BF137" s="251" t="str">
        <f ca="1" t="shared" si="16"/>
        <v>activo</v>
      </c>
      <c r="BG137" s="196"/>
    </row>
    <row r="138" s="129" customFormat="1" ht="15" customHeight="1" spans="1:59">
      <c r="A138" s="145" t="s">
        <v>466</v>
      </c>
      <c r="B138" s="146" t="s">
        <v>467</v>
      </c>
      <c r="C138" s="146">
        <v>5287</v>
      </c>
      <c r="D138" s="147">
        <v>29373</v>
      </c>
      <c r="E138" s="175">
        <f ca="1" t="shared" si="17"/>
        <v>43990</v>
      </c>
      <c r="F138" s="176">
        <f ca="1" t="shared" si="18"/>
        <v>14617</v>
      </c>
      <c r="G138" s="177">
        <f ca="1" t="shared" si="19"/>
        <v>40</v>
      </c>
      <c r="H138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38" s="146">
        <v>1</v>
      </c>
      <c r="J138" s="147">
        <v>40373</v>
      </c>
      <c r="K138" s="146" t="s">
        <v>59</v>
      </c>
      <c r="L138" s="146" t="s">
        <v>102</v>
      </c>
      <c r="M138" s="146" t="s">
        <v>468</v>
      </c>
      <c r="N138" s="146" t="s">
        <v>62</v>
      </c>
      <c r="O138" s="146" t="s">
        <v>62</v>
      </c>
      <c r="P138" s="143" t="s">
        <v>63</v>
      </c>
      <c r="Q138" s="143" t="s">
        <v>63</v>
      </c>
      <c r="R138" s="146">
        <v>67.3</v>
      </c>
      <c r="S138" s="146">
        <v>75.2</v>
      </c>
      <c r="T138" s="146" t="s">
        <v>64</v>
      </c>
      <c r="U138" s="146">
        <v>146</v>
      </c>
      <c r="V138" s="178" t="str">
        <f>CHOOSE(MATCH(U:U,{0;1;140;150;160;800000000}),"VACIO","140 y -","140-150","150-160","&gt;160","")</f>
        <v>140-150</v>
      </c>
      <c r="W138" s="146">
        <v>86</v>
      </c>
      <c r="X138" s="178" t="str">
        <f>CHOOSE(MATCH(W:W,{0,1,90,120,800000000}),"VACIO","90 y -","90-120","&gt;120","")</f>
        <v>90 y -</v>
      </c>
      <c r="Y138" s="146" t="s">
        <v>63</v>
      </c>
      <c r="Z138" s="146" t="s">
        <v>65</v>
      </c>
      <c r="AA138" s="146" t="s">
        <v>65</v>
      </c>
      <c r="AB138" s="146" t="s">
        <v>65</v>
      </c>
      <c r="AC138" s="146" t="s">
        <v>72</v>
      </c>
      <c r="AD138" s="196" t="s">
        <v>73</v>
      </c>
      <c r="AE138" s="198">
        <v>43804</v>
      </c>
      <c r="AF138" s="197" t="s">
        <v>74</v>
      </c>
      <c r="AG138" s="219" t="s">
        <v>63</v>
      </c>
      <c r="AH138" s="219"/>
      <c r="AI138" s="197"/>
      <c r="AJ138" s="218">
        <v>84</v>
      </c>
      <c r="AK138" s="147">
        <v>43259</v>
      </c>
      <c r="AL138" s="146">
        <v>211</v>
      </c>
      <c r="AM138" s="146">
        <v>127</v>
      </c>
      <c r="AN138" s="178" t="str">
        <f>CHOOSE(MATCH(AM:AM,{0,1,100,800000000}),"VACIO","100 y -","100 y +","")</f>
        <v>100 y +</v>
      </c>
      <c r="AO138" s="146">
        <v>41</v>
      </c>
      <c r="AP138" s="146">
        <v>212</v>
      </c>
      <c r="AQ138" s="146">
        <v>6</v>
      </c>
      <c r="AR138" s="178" t="str">
        <f>CHOOSE(MATCH(AQ:AQ,{0,1,7,8,9,12,30}),"VACIO","7 y -","7-8","8-9","9-12","&gt;12","")</f>
        <v>7 y -</v>
      </c>
      <c r="AS138" s="146">
        <v>13</v>
      </c>
      <c r="AT138" s="178" t="str">
        <f>CHOOSE(MATCH(AS:AS,{0,0.1,30,80000000}),"VACIO","30 y -","30 y +","")</f>
        <v>30 y -</v>
      </c>
      <c r="AU138" s="146">
        <v>0.6</v>
      </c>
      <c r="AV138" s="236">
        <f>IFERROR(AS:AS/AU:AU,"")</f>
        <v>21.6666666666667</v>
      </c>
      <c r="AW138" s="178" t="str">
        <f>CHOOSE(MATCH(AV:AV,{0,0.1,30,80000000}),"VACIO","30 y -","30 y +","")</f>
        <v>30 y -</v>
      </c>
      <c r="AX138" s="242">
        <v>98</v>
      </c>
      <c r="AY138" s="178" t="str">
        <f ca="1">CHOOSE(MATCH(AX:AX,{0,1,15,30,45,60,80000000}),"VACIO","15 y -","15-29","30-44","45-59","60 y +","")</f>
        <v>60 y +</v>
      </c>
      <c r="AZ138" s="146"/>
      <c r="BA138" s="147">
        <v>43173</v>
      </c>
      <c r="BB138" s="247" t="str">
        <f ca="1" t="shared" si="13"/>
        <v>No Vigente</v>
      </c>
      <c r="BC138" s="146" t="s">
        <v>77</v>
      </c>
      <c r="BD138" s="147">
        <v>43743</v>
      </c>
      <c r="BE138" s="147">
        <v>43800</v>
      </c>
      <c r="BF138" s="251" t="str">
        <f ca="1" t="shared" si="16"/>
        <v>activo</v>
      </c>
      <c r="BG138" s="196" t="s">
        <v>469</v>
      </c>
    </row>
    <row r="139" s="129" customFormat="1" ht="15" customHeight="1" spans="1:59">
      <c r="A139" s="145" t="s">
        <v>470</v>
      </c>
      <c r="B139" s="146" t="s">
        <v>471</v>
      </c>
      <c r="C139" s="146">
        <v>608</v>
      </c>
      <c r="D139" s="147">
        <v>19028</v>
      </c>
      <c r="E139" s="175">
        <f ca="1" t="shared" si="17"/>
        <v>43990</v>
      </c>
      <c r="F139" s="176">
        <f ca="1" t="shared" si="18"/>
        <v>24962</v>
      </c>
      <c r="G139" s="177">
        <f ca="1" t="shared" si="19"/>
        <v>68</v>
      </c>
      <c r="H13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9" s="146">
        <v>1</v>
      </c>
      <c r="J139" s="147">
        <v>41198</v>
      </c>
      <c r="K139" s="146" t="s">
        <v>59</v>
      </c>
      <c r="L139" s="146" t="s">
        <v>70</v>
      </c>
      <c r="M139" s="146" t="s">
        <v>149</v>
      </c>
      <c r="N139" s="146" t="s">
        <v>62</v>
      </c>
      <c r="O139" s="146" t="s">
        <v>62</v>
      </c>
      <c r="P139" s="143" t="s">
        <v>63</v>
      </c>
      <c r="Q139" s="143" t="s">
        <v>63</v>
      </c>
      <c r="R139" s="146">
        <v>57.8</v>
      </c>
      <c r="S139" s="146">
        <v>63.5</v>
      </c>
      <c r="T139" s="146" t="s">
        <v>76</v>
      </c>
      <c r="U139" s="146">
        <v>124</v>
      </c>
      <c r="V139" s="178" t="str">
        <f>CHOOSE(MATCH(U:U,{0,1,140,150,160,800000000}),"VACIO","140 y -","140-150","150-160","&gt;160","")</f>
        <v>140 y -</v>
      </c>
      <c r="W139" s="146">
        <v>72</v>
      </c>
      <c r="X139" s="178" t="str">
        <f>CHOOSE(MATCH(W:W,{0,1,90,120,800000000}),"VACIO","90 y -","90-120","&gt;120","")</f>
        <v>90 y -</v>
      </c>
      <c r="Y139" s="146" t="s">
        <v>63</v>
      </c>
      <c r="Z139" s="146" t="s">
        <v>63</v>
      </c>
      <c r="AA139" s="146" t="s">
        <v>65</v>
      </c>
      <c r="AB139" s="146" t="s">
        <v>65</v>
      </c>
      <c r="AC139" s="146" t="s">
        <v>72</v>
      </c>
      <c r="AD139" s="196" t="s">
        <v>73</v>
      </c>
      <c r="AE139" s="198">
        <v>43705</v>
      </c>
      <c r="AF139" s="197" t="s">
        <v>74</v>
      </c>
      <c r="AG139" s="219" t="s">
        <v>63</v>
      </c>
      <c r="AH139" s="219" t="s">
        <v>472</v>
      </c>
      <c r="AI139" s="198">
        <v>43523</v>
      </c>
      <c r="AJ139" s="218">
        <v>180</v>
      </c>
      <c r="AK139" s="147">
        <v>43845</v>
      </c>
      <c r="AL139" s="146">
        <v>275</v>
      </c>
      <c r="AM139" s="294">
        <v>173</v>
      </c>
      <c r="AN139" s="178" t="str">
        <f>CHOOSE(MATCH(AM:AM,{0,1,100,800000000}),"VACIO","100 y -","100 y +","")</f>
        <v>100 y +</v>
      </c>
      <c r="AO139" s="146">
        <v>45</v>
      </c>
      <c r="AP139" s="146">
        <v>286</v>
      </c>
      <c r="AQ139" s="146">
        <v>8.7</v>
      </c>
      <c r="AR139" s="178" t="str">
        <f>CHOOSE(MATCH(AQ:AQ,{0,1,7,8,9,12,30}),"VACIO","7 y -","7-8","8-9","9-12","&gt;12","")</f>
        <v>8-9</v>
      </c>
      <c r="AS139" s="146">
        <v>7.1</v>
      </c>
      <c r="AT139" s="178" t="str">
        <f>CHOOSE(MATCH(AS:AS,{0,0.1,30,80000000}),"VACIO","30 y -","30 y +","")</f>
        <v>30 y -</v>
      </c>
      <c r="AU139" s="146" t="s">
        <v>473</v>
      </c>
      <c r="AV139" s="236">
        <v>0</v>
      </c>
      <c r="AW139" s="178" t="str">
        <f>CHOOSE(MATCH(AV:AV,{0,0.1,30,80000000}),"VACIO","30 y -","30 y +","")</f>
        <v>VACIO</v>
      </c>
      <c r="AX139" s="242">
        <v>94</v>
      </c>
      <c r="AY139" s="178" t="str">
        <f ca="1">CHOOSE(MATCH(AX:AX,{0,1,15,30,45,60,80000000}),"VACIO","15 y -","15-29","30-44","45-59","60 y +","")</f>
        <v>60 y +</v>
      </c>
      <c r="AZ139" s="146"/>
      <c r="BA139" s="153">
        <v>42752</v>
      </c>
      <c r="BB139" s="247" t="str">
        <f ca="1" t="shared" si="13"/>
        <v>No Vigente</v>
      </c>
      <c r="BC139" s="146" t="s">
        <v>77</v>
      </c>
      <c r="BD139" s="147">
        <v>43858</v>
      </c>
      <c r="BE139" s="147">
        <v>43952</v>
      </c>
      <c r="BF139" s="251" t="str">
        <f ca="1" t="shared" si="16"/>
        <v>activo</v>
      </c>
      <c r="BG139" s="254"/>
    </row>
    <row r="140" s="129" customFormat="1" ht="15" customHeight="1" spans="1:59">
      <c r="A140" s="145" t="s">
        <v>474</v>
      </c>
      <c r="B140" s="146" t="s">
        <v>475</v>
      </c>
      <c r="C140" s="146">
        <v>5177</v>
      </c>
      <c r="D140" s="147">
        <v>21205</v>
      </c>
      <c r="E140" s="175">
        <f ca="1" t="shared" si="17"/>
        <v>43990</v>
      </c>
      <c r="F140" s="176">
        <f ca="1" t="shared" si="18"/>
        <v>22785</v>
      </c>
      <c r="G140" s="177">
        <f ca="1" t="shared" si="19"/>
        <v>62</v>
      </c>
      <c r="H14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0" s="146">
        <v>1</v>
      </c>
      <c r="J140" s="147">
        <v>41164</v>
      </c>
      <c r="K140" s="146" t="s">
        <v>59</v>
      </c>
      <c r="L140" s="146" t="s">
        <v>60</v>
      </c>
      <c r="M140" s="146" t="s">
        <v>149</v>
      </c>
      <c r="N140" s="146" t="s">
        <v>62</v>
      </c>
      <c r="O140" s="146" t="s">
        <v>62</v>
      </c>
      <c r="P140" s="143" t="s">
        <v>63</v>
      </c>
      <c r="Q140" s="143" t="s">
        <v>63</v>
      </c>
      <c r="R140" s="146">
        <v>63</v>
      </c>
      <c r="S140" s="146">
        <v>69.9</v>
      </c>
      <c r="T140" s="146" t="s">
        <v>64</v>
      </c>
      <c r="U140" s="146">
        <v>122</v>
      </c>
      <c r="V140" s="178" t="str">
        <f>CHOOSE(MATCH(U:U,{0,1,140,150,160,800000000}),"VACIO","140 y -","140-150","150-160","&gt;160","")</f>
        <v>140 y -</v>
      </c>
      <c r="W140" s="146">
        <v>72</v>
      </c>
      <c r="X140" s="178" t="str">
        <f>CHOOSE(MATCH(W:W,{0,1,90,120,800000000}),"VACIO","90 y -","90-120","&gt;120","")</f>
        <v>90 y -</v>
      </c>
      <c r="Y140" s="146" t="s">
        <v>63</v>
      </c>
      <c r="Z140" s="146" t="s">
        <v>65</v>
      </c>
      <c r="AA140" s="146" t="s">
        <v>65</v>
      </c>
      <c r="AB140" s="146" t="s">
        <v>63</v>
      </c>
      <c r="AC140" s="146" t="s">
        <v>72</v>
      </c>
      <c r="AD140" s="196" t="s">
        <v>74</v>
      </c>
      <c r="AE140" s="197"/>
      <c r="AF140" s="197"/>
      <c r="AG140" s="219" t="s">
        <v>63</v>
      </c>
      <c r="AH140" s="219"/>
      <c r="AI140" s="197"/>
      <c r="AJ140" s="218">
        <v>98</v>
      </c>
      <c r="AK140" s="147">
        <v>43627</v>
      </c>
      <c r="AL140" s="146">
        <v>225</v>
      </c>
      <c r="AM140" s="146">
        <v>57</v>
      </c>
      <c r="AN140" s="178" t="str">
        <f>CHOOSE(MATCH(AM:AM,{0,1,100,800000000}),"VACIO","100 y -","100 y +","")</f>
        <v>100 y -</v>
      </c>
      <c r="AO140" s="146">
        <v>57</v>
      </c>
      <c r="AP140" s="146">
        <v>85</v>
      </c>
      <c r="AQ140" s="146"/>
      <c r="AR140" s="178" t="str">
        <f>CHOOSE(MATCH(AQ:AQ,{0,1,7,8,9,12,30}),"VACIO","7 y -","7-8","8-9","9-12","&gt;12","")</f>
        <v>VACIO</v>
      </c>
      <c r="AS140" s="146">
        <v>14</v>
      </c>
      <c r="AT140" s="178" t="str">
        <f>CHOOSE(MATCH(AS:AS,{0,0.1,30,80000000}),"VACIO","30 y -","30 y +","")</f>
        <v>30 y -</v>
      </c>
      <c r="AU140" s="146">
        <v>0.8</v>
      </c>
      <c r="AV140" s="236">
        <v>7.6</v>
      </c>
      <c r="AW140" s="178" t="str">
        <f>CHOOSE(MATCH(AV:AV,{0,0.1,30,80000000}),"VACIO","30 y -","30 y +","")</f>
        <v>30 y -</v>
      </c>
      <c r="AX140" s="242">
        <v>71</v>
      </c>
      <c r="AY140" s="178" t="str">
        <f ca="1">CHOOSE(MATCH(AX:AX,{0,1,15,30,45,60,80000000}),"VACIO","15 y -","15-29","30-44","45-59","60 y +","")</f>
        <v>60 y +</v>
      </c>
      <c r="AZ140" s="146" t="s">
        <v>76</v>
      </c>
      <c r="BA140" s="147"/>
      <c r="BB140" s="247" t="str">
        <f ca="1" t="shared" si="13"/>
        <v>No Vigente</v>
      </c>
      <c r="BC140" s="146"/>
      <c r="BD140" s="147">
        <v>43865</v>
      </c>
      <c r="BE140" s="147">
        <v>43922</v>
      </c>
      <c r="BF140" s="251" t="str">
        <f ca="1" t="shared" si="16"/>
        <v>activo</v>
      </c>
      <c r="BG140" s="254"/>
    </row>
    <row r="141" s="129" customFormat="1" ht="15" customHeight="1" spans="1:59">
      <c r="A141" s="142" t="s">
        <v>476</v>
      </c>
      <c r="B141" s="143" t="s">
        <v>477</v>
      </c>
      <c r="C141" s="143">
        <v>7129</v>
      </c>
      <c r="D141" s="144">
        <v>20994</v>
      </c>
      <c r="E141" s="175">
        <f ca="1" t="shared" si="17"/>
        <v>43990</v>
      </c>
      <c r="F141" s="176">
        <f ca="1" t="shared" si="18"/>
        <v>22996</v>
      </c>
      <c r="G141" s="177">
        <f ca="1" t="shared" si="19"/>
        <v>62</v>
      </c>
      <c r="H14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1" s="143">
        <v>1</v>
      </c>
      <c r="J141" s="144">
        <v>43194</v>
      </c>
      <c r="K141" s="143" t="s">
        <v>59</v>
      </c>
      <c r="L141" s="143" t="s">
        <v>102</v>
      </c>
      <c r="M141" s="143" t="s">
        <v>131</v>
      </c>
      <c r="N141" s="143" t="s">
        <v>62</v>
      </c>
      <c r="O141" s="143" t="s">
        <v>62</v>
      </c>
      <c r="P141" s="143" t="s">
        <v>63</v>
      </c>
      <c r="Q141" s="143" t="s">
        <v>63</v>
      </c>
      <c r="R141" s="143">
        <v>86.5</v>
      </c>
      <c r="S141" s="143">
        <v>93.9</v>
      </c>
      <c r="T141" s="143" t="s">
        <v>64</v>
      </c>
      <c r="U141" s="143">
        <v>138</v>
      </c>
      <c r="V141" s="178" t="str">
        <f>CHOOSE(MATCH(U:U,{0,1,140,150,160,800000000}),"VACIO","140 y -","140-150","150-160","&gt;160","")</f>
        <v>140 y -</v>
      </c>
      <c r="W141" s="143">
        <v>90</v>
      </c>
      <c r="X141" s="178" t="str">
        <f>CHOOSE(MATCH(W:W,{0,1,90,120,800000000}),"VACIO","90 y -","90-120","&gt;120","")</f>
        <v>90-120</v>
      </c>
      <c r="Y141" s="143" t="s">
        <v>63</v>
      </c>
      <c r="Z141" s="143" t="s">
        <v>65</v>
      </c>
      <c r="AA141" s="143" t="s">
        <v>65</v>
      </c>
      <c r="AB141" s="143" t="s">
        <v>63</v>
      </c>
      <c r="AC141" s="143" t="s">
        <v>72</v>
      </c>
      <c r="AD141" s="193" t="s">
        <v>73</v>
      </c>
      <c r="AE141" s="194">
        <v>43659</v>
      </c>
      <c r="AF141" s="195" t="s">
        <v>74</v>
      </c>
      <c r="AG141" s="216" t="s">
        <v>63</v>
      </c>
      <c r="AH141" s="216"/>
      <c r="AI141" s="195"/>
      <c r="AJ141" s="217">
        <v>183</v>
      </c>
      <c r="AK141" s="144">
        <v>43892</v>
      </c>
      <c r="AL141" s="143">
        <v>175</v>
      </c>
      <c r="AM141" s="143">
        <v>86</v>
      </c>
      <c r="AN141" s="178" t="str">
        <f>CHOOSE(MATCH(AM:AM,{0;1;100;800000000}),"VACIO","100 y -","100 y +","")</f>
        <v>100 y -</v>
      </c>
      <c r="AO141" s="143">
        <v>54</v>
      </c>
      <c r="AP141" s="143">
        <v>171</v>
      </c>
      <c r="AQ141" s="143">
        <v>8.9</v>
      </c>
      <c r="AR141" s="178" t="str">
        <f>CHOOSE(MATCH(AQ:AQ,{0,1,7,8,9,12,30}),"VACIO","7 y -","7-8","8-9","9-12","&gt;12","")</f>
        <v>8-9</v>
      </c>
      <c r="AS141" s="143">
        <v>0.6</v>
      </c>
      <c r="AT141" s="178" t="str">
        <f>CHOOSE(MATCH(AS:AS,{0,0.1,30,80000000}),"VACIO","30 y -","30 y +","")</f>
        <v>30 y -</v>
      </c>
      <c r="AU141" s="143">
        <v>0.6</v>
      </c>
      <c r="AV141" s="236">
        <f>IFERROR(AS:AS/AU:AU,"")</f>
        <v>1</v>
      </c>
      <c r="AW141" s="178" t="str">
        <f>CHOOSE(MATCH(AV:AV,{0,0.1,30,80000000}),"VACIO","30 y -","30 y +","")</f>
        <v>30 y -</v>
      </c>
      <c r="AX141" s="242">
        <v>97</v>
      </c>
      <c r="AY141" s="178" t="str">
        <f ca="1">CHOOSE(MATCH(AX:AX,{0,1,15,30,45,60,80000000}),"VACIO","15 y -","15-29","30-44","45-59","60 y +","")</f>
        <v>60 y +</v>
      </c>
      <c r="AZ141" s="143"/>
      <c r="BA141" s="144"/>
      <c r="BB141" s="247" t="str">
        <f ca="1" t="shared" si="13"/>
        <v>No Vigente</v>
      </c>
      <c r="BC141" s="143"/>
      <c r="BD141" s="144">
        <v>43902</v>
      </c>
      <c r="BE141" s="144">
        <v>44086</v>
      </c>
      <c r="BF141" s="251" t="str">
        <f ca="1" t="shared" si="16"/>
        <v>activo</v>
      </c>
      <c r="BG141" s="193"/>
    </row>
    <row r="142" s="129" customFormat="1" ht="15" customHeight="1" spans="1:59">
      <c r="A142" s="145" t="s">
        <v>478</v>
      </c>
      <c r="B142" s="146" t="s">
        <v>479</v>
      </c>
      <c r="C142" s="146">
        <v>259</v>
      </c>
      <c r="D142" s="147">
        <v>15942</v>
      </c>
      <c r="E142" s="175">
        <f ca="1" t="shared" si="17"/>
        <v>43990</v>
      </c>
      <c r="F142" s="176">
        <f ca="1" t="shared" si="18"/>
        <v>28048</v>
      </c>
      <c r="G142" s="177">
        <f ca="1" t="shared" si="19"/>
        <v>76</v>
      </c>
      <c r="H142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2" s="146">
        <v>1</v>
      </c>
      <c r="J142" s="147">
        <v>38913</v>
      </c>
      <c r="K142" s="146" t="s">
        <v>59</v>
      </c>
      <c r="L142" s="146" t="s">
        <v>102</v>
      </c>
      <c r="M142" s="146" t="s">
        <v>480</v>
      </c>
      <c r="N142" s="146" t="s">
        <v>62</v>
      </c>
      <c r="O142" s="146" t="s">
        <v>62</v>
      </c>
      <c r="P142" s="143" t="s">
        <v>63</v>
      </c>
      <c r="Q142" s="143" t="s">
        <v>63</v>
      </c>
      <c r="R142" s="146">
        <v>64</v>
      </c>
      <c r="S142" s="146">
        <v>61.6</v>
      </c>
      <c r="T142" s="146" t="s">
        <v>85</v>
      </c>
      <c r="U142" s="146">
        <v>110</v>
      </c>
      <c r="V142" s="178" t="str">
        <f>CHOOSE(MATCH(U:U,{0,1,140,150,160,800000000}),"VACIO","140 y -","140-150","150-160","&gt;160","")</f>
        <v>140 y -</v>
      </c>
      <c r="W142" s="146">
        <v>78</v>
      </c>
      <c r="X142" s="178" t="str">
        <f>CHOOSE(MATCH(W:W,{0,1,90,120,800000000}),"VACIO","90 y -","90-120","&gt;120","")</f>
        <v>90 y -</v>
      </c>
      <c r="Y142" s="146" t="s">
        <v>63</v>
      </c>
      <c r="Z142" s="146" t="s">
        <v>65</v>
      </c>
      <c r="AA142" s="146" t="s">
        <v>65</v>
      </c>
      <c r="AB142" s="146" t="s">
        <v>63</v>
      </c>
      <c r="AC142" s="146" t="s">
        <v>72</v>
      </c>
      <c r="AD142" s="196" t="s">
        <v>73</v>
      </c>
      <c r="AE142" s="198">
        <v>43529</v>
      </c>
      <c r="AF142" s="197" t="s">
        <v>74</v>
      </c>
      <c r="AG142" s="219" t="s">
        <v>63</v>
      </c>
      <c r="AH142" s="219" t="s">
        <v>144</v>
      </c>
      <c r="AI142" s="198">
        <v>43391</v>
      </c>
      <c r="AJ142" s="218">
        <v>117</v>
      </c>
      <c r="AK142" s="147">
        <v>43699</v>
      </c>
      <c r="AL142" s="146">
        <v>158</v>
      </c>
      <c r="AM142" s="146">
        <v>96</v>
      </c>
      <c r="AN142" s="178" t="str">
        <f>CHOOSE(MATCH(AM:AM,{0,1,100,800000000}),"VACIO","100 y -","100 y +","")</f>
        <v>100 y -</v>
      </c>
      <c r="AO142" s="146">
        <v>37</v>
      </c>
      <c r="AP142" s="146">
        <v>126</v>
      </c>
      <c r="AQ142" s="146">
        <v>6.7</v>
      </c>
      <c r="AR142" s="178" t="str">
        <f>CHOOSE(MATCH(AQ:AQ,{0,1,7,8,9,12,30}),"VACIO","7 y -","7-8","8-9","9-12","&gt;12","")</f>
        <v>7 y -</v>
      </c>
      <c r="AS142" s="146">
        <v>1</v>
      </c>
      <c r="AT142" s="178" t="str">
        <f>CHOOSE(MATCH(AS:AS,{0,0.1,30,80000000}),"VACIO","30 y -","30 y +","")</f>
        <v>30 y -</v>
      </c>
      <c r="AU142" s="146">
        <v>0.8</v>
      </c>
      <c r="AV142" s="236">
        <f>IFERROR(AS:AS/AU:AU,"")</f>
        <v>1.25</v>
      </c>
      <c r="AW142" s="178" t="str">
        <f>CHOOSE(MATCH(AV:AV,{0,0.1,30,80000000}),"VACIO","30 y -","30 y +","")</f>
        <v>30 y -</v>
      </c>
      <c r="AX142" s="242">
        <v>71</v>
      </c>
      <c r="AY142" s="178" t="str">
        <f ca="1">CHOOSE(MATCH(AX:AX,{0,1,15,30,45,60,80000000}),"VACIO","15 y -","15-29","30-44","45-59","60 y +","")</f>
        <v>60 y +</v>
      </c>
      <c r="AZ142" s="146" t="s">
        <v>76</v>
      </c>
      <c r="BA142" s="147">
        <v>42884</v>
      </c>
      <c r="BB142" s="247" t="str">
        <f ca="1" t="shared" si="13"/>
        <v>No Vigente</v>
      </c>
      <c r="BC142" s="146" t="s">
        <v>77</v>
      </c>
      <c r="BD142" s="147">
        <v>43747</v>
      </c>
      <c r="BE142" s="144">
        <v>43983</v>
      </c>
      <c r="BF142" s="251" t="str">
        <f ca="1" t="shared" si="16"/>
        <v>activo</v>
      </c>
      <c r="BG142" s="196"/>
    </row>
    <row r="143" s="129" customFormat="1" ht="15" customHeight="1" spans="1:59">
      <c r="A143" s="145" t="s">
        <v>481</v>
      </c>
      <c r="B143" s="146" t="s">
        <v>482</v>
      </c>
      <c r="C143" s="146">
        <v>5112</v>
      </c>
      <c r="D143" s="147">
        <v>17542</v>
      </c>
      <c r="E143" s="175">
        <f ca="1" t="shared" si="17"/>
        <v>43990</v>
      </c>
      <c r="F143" s="176">
        <f ca="1" t="shared" si="18"/>
        <v>26448</v>
      </c>
      <c r="G143" s="177">
        <f ca="1" t="shared" si="19"/>
        <v>72</v>
      </c>
      <c r="H143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43" s="146">
        <v>1</v>
      </c>
      <c r="J143" s="147">
        <v>40211</v>
      </c>
      <c r="K143" s="146" t="s">
        <v>59</v>
      </c>
      <c r="L143" s="146" t="s">
        <v>60</v>
      </c>
      <c r="M143" s="146" t="s">
        <v>483</v>
      </c>
      <c r="N143" s="146" t="s">
        <v>62</v>
      </c>
      <c r="O143" s="146" t="s">
        <v>62</v>
      </c>
      <c r="P143" s="143" t="s">
        <v>63</v>
      </c>
      <c r="Q143" s="143" t="s">
        <v>63</v>
      </c>
      <c r="R143" s="146">
        <v>60</v>
      </c>
      <c r="S143" s="146">
        <v>59</v>
      </c>
      <c r="T143" s="146" t="s">
        <v>76</v>
      </c>
      <c r="U143" s="146">
        <v>122</v>
      </c>
      <c r="V143" s="178" t="str">
        <f>CHOOSE(MATCH(U:U,{0,1,140,150,160,800000000}),"VACIO","140 y -","140-150","150-160","&gt;160","")</f>
        <v>140 y -</v>
      </c>
      <c r="W143" s="146">
        <v>74</v>
      </c>
      <c r="X143" s="178" t="str">
        <f>CHOOSE(MATCH(W:W,{0,1,90,120,800000000}),"VACIO","90 y -","90-120","&gt;120","")</f>
        <v>90 y -</v>
      </c>
      <c r="Y143" s="146" t="s">
        <v>63</v>
      </c>
      <c r="Z143" s="146" t="s">
        <v>65</v>
      </c>
      <c r="AA143" s="146" t="s">
        <v>65</v>
      </c>
      <c r="AB143" s="146" t="s">
        <v>63</v>
      </c>
      <c r="AC143" s="146" t="s">
        <v>72</v>
      </c>
      <c r="AD143" s="196" t="s">
        <v>67</v>
      </c>
      <c r="AE143" s="197"/>
      <c r="AF143" s="197"/>
      <c r="AG143" s="219" t="s">
        <v>63</v>
      </c>
      <c r="AH143" s="219" t="s">
        <v>293</v>
      </c>
      <c r="AI143" s="198">
        <v>43482</v>
      </c>
      <c r="AJ143" s="218">
        <v>78</v>
      </c>
      <c r="AK143" s="147">
        <v>43852</v>
      </c>
      <c r="AL143" s="146">
        <v>253</v>
      </c>
      <c r="AM143" s="146">
        <v>154</v>
      </c>
      <c r="AN143" s="178" t="str">
        <f>CHOOSE(MATCH(AM:AM,{0,1,100,800000000}),"VACIO","100 y -","100 y +","")</f>
        <v>100 y +</v>
      </c>
      <c r="AO143" s="146">
        <v>62</v>
      </c>
      <c r="AP143" s="146">
        <v>180</v>
      </c>
      <c r="AQ143" s="146"/>
      <c r="AR143" s="178" t="str">
        <f>CHOOSE(MATCH(AQ:AQ,{0,1,7,8,9,12,30}),"VACIO","7 y -","7-8","8-9","9-12","&gt;12","")</f>
        <v>VACIO</v>
      </c>
      <c r="AS143" s="146"/>
      <c r="AT143" s="178" t="str">
        <f>CHOOSE(MATCH(AS:AS,{0,0.1,30,80000000}),"VACIO","30 y -","30 y +","")</f>
        <v>VACIO</v>
      </c>
      <c r="AU143" s="146">
        <v>0.7</v>
      </c>
      <c r="AV143" s="236">
        <v>20</v>
      </c>
      <c r="AW143" s="178" t="str">
        <f>CHOOSE(MATCH(AV:AV,{0,0.1,30,80000000}),"VACIO","30 y -","30 y +","")</f>
        <v>30 y -</v>
      </c>
      <c r="AX143" s="242">
        <v>74</v>
      </c>
      <c r="AY143" s="178" t="str">
        <f ca="1">CHOOSE(MATCH(AX:AX,{0,1,15,30,45,60,80000000}),"VACIO","15 y -","15-29","30-44","45-59","60 y +","")</f>
        <v>60 y +</v>
      </c>
      <c r="AZ143" s="146"/>
      <c r="BA143" s="147"/>
      <c r="BB143" s="247" t="str">
        <f ca="1" t="shared" si="13"/>
        <v>No Vigente</v>
      </c>
      <c r="BC143" s="146"/>
      <c r="BD143" s="147">
        <v>43852</v>
      </c>
      <c r="BE143" s="147">
        <v>43922</v>
      </c>
      <c r="BF143" s="251" t="str">
        <f ca="1" t="shared" si="16"/>
        <v>activo</v>
      </c>
      <c r="BG143" s="196"/>
    </row>
    <row r="144" s="129" customFormat="1" ht="15" customHeight="1" spans="1:59">
      <c r="A144" s="145" t="s">
        <v>484</v>
      </c>
      <c r="B144" s="146" t="s">
        <v>485</v>
      </c>
      <c r="C144" s="146">
        <v>613</v>
      </c>
      <c r="D144" s="147">
        <v>16386</v>
      </c>
      <c r="E144" s="175">
        <f ca="1" t="shared" si="17"/>
        <v>43990</v>
      </c>
      <c r="F144" s="176">
        <f ca="1" t="shared" si="18"/>
        <v>27604</v>
      </c>
      <c r="G144" s="177">
        <f ca="1" t="shared" si="19"/>
        <v>75</v>
      </c>
      <c r="H14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4" s="146">
        <v>1</v>
      </c>
      <c r="J144" s="147">
        <v>36669</v>
      </c>
      <c r="K144" s="146" t="s">
        <v>59</v>
      </c>
      <c r="L144" s="146" t="s">
        <v>60</v>
      </c>
      <c r="M144" s="146"/>
      <c r="N144" s="146"/>
      <c r="O144" s="146"/>
      <c r="P144" s="143" t="s">
        <v>63</v>
      </c>
      <c r="Q144" s="143" t="s">
        <v>63</v>
      </c>
      <c r="R144" s="146">
        <v>46.2</v>
      </c>
      <c r="S144" s="146">
        <v>49</v>
      </c>
      <c r="T144" s="146" t="s">
        <v>76</v>
      </c>
      <c r="U144" s="146">
        <v>120</v>
      </c>
      <c r="V144" s="178" t="str">
        <f>CHOOSE(MATCH(U:U,{0,1,140,150,160,800000000}),"VACIO","140 y -","140-150","150-160","&gt;160","")</f>
        <v>140 y -</v>
      </c>
      <c r="W144" s="146">
        <v>70</v>
      </c>
      <c r="X144" s="178" t="str">
        <f>CHOOSE(MATCH(W:W,{0,1,90,120,800000000}),"VACIO","90 y -","90-120","&gt;120","")</f>
        <v>90 y -</v>
      </c>
      <c r="Y144" s="146" t="s">
        <v>63</v>
      </c>
      <c r="Z144" s="146" t="s">
        <v>65</v>
      </c>
      <c r="AA144" s="146" t="s">
        <v>63</v>
      </c>
      <c r="AB144" s="146" t="s">
        <v>65</v>
      </c>
      <c r="AC144" s="146" t="s">
        <v>72</v>
      </c>
      <c r="AD144" s="196" t="s">
        <v>74</v>
      </c>
      <c r="AE144" s="197"/>
      <c r="AF144" s="197"/>
      <c r="AG144" s="219"/>
      <c r="AH144" s="219" t="s">
        <v>144</v>
      </c>
      <c r="AI144" s="198">
        <v>42179</v>
      </c>
      <c r="AJ144" s="218">
        <v>93</v>
      </c>
      <c r="AK144" s="147">
        <v>43186</v>
      </c>
      <c r="AL144" s="146">
        <v>212</v>
      </c>
      <c r="AM144" s="146">
        <v>125</v>
      </c>
      <c r="AN144" s="178" t="str">
        <f>CHOOSE(MATCH(AM:AM,{0,1,100,800000000}),"VACIO","100 y -","100 y +","")</f>
        <v>100 y +</v>
      </c>
      <c r="AO144" s="146">
        <v>77</v>
      </c>
      <c r="AP144" s="146">
        <v>55</v>
      </c>
      <c r="AQ144" s="146"/>
      <c r="AR144" s="178" t="str">
        <f>CHOOSE(MATCH(AQ:AQ,{0;1;7;8;9;12;30}),"VACIO","7 y -","7-8","8-9","9-12","&gt;12","")</f>
        <v>VACIO</v>
      </c>
      <c r="AS144" s="146">
        <v>17</v>
      </c>
      <c r="AT144" s="178" t="str">
        <f>CHOOSE(MATCH(AS:AS,{0,0.1,30,80000000}),"VACIO","30 y -","30 y +","")</f>
        <v>30 y -</v>
      </c>
      <c r="AU144" s="146"/>
      <c r="AV144" s="236"/>
      <c r="AW144" s="178" t="str">
        <f>CHOOSE(MATCH(AV:AV,{0,0.1,30,80000000}),"VACIO","30 y -","30 y +","")</f>
        <v>VACIO</v>
      </c>
      <c r="AX144" s="242">
        <v>63</v>
      </c>
      <c r="AY144" s="178" t="str">
        <f ca="1">CHOOSE(MATCH(AX:AX,{0,1,15,30,45,60,80000000}),"VACIO","15 y -","15-29","30-44","45-59","60 y +","")</f>
        <v>60 y +</v>
      </c>
      <c r="AZ144" s="146" t="s">
        <v>76</v>
      </c>
      <c r="BA144" s="147"/>
      <c r="BB144" s="247" t="str">
        <f ca="1" t="shared" si="13"/>
        <v>No Vigente</v>
      </c>
      <c r="BC144" s="146"/>
      <c r="BD144" s="147">
        <v>43186</v>
      </c>
      <c r="BE144" s="147">
        <v>43370</v>
      </c>
      <c r="BF144" s="251" t="str">
        <f ca="1" t="shared" si="16"/>
        <v>pasivo</v>
      </c>
      <c r="BG144" s="196" t="s">
        <v>105</v>
      </c>
    </row>
    <row r="145" s="129" customFormat="1" ht="15" customHeight="1" spans="1:59">
      <c r="A145" s="145" t="s">
        <v>486</v>
      </c>
      <c r="B145" s="146" t="s">
        <v>487</v>
      </c>
      <c r="C145" s="146">
        <v>3542</v>
      </c>
      <c r="D145" s="147">
        <v>20398</v>
      </c>
      <c r="E145" s="175">
        <f ca="1" t="shared" si="17"/>
        <v>43990</v>
      </c>
      <c r="F145" s="176">
        <f ca="1" t="shared" si="18"/>
        <v>23592</v>
      </c>
      <c r="G145" s="177">
        <f ca="1" t="shared" si="19"/>
        <v>64</v>
      </c>
      <c r="H14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5" s="146">
        <v>1</v>
      </c>
      <c r="J145" s="147">
        <v>40876</v>
      </c>
      <c r="K145" s="146" t="s">
        <v>59</v>
      </c>
      <c r="L145" s="146" t="s">
        <v>60</v>
      </c>
      <c r="M145" s="146" t="s">
        <v>488</v>
      </c>
      <c r="N145" s="146" t="s">
        <v>62</v>
      </c>
      <c r="O145" s="146" t="s">
        <v>62</v>
      </c>
      <c r="P145" s="143" t="s">
        <v>63</v>
      </c>
      <c r="Q145" s="143" t="s">
        <v>63</v>
      </c>
      <c r="R145" s="146">
        <v>74.5</v>
      </c>
      <c r="S145" s="146">
        <v>65.5</v>
      </c>
      <c r="T145" s="146" t="s">
        <v>64</v>
      </c>
      <c r="U145" s="146">
        <v>146</v>
      </c>
      <c r="V145" s="178" t="str">
        <f>CHOOSE(MATCH(U:U,{0,1,140,150,160,800000000}),"VACIO","140 y -","140-150","150-160","&gt;160","")</f>
        <v>140-150</v>
      </c>
      <c r="W145" s="146">
        <v>80</v>
      </c>
      <c r="X145" s="178" t="str">
        <f>CHOOSE(MATCH(W:W,{0,1,90,120,800000000}),"VACIO","90 y -","90-120","&gt;120","")</f>
        <v>90 y -</v>
      </c>
      <c r="Y145" s="146" t="s">
        <v>63</v>
      </c>
      <c r="Z145" s="146" t="s">
        <v>65</v>
      </c>
      <c r="AA145" s="146" t="s">
        <v>63</v>
      </c>
      <c r="AB145" s="146" t="s">
        <v>65</v>
      </c>
      <c r="AC145" s="146" t="s">
        <v>72</v>
      </c>
      <c r="AD145" s="196" t="s">
        <v>67</v>
      </c>
      <c r="AE145" s="197"/>
      <c r="AF145" s="197"/>
      <c r="AG145" s="219" t="s">
        <v>63</v>
      </c>
      <c r="AH145" s="219"/>
      <c r="AI145" s="197"/>
      <c r="AJ145" s="218">
        <v>95</v>
      </c>
      <c r="AK145" s="147">
        <v>43549</v>
      </c>
      <c r="AL145" s="146">
        <v>214</v>
      </c>
      <c r="AM145" s="146">
        <v>146</v>
      </c>
      <c r="AN145" s="178" t="str">
        <f>CHOOSE(MATCH(AM:AM,{0,1,100,800000000}),"VACIO","100 y -","100 y +","")</f>
        <v>100 y +</v>
      </c>
      <c r="AO145" s="146">
        <v>49</v>
      </c>
      <c r="AP145" s="146">
        <v>91</v>
      </c>
      <c r="AQ145" s="146"/>
      <c r="AR145" s="178" t="str">
        <f>CHOOSE(MATCH(AQ:AQ,{0,1,7,8,9,12,30}),"VACIO","7 y -","7-8","8-9","9-12","&gt;12","")</f>
        <v>VACIO</v>
      </c>
      <c r="AS145" s="146">
        <v>1</v>
      </c>
      <c r="AT145" s="178" t="str">
        <f>CHOOSE(MATCH(AS:AS,{0,0.1,30,80000000}),"VACIO","30 y -","30 y +","")</f>
        <v>30 y -</v>
      </c>
      <c r="AU145" s="146">
        <v>0.7</v>
      </c>
      <c r="AV145" s="236">
        <f>IFERROR(AS:AS/AU:AU,"")</f>
        <v>1.42857142857143</v>
      </c>
      <c r="AW145" s="178" t="str">
        <f>CHOOSE(MATCH(AV:AV,{0,0.1,30,80000000}),"VACIO","30 y -","30 y +","")</f>
        <v>30 y -</v>
      </c>
      <c r="AX145" s="242">
        <v>92</v>
      </c>
      <c r="AY145" s="178" t="str">
        <f ca="1">CHOOSE(MATCH(AX:AX,{0,1,15,30,45,60,80000000}),"VACIO","15 y -","15-29","30-44","45-59","60 y +","")</f>
        <v>60 y +</v>
      </c>
      <c r="AZ145" s="146"/>
      <c r="BA145" s="147"/>
      <c r="BB145" s="247" t="str">
        <f ca="1" t="shared" si="13"/>
        <v>No Vigente</v>
      </c>
      <c r="BC145" s="146"/>
      <c r="BD145" s="147">
        <v>43825</v>
      </c>
      <c r="BE145" s="144">
        <v>43983</v>
      </c>
      <c r="BF145" s="251" t="str">
        <f ca="1" t="shared" si="16"/>
        <v>activo</v>
      </c>
      <c r="BG145" s="196"/>
    </row>
    <row r="146" s="129" customFormat="1" ht="15" customHeight="1" spans="1:59">
      <c r="A146" s="142" t="s">
        <v>489</v>
      </c>
      <c r="B146" s="143" t="s">
        <v>490</v>
      </c>
      <c r="C146" s="166">
        <v>7102</v>
      </c>
      <c r="D146" s="144">
        <v>18619</v>
      </c>
      <c r="E146" s="175">
        <f ca="1" t="shared" si="17"/>
        <v>43990</v>
      </c>
      <c r="F146" s="176">
        <f ca="1" t="shared" si="18"/>
        <v>25371</v>
      </c>
      <c r="G146" s="177">
        <f ca="1" t="shared" si="19"/>
        <v>69</v>
      </c>
      <c r="H14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6" s="143">
        <v>1</v>
      </c>
      <c r="J146" s="144">
        <v>43193</v>
      </c>
      <c r="K146" s="143" t="s">
        <v>59</v>
      </c>
      <c r="L146" s="143" t="s">
        <v>102</v>
      </c>
      <c r="M146" s="143" t="s">
        <v>131</v>
      </c>
      <c r="N146" s="143" t="s">
        <v>62</v>
      </c>
      <c r="O146" s="143" t="s">
        <v>62</v>
      </c>
      <c r="P146" s="143" t="s">
        <v>63</v>
      </c>
      <c r="Q146" s="143" t="s">
        <v>63</v>
      </c>
      <c r="R146" s="143">
        <v>70</v>
      </c>
      <c r="S146" s="143">
        <v>66</v>
      </c>
      <c r="T146" s="143" t="s">
        <v>64</v>
      </c>
      <c r="U146" s="143">
        <v>116</v>
      </c>
      <c r="V146" s="178" t="str">
        <f>CHOOSE(MATCH(U:U,{0,1,140,150,160,800000000}),"VACIO","140 y -","140-150","150-160","&gt;160","")</f>
        <v>140 y -</v>
      </c>
      <c r="W146" s="143">
        <v>72</v>
      </c>
      <c r="X146" s="178" t="str">
        <f>CHOOSE(MATCH(W:W,{0,1,90,120,800000000}),"VACIO","90 y -","90-120","&gt;120","")</f>
        <v>90 y -</v>
      </c>
      <c r="Y146" s="143" t="s">
        <v>63</v>
      </c>
      <c r="Z146" s="143" t="s">
        <v>65</v>
      </c>
      <c r="AA146" s="143" t="s">
        <v>65</v>
      </c>
      <c r="AB146" s="143" t="s">
        <v>63</v>
      </c>
      <c r="AC146" s="143" t="s">
        <v>72</v>
      </c>
      <c r="AD146" s="193" t="s">
        <v>73</v>
      </c>
      <c r="AE146" s="194">
        <v>43861</v>
      </c>
      <c r="AF146" s="195" t="s">
        <v>74</v>
      </c>
      <c r="AG146" s="216" t="s">
        <v>63</v>
      </c>
      <c r="AH146" s="216"/>
      <c r="AI146" s="195"/>
      <c r="AJ146" s="217">
        <v>332</v>
      </c>
      <c r="AK146" s="144">
        <v>43861</v>
      </c>
      <c r="AL146" s="143">
        <v>114</v>
      </c>
      <c r="AM146" s="143">
        <v>44</v>
      </c>
      <c r="AN146" s="178" t="str">
        <f>CHOOSE(MATCH(AM:AM,{0,1,100,800000000}),"VACIO","100 y -","100 y +","")</f>
        <v>100 y -</v>
      </c>
      <c r="AO146" s="143">
        <v>35</v>
      </c>
      <c r="AP146" s="143">
        <v>75</v>
      </c>
      <c r="AQ146" s="143">
        <v>11.4</v>
      </c>
      <c r="AR146" s="178" t="str">
        <f>CHOOSE(MATCH(AQ:AQ,{0,1,7,8,9,12,30}),"VACIO","7 y -","7-8","8-9","9-12","&gt;12","")</f>
        <v>9-12</v>
      </c>
      <c r="AS146" s="143">
        <v>29</v>
      </c>
      <c r="AT146" s="178" t="str">
        <f>CHOOSE(MATCH(AS:AS,{0,0.1,30,80000000}),"VACIO","30 y -","30 y +","")</f>
        <v>30 y -</v>
      </c>
      <c r="AU146" s="143">
        <v>0.8</v>
      </c>
      <c r="AV146" s="236">
        <v>10.92</v>
      </c>
      <c r="AW146" s="178" t="str">
        <f>CHOOSE(MATCH(AV:AV,{0,0.1,30,80000000}),"VACIO","30 y -","30 y +","")</f>
        <v>30 y -</v>
      </c>
      <c r="AX146" s="242">
        <v>75</v>
      </c>
      <c r="AY146" s="178" t="str">
        <f ca="1">CHOOSE(MATCH(AX:AX,{0;1;15;30;45;60;80000000}),"VACIO","15 y -","15-29","30-44","45-59","60 y +","")</f>
        <v>60 y +</v>
      </c>
      <c r="AZ146" s="143"/>
      <c r="BA146" s="144"/>
      <c r="BB146" s="247" t="str">
        <f ca="1" t="shared" si="13"/>
        <v>No Vigente</v>
      </c>
      <c r="BC146" s="143"/>
      <c r="BD146" s="144">
        <v>43861</v>
      </c>
      <c r="BE146" s="144">
        <v>44075</v>
      </c>
      <c r="BF146" s="251" t="str">
        <f ca="1" t="shared" si="16"/>
        <v>activo</v>
      </c>
      <c r="BG146" s="193"/>
    </row>
    <row r="147" s="52" customFormat="1" ht="15" customHeight="1" spans="1:59">
      <c r="A147" s="148" t="s">
        <v>491</v>
      </c>
      <c r="B147" s="149" t="s">
        <v>492</v>
      </c>
      <c r="C147" s="149">
        <v>2295</v>
      </c>
      <c r="D147" s="150">
        <v>25308</v>
      </c>
      <c r="E147" s="175">
        <f ca="1" t="shared" si="17"/>
        <v>43990</v>
      </c>
      <c r="F147" s="176">
        <f ca="1" t="shared" si="18"/>
        <v>18682</v>
      </c>
      <c r="G147" s="64">
        <f ca="1" t="shared" si="19"/>
        <v>51</v>
      </c>
      <c r="H147" s="65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7" s="149">
        <v>1</v>
      </c>
      <c r="J147" s="150">
        <v>40394</v>
      </c>
      <c r="K147" s="149" t="s">
        <v>59</v>
      </c>
      <c r="L147" s="149" t="s">
        <v>60</v>
      </c>
      <c r="M147" s="149" t="s">
        <v>493</v>
      </c>
      <c r="N147" s="149" t="s">
        <v>62</v>
      </c>
      <c r="O147" s="149" t="s">
        <v>62</v>
      </c>
      <c r="P147" s="56" t="s">
        <v>63</v>
      </c>
      <c r="Q147" s="56" t="s">
        <v>63</v>
      </c>
      <c r="R147" s="149">
        <v>80</v>
      </c>
      <c r="S147" s="149">
        <v>88</v>
      </c>
      <c r="T147" s="149" t="s">
        <v>64</v>
      </c>
      <c r="U147" s="149">
        <v>118</v>
      </c>
      <c r="V147" s="178" t="str">
        <f>CHOOSE(MATCH(U:U,{0,1,140,150,160,800000000}),"VACIO","140 y -","140-150","150-160","&gt;160","")</f>
        <v>140 y -</v>
      </c>
      <c r="W147" s="149">
        <v>72</v>
      </c>
      <c r="X147" s="178" t="str">
        <f>CHOOSE(MATCH(W:W,{0;1;90;120;800000000}),"VACIO","90 y -","90-120","&gt;120","")</f>
        <v>90 y -</v>
      </c>
      <c r="Y147" s="149" t="s">
        <v>63</v>
      </c>
      <c r="Z147" s="149" t="s">
        <v>65</v>
      </c>
      <c r="AA147" s="149" t="s">
        <v>65</v>
      </c>
      <c r="AB147" s="149" t="s">
        <v>65</v>
      </c>
      <c r="AC147" s="149" t="s">
        <v>72</v>
      </c>
      <c r="AD147" s="199" t="s">
        <v>74</v>
      </c>
      <c r="AE147" s="200"/>
      <c r="AF147" s="200"/>
      <c r="AG147" s="220" t="s">
        <v>63</v>
      </c>
      <c r="AH147" s="220"/>
      <c r="AI147" s="200"/>
      <c r="AJ147" s="221">
        <v>98</v>
      </c>
      <c r="AK147" s="150">
        <v>42516</v>
      </c>
      <c r="AL147" s="149">
        <v>229</v>
      </c>
      <c r="AM147" s="149">
        <v>151</v>
      </c>
      <c r="AN147" s="178" t="str">
        <f>CHOOSE(MATCH(AM:AM,{0,1,100,800000000}),"VACIO","100 y -","100 y +","")</f>
        <v>100 y +</v>
      </c>
      <c r="AO147" s="149">
        <v>40</v>
      </c>
      <c r="AP147" s="149">
        <v>182</v>
      </c>
      <c r="AQ147" s="149"/>
      <c r="AR147" s="178" t="str">
        <f>CHOOSE(MATCH(AQ:AQ,{0,1,7,8,9,12,30}),"VACIO","7 y -","7-8","8-9","9-12","&gt;12","")</f>
        <v>VACIO</v>
      </c>
      <c r="AS147" s="149">
        <v>5</v>
      </c>
      <c r="AT147" s="178" t="str">
        <f>CHOOSE(MATCH(AS:AS,{0,0.1,30,80000000}),"VACIO","30 y -","30 y +","")</f>
        <v>30 y -</v>
      </c>
      <c r="AU147" s="149">
        <v>0.7</v>
      </c>
      <c r="AV147" s="81">
        <f>IFERROR(AS:AS/AU:AU,"")</f>
        <v>7.14285714285714</v>
      </c>
      <c r="AW147" s="178" t="str">
        <f>CHOOSE(MATCH(AV:AV,{0,0.1,30,80000000}),"VACIO","30 y -","30 y +","")</f>
        <v>30 y -</v>
      </c>
      <c r="AX147" s="83">
        <v>113</v>
      </c>
      <c r="AY147" s="178" t="str">
        <f ca="1">CHOOSE(MATCH(AX:AX,{0,1,15,30,45,60,80000000}),"VACIO","15 y -","15-29","30-44","45-59","60 y +","")</f>
        <v>60 y +</v>
      </c>
      <c r="AZ147" s="149" t="s">
        <v>76</v>
      </c>
      <c r="BA147" s="150"/>
      <c r="BB147" s="85" t="str">
        <f ca="1" t="shared" si="13"/>
        <v>No Vigente</v>
      </c>
      <c r="BC147" s="149"/>
      <c r="BD147" s="150">
        <v>43739</v>
      </c>
      <c r="BE147" s="150">
        <v>43800</v>
      </c>
      <c r="BF147" s="252" t="str">
        <f ca="1" t="shared" si="16"/>
        <v>activo</v>
      </c>
      <c r="BG147" s="298"/>
    </row>
    <row r="148" s="129" customFormat="1" ht="15" customHeight="1" spans="1:59">
      <c r="A148" s="145" t="s">
        <v>494</v>
      </c>
      <c r="B148" s="146" t="s">
        <v>495</v>
      </c>
      <c r="C148" s="146">
        <v>3568</v>
      </c>
      <c r="D148" s="147">
        <v>12369</v>
      </c>
      <c r="E148" s="175">
        <f ca="1" t="shared" si="17"/>
        <v>43990</v>
      </c>
      <c r="F148" s="176">
        <f ca="1" t="shared" si="18"/>
        <v>31621</v>
      </c>
      <c r="G148" s="177">
        <f ca="1" t="shared" si="19"/>
        <v>86</v>
      </c>
      <c r="H14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8" s="146">
        <v>1</v>
      </c>
      <c r="J148" s="147">
        <v>38740</v>
      </c>
      <c r="K148" s="146" t="s">
        <v>59</v>
      </c>
      <c r="L148" s="146" t="s">
        <v>60</v>
      </c>
      <c r="M148" s="146"/>
      <c r="N148" s="146" t="s">
        <v>62</v>
      </c>
      <c r="O148" s="146" t="s">
        <v>62</v>
      </c>
      <c r="P148" s="143" t="s">
        <v>63</v>
      </c>
      <c r="Q148" s="143" t="s">
        <v>63</v>
      </c>
      <c r="R148" s="146">
        <v>59.5</v>
      </c>
      <c r="S148" s="146">
        <v>50</v>
      </c>
      <c r="T148" s="146" t="s">
        <v>76</v>
      </c>
      <c r="U148" s="146">
        <v>120</v>
      </c>
      <c r="V148" s="178" t="str">
        <f>CHOOSE(MATCH(U:U,{0;1;140;150;160;800000000}),"VACIO","140 y -","140-150","150-160","&gt;160","")</f>
        <v>140 y -</v>
      </c>
      <c r="W148" s="146">
        <v>60</v>
      </c>
      <c r="X148" s="178" t="str">
        <f>CHOOSE(MATCH(W:W,{0,1,90,120,800000000}),"VACIO","90 y -","90-120","&gt;120","")</f>
        <v>90 y -</v>
      </c>
      <c r="Y148" s="146" t="s">
        <v>63</v>
      </c>
      <c r="Z148" s="146" t="s">
        <v>65</v>
      </c>
      <c r="AA148" s="146" t="s">
        <v>65</v>
      </c>
      <c r="AB148" s="146" t="s">
        <v>63</v>
      </c>
      <c r="AC148" s="146" t="s">
        <v>72</v>
      </c>
      <c r="AD148" s="196" t="s">
        <v>67</v>
      </c>
      <c r="AE148" s="197"/>
      <c r="AF148" s="197"/>
      <c r="AG148" s="219" t="s">
        <v>63</v>
      </c>
      <c r="AH148" s="219" t="s">
        <v>233</v>
      </c>
      <c r="AI148" s="198">
        <v>43670</v>
      </c>
      <c r="AJ148" s="218">
        <v>111</v>
      </c>
      <c r="AK148" s="147">
        <v>43633</v>
      </c>
      <c r="AL148" s="146">
        <v>154</v>
      </c>
      <c r="AM148" s="146">
        <v>93</v>
      </c>
      <c r="AN148" s="178" t="str">
        <f>CHOOSE(MATCH(AM:AM,{0,1,100,800000000}),"VACIO","100 y -","100 y +","")</f>
        <v>100 y -</v>
      </c>
      <c r="AO148" s="146">
        <v>43</v>
      </c>
      <c r="AP148" s="146">
        <v>88</v>
      </c>
      <c r="AQ148" s="146"/>
      <c r="AR148" s="178" t="str">
        <f>CHOOSE(MATCH(AQ:AQ,{0,1,7,8,9,12,30}),"VACIO","7 y -","7-8","8-9","9-12","&gt;12","")</f>
        <v>VACIO</v>
      </c>
      <c r="AS148" s="146">
        <v>1</v>
      </c>
      <c r="AT148" s="178" t="str">
        <f>CHOOSE(MATCH(AS:AS,{0,0.1,30,80000000}),"VACIO","30 y -","30 y +","")</f>
        <v>30 y -</v>
      </c>
      <c r="AU148" s="146">
        <v>0.8</v>
      </c>
      <c r="AV148" s="236">
        <f>IFERROR(AS:AS/AU:AU,"")</f>
        <v>1.25</v>
      </c>
      <c r="AW148" s="178" t="str">
        <f>CHOOSE(MATCH(AV:AV,{0,0.1,30,80000000}),"VACIO","30 y -","30 y +","")</f>
        <v>30 y -</v>
      </c>
      <c r="AX148" s="242">
        <v>67</v>
      </c>
      <c r="AY148" s="178" t="str">
        <f ca="1">CHOOSE(MATCH(AX:AX,{0,1,15,30,45,60,80000000}),"VACIO","15 y -","15-29","30-44","45-59","60 y +","")</f>
        <v>60 y +</v>
      </c>
      <c r="AZ148" s="146" t="s">
        <v>155</v>
      </c>
      <c r="BA148" s="147"/>
      <c r="BB148" s="247" t="str">
        <f ca="1" t="shared" si="13"/>
        <v>No Vigente</v>
      </c>
      <c r="BC148" s="146"/>
      <c r="BD148" s="147">
        <v>43712</v>
      </c>
      <c r="BE148" s="147">
        <v>44013</v>
      </c>
      <c r="BF148" s="251" t="str">
        <f ca="1" t="shared" si="16"/>
        <v>activo</v>
      </c>
      <c r="BG148" s="146"/>
    </row>
    <row r="149" s="129" customFormat="1" ht="0.75" customHeight="1" spans="1:59">
      <c r="A149" s="145" t="s">
        <v>496</v>
      </c>
      <c r="B149" s="146" t="s">
        <v>497</v>
      </c>
      <c r="C149" s="146">
        <v>472</v>
      </c>
      <c r="D149" s="147">
        <v>12112</v>
      </c>
      <c r="E149" s="175">
        <f ca="1" t="shared" si="17"/>
        <v>43990</v>
      </c>
      <c r="F149" s="176">
        <f ca="1" t="shared" si="18"/>
        <v>31878</v>
      </c>
      <c r="G149" s="177">
        <f ca="1" t="shared" si="19"/>
        <v>87</v>
      </c>
      <c r="H149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49" s="146">
        <v>1</v>
      </c>
      <c r="J149" s="147">
        <v>35467</v>
      </c>
      <c r="K149" s="146" t="s">
        <v>59</v>
      </c>
      <c r="L149" s="146" t="s">
        <v>102</v>
      </c>
      <c r="M149" s="146" t="s">
        <v>498</v>
      </c>
      <c r="N149" s="146" t="s">
        <v>62</v>
      </c>
      <c r="O149" s="146" t="s">
        <v>62</v>
      </c>
      <c r="P149" s="143" t="s">
        <v>63</v>
      </c>
      <c r="Q149" s="143" t="s">
        <v>63</v>
      </c>
      <c r="R149" s="146">
        <v>72</v>
      </c>
      <c r="S149" s="146">
        <v>86</v>
      </c>
      <c r="T149" s="146" t="s">
        <v>85</v>
      </c>
      <c r="U149" s="146">
        <v>160</v>
      </c>
      <c r="V149" s="178" t="str">
        <f>CHOOSE(MATCH(U:U,{0,1,140,150,160,800000000}),"VACIO","140 y -","140-150","150-160","&gt;160","")</f>
        <v>&gt;160</v>
      </c>
      <c r="W149" s="146">
        <v>80</v>
      </c>
      <c r="X149" s="178" t="str">
        <f>CHOOSE(MATCH(W:W,{0,1,90,120,800000000}),"VACIO","90 y -","90-120","&gt;120","")</f>
        <v>90 y -</v>
      </c>
      <c r="Y149" s="146" t="s">
        <v>63</v>
      </c>
      <c r="Z149" s="146" t="s">
        <v>65</v>
      </c>
      <c r="AA149" s="146" t="s">
        <v>63</v>
      </c>
      <c r="AB149" s="146" t="s">
        <v>65</v>
      </c>
      <c r="AC149" s="146" t="s">
        <v>72</v>
      </c>
      <c r="AD149" s="196" t="s">
        <v>73</v>
      </c>
      <c r="AE149" s="198">
        <v>43563</v>
      </c>
      <c r="AF149" s="197" t="s">
        <v>74</v>
      </c>
      <c r="AG149" s="219" t="s">
        <v>63</v>
      </c>
      <c r="AH149" s="219" t="s">
        <v>144</v>
      </c>
      <c r="AI149" s="198">
        <v>43563</v>
      </c>
      <c r="AJ149" s="218">
        <v>109</v>
      </c>
      <c r="AK149" s="147">
        <v>43293</v>
      </c>
      <c r="AL149" s="146">
        <v>148</v>
      </c>
      <c r="AM149" s="146">
        <v>63</v>
      </c>
      <c r="AN149" s="178" t="str">
        <f>CHOOSE(MATCH(AM:AM,{0,1,100,800000000}),"VACIO","100 y -","100 y +","")</f>
        <v>100 y -</v>
      </c>
      <c r="AO149" s="146">
        <v>52</v>
      </c>
      <c r="AP149" s="146">
        <v>161</v>
      </c>
      <c r="AQ149" s="146">
        <v>6.3</v>
      </c>
      <c r="AR149" s="178" t="str">
        <f>CHOOSE(MATCH(AQ:AQ,{0,1,7,8,9,12,30}),"VACIO","7 y -","7-8","8-9","9-12","&gt;12","")</f>
        <v>7 y -</v>
      </c>
      <c r="AS149" s="146">
        <v>1</v>
      </c>
      <c r="AT149" s="178" t="str">
        <f>CHOOSE(MATCH(AS:AS,{0,0.1,30,80000000}),"VACIO","30 y -","30 y +","")</f>
        <v>30 y -</v>
      </c>
      <c r="AU149" s="146">
        <v>1.4</v>
      </c>
      <c r="AV149" s="236">
        <f>IFERROR(AS:AS/AU:AU,"")</f>
        <v>0.714285714285714</v>
      </c>
      <c r="AW149" s="178" t="str">
        <f>CHOOSE(MATCH(AV:AV,{0,0.1,30,80000000}),"VACIO","30 y -","30 y +","")</f>
        <v>30 y -</v>
      </c>
      <c r="AX149" s="242">
        <v>34</v>
      </c>
      <c r="AY149" s="178" t="str">
        <f ca="1">CHOOSE(MATCH(AX:AX,{0,1,15,30,45,60,80000000}),"VACIO","15 y -","15-29","30-44","45-59","60 y +","")</f>
        <v>30-44</v>
      </c>
      <c r="AZ149" s="146"/>
      <c r="BA149" s="147">
        <v>43061</v>
      </c>
      <c r="BB149" s="247" t="str">
        <f ca="1" t="shared" si="13"/>
        <v>No Vigente</v>
      </c>
      <c r="BC149" s="146" t="s">
        <v>77</v>
      </c>
      <c r="BD149" s="147">
        <v>43745</v>
      </c>
      <c r="BE149" s="147">
        <v>43831</v>
      </c>
      <c r="BF149" s="251" t="str">
        <f ca="1" t="shared" si="16"/>
        <v>activo</v>
      </c>
      <c r="BG149" s="196"/>
    </row>
    <row r="150" s="129" customFormat="1" ht="15" customHeight="1" spans="1:59">
      <c r="A150" s="267" t="s">
        <v>499</v>
      </c>
      <c r="B150" s="143" t="s">
        <v>500</v>
      </c>
      <c r="C150" s="143">
        <v>6339</v>
      </c>
      <c r="D150" s="144">
        <v>20018</v>
      </c>
      <c r="E150" s="175">
        <f ca="1" t="shared" si="17"/>
        <v>43990</v>
      </c>
      <c r="F150" s="176">
        <f ca="1" t="shared" si="18"/>
        <v>23972</v>
      </c>
      <c r="G150" s="177">
        <f ca="1" t="shared" si="19"/>
        <v>65</v>
      </c>
      <c r="H15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0" s="143">
        <v>1</v>
      </c>
      <c r="J150" s="144">
        <v>41617</v>
      </c>
      <c r="K150" s="143" t="s">
        <v>59</v>
      </c>
      <c r="L150" s="143" t="s">
        <v>60</v>
      </c>
      <c r="M150" s="143" t="s">
        <v>501</v>
      </c>
      <c r="N150" s="143" t="s">
        <v>89</v>
      </c>
      <c r="O150" s="143" t="s">
        <v>89</v>
      </c>
      <c r="P150" s="143" t="s">
        <v>65</v>
      </c>
      <c r="Q150" s="143" t="s">
        <v>65</v>
      </c>
      <c r="R150" s="259">
        <v>90.5</v>
      </c>
      <c r="S150" s="259">
        <v>90.5</v>
      </c>
      <c r="T150" s="143" t="s">
        <v>64</v>
      </c>
      <c r="U150" s="143">
        <v>140</v>
      </c>
      <c r="V150" s="178" t="str">
        <f>CHOOSE(MATCH(U:U,{0,1,140,150,160,800000000}),"VACIO","140 y -","140-150","150-160","&gt;160","")</f>
        <v>140-150</v>
      </c>
      <c r="W150" s="143">
        <v>80</v>
      </c>
      <c r="X150" s="178" t="str">
        <f>CHOOSE(MATCH(W:W,{0,1,90,120,800000000}),"VACIO","90 y -","90-120","&gt;120","")</f>
        <v>90 y -</v>
      </c>
      <c r="Y150" s="143" t="s">
        <v>63</v>
      </c>
      <c r="Z150" s="143" t="s">
        <v>65</v>
      </c>
      <c r="AA150" s="143" t="s">
        <v>65</v>
      </c>
      <c r="AB150" s="143" t="s">
        <v>63</v>
      </c>
      <c r="AC150" s="143" t="s">
        <v>72</v>
      </c>
      <c r="AD150" s="193" t="s">
        <v>67</v>
      </c>
      <c r="AE150" s="195"/>
      <c r="AF150" s="195"/>
      <c r="AG150" s="216" t="s">
        <v>63</v>
      </c>
      <c r="AH150" s="216" t="s">
        <v>502</v>
      </c>
      <c r="AI150" s="194">
        <v>43825</v>
      </c>
      <c r="AJ150" s="217">
        <v>121</v>
      </c>
      <c r="AK150" s="144">
        <v>43248</v>
      </c>
      <c r="AL150" s="143">
        <v>162</v>
      </c>
      <c r="AM150" s="143">
        <v>97</v>
      </c>
      <c r="AN150" s="178" t="str">
        <f>CHOOSE(MATCH(AM:AM,{0,1,100,800000000}),"VACIO","100 y -","100 y +","")</f>
        <v>100 y -</v>
      </c>
      <c r="AO150" s="143">
        <v>44</v>
      </c>
      <c r="AP150" s="143">
        <v>107</v>
      </c>
      <c r="AQ150" s="143">
        <v>5.8</v>
      </c>
      <c r="AR150" s="178" t="str">
        <f>CHOOSE(MATCH(AQ:AQ,{0,1,7,8,9,12,30}),"VACIO","7 y -","7-8","8-9","9-12","&gt;12","")</f>
        <v>7 y -</v>
      </c>
      <c r="AS150" s="143">
        <v>43</v>
      </c>
      <c r="AT150" s="178" t="str">
        <f>CHOOSE(MATCH(AS:AS,{0,0.1,30,80000000}),"VACIO","30 y -","30 y +","")</f>
        <v>30 y +</v>
      </c>
      <c r="AU150" s="143">
        <v>0.9</v>
      </c>
      <c r="AV150" s="236">
        <f>IFERROR(AS:AS/AU:AU,"")</f>
        <v>47.7777777777778</v>
      </c>
      <c r="AW150" s="178" t="str">
        <f>CHOOSE(MATCH(AV:AV,{0,0.1,30,80000000}),"VACIO","30 y -","30 y +","")</f>
        <v>30 y +</v>
      </c>
      <c r="AX150" s="242">
        <v>68</v>
      </c>
      <c r="AY150" s="178" t="str">
        <f ca="1">CHOOSE(MATCH(AX:AX,{0,1,15,30,45,60,80000000}),"VACIO","15 y -","15-29","30-44","45-59","60 y +","")</f>
        <v>60 y +</v>
      </c>
      <c r="AZ150" s="143" t="s">
        <v>155</v>
      </c>
      <c r="BA150" s="144"/>
      <c r="BB150" s="247" t="str">
        <f ca="1" t="shared" si="13"/>
        <v>No Vigente</v>
      </c>
      <c r="BC150" s="143"/>
      <c r="BD150" s="144">
        <v>43738</v>
      </c>
      <c r="BE150" s="144">
        <v>43800</v>
      </c>
      <c r="BF150" s="251" t="str">
        <f ca="1" t="shared" si="16"/>
        <v>activo</v>
      </c>
      <c r="BG150" s="143"/>
    </row>
    <row r="151" s="129" customFormat="1" ht="15" customHeight="1" spans="1:59">
      <c r="A151" s="142" t="s">
        <v>503</v>
      </c>
      <c r="B151" s="143" t="s">
        <v>504</v>
      </c>
      <c r="C151" s="143">
        <v>277</v>
      </c>
      <c r="D151" s="144">
        <v>23569</v>
      </c>
      <c r="E151" s="175">
        <f ca="1" t="shared" si="17"/>
        <v>43990</v>
      </c>
      <c r="F151" s="176">
        <f ca="1" t="shared" si="18"/>
        <v>20421</v>
      </c>
      <c r="G151" s="177">
        <f ca="1" t="shared" si="19"/>
        <v>55</v>
      </c>
      <c r="H15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1" s="143">
        <v>1</v>
      </c>
      <c r="J151" s="144">
        <v>42523</v>
      </c>
      <c r="K151" s="143" t="s">
        <v>59</v>
      </c>
      <c r="L151" s="143" t="s">
        <v>60</v>
      </c>
      <c r="M151" s="143" t="s">
        <v>61</v>
      </c>
      <c r="N151" s="143" t="s">
        <v>62</v>
      </c>
      <c r="O151" s="143" t="s">
        <v>62</v>
      </c>
      <c r="P151" s="143" t="s">
        <v>63</v>
      </c>
      <c r="Q151" s="143" t="s">
        <v>63</v>
      </c>
      <c r="R151" s="143">
        <v>70.2</v>
      </c>
      <c r="S151" s="143">
        <v>55.5</v>
      </c>
      <c r="T151" s="146" t="s">
        <v>64</v>
      </c>
      <c r="U151" s="143">
        <v>126</v>
      </c>
      <c r="V151" s="178" t="str">
        <f>CHOOSE(MATCH(U:U,{0,1,140,150,160,800000000}),"VACIO","140 y -","140-150","150-160","&gt;160","")</f>
        <v>140 y -</v>
      </c>
      <c r="W151" s="143">
        <v>74</v>
      </c>
      <c r="X151" s="178" t="str">
        <f>CHOOSE(MATCH(W:W,{0,1,90,120,800000000}),"VACIO","90 y -","90-120","&gt;120","")</f>
        <v>90 y -</v>
      </c>
      <c r="Y151" s="143" t="s">
        <v>63</v>
      </c>
      <c r="Z151" s="143" t="s">
        <v>65</v>
      </c>
      <c r="AA151" s="143" t="s">
        <v>63</v>
      </c>
      <c r="AB151" s="143" t="s">
        <v>63</v>
      </c>
      <c r="AC151" s="143" t="s">
        <v>72</v>
      </c>
      <c r="AD151" s="193" t="s">
        <v>73</v>
      </c>
      <c r="AE151" s="195"/>
      <c r="AF151" s="195"/>
      <c r="AG151" s="216" t="s">
        <v>63</v>
      </c>
      <c r="AH151" s="216"/>
      <c r="AI151" s="195"/>
      <c r="AJ151" s="217">
        <v>91</v>
      </c>
      <c r="AK151" s="144">
        <v>43720</v>
      </c>
      <c r="AL151" s="143">
        <v>177</v>
      </c>
      <c r="AM151" s="143">
        <v>105</v>
      </c>
      <c r="AN151" s="178" t="str">
        <f>CHOOSE(MATCH(AM:AM,{0,1,100,800000000}),"VACIO","100 y -","100 y +","")</f>
        <v>100 y +</v>
      </c>
      <c r="AO151" s="143">
        <v>55</v>
      </c>
      <c r="AP151" s="143">
        <v>82</v>
      </c>
      <c r="AQ151" s="143"/>
      <c r="AR151" s="178" t="str">
        <f>CHOOSE(MATCH(AQ:AQ,{0,1,7,8,9,12,30}),"VACIO","7 y -","7-8","8-9","9-12","&gt;12","")</f>
        <v>VACIO</v>
      </c>
      <c r="AS151" s="143">
        <v>6</v>
      </c>
      <c r="AT151" s="178" t="str">
        <f>CHOOSE(MATCH(AS:AS,{0,0.1,30,80000000}),"VACIO","30 y -","30 y +","")</f>
        <v>30 y -</v>
      </c>
      <c r="AU151" s="143">
        <v>0.8</v>
      </c>
      <c r="AV151" s="236">
        <v>6</v>
      </c>
      <c r="AW151" s="178" t="str">
        <f>CHOOSE(MATCH(AV:AV,{0,0.1,30,80000000}),"VACIO","30 y -","30 y +","")</f>
        <v>30 y -</v>
      </c>
      <c r="AX151" s="242">
        <v>79</v>
      </c>
      <c r="AY151" s="178" t="str">
        <f ca="1">CHOOSE(MATCH(AX:AX,{0;1;15;30;45;60;80000000}),"VACIO","15 y -","15-29","30-44","45-59","60 y +","")</f>
        <v>60 y +</v>
      </c>
      <c r="AZ151" s="143" t="s">
        <v>76</v>
      </c>
      <c r="BA151" s="144"/>
      <c r="BB151" s="247" t="str">
        <f ca="1" t="shared" si="13"/>
        <v>No Vigente</v>
      </c>
      <c r="BC151" s="143"/>
      <c r="BD151" s="144">
        <v>43811</v>
      </c>
      <c r="BE151" s="144">
        <v>43983</v>
      </c>
      <c r="BF151" s="251" t="str">
        <f ca="1" t="shared" si="16"/>
        <v>activo</v>
      </c>
      <c r="BG151" s="193"/>
    </row>
    <row r="152" s="129" customFormat="1" ht="15" customHeight="1" spans="1:59">
      <c r="A152" s="145" t="s">
        <v>505</v>
      </c>
      <c r="B152" s="146" t="s">
        <v>506</v>
      </c>
      <c r="C152" s="146">
        <v>2284</v>
      </c>
      <c r="D152" s="147">
        <v>19517</v>
      </c>
      <c r="E152" s="175">
        <f ca="1" t="shared" si="17"/>
        <v>43990</v>
      </c>
      <c r="F152" s="176">
        <f ca="1" t="shared" si="18"/>
        <v>24473</v>
      </c>
      <c r="G152" s="177">
        <f ca="1" t="shared" si="19"/>
        <v>67</v>
      </c>
      <c r="H15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2" s="146">
        <v>1</v>
      </c>
      <c r="J152" s="147">
        <v>39910</v>
      </c>
      <c r="K152" s="146" t="s">
        <v>101</v>
      </c>
      <c r="L152" s="146" t="s">
        <v>60</v>
      </c>
      <c r="M152" s="146"/>
      <c r="N152" s="146" t="s">
        <v>62</v>
      </c>
      <c r="O152" s="146" t="s">
        <v>62</v>
      </c>
      <c r="P152" s="143" t="s">
        <v>65</v>
      </c>
      <c r="Q152" s="143" t="s">
        <v>63</v>
      </c>
      <c r="R152" s="146">
        <v>105</v>
      </c>
      <c r="S152" s="146">
        <v>113</v>
      </c>
      <c r="T152" s="146" t="s">
        <v>64</v>
      </c>
      <c r="U152" s="146">
        <v>128</v>
      </c>
      <c r="V152" s="178" t="str">
        <f>CHOOSE(MATCH(U:U,{0,1,140,150,160,800000000}),"VACIO","140 y -","140-150","150-160","&gt;160","")</f>
        <v>140 y -</v>
      </c>
      <c r="W152" s="146">
        <v>76</v>
      </c>
      <c r="X152" s="178" t="str">
        <f>CHOOSE(MATCH(W:W,{0,1,90,120,800000000}),"VACIO","90 y -","90-120","&gt;120","")</f>
        <v>90 y -</v>
      </c>
      <c r="Y152" s="146" t="s">
        <v>63</v>
      </c>
      <c r="Z152" s="146" t="s">
        <v>65</v>
      </c>
      <c r="AA152" s="146" t="s">
        <v>65</v>
      </c>
      <c r="AB152" s="146" t="s">
        <v>65</v>
      </c>
      <c r="AC152" s="146" t="s">
        <v>72</v>
      </c>
      <c r="AD152" s="196" t="s">
        <v>74</v>
      </c>
      <c r="AE152" s="197"/>
      <c r="AF152" s="197"/>
      <c r="AG152" s="219" t="s">
        <v>63</v>
      </c>
      <c r="AH152" s="219"/>
      <c r="AI152" s="197"/>
      <c r="AJ152" s="218">
        <v>95</v>
      </c>
      <c r="AK152" s="147">
        <v>43840</v>
      </c>
      <c r="AL152" s="146">
        <v>129</v>
      </c>
      <c r="AM152" s="146">
        <v>73</v>
      </c>
      <c r="AN152" s="178" t="str">
        <f>CHOOSE(MATCH(AM:AM,{0,1,100,800000000}),"VACIO","100 y -","100 y +","")</f>
        <v>100 y -</v>
      </c>
      <c r="AO152" s="146">
        <v>38</v>
      </c>
      <c r="AP152" s="146">
        <v>92</v>
      </c>
      <c r="AQ152" s="146">
        <v>5.1</v>
      </c>
      <c r="AR152" s="178" t="str">
        <f>CHOOSE(MATCH(AQ:AQ,{0,1,7,8,9,12,30}),"VACIO","7 y -","7-8","8-9","9-12","&gt;12","")</f>
        <v>7 y -</v>
      </c>
      <c r="AS152" s="146"/>
      <c r="AT152" s="178" t="str">
        <f>CHOOSE(MATCH(AS:AS,{0,0.1,30,80000000}),"VACIO","30 y -","30 y +","")</f>
        <v>VACIO</v>
      </c>
      <c r="AU152" s="146">
        <v>0.7</v>
      </c>
      <c r="AV152" s="236">
        <v>5.48</v>
      </c>
      <c r="AW152" s="178" t="str">
        <f>CHOOSE(MATCH(AV:AV,{0,0.1,30,80000000}),"VACIO","30 y -","30 y +","")</f>
        <v>30 y -</v>
      </c>
      <c r="AX152" s="242">
        <v>93.5</v>
      </c>
      <c r="AY152" s="178" t="str">
        <f ca="1">CHOOSE(MATCH(AX:AX,{0,1,15,30,45,60,80000000}),"VACIO","15 y -","15-29","30-44","45-59","60 y +","")</f>
        <v>60 y +</v>
      </c>
      <c r="AZ152" s="146" t="s">
        <v>76</v>
      </c>
      <c r="BA152" s="147"/>
      <c r="BB152" s="247" t="str">
        <f ca="1" t="shared" si="13"/>
        <v>No Vigente</v>
      </c>
      <c r="BC152" s="146"/>
      <c r="BD152" s="147">
        <v>43840</v>
      </c>
      <c r="BE152" s="144">
        <v>44013</v>
      </c>
      <c r="BF152" s="251" t="str">
        <f ca="1" t="shared" si="16"/>
        <v>activo</v>
      </c>
      <c r="BG152" s="196"/>
    </row>
    <row r="153" s="129" customFormat="1" ht="15" customHeight="1" spans="1:59">
      <c r="A153" s="142" t="s">
        <v>507</v>
      </c>
      <c r="B153" s="143" t="s">
        <v>508</v>
      </c>
      <c r="C153" s="143">
        <v>3558</v>
      </c>
      <c r="D153" s="144">
        <v>17705</v>
      </c>
      <c r="E153" s="175">
        <f ca="1" t="shared" si="17"/>
        <v>43990</v>
      </c>
      <c r="F153" s="176">
        <f ca="1" t="shared" si="18"/>
        <v>26285</v>
      </c>
      <c r="G153" s="177">
        <f ca="1" t="shared" si="19"/>
        <v>71</v>
      </c>
      <c r="H15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3" s="143">
        <v>1</v>
      </c>
      <c r="J153" s="144">
        <v>42989</v>
      </c>
      <c r="K153" s="143" t="s">
        <v>101</v>
      </c>
      <c r="L153" s="143" t="s">
        <v>60</v>
      </c>
      <c r="M153" s="143" t="s">
        <v>61</v>
      </c>
      <c r="N153" s="143"/>
      <c r="O153" s="143"/>
      <c r="P153" s="143" t="s">
        <v>65</v>
      </c>
      <c r="Q153" s="143" t="s">
        <v>63</v>
      </c>
      <c r="R153" s="143">
        <v>67</v>
      </c>
      <c r="S153" s="143">
        <v>74</v>
      </c>
      <c r="T153" s="146" t="s">
        <v>76</v>
      </c>
      <c r="U153" s="143">
        <v>138</v>
      </c>
      <c r="V153" s="178" t="str">
        <f>CHOOSE(MATCH(U:U,{0,1,140,150,160,800000000}),"VACIO","140 y -","140-150","150-160","&gt;160","")</f>
        <v>140 y -</v>
      </c>
      <c r="W153" s="143">
        <v>95</v>
      </c>
      <c r="X153" s="178" t="str">
        <f>CHOOSE(MATCH(W:W,{0,1,90,120,800000000}),"VACIO","90 y -","90-120","&gt;120","")</f>
        <v>90-120</v>
      </c>
      <c r="Y153" s="143" t="s">
        <v>63</v>
      </c>
      <c r="Z153" s="143" t="s">
        <v>65</v>
      </c>
      <c r="AA153" s="143" t="s">
        <v>65</v>
      </c>
      <c r="AB153" s="143" t="s">
        <v>65</v>
      </c>
      <c r="AC153" s="143" t="s">
        <v>66</v>
      </c>
      <c r="AD153" s="193" t="s">
        <v>73</v>
      </c>
      <c r="AE153" s="195"/>
      <c r="AF153" s="195"/>
      <c r="AG153" s="216"/>
      <c r="AH153" s="216" t="s">
        <v>98</v>
      </c>
      <c r="AI153" s="194">
        <v>43446</v>
      </c>
      <c r="AJ153" s="217">
        <v>107</v>
      </c>
      <c r="AK153" s="144">
        <v>43455</v>
      </c>
      <c r="AL153" s="143">
        <v>174</v>
      </c>
      <c r="AM153" s="143">
        <v>73</v>
      </c>
      <c r="AN153" s="178" t="str">
        <f>CHOOSE(MATCH(AM:AM,{0,1,100,800000000}),"VACIO","100 y -","100 y +","")</f>
        <v>100 y -</v>
      </c>
      <c r="AO153" s="143">
        <v>49</v>
      </c>
      <c r="AP153" s="143">
        <v>269</v>
      </c>
      <c r="AQ153" s="143"/>
      <c r="AR153" s="178" t="str">
        <f>CHOOSE(MATCH(AQ:AQ,{0,1,7,8,9,12,30}),"VACIO","7 y -","7-8","8-9","9-12","&gt;12","")</f>
        <v>VACIO</v>
      </c>
      <c r="AS153" s="143">
        <v>17</v>
      </c>
      <c r="AT153" s="178" t="str">
        <f>CHOOSE(MATCH(AS:AS,{0,0.1,30,80000000}),"VACIO","30 y -","30 y +","")</f>
        <v>30 y -</v>
      </c>
      <c r="AU153" s="143">
        <v>1.1</v>
      </c>
      <c r="AV153" s="236">
        <v>14</v>
      </c>
      <c r="AW153" s="178" t="str">
        <f>CHOOSE(MATCH(AV:AV,{0,0.1,30,80000000}),"VACIO","30 y -","30 y +","")</f>
        <v>30 y -</v>
      </c>
      <c r="AX153" s="242">
        <v>67</v>
      </c>
      <c r="AY153" s="178" t="str">
        <f ca="1">CHOOSE(MATCH(AX:AX,{0,1,15,30,45,60,80000000}),"VACIO","15 y -","15-29","30-44","45-59","60 y +","")</f>
        <v>60 y +</v>
      </c>
      <c r="AZ153" s="143" t="s">
        <v>76</v>
      </c>
      <c r="BA153" s="144"/>
      <c r="BB153" s="247" t="str">
        <f ca="1" t="shared" si="13"/>
        <v>No Vigente</v>
      </c>
      <c r="BC153" s="143"/>
      <c r="BD153" s="144">
        <v>43691</v>
      </c>
      <c r="BE153" s="144">
        <v>43734</v>
      </c>
      <c r="BF153" s="251" t="str">
        <f ca="1" t="shared" si="16"/>
        <v>activo</v>
      </c>
      <c r="BG153" s="193"/>
    </row>
    <row r="154" s="129" customFormat="1" ht="15" customHeight="1" spans="1:59">
      <c r="A154" s="142" t="s">
        <v>509</v>
      </c>
      <c r="B154" s="143" t="s">
        <v>510</v>
      </c>
      <c r="C154" s="143">
        <v>2637</v>
      </c>
      <c r="D154" s="144">
        <v>19649</v>
      </c>
      <c r="E154" s="175">
        <f ca="1" t="shared" si="17"/>
        <v>43990</v>
      </c>
      <c r="F154" s="176">
        <f ca="1" t="shared" si="18"/>
        <v>24341</v>
      </c>
      <c r="G154" s="177">
        <f ca="1" t="shared" si="19"/>
        <v>66</v>
      </c>
      <c r="H15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4" s="143">
        <v>1</v>
      </c>
      <c r="J154" s="144">
        <v>42941</v>
      </c>
      <c r="K154" s="143" t="s">
        <v>101</v>
      </c>
      <c r="L154" s="143" t="s">
        <v>60</v>
      </c>
      <c r="M154" s="143"/>
      <c r="N154" s="143" t="s">
        <v>62</v>
      </c>
      <c r="O154" s="143" t="s">
        <v>62</v>
      </c>
      <c r="P154" s="143" t="s">
        <v>63</v>
      </c>
      <c r="Q154" s="143" t="s">
        <v>65</v>
      </c>
      <c r="R154" s="143">
        <v>78</v>
      </c>
      <c r="S154" s="143">
        <v>76</v>
      </c>
      <c r="T154" s="143" t="s">
        <v>85</v>
      </c>
      <c r="U154" s="143">
        <v>100</v>
      </c>
      <c r="V154" s="178" t="str">
        <f>CHOOSE(MATCH(U:U,{0,1,140,150,160,800000000}),"VACIO","140 y -","140-150","150-160","&gt;160","")</f>
        <v>140 y -</v>
      </c>
      <c r="W154" s="143">
        <v>78</v>
      </c>
      <c r="X154" s="178" t="str">
        <f>CHOOSE(MATCH(W:W,{0,1,90,120,800000000}),"VACIO","90 y -","90-120","&gt;120","")</f>
        <v>90 y -</v>
      </c>
      <c r="Y154" s="143" t="s">
        <v>63</v>
      </c>
      <c r="Z154" s="143" t="s">
        <v>65</v>
      </c>
      <c r="AA154" s="143" t="s">
        <v>63</v>
      </c>
      <c r="AB154" s="143" t="s">
        <v>63</v>
      </c>
      <c r="AC154" s="143" t="s">
        <v>72</v>
      </c>
      <c r="AD154" s="193" t="s">
        <v>73</v>
      </c>
      <c r="AE154" s="195"/>
      <c r="AF154" s="195"/>
      <c r="AG154" s="216"/>
      <c r="AH154" s="216"/>
      <c r="AI154" s="195"/>
      <c r="AJ154" s="217">
        <v>127</v>
      </c>
      <c r="AK154" s="144">
        <v>43699</v>
      </c>
      <c r="AL154" s="143">
        <v>210</v>
      </c>
      <c r="AM154" s="143">
        <v>157</v>
      </c>
      <c r="AN154" s="178" t="str">
        <f>CHOOSE(MATCH(AM:AM,{0,1,100,800000000}),"VACIO","100 y -","100 y +","")</f>
        <v>100 y +</v>
      </c>
      <c r="AO154" s="143">
        <v>37</v>
      </c>
      <c r="AP154" s="143">
        <v>81</v>
      </c>
      <c r="AQ154" s="143"/>
      <c r="AR154" s="178" t="str">
        <f>CHOOSE(MATCH(AQ:AQ,{0;1;7;8;9;12;30}),"VACIO","7 y -","7-8","8-9","9-12","&gt;12","")</f>
        <v>VACIO</v>
      </c>
      <c r="AS154" s="143"/>
      <c r="AT154" s="178" t="str">
        <f>CHOOSE(MATCH(AS:AS,{0,0.1,30,80000000}),"VACIO","30 y -","30 y +","")</f>
        <v>VACIO</v>
      </c>
      <c r="AU154" s="143">
        <v>0.9</v>
      </c>
      <c r="AV154" s="236"/>
      <c r="AW154" s="178" t="str">
        <f>CHOOSE(MATCH(AV:AV,{0,0.1,30,80000000}),"VACIO","30 y -","30 y +","")</f>
        <v>VACIO</v>
      </c>
      <c r="AX154" s="242">
        <v>90.58</v>
      </c>
      <c r="AY154" s="178" t="str">
        <f ca="1">CHOOSE(MATCH(AX:AX,{0,1,15,30,45,60,80000000}),"VACIO","15 y -","15-29","30-44","45-59","60 y +","")</f>
        <v>60 y +</v>
      </c>
      <c r="AZ154" s="143"/>
      <c r="BA154" s="144"/>
      <c r="BB154" s="247" t="str">
        <f ca="1" t="shared" si="13"/>
        <v>No Vigente</v>
      </c>
      <c r="BC154" s="143"/>
      <c r="BD154" s="144">
        <v>43707</v>
      </c>
      <c r="BE154" s="144">
        <v>44044</v>
      </c>
      <c r="BF154" s="251" t="str">
        <f ca="1" t="shared" si="16"/>
        <v>activo</v>
      </c>
      <c r="BG154" s="143"/>
    </row>
    <row r="155" s="129" customFormat="1" ht="15" customHeight="1" spans="1:59">
      <c r="A155" s="145" t="s">
        <v>511</v>
      </c>
      <c r="B155" s="146" t="s">
        <v>512</v>
      </c>
      <c r="C155" s="146">
        <v>5565</v>
      </c>
      <c r="D155" s="147">
        <v>18881</v>
      </c>
      <c r="E155" s="175">
        <f ca="1" t="shared" si="17"/>
        <v>43990</v>
      </c>
      <c r="F155" s="176">
        <f ca="1" t="shared" si="18"/>
        <v>25109</v>
      </c>
      <c r="G155" s="177">
        <f ca="1" t="shared" si="19"/>
        <v>68</v>
      </c>
      <c r="H15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5" s="146">
        <v>1</v>
      </c>
      <c r="J155" s="147">
        <v>41031</v>
      </c>
      <c r="K155" s="146" t="s">
        <v>101</v>
      </c>
      <c r="L155" s="146" t="s">
        <v>102</v>
      </c>
      <c r="M155" s="146"/>
      <c r="N155" s="146" t="s">
        <v>62</v>
      </c>
      <c r="O155" s="146" t="s">
        <v>62</v>
      </c>
      <c r="P155" s="143" t="s">
        <v>63</v>
      </c>
      <c r="Q155" s="143" t="s">
        <v>63</v>
      </c>
      <c r="R155" s="146">
        <v>74</v>
      </c>
      <c r="S155" s="146">
        <v>81</v>
      </c>
      <c r="T155" s="146" t="s">
        <v>85</v>
      </c>
      <c r="U155" s="146">
        <v>149</v>
      </c>
      <c r="V155" s="178" t="str">
        <f>CHOOSE(MATCH(U:U,{0,1,140,150,160,800000000}),"VACIO","140 y -","140-150","150-160","&gt;160","")</f>
        <v>140-150</v>
      </c>
      <c r="W155" s="146">
        <v>90</v>
      </c>
      <c r="X155" s="178" t="str">
        <f>CHOOSE(MATCH(W:W,{0,1,90,120,800000000}),"VACIO","90 y -","90-120","&gt;120","")</f>
        <v>90-120</v>
      </c>
      <c r="Y155" s="146" t="s">
        <v>65</v>
      </c>
      <c r="Z155" s="146" t="s">
        <v>65</v>
      </c>
      <c r="AA155" s="146" t="s">
        <v>65</v>
      </c>
      <c r="AB155" s="146" t="s">
        <v>63</v>
      </c>
      <c r="AC155" s="146" t="s">
        <v>72</v>
      </c>
      <c r="AD155" s="196" t="s">
        <v>73</v>
      </c>
      <c r="AE155" s="198">
        <v>43746</v>
      </c>
      <c r="AF155" s="197" t="s">
        <v>355</v>
      </c>
      <c r="AG155" s="219" t="s">
        <v>65</v>
      </c>
      <c r="AH155" s="219" t="s">
        <v>98</v>
      </c>
      <c r="AI155" s="198">
        <v>43270</v>
      </c>
      <c r="AJ155" s="218">
        <v>151</v>
      </c>
      <c r="AK155" s="147">
        <v>43682</v>
      </c>
      <c r="AL155" s="146">
        <v>186</v>
      </c>
      <c r="AM155" s="146">
        <v>128</v>
      </c>
      <c r="AN155" s="178" t="str">
        <f>CHOOSE(MATCH(AM:AM,{0,1,100,800000000}),"VACIO","100 y -","100 y +","")</f>
        <v>100 y +</v>
      </c>
      <c r="AO155" s="146">
        <v>37</v>
      </c>
      <c r="AP155" s="146">
        <v>104</v>
      </c>
      <c r="AQ155" s="146">
        <v>8</v>
      </c>
      <c r="AR155" s="178" t="str">
        <f>CHOOSE(MATCH(AQ:AQ,{0,1,7,8,9,12,30}),"VACIO","7 y -","7-8","8-9","9-12","&gt;12","")</f>
        <v>8-9</v>
      </c>
      <c r="AS155" s="146">
        <v>94</v>
      </c>
      <c r="AT155" s="178" t="str">
        <f>CHOOSE(MATCH(AS:AS,{0,0.1,30,80000000}),"VACIO","30 y -","30 y +","")</f>
        <v>30 y +</v>
      </c>
      <c r="AU155" s="146">
        <v>0.3</v>
      </c>
      <c r="AV155" s="236">
        <v>144</v>
      </c>
      <c r="AW155" s="178" t="str">
        <f>CHOOSE(MATCH(AV:AV,{0,0.1,30,80000000}),"VACIO","30 y -","30 y +","")</f>
        <v>30 y +</v>
      </c>
      <c r="AX155" s="242">
        <v>56</v>
      </c>
      <c r="AY155" s="178" t="str">
        <f ca="1">CHOOSE(MATCH(AX:AX,{0,1,15,30,45,60,80000000}),"VACIO","15 y -","15-29","30-44","45-59","60 y +","")</f>
        <v>45-59</v>
      </c>
      <c r="AZ155" s="146"/>
      <c r="BA155" s="147">
        <v>42696</v>
      </c>
      <c r="BB155" s="247" t="str">
        <f ca="1" t="shared" si="13"/>
        <v>No Vigente</v>
      </c>
      <c r="BC155" s="146" t="s">
        <v>218</v>
      </c>
      <c r="BD155" s="147">
        <v>43746</v>
      </c>
      <c r="BE155" s="144">
        <v>43922</v>
      </c>
      <c r="BF155" s="251" t="str">
        <f ca="1" t="shared" si="16"/>
        <v>activo</v>
      </c>
      <c r="BG155" s="196"/>
    </row>
    <row r="156" s="129" customFormat="1" ht="15" customHeight="1" spans="1:59">
      <c r="A156" s="142" t="s">
        <v>513</v>
      </c>
      <c r="B156" s="143" t="s">
        <v>514</v>
      </c>
      <c r="C156" s="143">
        <v>704</v>
      </c>
      <c r="D156" s="144">
        <v>18451</v>
      </c>
      <c r="E156" s="175">
        <f ca="1" t="shared" si="17"/>
        <v>43990</v>
      </c>
      <c r="F156" s="176">
        <f ca="1" t="shared" si="18"/>
        <v>25539</v>
      </c>
      <c r="G156" s="177">
        <f ca="1" t="shared" si="19"/>
        <v>69</v>
      </c>
      <c r="H15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6" s="143">
        <v>1</v>
      </c>
      <c r="J156" s="144">
        <v>43171</v>
      </c>
      <c r="K156" s="143" t="s">
        <v>101</v>
      </c>
      <c r="L156" s="143" t="s">
        <v>60</v>
      </c>
      <c r="M156" s="143" t="s">
        <v>515</v>
      </c>
      <c r="N156" s="143" t="s">
        <v>89</v>
      </c>
      <c r="O156" s="143" t="s">
        <v>89</v>
      </c>
      <c r="P156" s="143" t="s">
        <v>63</v>
      </c>
      <c r="Q156" s="143" t="s">
        <v>63</v>
      </c>
      <c r="R156" s="143">
        <v>82</v>
      </c>
      <c r="S156" s="143">
        <v>85.5</v>
      </c>
      <c r="T156" s="143" t="s">
        <v>64</v>
      </c>
      <c r="U156" s="143">
        <v>138</v>
      </c>
      <c r="V156" s="178" t="str">
        <f>CHOOSE(MATCH(U:U,{0,1,140,150,160,800000000}),"VACIO","140 y -","140-150","150-160","&gt;160","")</f>
        <v>140 y -</v>
      </c>
      <c r="W156" s="143">
        <v>82</v>
      </c>
      <c r="X156" s="178" t="str">
        <f>CHOOSE(MATCH(W:W,{0,1,90,120,800000000}),"VACIO","90 y -","90-120","&gt;120","")</f>
        <v>90 y -</v>
      </c>
      <c r="Y156" s="143" t="s">
        <v>63</v>
      </c>
      <c r="Z156" s="143" t="s">
        <v>65</v>
      </c>
      <c r="AA156" s="143" t="s">
        <v>65</v>
      </c>
      <c r="AB156" s="143" t="s">
        <v>65</v>
      </c>
      <c r="AC156" s="143" t="s">
        <v>66</v>
      </c>
      <c r="AD156" s="193" t="s">
        <v>73</v>
      </c>
      <c r="AE156" s="195"/>
      <c r="AF156" s="195"/>
      <c r="AG156" s="216" t="s">
        <v>63</v>
      </c>
      <c r="AH156" s="216" t="s">
        <v>472</v>
      </c>
      <c r="AI156" s="194">
        <v>43489</v>
      </c>
      <c r="AJ156" s="217">
        <v>102</v>
      </c>
      <c r="AK156" s="144">
        <v>43438</v>
      </c>
      <c r="AL156" s="143">
        <v>189</v>
      </c>
      <c r="AM156" s="143">
        <v>87</v>
      </c>
      <c r="AN156" s="178" t="str">
        <f>CHOOSE(MATCH(AM:AM,{0,1,100,800000000}),"VACIO","100 y -","100 y +","")</f>
        <v>100 y -</v>
      </c>
      <c r="AO156" s="143">
        <v>68</v>
      </c>
      <c r="AP156" s="143">
        <v>170</v>
      </c>
      <c r="AQ156" s="143">
        <v>5.7</v>
      </c>
      <c r="AR156" s="178" t="str">
        <f>CHOOSE(MATCH(AQ:AQ,{0,1,7,8,9,12,30}),"VACIO","7 y -","7-8","8-9","9-12","&gt;12","")</f>
        <v>7 y -</v>
      </c>
      <c r="AS156" s="143">
        <v>6</v>
      </c>
      <c r="AT156" s="178" t="str">
        <f>CHOOSE(MATCH(AS:AS,{0,0.1,30,80000000}),"VACIO","30 y -","30 y +","")</f>
        <v>30 y -</v>
      </c>
      <c r="AU156" s="143">
        <v>1</v>
      </c>
      <c r="AV156" s="236">
        <v>14.2</v>
      </c>
      <c r="AW156" s="178" t="str">
        <f>CHOOSE(MATCH(AV:AV,{0,0.1,30,80000000}),"VACIO","30 y -","30 y +","")</f>
        <v>30 y -</v>
      </c>
      <c r="AX156" s="242">
        <v>76</v>
      </c>
      <c r="AY156" s="178" t="str">
        <f ca="1">CHOOSE(MATCH(AX:AX,{0,1,15,30,45,60,80000000}),"VACIO","15 y -","15-29","30-44","45-59","60 y +","")</f>
        <v>60 y +</v>
      </c>
      <c r="AZ156" s="143" t="s">
        <v>76</v>
      </c>
      <c r="BA156" s="144"/>
      <c r="BB156" s="247" t="str">
        <f ca="1" t="shared" si="13"/>
        <v>No Vigente</v>
      </c>
      <c r="BC156" s="143"/>
      <c r="BD156" s="144">
        <v>43691</v>
      </c>
      <c r="BE156" s="144">
        <v>43922</v>
      </c>
      <c r="BF156" s="251" t="str">
        <f ca="1" t="shared" si="16"/>
        <v>activo</v>
      </c>
      <c r="BG156" s="193"/>
    </row>
    <row r="157" s="129" customFormat="1" ht="15" customHeight="1" spans="1:59">
      <c r="A157" s="145" t="s">
        <v>516</v>
      </c>
      <c r="B157" s="146" t="s">
        <v>517</v>
      </c>
      <c r="C157" s="146">
        <v>2542</v>
      </c>
      <c r="D157" s="147">
        <v>16805</v>
      </c>
      <c r="E157" s="175">
        <f ca="1" t="shared" si="17"/>
        <v>43990</v>
      </c>
      <c r="F157" s="176">
        <f ca="1" t="shared" si="18"/>
        <v>27185</v>
      </c>
      <c r="G157" s="177">
        <f ca="1" t="shared" si="19"/>
        <v>74</v>
      </c>
      <c r="H15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7" s="146">
        <v>1</v>
      </c>
      <c r="J157" s="147">
        <v>39086</v>
      </c>
      <c r="K157" s="146" t="s">
        <v>101</v>
      </c>
      <c r="L157" s="146" t="s">
        <v>102</v>
      </c>
      <c r="M157" s="146"/>
      <c r="N157" s="146" t="s">
        <v>62</v>
      </c>
      <c r="O157" s="146" t="s">
        <v>62</v>
      </c>
      <c r="P157" s="143" t="s">
        <v>63</v>
      </c>
      <c r="Q157" s="143" t="s">
        <v>63</v>
      </c>
      <c r="R157" s="146">
        <v>89</v>
      </c>
      <c r="S157" s="146">
        <v>89</v>
      </c>
      <c r="T157" s="146" t="s">
        <v>64</v>
      </c>
      <c r="U157" s="146">
        <v>104</v>
      </c>
      <c r="V157" s="178" t="str">
        <f>CHOOSE(MATCH(U:U,{0,1,140,150,160,800000000}),"VACIO","140 y -","140-150","150-160","&gt;160","")</f>
        <v>140 y -</v>
      </c>
      <c r="W157" s="146">
        <v>65</v>
      </c>
      <c r="X157" s="178" t="str">
        <f>CHOOSE(MATCH(W:W,{0,1,90,120,800000000}),"VACIO","90 y -","90-120","&gt;120","")</f>
        <v>90 y -</v>
      </c>
      <c r="Y157" s="146" t="s">
        <v>63</v>
      </c>
      <c r="Z157" s="146" t="s">
        <v>65</v>
      </c>
      <c r="AA157" s="146" t="s">
        <v>65</v>
      </c>
      <c r="AB157" s="146" t="s">
        <v>63</v>
      </c>
      <c r="AC157" s="146" t="s">
        <v>72</v>
      </c>
      <c r="AD157" s="196" t="s">
        <v>73</v>
      </c>
      <c r="AE157" s="198">
        <v>43684</v>
      </c>
      <c r="AF157" s="197" t="s">
        <v>333</v>
      </c>
      <c r="AG157" s="219" t="s">
        <v>63</v>
      </c>
      <c r="AH157" s="219" t="s">
        <v>259</v>
      </c>
      <c r="AI157" s="198">
        <v>43895</v>
      </c>
      <c r="AJ157" s="218">
        <v>159</v>
      </c>
      <c r="AK157" s="147">
        <v>43684</v>
      </c>
      <c r="AL157" s="146">
        <v>157</v>
      </c>
      <c r="AM157" s="146">
        <v>93</v>
      </c>
      <c r="AN157" s="178" t="str">
        <f>CHOOSE(MATCH(AM:AM,{0,1,100,800000000}),"VACIO","100 y -","100 y +","")</f>
        <v>100 y -</v>
      </c>
      <c r="AO157" s="146">
        <v>42</v>
      </c>
      <c r="AP157" s="146">
        <v>110</v>
      </c>
      <c r="AQ157" s="146">
        <v>8</v>
      </c>
      <c r="AR157" s="178" t="str">
        <f>CHOOSE(MATCH(AQ:AQ,{0,1,7,8,9,12,30}),"VACIO","7 y -","7-8","8-9","9-12","&gt;12","")</f>
        <v>8-9</v>
      </c>
      <c r="AS157" s="143">
        <v>1</v>
      </c>
      <c r="AT157" s="178" t="str">
        <f>CHOOSE(MATCH(AS:AS,{0,0.1,30,80000000}),"VACIO","30 y -","30 y +","")</f>
        <v>30 y -</v>
      </c>
      <c r="AU157" s="146">
        <v>0.9</v>
      </c>
      <c r="AV157" s="236">
        <v>20.9</v>
      </c>
      <c r="AW157" s="178" t="str">
        <f>CHOOSE(MATCH(AV:AV,{0,0.1,30,80000000}),"VACIO","30 y -","30 y +","")</f>
        <v>30 y -</v>
      </c>
      <c r="AX157" s="242">
        <v>84</v>
      </c>
      <c r="AY157" s="178" t="str">
        <f ca="1">CHOOSE(MATCH(AX:AX,{0,1,15,30,45,60,80000000}),"VACIO","15 y -","15-29","30-44","45-59","60 y +","")</f>
        <v>60 y +</v>
      </c>
      <c r="AZ157" s="146"/>
      <c r="BA157" s="147">
        <v>42998</v>
      </c>
      <c r="BB157" s="247" t="str">
        <f ca="1" t="shared" ref="BB157:BB220" si="20">IF((E:E-BA:BA)&lt;365,"Vigente","No Vigente")</f>
        <v>No Vigente</v>
      </c>
      <c r="BC157" s="146" t="s">
        <v>218</v>
      </c>
      <c r="BD157" s="147">
        <v>43895</v>
      </c>
      <c r="BE157" s="144">
        <v>43952</v>
      </c>
      <c r="BF157" s="251" t="str">
        <f ca="1" t="shared" si="16"/>
        <v>activo</v>
      </c>
      <c r="BG157" s="196"/>
    </row>
    <row r="158" s="129" customFormat="1" ht="15" customHeight="1" spans="1:59">
      <c r="A158" s="145" t="s">
        <v>518</v>
      </c>
      <c r="B158" s="146" t="s">
        <v>519</v>
      </c>
      <c r="C158" s="146">
        <v>4292</v>
      </c>
      <c r="D158" s="147">
        <v>23103</v>
      </c>
      <c r="E158" s="175">
        <f ca="1" t="shared" si="17"/>
        <v>43990</v>
      </c>
      <c r="F158" s="176">
        <f ca="1" t="shared" si="18"/>
        <v>20887</v>
      </c>
      <c r="G158" s="177">
        <f ca="1" t="shared" si="19"/>
        <v>57</v>
      </c>
      <c r="H15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8" s="146">
        <v>1</v>
      </c>
      <c r="J158" s="147">
        <v>40850</v>
      </c>
      <c r="K158" s="146" t="s">
        <v>59</v>
      </c>
      <c r="L158" s="146" t="s">
        <v>70</v>
      </c>
      <c r="M158" s="146" t="s">
        <v>124</v>
      </c>
      <c r="N158" s="146" t="s">
        <v>62</v>
      </c>
      <c r="O158" s="146" t="s">
        <v>62</v>
      </c>
      <c r="P158" s="143" t="s">
        <v>63</v>
      </c>
      <c r="Q158" s="143" t="s">
        <v>63</v>
      </c>
      <c r="R158" s="146">
        <v>57.5</v>
      </c>
      <c r="S158" s="146">
        <v>60</v>
      </c>
      <c r="T158" s="146" t="s">
        <v>85</v>
      </c>
      <c r="U158" s="146">
        <v>122</v>
      </c>
      <c r="V158" s="178" t="str">
        <f>CHOOSE(MATCH(U:U,{0;1;140;150;160;800000000}),"VACIO","140 y -","140-150","150-160","&gt;160","")</f>
        <v>140 y -</v>
      </c>
      <c r="W158" s="146">
        <v>80</v>
      </c>
      <c r="X158" s="178" t="str">
        <f>CHOOSE(MATCH(W:W,{0,1,90,120,800000000}),"VACIO","90 y -","90-120","&gt;120","")</f>
        <v>90 y -</v>
      </c>
      <c r="Y158" s="146" t="s">
        <v>65</v>
      </c>
      <c r="Z158" s="146" t="s">
        <v>63</v>
      </c>
      <c r="AA158" s="146" t="s">
        <v>63</v>
      </c>
      <c r="AB158" s="146" t="s">
        <v>65</v>
      </c>
      <c r="AC158" s="146" t="s">
        <v>72</v>
      </c>
      <c r="AD158" s="196" t="s">
        <v>73</v>
      </c>
      <c r="AE158" s="198">
        <v>43672</v>
      </c>
      <c r="AF158" s="197" t="s">
        <v>73</v>
      </c>
      <c r="AG158" s="219" t="s">
        <v>63</v>
      </c>
      <c r="AH158" s="219"/>
      <c r="AI158" s="197"/>
      <c r="AJ158" s="218">
        <v>173</v>
      </c>
      <c r="AK158" s="147">
        <v>43643</v>
      </c>
      <c r="AL158" s="146">
        <v>250</v>
      </c>
      <c r="AM158" s="146">
        <v>163</v>
      </c>
      <c r="AN158" s="178" t="str">
        <f>CHOOSE(MATCH(AM:AM,{0,1,100,800000000}),"VACIO","100 y -","100 y +","")</f>
        <v>100 y +</v>
      </c>
      <c r="AO158" s="146">
        <v>43</v>
      </c>
      <c r="AP158" s="146">
        <v>221</v>
      </c>
      <c r="AQ158" s="146">
        <v>9.4</v>
      </c>
      <c r="AR158" s="178" t="str">
        <f>CHOOSE(MATCH(AQ:AQ,{0;1;7;8;9;12;30}),"VACIO","7 y -","7-8","8-9","9-12","&gt;12","")</f>
        <v>9-12</v>
      </c>
      <c r="AS158" s="146">
        <v>73</v>
      </c>
      <c r="AT158" s="178" t="str">
        <f>CHOOSE(MATCH(AS:AS,{0,0.1,30,80000000}),"VACIO","30 y -","30 y +","")</f>
        <v>30 y +</v>
      </c>
      <c r="AU158" s="146">
        <v>0.8</v>
      </c>
      <c r="AV158" s="236">
        <f>IFERROR(AS:AS/AU:AU,"")</f>
        <v>91.25</v>
      </c>
      <c r="AW158" s="178" t="str">
        <f>CHOOSE(MATCH(AV:AV,{0,0.1,30,80000000}),"VACIO","30 y -","30 y +","")</f>
        <v>30 y +</v>
      </c>
      <c r="AX158" s="242">
        <v>83</v>
      </c>
      <c r="AY158" s="178" t="str">
        <f ca="1">CHOOSE(MATCH(AX:AX,{0,1,15,30,45,60,80000000}),"VACIO","15 y -","15-29","30-44","45-59","60 y +","")</f>
        <v>60 y +</v>
      </c>
      <c r="AZ158" s="146" t="s">
        <v>76</v>
      </c>
      <c r="BA158" s="147">
        <v>43339</v>
      </c>
      <c r="BB158" s="247" t="str">
        <f ca="1" t="shared" si="20"/>
        <v>No Vigente</v>
      </c>
      <c r="BC158" s="146" t="s">
        <v>218</v>
      </c>
      <c r="BD158" s="147">
        <v>43672</v>
      </c>
      <c r="BE158" s="147">
        <v>43800</v>
      </c>
      <c r="BF158" s="251" t="str">
        <f ca="1" t="shared" si="16"/>
        <v>activo</v>
      </c>
      <c r="BG158" s="196"/>
    </row>
    <row r="159" s="129" customFormat="1" ht="15" customHeight="1" spans="1:59">
      <c r="A159" s="142" t="s">
        <v>520</v>
      </c>
      <c r="B159" s="143" t="s">
        <v>521</v>
      </c>
      <c r="C159" s="143">
        <v>7073</v>
      </c>
      <c r="D159" s="144">
        <v>20506</v>
      </c>
      <c r="E159" s="175">
        <f ca="1" t="shared" si="17"/>
        <v>43990</v>
      </c>
      <c r="F159" s="176">
        <f ca="1" t="shared" si="18"/>
        <v>23484</v>
      </c>
      <c r="G159" s="177">
        <f ca="1" t="shared" si="19"/>
        <v>64</v>
      </c>
      <c r="H15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9" s="143">
        <v>1</v>
      </c>
      <c r="J159" s="144">
        <v>43011</v>
      </c>
      <c r="K159" s="143" t="s">
        <v>59</v>
      </c>
      <c r="L159" s="143" t="s">
        <v>102</v>
      </c>
      <c r="M159" s="143" t="s">
        <v>61</v>
      </c>
      <c r="N159" s="143"/>
      <c r="O159" s="143"/>
      <c r="P159" s="143" t="s">
        <v>63</v>
      </c>
      <c r="Q159" s="143" t="s">
        <v>63</v>
      </c>
      <c r="R159" s="143">
        <v>70.5</v>
      </c>
      <c r="S159" s="143">
        <v>70.5</v>
      </c>
      <c r="T159" s="143" t="s">
        <v>64</v>
      </c>
      <c r="U159" s="143">
        <v>140</v>
      </c>
      <c r="V159" s="178" t="str">
        <f>CHOOSE(MATCH(U:U,{0,1,140,150,160,800000000}),"VACIO","140 y -","140-150","150-160","&gt;160","")</f>
        <v>140-150</v>
      </c>
      <c r="W159" s="143">
        <v>100</v>
      </c>
      <c r="X159" s="178" t="str">
        <f>CHOOSE(MATCH(W:W,{0,1,90,120,800000000}),"VACIO","90 y -","90-120","&gt;120","")</f>
        <v>90-120</v>
      </c>
      <c r="Y159" s="143" t="s">
        <v>63</v>
      </c>
      <c r="Z159" s="143" t="s">
        <v>65</v>
      </c>
      <c r="AA159" s="143" t="s">
        <v>63</v>
      </c>
      <c r="AB159" s="143" t="s">
        <v>63</v>
      </c>
      <c r="AC159" s="143" t="s">
        <v>66</v>
      </c>
      <c r="AD159" s="193" t="s">
        <v>73</v>
      </c>
      <c r="AE159" s="194">
        <v>43011</v>
      </c>
      <c r="AF159" s="195" t="s">
        <v>74</v>
      </c>
      <c r="AG159" s="216"/>
      <c r="AH159" s="216"/>
      <c r="AI159" s="195"/>
      <c r="AJ159" s="217">
        <v>85</v>
      </c>
      <c r="AK159" s="144">
        <v>43005</v>
      </c>
      <c r="AL159" s="143">
        <v>239</v>
      </c>
      <c r="AM159" s="143"/>
      <c r="AN159" s="178" t="str">
        <f>CHOOSE(MATCH(AM:AM,{0,1,100,800000000}),"VACIO","100 y -","100 y +","")</f>
        <v>VACIO</v>
      </c>
      <c r="AO159" s="143">
        <v>26</v>
      </c>
      <c r="AP159" s="143">
        <v>1099</v>
      </c>
      <c r="AQ159" s="143">
        <v>5.5</v>
      </c>
      <c r="AR159" s="178" t="str">
        <f>CHOOSE(MATCH(AQ:AQ,{0,1,7,8,9,12,30}),"VACIO","7 y -","7-8","8-9","9-12","&gt;12","")</f>
        <v>7 y -</v>
      </c>
      <c r="AS159" s="143">
        <v>5</v>
      </c>
      <c r="AT159" s="178" t="str">
        <f>CHOOSE(MATCH(AS:AS,{0,0.1,30,80000000}),"VACIO","30 y -","30 y +","")</f>
        <v>30 y -</v>
      </c>
      <c r="AU159" s="143">
        <v>0.7</v>
      </c>
      <c r="AV159" s="236">
        <f>IFERROR(AS:AS/AU:AU,"")</f>
        <v>7.14285714285714</v>
      </c>
      <c r="AW159" s="178" t="str">
        <f>CHOOSE(MATCH(AV:AV,{0,0.1,30,80000000}),"VACIO","30 y -","30 y +","")</f>
        <v>30 y -</v>
      </c>
      <c r="AX159" s="242">
        <v>93</v>
      </c>
      <c r="AY159" s="178" t="str">
        <f ca="1">CHOOSE(MATCH(AX:AX,{0,1,15,30,45,60,80000000}),"VACIO","15 y -","15-29","30-44","45-59","60 y +","")</f>
        <v>60 y +</v>
      </c>
      <c r="AZ159" s="143"/>
      <c r="BA159" s="144">
        <v>43025</v>
      </c>
      <c r="BB159" s="247" t="str">
        <f ca="1" t="shared" si="20"/>
        <v>No Vigente</v>
      </c>
      <c r="BC159" s="143" t="s">
        <v>218</v>
      </c>
      <c r="BD159" s="144">
        <v>43011</v>
      </c>
      <c r="BE159" s="144">
        <v>43134</v>
      </c>
      <c r="BF159" s="251" t="str">
        <f ca="1" t="shared" si="16"/>
        <v>pasivo</v>
      </c>
      <c r="BG159" s="193"/>
    </row>
    <row r="160" s="52" customFormat="1" ht="15" customHeight="1" spans="1:59">
      <c r="A160" s="268" t="s">
        <v>522</v>
      </c>
      <c r="B160" s="269" t="s">
        <v>523</v>
      </c>
      <c r="C160" s="269">
        <v>2221</v>
      </c>
      <c r="D160" s="270">
        <v>20820</v>
      </c>
      <c r="E160" s="175">
        <f ca="1" t="shared" si="17"/>
        <v>43990</v>
      </c>
      <c r="F160" s="176">
        <f ca="1" t="shared" si="18"/>
        <v>23170</v>
      </c>
      <c r="G160" s="64">
        <f ca="1" t="shared" si="19"/>
        <v>63</v>
      </c>
      <c r="H160" s="65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60" s="280">
        <v>1</v>
      </c>
      <c r="J160" s="270">
        <v>41523</v>
      </c>
      <c r="K160" s="280" t="s">
        <v>59</v>
      </c>
      <c r="L160" s="280" t="s">
        <v>60</v>
      </c>
      <c r="M160" s="280"/>
      <c r="N160" s="280" t="s">
        <v>62</v>
      </c>
      <c r="O160" s="280" t="s">
        <v>62</v>
      </c>
      <c r="P160" s="56" t="s">
        <v>63</v>
      </c>
      <c r="Q160" s="56" t="s">
        <v>63</v>
      </c>
      <c r="R160" s="269">
        <v>60</v>
      </c>
      <c r="S160" s="269">
        <v>58.5</v>
      </c>
      <c r="T160" s="280" t="s">
        <v>85</v>
      </c>
      <c r="U160" s="269">
        <v>128</v>
      </c>
      <c r="V160" s="178" t="str">
        <f>CHOOSE(MATCH(U:U,{0,1,140,150,160,800000000}),"VACIO","140 y -","140-150","150-160","&gt;160","")</f>
        <v>140 y -</v>
      </c>
      <c r="W160" s="269">
        <v>78</v>
      </c>
      <c r="X160" s="178" t="str">
        <f>CHOOSE(MATCH(W:W,{0,1,90,120,800000000}),"VACIO","90 y -","90-120","&gt;120","")</f>
        <v>90 y -</v>
      </c>
      <c r="Y160" s="280" t="s">
        <v>63</v>
      </c>
      <c r="Z160" s="280" t="s">
        <v>65</v>
      </c>
      <c r="AA160" s="280" t="s">
        <v>63</v>
      </c>
      <c r="AB160" s="280" t="s">
        <v>65</v>
      </c>
      <c r="AC160" s="280" t="s">
        <v>72</v>
      </c>
      <c r="AD160" s="281" t="s">
        <v>67</v>
      </c>
      <c r="AE160" s="282"/>
      <c r="AF160" s="282"/>
      <c r="AG160" s="287"/>
      <c r="AH160" s="287"/>
      <c r="AI160" s="282"/>
      <c r="AJ160" s="288">
        <v>100</v>
      </c>
      <c r="AK160" s="270">
        <v>43739</v>
      </c>
      <c r="AL160" s="269">
        <v>253</v>
      </c>
      <c r="AM160" s="269">
        <v>120</v>
      </c>
      <c r="AN160" s="178" t="str">
        <f>CHOOSE(MATCH(AM:AM,{0,1,100,800000000}),"VACIO","100 y -","100 y +","")</f>
        <v>100 y +</v>
      </c>
      <c r="AO160" s="269">
        <v>57</v>
      </c>
      <c r="AP160" s="269">
        <v>130</v>
      </c>
      <c r="AQ160" s="269"/>
      <c r="AR160" s="178" t="str">
        <f>CHOOSE(MATCH(AQ:AQ,{0,1,7,8,9,12,30}),"VACIO","7 y -","7-8","8-9","9-12","&gt;12","")</f>
        <v>VACIO</v>
      </c>
      <c r="AS160" s="269">
        <v>11</v>
      </c>
      <c r="AT160" s="178" t="str">
        <f>CHOOSE(MATCH(AS:AS,{0,0.1,30,80000000}),"VACIO","30 y -","30 y +","")</f>
        <v>30 y -</v>
      </c>
      <c r="AU160" s="269">
        <v>0.7</v>
      </c>
      <c r="AV160" s="81">
        <v>16</v>
      </c>
      <c r="AW160" s="178" t="str">
        <f>CHOOSE(MATCH(AV:AV,{0,0.1,30,80000000}),"VACIO","30 y -","30 y +","")</f>
        <v>30 y -</v>
      </c>
      <c r="AX160" s="83">
        <v>92</v>
      </c>
      <c r="AY160" s="178" t="str">
        <f ca="1">CHOOSE(MATCH(AX:AX,{0,1,15,30,45,60,80000000}),"VACIO","15 y -","15-29","30-44","45-59","60 y +","")</f>
        <v>60 y +</v>
      </c>
      <c r="AZ160" s="280" t="s">
        <v>76</v>
      </c>
      <c r="BA160" s="270"/>
      <c r="BB160" s="85" t="str">
        <f ca="1" t="shared" si="20"/>
        <v>No Vigente</v>
      </c>
      <c r="BC160" s="280"/>
      <c r="BD160" s="270">
        <v>43860</v>
      </c>
      <c r="BE160" s="270">
        <v>44013</v>
      </c>
      <c r="BF160" s="252" t="str">
        <f ca="1" t="shared" si="16"/>
        <v>activo</v>
      </c>
      <c r="BG160" s="299" t="s">
        <v>524</v>
      </c>
    </row>
    <row r="161" s="129" customFormat="1" ht="15" customHeight="1" spans="1:59">
      <c r="A161" s="145" t="s">
        <v>525</v>
      </c>
      <c r="B161" s="146" t="s">
        <v>526</v>
      </c>
      <c r="C161" s="146">
        <v>318</v>
      </c>
      <c r="D161" s="147">
        <v>20233</v>
      </c>
      <c r="E161" s="175">
        <f ca="1" t="shared" si="17"/>
        <v>43990</v>
      </c>
      <c r="F161" s="176">
        <f ca="1" t="shared" si="18"/>
        <v>23757</v>
      </c>
      <c r="G161" s="177">
        <f ca="1" t="shared" si="19"/>
        <v>65</v>
      </c>
      <c r="H16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61" s="146">
        <v>1</v>
      </c>
      <c r="J161" s="147">
        <v>40925</v>
      </c>
      <c r="K161" s="146" t="s">
        <v>59</v>
      </c>
      <c r="L161" s="146" t="s">
        <v>102</v>
      </c>
      <c r="M161" s="146" t="s">
        <v>527</v>
      </c>
      <c r="N161" s="146" t="s">
        <v>62</v>
      </c>
      <c r="O161" s="146" t="s">
        <v>62</v>
      </c>
      <c r="P161" s="143" t="s">
        <v>63</v>
      </c>
      <c r="Q161" s="143" t="s">
        <v>63</v>
      </c>
      <c r="R161" s="146">
        <v>111</v>
      </c>
      <c r="S161" s="146">
        <v>94</v>
      </c>
      <c r="T161" s="146" t="s">
        <v>64</v>
      </c>
      <c r="U161" s="146">
        <v>142</v>
      </c>
      <c r="V161" s="178" t="str">
        <f>CHOOSE(MATCH(U:U,{0,1,140,150,160,800000000}),"VACIO","140 y -","140-150","150-160","&gt;160","")</f>
        <v>140-150</v>
      </c>
      <c r="W161" s="146">
        <v>80</v>
      </c>
      <c r="X161" s="178" t="str">
        <f>CHOOSE(MATCH(W:W,{0,1,90,120,800000000}),"VACIO","90 y -","90-120","&gt;120","")</f>
        <v>90 y -</v>
      </c>
      <c r="Y161" s="146" t="s">
        <v>63</v>
      </c>
      <c r="Z161" s="146" t="s">
        <v>65</v>
      </c>
      <c r="AA161" s="146" t="s">
        <v>63</v>
      </c>
      <c r="AB161" s="146" t="s">
        <v>63</v>
      </c>
      <c r="AC161" s="146" t="s">
        <v>72</v>
      </c>
      <c r="AD161" s="196" t="s">
        <v>73</v>
      </c>
      <c r="AE161" s="198">
        <v>43805</v>
      </c>
      <c r="AF161" s="197" t="s">
        <v>73</v>
      </c>
      <c r="AG161" s="219" t="s">
        <v>63</v>
      </c>
      <c r="AH161" s="219"/>
      <c r="AI161" s="197"/>
      <c r="AJ161" s="218">
        <v>232</v>
      </c>
      <c r="AK161" s="147">
        <v>43885</v>
      </c>
      <c r="AL161" s="146">
        <v>179</v>
      </c>
      <c r="AM161" s="146">
        <v>105</v>
      </c>
      <c r="AN161" s="178" t="str">
        <f>CHOOSE(MATCH(AM:AM,{0,1,100,800000000}),"VACIO","100 y -","100 y +","")</f>
        <v>100 y +</v>
      </c>
      <c r="AO161" s="146">
        <v>48</v>
      </c>
      <c r="AP161" s="146">
        <v>123</v>
      </c>
      <c r="AQ161" s="146">
        <v>12.1</v>
      </c>
      <c r="AR161" s="178" t="str">
        <f>CHOOSE(MATCH(AQ:AQ,{0,1,7,8,9,12,30}),"VACIO","7 y -","7-8","8-9","9-12","&gt;12","")</f>
        <v>&gt;12</v>
      </c>
      <c r="AS161" s="146">
        <v>1.1</v>
      </c>
      <c r="AT161" s="178" t="str">
        <f>CHOOSE(MATCH(AS:AS,{0,0.1,30,80000000}),"VACIO","30 y -","30 y +","")</f>
        <v>30 y -</v>
      </c>
      <c r="AU161" s="146">
        <v>0.6</v>
      </c>
      <c r="AV161" s="236"/>
      <c r="AW161" s="178" t="str">
        <f>CHOOSE(MATCH(AV:AV,{0,0.1,30,80000000}),"VACIO","30 y -","30 y +","")</f>
        <v>VACIO</v>
      </c>
      <c r="AX161" s="242">
        <v>99</v>
      </c>
      <c r="AY161" s="178" t="str">
        <f ca="1">CHOOSE(MATCH(AX:AX,{0,1,15,30,45,60,80000000}),"VACIO","15 y -","15-29","30-44","45-59","60 y +","")</f>
        <v>60 y +</v>
      </c>
      <c r="AZ161" s="146"/>
      <c r="BA161" s="147">
        <v>42802</v>
      </c>
      <c r="BB161" s="247" t="str">
        <f ca="1" t="shared" si="20"/>
        <v>No Vigente</v>
      </c>
      <c r="BC161" s="146" t="s">
        <v>218</v>
      </c>
      <c r="BD161" s="147">
        <v>43889</v>
      </c>
      <c r="BE161" s="147">
        <v>43952</v>
      </c>
      <c r="BF161" s="251" t="str">
        <f ca="1" t="shared" si="16"/>
        <v>activo</v>
      </c>
      <c r="BG161" s="146"/>
    </row>
    <row r="162" s="129" customFormat="1" ht="15" customHeight="1" spans="1:59">
      <c r="A162" s="142" t="s">
        <v>528</v>
      </c>
      <c r="B162" s="143" t="s">
        <v>529</v>
      </c>
      <c r="C162" s="143">
        <v>99</v>
      </c>
      <c r="D162" s="144">
        <v>16872</v>
      </c>
      <c r="E162" s="175">
        <f ca="1" t="shared" si="17"/>
        <v>43990</v>
      </c>
      <c r="F162" s="176">
        <f ca="1" t="shared" si="18"/>
        <v>27118</v>
      </c>
      <c r="G162" s="177">
        <f ca="1" t="shared" si="19"/>
        <v>74</v>
      </c>
      <c r="H162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2" s="143">
        <v>1</v>
      </c>
      <c r="J162" s="144">
        <v>43207</v>
      </c>
      <c r="K162" s="143" t="s">
        <v>59</v>
      </c>
      <c r="L162" s="143" t="s">
        <v>70</v>
      </c>
      <c r="M162" s="143"/>
      <c r="N162" s="143" t="s">
        <v>62</v>
      </c>
      <c r="O162" s="143" t="s">
        <v>62</v>
      </c>
      <c r="P162" s="143" t="s">
        <v>63</v>
      </c>
      <c r="Q162" s="143" t="s">
        <v>63</v>
      </c>
      <c r="R162" s="143">
        <v>55.8</v>
      </c>
      <c r="S162" s="143">
        <v>56</v>
      </c>
      <c r="T162" s="143" t="s">
        <v>76</v>
      </c>
      <c r="U162" s="143">
        <v>103</v>
      </c>
      <c r="V162" s="178" t="str">
        <f>CHOOSE(MATCH(U:U,{0,1,140,150,160,800000000}),"VACIO","140 y -","140-150","150-160","&gt;160","")</f>
        <v>140 y -</v>
      </c>
      <c r="W162" s="143">
        <v>60</v>
      </c>
      <c r="X162" s="178" t="str">
        <f>CHOOSE(MATCH(W:W,{0,1,90,120,800000000}),"VACIO","90 y -","90-120","&gt;120","")</f>
        <v>90 y -</v>
      </c>
      <c r="Y162" s="143" t="s">
        <v>63</v>
      </c>
      <c r="Z162" s="143" t="s">
        <v>63</v>
      </c>
      <c r="AA162" s="143" t="s">
        <v>63</v>
      </c>
      <c r="AB162" s="143" t="s">
        <v>63</v>
      </c>
      <c r="AC162" s="143" t="s">
        <v>72</v>
      </c>
      <c r="AD162" s="193" t="s">
        <v>74</v>
      </c>
      <c r="AE162" s="194">
        <v>43207</v>
      </c>
      <c r="AF162" s="195" t="s">
        <v>74</v>
      </c>
      <c r="AG162" s="216"/>
      <c r="AH162" s="216" t="s">
        <v>404</v>
      </c>
      <c r="AI162" s="194">
        <v>43895</v>
      </c>
      <c r="AJ162" s="217">
        <v>101</v>
      </c>
      <c r="AK162" s="144">
        <v>43391</v>
      </c>
      <c r="AL162" s="143">
        <v>257</v>
      </c>
      <c r="AM162" s="143">
        <v>179</v>
      </c>
      <c r="AN162" s="178" t="str">
        <f>CHOOSE(MATCH(AM:AM,{0,1,100,800000000}),"VACIO","100 y -","100 y +","")</f>
        <v>100 y +</v>
      </c>
      <c r="AO162" s="143">
        <v>60</v>
      </c>
      <c r="AP162" s="143">
        <v>91</v>
      </c>
      <c r="AQ162" s="143">
        <v>5.8</v>
      </c>
      <c r="AR162" s="178" t="str">
        <f>CHOOSE(MATCH(AQ:AQ,{0,1,7,8,9,12,30}),"VACIO","7 y -","7-8","8-9","9-12","&gt;12","")</f>
        <v>7 y -</v>
      </c>
      <c r="AS162" s="143">
        <v>20</v>
      </c>
      <c r="AT162" s="178" t="str">
        <f>CHOOSE(MATCH(AS:AS,{0,0.1,30,80000000}),"VACIO","30 y -","30 y +","")</f>
        <v>30 y -</v>
      </c>
      <c r="AU162" s="143">
        <v>0.7</v>
      </c>
      <c r="AV162" s="236">
        <f>IFERROR(AS:AS/AU:AU,"")</f>
        <v>28.5714285714286</v>
      </c>
      <c r="AW162" s="178" t="str">
        <f>CHOOSE(MATCH(AV:AV,{0,0.1,30,80000000}),"VACIO","30 y -","30 y +","")</f>
        <v>30 y -</v>
      </c>
      <c r="AX162" s="242">
        <v>86</v>
      </c>
      <c r="AY162" s="178" t="str">
        <f ca="1">CHOOSE(MATCH(AX:AX,{0,1,15,30,45,60,80000000}),"VACIO","15 y -","15-29","30-44","45-59","60 y +","")</f>
        <v>60 y +</v>
      </c>
      <c r="AZ162" s="143"/>
      <c r="BA162" s="144">
        <v>43227</v>
      </c>
      <c r="BB162" s="247" t="str">
        <f ca="1" t="shared" si="20"/>
        <v>No Vigente</v>
      </c>
      <c r="BC162" s="143" t="s">
        <v>77</v>
      </c>
      <c r="BD162" s="144">
        <v>43895</v>
      </c>
      <c r="BE162" s="144">
        <v>43922</v>
      </c>
      <c r="BF162" s="251" t="str">
        <f ca="1" t="shared" si="16"/>
        <v>activo</v>
      </c>
      <c r="BG162" s="193"/>
    </row>
    <row r="163" s="129" customFormat="1" ht="15" customHeight="1" spans="1:59">
      <c r="A163" s="142" t="s">
        <v>530</v>
      </c>
      <c r="B163" s="143" t="s">
        <v>531</v>
      </c>
      <c r="C163" s="143">
        <v>1003</v>
      </c>
      <c r="D163" s="144">
        <v>23455</v>
      </c>
      <c r="E163" s="175">
        <f ca="1" t="shared" si="17"/>
        <v>43990</v>
      </c>
      <c r="F163" s="176">
        <f ca="1" t="shared" si="18"/>
        <v>20535</v>
      </c>
      <c r="G163" s="177">
        <f ca="1" t="shared" si="19"/>
        <v>56</v>
      </c>
      <c r="H16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3" s="143">
        <v>1</v>
      </c>
      <c r="J163" s="144">
        <v>42055</v>
      </c>
      <c r="K163" s="143" t="s">
        <v>101</v>
      </c>
      <c r="L163" s="143" t="s">
        <v>102</v>
      </c>
      <c r="M163" s="143"/>
      <c r="N163" s="143"/>
      <c r="O163" s="143"/>
      <c r="P163" s="143" t="s">
        <v>63</v>
      </c>
      <c r="Q163" s="143" t="s">
        <v>63</v>
      </c>
      <c r="R163" s="143">
        <v>74</v>
      </c>
      <c r="S163" s="143">
        <v>82</v>
      </c>
      <c r="T163" s="143" t="s">
        <v>85</v>
      </c>
      <c r="U163" s="143">
        <v>140</v>
      </c>
      <c r="V163" s="178" t="str">
        <f>CHOOSE(MATCH(U:U,{0;1;140;150;160;800000000}),"VACIO","140 y -","140-150","150-160","&gt;160","")</f>
        <v>140-150</v>
      </c>
      <c r="W163" s="143">
        <v>90</v>
      </c>
      <c r="X163" s="178" t="str">
        <f>CHOOSE(MATCH(W:W,{0,1,90,120,800000000}),"VACIO","90 y -","90-120","&gt;120","")</f>
        <v>90-120</v>
      </c>
      <c r="Y163" s="143" t="s">
        <v>63</v>
      </c>
      <c r="Z163" s="143" t="s">
        <v>63</v>
      </c>
      <c r="AA163" s="143" t="s">
        <v>65</v>
      </c>
      <c r="AB163" s="143" t="s">
        <v>63</v>
      </c>
      <c r="AC163" s="143" t="s">
        <v>72</v>
      </c>
      <c r="AD163" s="193" t="s">
        <v>73</v>
      </c>
      <c r="AE163" s="228">
        <v>43284</v>
      </c>
      <c r="AF163" s="195" t="s">
        <v>333</v>
      </c>
      <c r="AG163" s="216"/>
      <c r="AH163" s="216"/>
      <c r="AI163" s="195"/>
      <c r="AJ163" s="217">
        <v>213</v>
      </c>
      <c r="AK163" s="144">
        <v>43284</v>
      </c>
      <c r="AL163" s="143">
        <v>253</v>
      </c>
      <c r="AM163" s="143">
        <v>180</v>
      </c>
      <c r="AN163" s="178" t="str">
        <f>CHOOSE(MATCH(AM:AM,{0,1,100,800000000}),"VACIO","100 y -","100 y +","")</f>
        <v>100 y +</v>
      </c>
      <c r="AO163" s="143">
        <v>41</v>
      </c>
      <c r="AP163" s="143">
        <v>159</v>
      </c>
      <c r="AQ163" s="143">
        <v>10.1</v>
      </c>
      <c r="AR163" s="178" t="str">
        <f>CHOOSE(MATCH(AQ:AQ,{0,1,7,8,9,12,30}),"VACIO","7 y -","7-8","8-9","9-12","&gt;12","")</f>
        <v>9-12</v>
      </c>
      <c r="AS163" s="143">
        <v>85</v>
      </c>
      <c r="AT163" s="178" t="str">
        <f>CHOOSE(MATCH(AS:AS,{0,0.1,30,80000000}),"VACIO","30 y -","30 y +","")</f>
        <v>30 y +</v>
      </c>
      <c r="AU163" s="143">
        <v>0.8</v>
      </c>
      <c r="AV163" s="236">
        <v>94.9</v>
      </c>
      <c r="AW163" s="178" t="str">
        <f>CHOOSE(MATCH(AV:AV,{0,0.1,30,80000000}),"VACIO","30 y -","30 y +","")</f>
        <v>30 y +</v>
      </c>
      <c r="AX163" s="242">
        <v>101</v>
      </c>
      <c r="AY163" s="178" t="str">
        <f ca="1">CHOOSE(MATCH(AX:AX,{0,1,15,30,45,60,80000000}),"VACIO","15 y -","15-29","30-44","45-59","60 y +","")</f>
        <v>60 y +</v>
      </c>
      <c r="AZ163" s="143"/>
      <c r="BA163" s="144">
        <v>42844</v>
      </c>
      <c r="BB163" s="247" t="str">
        <f ca="1" t="shared" si="20"/>
        <v>No Vigente</v>
      </c>
      <c r="BC163" s="143" t="s">
        <v>218</v>
      </c>
      <c r="BD163" s="144">
        <v>43284</v>
      </c>
      <c r="BE163" s="144">
        <v>43376</v>
      </c>
      <c r="BF163" s="251" t="str">
        <f ca="1" t="shared" si="16"/>
        <v>pasivo</v>
      </c>
      <c r="BG163" s="193"/>
    </row>
    <row r="164" s="129" customFormat="1" ht="15" customHeight="1" spans="1:59">
      <c r="A164" s="145" t="s">
        <v>532</v>
      </c>
      <c r="B164" s="146" t="s">
        <v>533</v>
      </c>
      <c r="C164" s="146">
        <v>2938</v>
      </c>
      <c r="D164" s="147">
        <v>17198</v>
      </c>
      <c r="E164" s="175">
        <f ca="1" t="shared" si="17"/>
        <v>43990</v>
      </c>
      <c r="F164" s="176">
        <f ca="1" t="shared" si="18"/>
        <v>26792</v>
      </c>
      <c r="G164" s="177">
        <f ca="1" t="shared" si="19"/>
        <v>73</v>
      </c>
      <c r="H164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4" s="146">
        <v>1</v>
      </c>
      <c r="J164" s="147">
        <v>40675</v>
      </c>
      <c r="K164" s="146" t="s">
        <v>59</v>
      </c>
      <c r="L164" s="146" t="s">
        <v>70</v>
      </c>
      <c r="M164" s="146"/>
      <c r="N164" s="146" t="s">
        <v>62</v>
      </c>
      <c r="O164" s="146" t="s">
        <v>62</v>
      </c>
      <c r="P164" s="143" t="s">
        <v>63</v>
      </c>
      <c r="Q164" s="143" t="s">
        <v>63</v>
      </c>
      <c r="R164" s="146">
        <v>99.5</v>
      </c>
      <c r="S164" s="146">
        <v>74</v>
      </c>
      <c r="T164" s="146" t="s">
        <v>64</v>
      </c>
      <c r="U164" s="146">
        <v>110</v>
      </c>
      <c r="V164" s="178" t="str">
        <f>CHOOSE(MATCH(U:U,{0;1;140;150;160;800000000}),"VACIO","140 y -","140-150","150-160","&gt;160","")</f>
        <v>140 y -</v>
      </c>
      <c r="W164" s="146">
        <v>88</v>
      </c>
      <c r="X164" s="178" t="str">
        <f>CHOOSE(MATCH(W:W,{0,1,90,120,800000000}),"VACIO","90 y -","90-120","&gt;120","")</f>
        <v>90 y -</v>
      </c>
      <c r="Y164" s="146" t="s">
        <v>63</v>
      </c>
      <c r="Z164" s="146" t="s">
        <v>63</v>
      </c>
      <c r="AA164" s="146" t="s">
        <v>65</v>
      </c>
      <c r="AB164" s="146" t="s">
        <v>65</v>
      </c>
      <c r="AC164" s="146" t="s">
        <v>72</v>
      </c>
      <c r="AD164" s="196" t="s">
        <v>73</v>
      </c>
      <c r="AE164" s="198">
        <v>43581</v>
      </c>
      <c r="AF164" s="197" t="s">
        <v>73</v>
      </c>
      <c r="AG164" s="219" t="s">
        <v>63</v>
      </c>
      <c r="AH164" s="219" t="s">
        <v>534</v>
      </c>
      <c r="AI164" s="198">
        <v>43581</v>
      </c>
      <c r="AJ164" s="218">
        <v>96</v>
      </c>
      <c r="AK164" s="147">
        <v>43612</v>
      </c>
      <c r="AL164" s="146">
        <v>217</v>
      </c>
      <c r="AM164" s="146">
        <v>133</v>
      </c>
      <c r="AN164" s="178" t="str">
        <f>CHOOSE(MATCH(AM:AM,{0,1,100,800000000}),"VACIO","100 y -","100 y +","")</f>
        <v>100 y +</v>
      </c>
      <c r="AO164" s="146">
        <v>55</v>
      </c>
      <c r="AP164" s="146">
        <v>147</v>
      </c>
      <c r="AQ164" s="146">
        <v>5</v>
      </c>
      <c r="AR164" s="178" t="str">
        <f>CHOOSE(MATCH(AQ:AQ,{0,1,7,8,9,12,30}),"VACIO","7 y -","7-8","8-9","9-12","&gt;12","")</f>
        <v>7 y -</v>
      </c>
      <c r="AS164" s="146">
        <v>4.8</v>
      </c>
      <c r="AT164" s="178" t="str">
        <f>CHOOSE(MATCH(AS:AS,{0,0.1,30,80000000}),"VACIO","30 y -","30 y +","")</f>
        <v>30 y -</v>
      </c>
      <c r="AU164" s="146">
        <v>0.7</v>
      </c>
      <c r="AV164" s="236"/>
      <c r="AW164" s="178" t="str">
        <f>CHOOSE(MATCH(AV:AV,{0,0.1,30,80000000}),"VACIO","30 y -","30 y +","")</f>
        <v>VACIO</v>
      </c>
      <c r="AX164" s="242">
        <v>86</v>
      </c>
      <c r="AY164" s="178" t="str">
        <f ca="1">CHOOSE(MATCH(AX:AX,{0,1,15,30,45,60,80000000}),"VACIO","15 y -","15-29","30-44","45-59","60 y +","")</f>
        <v>60 y +</v>
      </c>
      <c r="AZ164" s="146" t="s">
        <v>76</v>
      </c>
      <c r="BA164" s="147">
        <v>42849</v>
      </c>
      <c r="BB164" s="247" t="str">
        <f ca="1" t="shared" si="20"/>
        <v>No Vigente</v>
      </c>
      <c r="BC164" s="146" t="s">
        <v>77</v>
      </c>
      <c r="BD164" s="147">
        <v>43825</v>
      </c>
      <c r="BE164" s="147">
        <v>43983</v>
      </c>
      <c r="BF164" s="251" t="str">
        <f ca="1" t="shared" si="16"/>
        <v>activo</v>
      </c>
      <c r="BG164" s="254"/>
    </row>
    <row r="165" s="129" customFormat="1" ht="15" customHeight="1" spans="1:59">
      <c r="A165" s="142" t="s">
        <v>535</v>
      </c>
      <c r="B165" s="143" t="s">
        <v>536</v>
      </c>
      <c r="C165" s="143">
        <v>6418</v>
      </c>
      <c r="D165" s="144">
        <v>22770</v>
      </c>
      <c r="E165" s="175">
        <f ca="1" t="shared" si="17"/>
        <v>43990</v>
      </c>
      <c r="F165" s="176">
        <f ca="1" t="shared" si="18"/>
        <v>21220</v>
      </c>
      <c r="G165" s="177">
        <f ca="1" t="shared" si="19"/>
        <v>58</v>
      </c>
      <c r="H16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5" s="143">
        <v>1</v>
      </c>
      <c r="J165" s="144">
        <v>43271</v>
      </c>
      <c r="K165" s="143" t="s">
        <v>59</v>
      </c>
      <c r="L165" s="143" t="s">
        <v>60</v>
      </c>
      <c r="M165" s="143"/>
      <c r="N165" s="143"/>
      <c r="O165" s="143"/>
      <c r="P165" s="143" t="s">
        <v>63</v>
      </c>
      <c r="Q165" s="143" t="s">
        <v>63</v>
      </c>
      <c r="R165" s="143">
        <v>75</v>
      </c>
      <c r="S165" s="143">
        <v>75</v>
      </c>
      <c r="T165" s="143" t="s">
        <v>85</v>
      </c>
      <c r="U165" s="143">
        <v>134</v>
      </c>
      <c r="V165" s="178" t="str">
        <f>CHOOSE(MATCH(U:U,{0,1,140,150,160,800000000}),"VACIO","140 y -","140-150","150-160","&gt;160","")</f>
        <v>140 y -</v>
      </c>
      <c r="W165" s="143">
        <v>86</v>
      </c>
      <c r="X165" s="178" t="str">
        <f>CHOOSE(MATCH(W:W,{0,1,90,120,800000000}),"VACIO","90 y -","90-120","&gt;120","")</f>
        <v>90 y -</v>
      </c>
      <c r="Y165" s="143" t="s">
        <v>63</v>
      </c>
      <c r="Z165" s="143" t="s">
        <v>63</v>
      </c>
      <c r="AA165" s="143" t="s">
        <v>63</v>
      </c>
      <c r="AB165" s="143" t="s">
        <v>63</v>
      </c>
      <c r="AC165" s="143" t="s">
        <v>72</v>
      </c>
      <c r="AD165" s="193"/>
      <c r="AE165" s="195"/>
      <c r="AF165" s="195"/>
      <c r="AG165" s="216"/>
      <c r="AH165" s="216"/>
      <c r="AI165" s="195"/>
      <c r="AJ165" s="217">
        <v>88</v>
      </c>
      <c r="AK165" s="144">
        <v>43215</v>
      </c>
      <c r="AL165" s="143">
        <v>190</v>
      </c>
      <c r="AM165" s="143">
        <v>109</v>
      </c>
      <c r="AN165" s="178" t="str">
        <f>CHOOSE(MATCH(AM:AM,{0,1,100,800000000}),"VACIO","100 y -","100 y +","")</f>
        <v>100 y +</v>
      </c>
      <c r="AO165" s="143">
        <v>48</v>
      </c>
      <c r="AP165" s="143">
        <v>162</v>
      </c>
      <c r="AQ165" s="143"/>
      <c r="AR165" s="178" t="str">
        <f>CHOOSE(MATCH(AQ:AQ,{0,1,7,8,9,12,30}),"VACIO","7 y -","7-8","8-9","9-12","&gt;12","")</f>
        <v>VACIO</v>
      </c>
      <c r="AS165" s="143">
        <v>16</v>
      </c>
      <c r="AT165" s="178" t="str">
        <f>CHOOSE(MATCH(AS:AS,{0,0.1,30,80000000}),"VACIO","30 y -","30 y +","")</f>
        <v>30 y -</v>
      </c>
      <c r="AU165" s="143"/>
      <c r="AV165" s="236"/>
      <c r="AW165" s="178" t="str">
        <f>CHOOSE(MATCH(AV:AV,{0,0.1,30,80000000}),"VACIO","30 y -","30 y +","")</f>
        <v>VACIO</v>
      </c>
      <c r="AX165" s="242"/>
      <c r="AY165" s="178" t="str">
        <f ca="1">CHOOSE(MATCH(AX:AX,{0,1,15,30,45,60,80000000}),"VACIO","15 y -","15-29","30-44","45-59","60 y +","")</f>
        <v>VACIO</v>
      </c>
      <c r="AZ165" s="143" t="s">
        <v>76</v>
      </c>
      <c r="BA165" s="144"/>
      <c r="BB165" s="247" t="str">
        <f ca="1" t="shared" si="20"/>
        <v>No Vigente</v>
      </c>
      <c r="BC165" s="143"/>
      <c r="BD165" s="144">
        <v>43343</v>
      </c>
      <c r="BE165" s="144">
        <v>43707</v>
      </c>
      <c r="BF165" s="251" t="str">
        <f ca="1" t="shared" si="16"/>
        <v>activo</v>
      </c>
      <c r="BG165" s="193"/>
    </row>
    <row r="166" s="129" customFormat="1" ht="15" customHeight="1" spans="1:59">
      <c r="A166" s="145" t="s">
        <v>537</v>
      </c>
      <c r="B166" s="146" t="s">
        <v>538</v>
      </c>
      <c r="C166" s="146">
        <v>2804</v>
      </c>
      <c r="D166" s="147">
        <v>14828</v>
      </c>
      <c r="E166" s="175">
        <f ca="1" t="shared" si="17"/>
        <v>43990</v>
      </c>
      <c r="F166" s="176">
        <f ca="1" t="shared" si="18"/>
        <v>29162</v>
      </c>
      <c r="G166" s="177">
        <f ca="1" t="shared" si="19"/>
        <v>79</v>
      </c>
      <c r="H16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66" s="146">
        <v>1</v>
      </c>
      <c r="J166" s="147">
        <v>38996</v>
      </c>
      <c r="K166" s="146" t="s">
        <v>59</v>
      </c>
      <c r="L166" s="146" t="s">
        <v>60</v>
      </c>
      <c r="M166" s="146"/>
      <c r="N166" s="146" t="s">
        <v>62</v>
      </c>
      <c r="O166" s="146" t="s">
        <v>62</v>
      </c>
      <c r="P166" s="143" t="s">
        <v>63</v>
      </c>
      <c r="Q166" s="143" t="s">
        <v>63</v>
      </c>
      <c r="R166" s="146">
        <v>50.5</v>
      </c>
      <c r="S166" s="146">
        <v>50</v>
      </c>
      <c r="T166" s="146" t="s">
        <v>71</v>
      </c>
      <c r="U166" s="146">
        <v>120</v>
      </c>
      <c r="V166" s="178" t="str">
        <f>CHOOSE(MATCH(U:U,{0,1,140,150,160,800000000}),"VACIO","140 y -","140-150","150-160","&gt;160","")</f>
        <v>140 y -</v>
      </c>
      <c r="W166" s="146">
        <v>70</v>
      </c>
      <c r="X166" s="178" t="str">
        <f>CHOOSE(MATCH(W:W,{0;1;90;120;800000000}),"VACIO","90 y -","90-120","&gt;120","")</f>
        <v>90 y -</v>
      </c>
      <c r="Y166" s="146" t="s">
        <v>63</v>
      </c>
      <c r="Z166" s="146" t="s">
        <v>65</v>
      </c>
      <c r="AA166" s="146" t="s">
        <v>65</v>
      </c>
      <c r="AB166" s="146" t="s">
        <v>65</v>
      </c>
      <c r="AC166" s="146" t="s">
        <v>72</v>
      </c>
      <c r="AD166" s="196" t="s">
        <v>73</v>
      </c>
      <c r="AE166" s="197"/>
      <c r="AF166" s="197"/>
      <c r="AG166" s="219" t="s">
        <v>63</v>
      </c>
      <c r="AH166" s="219" t="s">
        <v>81</v>
      </c>
      <c r="AI166" s="198">
        <v>43138</v>
      </c>
      <c r="AJ166" s="218">
        <v>112</v>
      </c>
      <c r="AK166" s="147">
        <v>43227</v>
      </c>
      <c r="AL166" s="146">
        <v>156</v>
      </c>
      <c r="AM166" s="146">
        <v>62</v>
      </c>
      <c r="AN166" s="178" t="str">
        <f>CHOOSE(MATCH(AM:AM,{0,1,100,800000000}),"VACIO","100 y -","100 y +","")</f>
        <v>100 y -</v>
      </c>
      <c r="AO166" s="146">
        <v>75</v>
      </c>
      <c r="AP166" s="146">
        <v>95</v>
      </c>
      <c r="AQ166" s="146"/>
      <c r="AR166" s="178" t="str">
        <f>CHOOSE(MATCH(AQ:AQ,{0,1,7,8,9,12,30}),"VACIO","7 y -","7-8","8-9","9-12","&gt;12","")</f>
        <v>VACIO</v>
      </c>
      <c r="AS166" s="146">
        <v>9</v>
      </c>
      <c r="AT166" s="178" t="str">
        <f>CHOOSE(MATCH(AS:AS,{0,0.1,30,80000000}),"VACIO","30 y -","30 y +","")</f>
        <v>30 y -</v>
      </c>
      <c r="AU166" s="146">
        <v>0.8</v>
      </c>
      <c r="AV166" s="236">
        <v>7.95</v>
      </c>
      <c r="AW166" s="178" t="str">
        <f>CHOOSE(MATCH(AV:AV,{0,0.1,30,80000000}),"VACIO","30 y -","30 y +","")</f>
        <v>30 y -</v>
      </c>
      <c r="AX166" s="242">
        <v>50</v>
      </c>
      <c r="AY166" s="178" t="str">
        <f ca="1">CHOOSE(MATCH(AX:AX,{0,1,15,30,45,60,80000000}),"VACIO","15 y -","15-29","30-44","45-59","60 y +","")</f>
        <v>45-59</v>
      </c>
      <c r="AZ166" s="146"/>
      <c r="BA166" s="147"/>
      <c r="BB166" s="247" t="str">
        <f ca="1" t="shared" si="20"/>
        <v>No Vigente</v>
      </c>
      <c r="BC166" s="146"/>
      <c r="BD166" s="147">
        <v>43652</v>
      </c>
      <c r="BE166" s="147">
        <v>43709</v>
      </c>
      <c r="BF166" s="251" t="str">
        <f ca="1" t="shared" si="16"/>
        <v>activo</v>
      </c>
      <c r="BG166" s="196"/>
    </row>
    <row r="167" s="129" customFormat="1" ht="15" customHeight="1" spans="1:59">
      <c r="A167" s="142" t="s">
        <v>539</v>
      </c>
      <c r="B167" s="143" t="s">
        <v>540</v>
      </c>
      <c r="C167" s="143">
        <v>6127</v>
      </c>
      <c r="D167" s="144">
        <v>21760</v>
      </c>
      <c r="E167" s="175">
        <f ca="1" t="shared" si="17"/>
        <v>43990</v>
      </c>
      <c r="F167" s="176">
        <f ca="1" t="shared" si="18"/>
        <v>22230</v>
      </c>
      <c r="G167" s="177">
        <f ca="1" t="shared" si="19"/>
        <v>60</v>
      </c>
      <c r="H167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67" s="143">
        <v>1</v>
      </c>
      <c r="J167" s="144">
        <v>42129</v>
      </c>
      <c r="K167" s="143" t="s">
        <v>59</v>
      </c>
      <c r="L167" s="143" t="s">
        <v>60</v>
      </c>
      <c r="M167" s="143" t="s">
        <v>61</v>
      </c>
      <c r="N167" s="143" t="s">
        <v>62</v>
      </c>
      <c r="O167" s="143" t="s">
        <v>89</v>
      </c>
      <c r="P167" s="143" t="s">
        <v>63</v>
      </c>
      <c r="Q167" s="143" t="s">
        <v>63</v>
      </c>
      <c r="R167" s="143">
        <v>72</v>
      </c>
      <c r="S167" s="143">
        <v>72.5</v>
      </c>
      <c r="T167" s="143" t="s">
        <v>64</v>
      </c>
      <c r="U167" s="143">
        <v>110</v>
      </c>
      <c r="V167" s="178" t="str">
        <f>CHOOSE(MATCH(U:U,{0,1,140,150,160,800000000}),"VACIO","140 y -","140-150","150-160","&gt;160","")</f>
        <v>140 y -</v>
      </c>
      <c r="W167" s="143">
        <v>72</v>
      </c>
      <c r="X167" s="178" t="str">
        <f>CHOOSE(MATCH(W:W,{0,1,90,120,800000000}),"VACIO","90 y -","90-120","&gt;120","")</f>
        <v>90 y -</v>
      </c>
      <c r="Y167" s="143" t="s">
        <v>63</v>
      </c>
      <c r="Z167" s="143" t="s">
        <v>65</v>
      </c>
      <c r="AA167" s="143" t="s">
        <v>63</v>
      </c>
      <c r="AB167" s="143" t="s">
        <v>65</v>
      </c>
      <c r="AC167" s="143" t="s">
        <v>66</v>
      </c>
      <c r="AD167" s="193" t="s">
        <v>74</v>
      </c>
      <c r="AE167" s="195"/>
      <c r="AF167" s="195"/>
      <c r="AG167" s="216" t="s">
        <v>63</v>
      </c>
      <c r="AH167" s="216"/>
      <c r="AI167" s="195"/>
      <c r="AJ167" s="217">
        <v>92</v>
      </c>
      <c r="AK167" s="144">
        <v>43634</v>
      </c>
      <c r="AL167" s="143">
        <v>149</v>
      </c>
      <c r="AM167" s="143">
        <v>92</v>
      </c>
      <c r="AN167" s="178" t="str">
        <f>CHOOSE(MATCH(AM:AM,{0,1,100,800000000}),"VACIO","100 y -","100 y +","")</f>
        <v>100 y -</v>
      </c>
      <c r="AO167" s="143">
        <v>32</v>
      </c>
      <c r="AP167" s="143">
        <v>131</v>
      </c>
      <c r="AQ167" s="143">
        <v>6.1</v>
      </c>
      <c r="AR167" s="178" t="str">
        <f>CHOOSE(MATCH(AQ:AQ,{0,1,7,8,9,12,30}),"VACIO","7 y -","7-8","8-9","9-12","&gt;12","")</f>
        <v>7 y -</v>
      </c>
      <c r="AS167" s="143">
        <v>5</v>
      </c>
      <c r="AT167" s="178" t="str">
        <f>CHOOSE(MATCH(AS:AS,{0,0.1,30,80000000}),"VACIO","30 y -","30 y +","")</f>
        <v>30 y -</v>
      </c>
      <c r="AU167" s="143">
        <v>0.8</v>
      </c>
      <c r="AV167" s="236">
        <f>IFERROR(AS:AS/AU:AU,"")</f>
        <v>6.25</v>
      </c>
      <c r="AW167" s="178" t="str">
        <f>CHOOSE(MATCH(AV:AV,{0,0.1,30,80000000}),"VACIO","30 y -","30 y +","")</f>
        <v>30 y -</v>
      </c>
      <c r="AX167" s="242">
        <v>94</v>
      </c>
      <c r="AY167" s="178" t="str">
        <f ca="1">CHOOSE(MATCH(AX:AX,{0,1,15,30,45,60,80000000}),"VACIO","15 y -","15-29","30-44","45-59","60 y +","")</f>
        <v>60 y +</v>
      </c>
      <c r="AZ167" s="143"/>
      <c r="BA167" s="144"/>
      <c r="BB167" s="247" t="str">
        <f ca="1" t="shared" si="20"/>
        <v>No Vigente</v>
      </c>
      <c r="BC167" s="143"/>
      <c r="BD167" s="144">
        <v>43657</v>
      </c>
      <c r="BE167" s="144">
        <v>44013</v>
      </c>
      <c r="BF167" s="251" t="str">
        <f ca="1" t="shared" si="16"/>
        <v>activo</v>
      </c>
      <c r="BG167" s="193" t="s">
        <v>229</v>
      </c>
    </row>
    <row r="168" s="129" customFormat="1" ht="15" customHeight="1" spans="1:59">
      <c r="A168" s="142" t="s">
        <v>541</v>
      </c>
      <c r="B168" s="143" t="s">
        <v>542</v>
      </c>
      <c r="C168" s="143">
        <v>4271</v>
      </c>
      <c r="D168" s="144">
        <v>16670</v>
      </c>
      <c r="E168" s="175">
        <f ca="1" t="shared" si="17"/>
        <v>43990</v>
      </c>
      <c r="F168" s="176">
        <f ca="1" t="shared" si="18"/>
        <v>27320</v>
      </c>
      <c r="G168" s="177">
        <f ca="1" t="shared" si="19"/>
        <v>74</v>
      </c>
      <c r="H16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8" s="143">
        <v>1</v>
      </c>
      <c r="J168" s="144">
        <v>43257</v>
      </c>
      <c r="K168" s="143" t="s">
        <v>59</v>
      </c>
      <c r="L168" s="143" t="s">
        <v>60</v>
      </c>
      <c r="M168" s="143" t="s">
        <v>61</v>
      </c>
      <c r="N168" s="143" t="s">
        <v>62</v>
      </c>
      <c r="O168" s="143" t="s">
        <v>62</v>
      </c>
      <c r="P168" s="143" t="s">
        <v>63</v>
      </c>
      <c r="Q168" s="143" t="s">
        <v>63</v>
      </c>
      <c r="R168" s="143">
        <v>73</v>
      </c>
      <c r="S168" s="143">
        <v>76</v>
      </c>
      <c r="T168" s="143" t="s">
        <v>85</v>
      </c>
      <c r="U168" s="143">
        <v>130</v>
      </c>
      <c r="V168" s="178" t="str">
        <f>CHOOSE(MATCH(U:U,{0,1,140,150,160,800000000}),"VACIO","140 y -","140-150","150-160","&gt;160","")</f>
        <v>140 y -</v>
      </c>
      <c r="W168" s="143">
        <v>76</v>
      </c>
      <c r="X168" s="178" t="str">
        <f>CHOOSE(MATCH(W:W,{0,1,90,120,800000000}),"VACIO","90 y -","90-120","&gt;120","")</f>
        <v>90 y -</v>
      </c>
      <c r="Y168" s="143" t="s">
        <v>63</v>
      </c>
      <c r="Z168" s="143" t="s">
        <v>63</v>
      </c>
      <c r="AA168" s="143" t="s">
        <v>63</v>
      </c>
      <c r="AB168" s="143" t="s">
        <v>63</v>
      </c>
      <c r="AC168" s="143" t="s">
        <v>72</v>
      </c>
      <c r="AD168" s="193" t="s">
        <v>67</v>
      </c>
      <c r="AE168" s="195"/>
      <c r="AF168" s="195"/>
      <c r="AG168" s="216"/>
      <c r="AH168" s="216"/>
      <c r="AI168" s="195"/>
      <c r="AJ168" s="217">
        <v>118</v>
      </c>
      <c r="AK168" s="144">
        <v>43844</v>
      </c>
      <c r="AL168" s="143">
        <v>215</v>
      </c>
      <c r="AM168" s="143">
        <v>145</v>
      </c>
      <c r="AN168" s="178" t="str">
        <f>CHOOSE(MATCH(AM:AM,{0,1,100,800000000}),"VACIO","100 y -","100 y +","")</f>
        <v>100 y +</v>
      </c>
      <c r="AO168" s="143">
        <v>41</v>
      </c>
      <c r="AP168" s="143">
        <v>144</v>
      </c>
      <c r="AQ168" s="143"/>
      <c r="AR168" s="178" t="str">
        <f>CHOOSE(MATCH(AQ:AQ,{0,1,7,8,9,12,30}),"VACIO","7 y -","7-8","8-9","9-12","&gt;12","")</f>
        <v>VACIO</v>
      </c>
      <c r="AS168" s="143">
        <v>26</v>
      </c>
      <c r="AT168" s="178" t="str">
        <f>CHOOSE(MATCH(AS:AS,{0,0.1,30,80000000}),"VACIO","30 y -","30 y +","")</f>
        <v>30 y -</v>
      </c>
      <c r="AU168" s="143">
        <v>0.54</v>
      </c>
      <c r="AV168" s="236"/>
      <c r="AW168" s="178" t="str">
        <f>CHOOSE(MATCH(AV:AV,{0,0.1,30,80000000}),"VACIO","30 y -","30 y +","")</f>
        <v>VACIO</v>
      </c>
      <c r="AX168" s="242">
        <v>92</v>
      </c>
      <c r="AY168" s="178" t="str">
        <f ca="1">CHOOSE(MATCH(AX:AX,{0,1,15,30,45,60,80000000}),"VACIO","15 y -","15-29","30-44","45-59","60 y +","")</f>
        <v>60 y +</v>
      </c>
      <c r="AZ168" s="143" t="s">
        <v>76</v>
      </c>
      <c r="BA168" s="144"/>
      <c r="BB168" s="247" t="str">
        <f ca="1" t="shared" si="20"/>
        <v>No Vigente</v>
      </c>
      <c r="BC168" s="143"/>
      <c r="BD168" s="144">
        <v>43845</v>
      </c>
      <c r="BE168" s="144">
        <v>43952</v>
      </c>
      <c r="BF168" s="251"/>
      <c r="BG168" s="193"/>
    </row>
    <row r="169" s="129" customFormat="1" ht="15" customHeight="1" spans="1:59">
      <c r="A169" s="165" t="s">
        <v>543</v>
      </c>
      <c r="B169" s="166" t="s">
        <v>544</v>
      </c>
      <c r="C169" s="166">
        <v>1980</v>
      </c>
      <c r="D169" s="167">
        <v>22262</v>
      </c>
      <c r="E169" s="175">
        <f ca="1" t="shared" si="17"/>
        <v>43990</v>
      </c>
      <c r="F169" s="176">
        <f ca="1" t="shared" si="18"/>
        <v>21728</v>
      </c>
      <c r="G169" s="177">
        <f ca="1" t="shared" si="19"/>
        <v>59</v>
      </c>
      <c r="H16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9" s="166">
        <v>1</v>
      </c>
      <c r="J169" s="167">
        <v>37459</v>
      </c>
      <c r="K169" s="166" t="s">
        <v>101</v>
      </c>
      <c r="L169" s="166" t="s">
        <v>70</v>
      </c>
      <c r="M169" s="166"/>
      <c r="N169" s="166" t="s">
        <v>62</v>
      </c>
      <c r="O169" s="166" t="s">
        <v>62</v>
      </c>
      <c r="P169" s="166" t="s">
        <v>63</v>
      </c>
      <c r="Q169" s="166" t="s">
        <v>63</v>
      </c>
      <c r="R169" s="166">
        <v>64.3</v>
      </c>
      <c r="S169" s="166">
        <v>75</v>
      </c>
      <c r="T169" s="166" t="s">
        <v>85</v>
      </c>
      <c r="U169" s="166">
        <v>144</v>
      </c>
      <c r="V169" s="178" t="str">
        <f>CHOOSE(MATCH(U:U,{0;1;140;150;160;800000000}),"VACIO","140 y -","140-150","150-160","&gt;160","")</f>
        <v>140-150</v>
      </c>
      <c r="W169" s="166">
        <v>82</v>
      </c>
      <c r="X169" s="178" t="str">
        <f>CHOOSE(MATCH(W:W,{0,1,90,120,800000000}),"VACIO","90 y -","90-120","&gt;120","")</f>
        <v>90 y -</v>
      </c>
      <c r="Y169" s="166" t="s">
        <v>65</v>
      </c>
      <c r="Z169" s="166" t="s">
        <v>65</v>
      </c>
      <c r="AA169" s="166" t="s">
        <v>65</v>
      </c>
      <c r="AB169" s="166" t="s">
        <v>65</v>
      </c>
      <c r="AC169" s="166" t="s">
        <v>66</v>
      </c>
      <c r="AD169" s="208" t="s">
        <v>73</v>
      </c>
      <c r="AE169" s="228">
        <v>43826</v>
      </c>
      <c r="AF169" s="209" t="s">
        <v>74</v>
      </c>
      <c r="AG169" s="227" t="s">
        <v>63</v>
      </c>
      <c r="AH169" s="227"/>
      <c r="AI169" s="209"/>
      <c r="AJ169" s="229">
        <v>98</v>
      </c>
      <c r="AK169" s="167">
        <v>43816</v>
      </c>
      <c r="AL169" s="166">
        <v>106</v>
      </c>
      <c r="AM169" s="166">
        <v>37</v>
      </c>
      <c r="AN169" s="178" t="str">
        <f>CHOOSE(MATCH(AM:AM,{0,1,100,800000000}),"VACIO","100 y -","100 y +","")</f>
        <v>100 y -</v>
      </c>
      <c r="AO169" s="166">
        <v>52</v>
      </c>
      <c r="AP169" s="166">
        <v>81</v>
      </c>
      <c r="AQ169" s="166">
        <v>7.2</v>
      </c>
      <c r="AR169" s="178" t="str">
        <f>CHOOSE(MATCH(AQ:AQ,{0,1,7,8,9,12,30}),"VACIO","7 y -","7-8","8-9","9-12","&gt;12","")</f>
        <v>7-8</v>
      </c>
      <c r="AS169" s="166">
        <v>87</v>
      </c>
      <c r="AT169" s="178" t="str">
        <f>CHOOSE(MATCH(AS:AS,{0,0.1,30,80000000}),"VACIO","30 y -","30 y +","")</f>
        <v>30 y +</v>
      </c>
      <c r="AU169" s="166">
        <v>1.7</v>
      </c>
      <c r="AV169" s="238">
        <v>105</v>
      </c>
      <c r="AW169" s="178" t="str">
        <f>CHOOSE(MATCH(AV:AV,{0,0.1,30,80000000}),"VACIO","30 y -","30 y +","")</f>
        <v>30 y +</v>
      </c>
      <c r="AX169" s="166">
        <v>43</v>
      </c>
      <c r="AY169" s="178" t="str">
        <f ca="1">CHOOSE(MATCH(AX:AX,{0,1,15,30,45,60,80000000}),"VACIO","15 y -","15-29","30-44","45-59","60 y +","")</f>
        <v>30-44</v>
      </c>
      <c r="AZ169" s="166"/>
      <c r="BA169" s="167"/>
      <c r="BB169" s="247" t="str">
        <f ca="1" t="shared" si="20"/>
        <v>No Vigente</v>
      </c>
      <c r="BC169" s="166"/>
      <c r="BD169" s="167">
        <v>43826</v>
      </c>
      <c r="BE169" s="144">
        <v>43983</v>
      </c>
      <c r="BF169" s="251" t="str">
        <f ca="1" t="shared" ref="BF169:BF232" si="21">IF((E:E-BE:BE)&lt;395,"activo","pasivo")</f>
        <v>activo</v>
      </c>
      <c r="BG169" s="208"/>
    </row>
    <row r="170" s="129" customFormat="1" ht="1.5" customHeight="1" spans="1:59">
      <c r="A170" s="142" t="s">
        <v>545</v>
      </c>
      <c r="B170" s="143" t="s">
        <v>546</v>
      </c>
      <c r="C170" s="143">
        <v>2588</v>
      </c>
      <c r="D170" s="144">
        <v>29617</v>
      </c>
      <c r="E170" s="175">
        <f ca="1" t="shared" si="17"/>
        <v>43990</v>
      </c>
      <c r="F170" s="176">
        <f ca="1" t="shared" si="18"/>
        <v>14373</v>
      </c>
      <c r="G170" s="177">
        <f ca="1" t="shared" si="19"/>
        <v>39</v>
      </c>
      <c r="H170" s="178" t="str">
        <f ca="1">CHOOSE(MATCH(F:F,{0;7305;9131;10957;12784;14610;16436;18262;20089;21915;23741;25567;27394;29220;41729}),"15-19","20-24","25-29","30-34","35-39","40-44","45-49","50-54","55-59","60-64","65-69","70-74","75-79","80 y +","")</f>
        <v>35-39</v>
      </c>
      <c r="I170" s="143">
        <v>1</v>
      </c>
      <c r="J170" s="144">
        <v>43027</v>
      </c>
      <c r="K170" s="143" t="s">
        <v>101</v>
      </c>
      <c r="L170" s="143" t="s">
        <v>70</v>
      </c>
      <c r="M170" s="143" t="s">
        <v>61</v>
      </c>
      <c r="N170" s="143" t="s">
        <v>62</v>
      </c>
      <c r="O170" s="143" t="s">
        <v>62</v>
      </c>
      <c r="P170" s="143" t="s">
        <v>63</v>
      </c>
      <c r="Q170" s="143" t="s">
        <v>63</v>
      </c>
      <c r="R170" s="143">
        <v>80</v>
      </c>
      <c r="S170" s="143">
        <v>80.5</v>
      </c>
      <c r="T170" s="146" t="s">
        <v>85</v>
      </c>
      <c r="U170" s="143">
        <v>130</v>
      </c>
      <c r="V170" s="178" t="str">
        <f>CHOOSE(MATCH(U:U,{0,1,140,150,160,800000000}),"VACIO","140 y -","140-150","150-160","&gt;160","")</f>
        <v>140 y -</v>
      </c>
      <c r="W170" s="143">
        <v>88</v>
      </c>
      <c r="X170" s="178" t="str">
        <f>CHOOSE(MATCH(W:W,{0,1,90,120,800000000}),"VACIO","90 y -","90-120","&gt;120","")</f>
        <v>90 y -</v>
      </c>
      <c r="Y170" s="143" t="s">
        <v>63</v>
      </c>
      <c r="Z170" s="143" t="s">
        <v>63</v>
      </c>
      <c r="AA170" s="143" t="s">
        <v>63</v>
      </c>
      <c r="AB170" s="143" t="s">
        <v>65</v>
      </c>
      <c r="AC170" s="143" t="s">
        <v>66</v>
      </c>
      <c r="AD170" s="193" t="s">
        <v>73</v>
      </c>
      <c r="AE170" s="194">
        <v>43676</v>
      </c>
      <c r="AF170" s="195" t="s">
        <v>73</v>
      </c>
      <c r="AG170" s="216" t="s">
        <v>63</v>
      </c>
      <c r="AH170" s="216"/>
      <c r="AI170" s="195"/>
      <c r="AJ170" s="217">
        <v>226</v>
      </c>
      <c r="AK170" s="144">
        <v>43012</v>
      </c>
      <c r="AL170" s="143">
        <v>225</v>
      </c>
      <c r="AM170" s="143"/>
      <c r="AN170" s="178" t="str">
        <f>CHOOSE(MATCH(AM:AM,{0;1;100;800000000}),"VACIO","100 y -","100 y +","")</f>
        <v>VACIO</v>
      </c>
      <c r="AO170" s="143">
        <v>42</v>
      </c>
      <c r="AP170" s="143">
        <v>650</v>
      </c>
      <c r="AQ170" s="143">
        <v>10.6</v>
      </c>
      <c r="AR170" s="178" t="str">
        <f>CHOOSE(MATCH(AQ:AQ,{0,1,7,8,9,12,30}),"VACIO","7 y -","7-8","8-9","9-12","&gt;12","")</f>
        <v>9-12</v>
      </c>
      <c r="AS170" s="143">
        <v>31</v>
      </c>
      <c r="AT170" s="178" t="str">
        <f>CHOOSE(MATCH(AS:AS,{0,0.1,30,80000000}),"VACIO","30 y -","30 y +","")</f>
        <v>30 y +</v>
      </c>
      <c r="AU170" s="143">
        <v>0.7</v>
      </c>
      <c r="AV170" s="236">
        <f>IFERROR(AS:AS/AU:AU,"")</f>
        <v>44.2857142857143</v>
      </c>
      <c r="AW170" s="178" t="str">
        <f>CHOOSE(MATCH(AV:AV,{0,0.1,30,80000000}),"VACIO","30 y -","30 y +","")</f>
        <v>30 y +</v>
      </c>
      <c r="AX170" s="242">
        <v>121.4</v>
      </c>
      <c r="AY170" s="178" t="str">
        <f ca="1">CHOOSE(MATCH(AX:AX,{0,1,15,30,45,60,80000000}),"VACIO","15 y -","15-29","30-44","45-59","60 y +","")</f>
        <v>60 y +</v>
      </c>
      <c r="AZ170" s="143"/>
      <c r="BA170" s="144"/>
      <c r="BB170" s="247" t="str">
        <f ca="1" t="shared" si="20"/>
        <v>No Vigente</v>
      </c>
      <c r="BC170" s="143"/>
      <c r="BD170" s="144">
        <v>43676</v>
      </c>
      <c r="BE170" s="144">
        <v>43709</v>
      </c>
      <c r="BF170" s="251" t="str">
        <f ca="1" t="shared" si="21"/>
        <v>activo</v>
      </c>
      <c r="BG170" s="143" t="s">
        <v>105</v>
      </c>
    </row>
    <row r="171" s="129" customFormat="1" ht="15" customHeight="1" spans="1:59">
      <c r="A171" s="142" t="s">
        <v>547</v>
      </c>
      <c r="B171" s="143" t="s">
        <v>548</v>
      </c>
      <c r="C171" s="143">
        <v>6459</v>
      </c>
      <c r="D171" s="144">
        <v>20975</v>
      </c>
      <c r="E171" s="175">
        <f ca="1" t="shared" si="17"/>
        <v>43990</v>
      </c>
      <c r="F171" s="176">
        <f ca="1" t="shared" si="18"/>
        <v>23015</v>
      </c>
      <c r="G171" s="177">
        <f ca="1" t="shared" si="19"/>
        <v>63</v>
      </c>
      <c r="H171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71" s="143">
        <v>1</v>
      </c>
      <c r="J171" s="144">
        <v>41864</v>
      </c>
      <c r="K171" s="143" t="s">
        <v>101</v>
      </c>
      <c r="L171" s="143" t="s">
        <v>60</v>
      </c>
      <c r="M171" s="143" t="s">
        <v>61</v>
      </c>
      <c r="N171" s="143" t="s">
        <v>62</v>
      </c>
      <c r="O171" s="143" t="s">
        <v>62</v>
      </c>
      <c r="P171" s="143" t="s">
        <v>63</v>
      </c>
      <c r="Q171" s="143" t="s">
        <v>63</v>
      </c>
      <c r="R171" s="143">
        <v>70.5</v>
      </c>
      <c r="S171" s="143">
        <v>67</v>
      </c>
      <c r="T171" s="143" t="s">
        <v>85</v>
      </c>
      <c r="U171" s="143">
        <v>138</v>
      </c>
      <c r="V171" s="178" t="str">
        <f>CHOOSE(MATCH(U:U,{0,1,140,150,160,800000000}),"VACIO","140 y -","140-150","150-160","&gt;160","")</f>
        <v>140 y -</v>
      </c>
      <c r="W171" s="143">
        <v>90</v>
      </c>
      <c r="X171" s="178" t="str">
        <f>CHOOSE(MATCH(W:W,{0,1,90,120,800000000}),"VACIO","90 y -","90-120","&gt;120","")</f>
        <v>90-120</v>
      </c>
      <c r="Y171" s="143" t="s">
        <v>63</v>
      </c>
      <c r="Z171" s="143" t="s">
        <v>63</v>
      </c>
      <c r="AA171" s="143" t="s">
        <v>65</v>
      </c>
      <c r="AB171" s="143" t="s">
        <v>63</v>
      </c>
      <c r="AC171" s="143" t="s">
        <v>72</v>
      </c>
      <c r="AD171" s="193" t="s">
        <v>73</v>
      </c>
      <c r="AE171" s="195"/>
      <c r="AF171" s="195"/>
      <c r="AG171" s="216" t="s">
        <v>63</v>
      </c>
      <c r="AH171" s="216"/>
      <c r="AI171" s="195"/>
      <c r="AJ171" s="217">
        <v>108</v>
      </c>
      <c r="AK171" s="144">
        <v>43263</v>
      </c>
      <c r="AL171" s="143">
        <v>216</v>
      </c>
      <c r="AM171" s="143">
        <v>125</v>
      </c>
      <c r="AN171" s="178" t="str">
        <f>CHOOSE(MATCH(AM:AM,{0,1,100,800000000}),"VACIO","100 y -","100 y +","")</f>
        <v>100 y +</v>
      </c>
      <c r="AO171" s="143">
        <v>42</v>
      </c>
      <c r="AP171" s="143">
        <v>251</v>
      </c>
      <c r="AQ171" s="143"/>
      <c r="AR171" s="178" t="str">
        <f>CHOOSE(MATCH(AQ:AQ,{0,1,7,8,9,12,30}),"VACIO","7 y -","7-8","8-9","9-12","&gt;12","")</f>
        <v>VACIO</v>
      </c>
      <c r="AS171" s="143">
        <v>5</v>
      </c>
      <c r="AT171" s="178" t="str">
        <f>CHOOSE(MATCH(AS:AS,{0,0.1,30,80000000}),"VACIO","30 y -","30 y +","")</f>
        <v>30 y -</v>
      </c>
      <c r="AU171" s="143">
        <v>0.8</v>
      </c>
      <c r="AV171" s="236">
        <f>IFERROR(AS:AS/AU:AU,"")</f>
        <v>6.25</v>
      </c>
      <c r="AW171" s="178" t="str">
        <f>CHOOSE(MATCH(AV:AV,{0,0.1,30,80000000}),"VACIO","30 y -","30 y +","")</f>
        <v>30 y -</v>
      </c>
      <c r="AX171" s="242">
        <v>96.4</v>
      </c>
      <c r="AY171" s="178" t="str">
        <f ca="1">CHOOSE(MATCH(AX:AX,{0,1,15,30,45,60,80000000}),"VACIO","15 y -","15-29","30-44","45-59","60 y +","")</f>
        <v>60 y +</v>
      </c>
      <c r="AZ171" s="143" t="s">
        <v>76</v>
      </c>
      <c r="BA171" s="144"/>
      <c r="BB171" s="247" t="str">
        <f ca="1" t="shared" si="20"/>
        <v>No Vigente</v>
      </c>
      <c r="BC171" s="143"/>
      <c r="BD171" s="144">
        <v>43640</v>
      </c>
      <c r="BE171" s="144">
        <v>43983</v>
      </c>
      <c r="BF171" s="251" t="str">
        <f ca="1" t="shared" si="21"/>
        <v>activo</v>
      </c>
      <c r="BG171" s="193"/>
    </row>
    <row r="172" s="129" customFormat="1" ht="15" customHeight="1" spans="1:59">
      <c r="A172" s="145" t="s">
        <v>549</v>
      </c>
      <c r="B172" s="146" t="s">
        <v>550</v>
      </c>
      <c r="C172" s="146">
        <v>513</v>
      </c>
      <c r="D172" s="147">
        <v>22537</v>
      </c>
      <c r="E172" s="175">
        <f ca="1" t="shared" si="17"/>
        <v>43990</v>
      </c>
      <c r="F172" s="176">
        <f ca="1" t="shared" si="18"/>
        <v>21453</v>
      </c>
      <c r="G172" s="177">
        <f ca="1" t="shared" si="19"/>
        <v>58</v>
      </c>
      <c r="H17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72" s="146">
        <v>1</v>
      </c>
      <c r="J172" s="147">
        <v>40833</v>
      </c>
      <c r="K172" s="146" t="s">
        <v>101</v>
      </c>
      <c r="L172" s="146" t="s">
        <v>102</v>
      </c>
      <c r="M172" s="146" t="s">
        <v>124</v>
      </c>
      <c r="N172" s="146"/>
      <c r="O172" s="146"/>
      <c r="P172" s="143" t="s">
        <v>63</v>
      </c>
      <c r="Q172" s="143" t="s">
        <v>63</v>
      </c>
      <c r="R172" s="146">
        <v>92.5</v>
      </c>
      <c r="S172" s="146">
        <v>93.5</v>
      </c>
      <c r="T172" s="146" t="s">
        <v>64</v>
      </c>
      <c r="U172" s="146">
        <v>125</v>
      </c>
      <c r="V172" s="178" t="str">
        <f>CHOOSE(MATCH(U:U,{0,1,140,150,160,800000000}),"VACIO","140 y -","140-150","150-160","&gt;160","")</f>
        <v>140 y -</v>
      </c>
      <c r="W172" s="146">
        <v>93</v>
      </c>
      <c r="X172" s="178" t="str">
        <f>CHOOSE(MATCH(W:W,{0,1,90,120,800000000}),"VACIO","90 y -","90-120","&gt;120","")</f>
        <v>90-120</v>
      </c>
      <c r="Y172" s="146" t="s">
        <v>63</v>
      </c>
      <c r="Z172" s="146" t="s">
        <v>65</v>
      </c>
      <c r="AA172" s="146" t="s">
        <v>65</v>
      </c>
      <c r="AB172" s="146" t="s">
        <v>63</v>
      </c>
      <c r="AC172" s="146" t="s">
        <v>72</v>
      </c>
      <c r="AD172" s="196" t="s">
        <v>73</v>
      </c>
      <c r="AE172" s="198">
        <v>43292</v>
      </c>
      <c r="AF172" s="197" t="s">
        <v>333</v>
      </c>
      <c r="AG172" s="219"/>
      <c r="AH172" s="219"/>
      <c r="AI172" s="197"/>
      <c r="AJ172" s="218">
        <v>159</v>
      </c>
      <c r="AK172" s="147">
        <v>43340</v>
      </c>
      <c r="AL172" s="146">
        <v>144</v>
      </c>
      <c r="AM172" s="146">
        <v>73</v>
      </c>
      <c r="AN172" s="178" t="str">
        <f>CHOOSE(MATCH(AM:AM,{0,1,100,800000000}),"VACIO","100 y -","100 y +","")</f>
        <v>100 y -</v>
      </c>
      <c r="AO172" s="146">
        <v>15</v>
      </c>
      <c r="AP172" s="146">
        <v>282</v>
      </c>
      <c r="AQ172" s="146">
        <v>6.5</v>
      </c>
      <c r="AR172" s="178" t="str">
        <f>CHOOSE(MATCH(AQ:AQ,{0,1,7,8,9,12,30}),"VACIO","7 y -","7-8","8-9","9-12","&gt;12","")</f>
        <v>7 y -</v>
      </c>
      <c r="AS172" s="146">
        <v>196</v>
      </c>
      <c r="AT172" s="178" t="str">
        <f>CHOOSE(MATCH(AS:AS,{0,0.1,30,80000000}),"VACIO","30 y -","30 y +","")</f>
        <v>30 y +</v>
      </c>
      <c r="AU172" s="146">
        <v>2.3</v>
      </c>
      <c r="AV172" s="236">
        <f>IFERROR(AS:AS/AU:AU,"")</f>
        <v>85.2173913043478</v>
      </c>
      <c r="AW172" s="178" t="str">
        <f>CHOOSE(MATCH(AV:AV,{0,0.1,30,80000000}),"VACIO","30 y -","30 y +","")</f>
        <v>30 y +</v>
      </c>
      <c r="AX172" s="242">
        <v>30</v>
      </c>
      <c r="AY172" s="178" t="str">
        <f ca="1">CHOOSE(MATCH(AX:AX,{0,1,15,30,45,60,80000000}),"VACIO","15 y -","15-29","30-44","45-59","60 y +","")</f>
        <v>30-44</v>
      </c>
      <c r="AZ172" s="146" t="s">
        <v>76</v>
      </c>
      <c r="BA172" s="147">
        <v>43227</v>
      </c>
      <c r="BB172" s="247" t="str">
        <f ca="1" t="shared" si="20"/>
        <v>No Vigente</v>
      </c>
      <c r="BC172" s="146" t="s">
        <v>77</v>
      </c>
      <c r="BD172" s="147">
        <v>43353</v>
      </c>
      <c r="BE172" s="147">
        <v>43435</v>
      </c>
      <c r="BF172" s="251" t="str">
        <f ca="1" t="shared" si="21"/>
        <v>pasivo</v>
      </c>
      <c r="BG172" s="196"/>
    </row>
    <row r="173" s="129" customFormat="1" ht="15" customHeight="1" spans="1:59">
      <c r="A173" s="145" t="s">
        <v>551</v>
      </c>
      <c r="B173" s="146" t="s">
        <v>552</v>
      </c>
      <c r="C173" s="146">
        <v>543</v>
      </c>
      <c r="D173" s="147">
        <v>20691</v>
      </c>
      <c r="E173" s="175">
        <f ca="1" t="shared" si="17"/>
        <v>43990</v>
      </c>
      <c r="F173" s="176">
        <f ca="1" t="shared" si="18"/>
        <v>23299</v>
      </c>
      <c r="G173" s="177">
        <f ca="1" t="shared" si="19"/>
        <v>63</v>
      </c>
      <c r="H173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73" s="146">
        <v>1</v>
      </c>
      <c r="J173" s="147">
        <v>40625</v>
      </c>
      <c r="K173" s="146" t="s">
        <v>59</v>
      </c>
      <c r="L173" s="146" t="s">
        <v>60</v>
      </c>
      <c r="M173" s="146" t="s">
        <v>149</v>
      </c>
      <c r="N173" s="146" t="s">
        <v>62</v>
      </c>
      <c r="O173" s="146" t="s">
        <v>62</v>
      </c>
      <c r="P173" s="143" t="s">
        <v>63</v>
      </c>
      <c r="Q173" s="143" t="s">
        <v>63</v>
      </c>
      <c r="R173" s="146">
        <v>67.5</v>
      </c>
      <c r="S173" s="146">
        <v>71</v>
      </c>
      <c r="T173" s="146" t="s">
        <v>85</v>
      </c>
      <c r="U173" s="146">
        <v>110</v>
      </c>
      <c r="V173" s="178" t="str">
        <f>CHOOSE(MATCH(U:U,{0,1,140,150,160,800000000}),"VACIO","140 y -","140-150","150-160","&gt;160","")</f>
        <v>140 y -</v>
      </c>
      <c r="W173" s="146">
        <v>70</v>
      </c>
      <c r="X173" s="178" t="str">
        <f>CHOOSE(MATCH(W:W,{0,1,90,120,800000000}),"VACIO","90 y -","90-120","&gt;120","")</f>
        <v>90 y -</v>
      </c>
      <c r="Y173" s="146" t="s">
        <v>63</v>
      </c>
      <c r="Z173" s="146" t="s">
        <v>63</v>
      </c>
      <c r="AA173" s="146" t="s">
        <v>63</v>
      </c>
      <c r="AB173" s="146" t="s">
        <v>65</v>
      </c>
      <c r="AC173" s="146" t="s">
        <v>66</v>
      </c>
      <c r="AD173" s="196" t="s">
        <v>74</v>
      </c>
      <c r="AE173" s="197"/>
      <c r="AF173" s="197"/>
      <c r="AG173" s="219" t="s">
        <v>63</v>
      </c>
      <c r="AH173" s="219"/>
      <c r="AI173" s="197"/>
      <c r="AJ173" s="218">
        <v>92</v>
      </c>
      <c r="AK173" s="147">
        <v>43518</v>
      </c>
      <c r="AL173" s="146">
        <v>201</v>
      </c>
      <c r="AM173" s="146">
        <v>114</v>
      </c>
      <c r="AN173" s="178" t="str">
        <f>CHOOSE(MATCH(AM:AM,{0,1,100,800000000}),"VACIO","100 y -","100 y +","")</f>
        <v>100 y +</v>
      </c>
      <c r="AO173" s="146">
        <v>40</v>
      </c>
      <c r="AP173" s="146">
        <v>237</v>
      </c>
      <c r="AQ173" s="146"/>
      <c r="AR173" s="178" t="str">
        <f>CHOOSE(MATCH(AQ:AQ,{0,1,7,8,9,12,30}),"VACIO","7 y -","7-8","8-9","9-12","&gt;12","")</f>
        <v>VACIO</v>
      </c>
      <c r="AS173" s="146">
        <v>1</v>
      </c>
      <c r="AT173" s="178" t="str">
        <f>CHOOSE(MATCH(AS:AS,{0,0.1,30,80000000}),"VACIO","30 y -","30 y +","")</f>
        <v>30 y -</v>
      </c>
      <c r="AU173" s="146">
        <v>0.7</v>
      </c>
      <c r="AV173" s="236">
        <f>IFERROR(AS:AS/AU:AU,"")</f>
        <v>1.42857142857143</v>
      </c>
      <c r="AW173" s="178" t="str">
        <f>CHOOSE(MATCH(AV:AV,{0,0.1,30,80000000}),"VACIO","30 y -","30 y +","")</f>
        <v>30 y -</v>
      </c>
      <c r="AX173" s="242">
        <v>92</v>
      </c>
      <c r="AY173" s="178" t="str">
        <f ca="1">CHOOSE(MATCH(AX:AX,{0,1,15,30,45,60,80000000}),"VACIO","15 y -","15-29","30-44","45-59","60 y +","")</f>
        <v>60 y +</v>
      </c>
      <c r="AZ173" s="146" t="s">
        <v>76</v>
      </c>
      <c r="BA173" s="147"/>
      <c r="BB173" s="247" t="str">
        <f ca="1" t="shared" si="20"/>
        <v>No Vigente</v>
      </c>
      <c r="BC173" s="146"/>
      <c r="BD173" s="147">
        <v>43700</v>
      </c>
      <c r="BE173" s="147">
        <v>43709</v>
      </c>
      <c r="BF173" s="251" t="str">
        <f ca="1" t="shared" si="21"/>
        <v>activo</v>
      </c>
      <c r="BG173" s="196" t="s">
        <v>553</v>
      </c>
    </row>
    <row r="174" s="129" customFormat="1" ht="15" customHeight="1" spans="1:59">
      <c r="A174" s="142" t="s">
        <v>554</v>
      </c>
      <c r="B174" s="143" t="s">
        <v>555</v>
      </c>
      <c r="C174" s="143">
        <v>7273</v>
      </c>
      <c r="D174" s="144">
        <v>21909</v>
      </c>
      <c r="E174" s="175">
        <f ca="1" t="shared" si="17"/>
        <v>43990</v>
      </c>
      <c r="F174" s="176">
        <f ca="1" t="shared" si="18"/>
        <v>22081</v>
      </c>
      <c r="G174" s="177">
        <f ca="1" t="shared" si="19"/>
        <v>60</v>
      </c>
      <c r="H17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74" s="143">
        <v>1</v>
      </c>
      <c r="J174" s="144">
        <v>43276</v>
      </c>
      <c r="K174" s="143" t="s">
        <v>59</v>
      </c>
      <c r="L174" s="143" t="s">
        <v>60</v>
      </c>
      <c r="M174" s="143" t="s">
        <v>61</v>
      </c>
      <c r="N174" s="143"/>
      <c r="O174" s="143"/>
      <c r="P174" s="143" t="s">
        <v>63</v>
      </c>
      <c r="Q174" s="143" t="s">
        <v>63</v>
      </c>
      <c r="R174" s="143">
        <v>79</v>
      </c>
      <c r="S174" s="143">
        <v>79</v>
      </c>
      <c r="T174" s="143" t="s">
        <v>85</v>
      </c>
      <c r="U174" s="143">
        <v>130</v>
      </c>
      <c r="V174" s="178" t="str">
        <f>CHOOSE(MATCH(U:U,{0,1,140,150,160,800000000}),"VACIO","140 y -","140-150","150-160","&gt;160","")</f>
        <v>140 y -</v>
      </c>
      <c r="W174" s="143">
        <v>74</v>
      </c>
      <c r="X174" s="178" t="str">
        <f>CHOOSE(MATCH(W:W,{0,1,90,120,800000000}),"VACIO","90 y -","90-120","&gt;120","")</f>
        <v>90 y -</v>
      </c>
      <c r="Y174" s="143" t="s">
        <v>63</v>
      </c>
      <c r="Z174" s="143" t="s">
        <v>65</v>
      </c>
      <c r="AA174" s="143" t="s">
        <v>63</v>
      </c>
      <c r="AB174" s="143" t="s">
        <v>63</v>
      </c>
      <c r="AC174" s="143" t="s">
        <v>72</v>
      </c>
      <c r="AD174" s="193" t="s">
        <v>67</v>
      </c>
      <c r="AE174" s="195"/>
      <c r="AF174" s="195"/>
      <c r="AG174" s="216"/>
      <c r="AH174" s="216"/>
      <c r="AI174" s="195"/>
      <c r="AJ174" s="217">
        <v>106</v>
      </c>
      <c r="AK174" s="144">
        <v>43276</v>
      </c>
      <c r="AL174" s="143">
        <v>243</v>
      </c>
      <c r="AM174" s="143">
        <v>161</v>
      </c>
      <c r="AN174" s="178" t="str">
        <f>CHOOSE(MATCH(AM:AM,{0;1;100;800000000}),"VACIO","100 y -","100 y +","")</f>
        <v>100 y +</v>
      </c>
      <c r="AO174" s="143">
        <v>41</v>
      </c>
      <c r="AP174" s="143">
        <v>205</v>
      </c>
      <c r="AQ174" s="143"/>
      <c r="AR174" s="178" t="str">
        <f>CHOOSE(MATCH(AQ:AQ,{0,1,7,8,9,12,30}),"VACIO","7 y -","7-8","8-9","9-12","&gt;12","")</f>
        <v>VACIO</v>
      </c>
      <c r="AS174" s="143"/>
      <c r="AT174" s="178" t="str">
        <f>CHOOSE(MATCH(AS:AS,{0,0.1,30,80000000}),"VACIO","30 y -","30 y +","")</f>
        <v>VACIO</v>
      </c>
      <c r="AU174" s="143">
        <v>0.7</v>
      </c>
      <c r="AV174" s="236"/>
      <c r="AW174" s="178" t="str">
        <f>CHOOSE(MATCH(AV:AV,{0,0.1,30,80000000}),"VACIO","30 y -","30 y +","")</f>
        <v>VACIO</v>
      </c>
      <c r="AX174" s="242">
        <v>95.5</v>
      </c>
      <c r="AY174" s="178" t="str">
        <f ca="1">CHOOSE(MATCH(AX:AX,{0,1,15,30,45,60,80000000}),"VACIO","15 y -","15-29","30-44","45-59","60 y +","")</f>
        <v>60 y +</v>
      </c>
      <c r="AZ174" s="143"/>
      <c r="BA174" s="144"/>
      <c r="BB174" s="247" t="str">
        <f ca="1" t="shared" si="20"/>
        <v>No Vigente</v>
      </c>
      <c r="BC174" s="143"/>
      <c r="BD174" s="144">
        <v>43469</v>
      </c>
      <c r="BE174" s="144">
        <v>43556</v>
      </c>
      <c r="BF174" s="251" t="str">
        <f ca="1" t="shared" si="21"/>
        <v>pasivo</v>
      </c>
      <c r="BG174" s="143"/>
    </row>
    <row r="175" s="129" customFormat="1" ht="15" customHeight="1" spans="1:59">
      <c r="A175" s="142" t="s">
        <v>556</v>
      </c>
      <c r="B175" s="143" t="s">
        <v>557</v>
      </c>
      <c r="C175" s="143">
        <v>2818</v>
      </c>
      <c r="D175" s="144">
        <v>8312</v>
      </c>
      <c r="E175" s="175">
        <f ca="1" t="shared" si="17"/>
        <v>43990</v>
      </c>
      <c r="F175" s="176">
        <f ca="1" t="shared" si="18"/>
        <v>35678</v>
      </c>
      <c r="G175" s="177">
        <f ca="1" t="shared" si="19"/>
        <v>97</v>
      </c>
      <c r="H175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75" s="143">
        <v>1</v>
      </c>
      <c r="J175" s="144">
        <v>42776</v>
      </c>
      <c r="K175" s="143" t="s">
        <v>59</v>
      </c>
      <c r="L175" s="143" t="s">
        <v>60</v>
      </c>
      <c r="M175" s="143"/>
      <c r="N175" s="143"/>
      <c r="O175" s="143"/>
      <c r="P175" s="143" t="s">
        <v>63</v>
      </c>
      <c r="Q175" s="143" t="s">
        <v>63</v>
      </c>
      <c r="R175" s="143">
        <v>51</v>
      </c>
      <c r="S175" s="143">
        <v>51</v>
      </c>
      <c r="T175" s="143" t="s">
        <v>76</v>
      </c>
      <c r="U175" s="143">
        <v>128</v>
      </c>
      <c r="V175" s="178" t="str">
        <f>CHOOSE(MATCH(U:U,{0,1,140,150,160,800000000}),"VACIO","140 y -","140-150","150-160","&gt;160","")</f>
        <v>140 y -</v>
      </c>
      <c r="W175" s="143">
        <v>68</v>
      </c>
      <c r="X175" s="178" t="str">
        <f>CHOOSE(MATCH(W:W,{0,1,90,120,800000000}),"VACIO","90 y -","90-120","&gt;120","")</f>
        <v>90 y -</v>
      </c>
      <c r="Y175" s="143" t="s">
        <v>63</v>
      </c>
      <c r="Z175" s="143" t="s">
        <v>65</v>
      </c>
      <c r="AA175" s="143" t="s">
        <v>63</v>
      </c>
      <c r="AB175" s="143" t="s">
        <v>63</v>
      </c>
      <c r="AC175" s="143" t="s">
        <v>72</v>
      </c>
      <c r="AD175" s="193" t="s">
        <v>67</v>
      </c>
      <c r="AE175" s="195"/>
      <c r="AF175" s="195"/>
      <c r="AG175" s="216"/>
      <c r="AH175" s="216"/>
      <c r="AI175" s="195"/>
      <c r="AJ175" s="217">
        <v>88</v>
      </c>
      <c r="AK175" s="144">
        <v>42816</v>
      </c>
      <c r="AL175" s="143">
        <v>137</v>
      </c>
      <c r="AM175" s="143">
        <v>49.6</v>
      </c>
      <c r="AN175" s="178" t="str">
        <f>CHOOSE(MATCH(AM:AM,{0,1,100,800000000}),"VACIO","100 y -","100 y +","")</f>
        <v>100 y -</v>
      </c>
      <c r="AO175" s="143">
        <v>51</v>
      </c>
      <c r="AP175" s="143">
        <v>182</v>
      </c>
      <c r="AQ175" s="143"/>
      <c r="AR175" s="178" t="str">
        <f>CHOOSE(MATCH(AQ:AQ,{0,1,7,8,9,12,30}),"VACIO","7 y -","7-8","8-9","9-12","&gt;12","")</f>
        <v>VACIO</v>
      </c>
      <c r="AS175" s="143"/>
      <c r="AT175" s="178" t="str">
        <f>CHOOSE(MATCH(AS:AS,{0,0.1,30,80000000}),"VACIO","30 y -","30 y +","")</f>
        <v>VACIO</v>
      </c>
      <c r="AU175" s="143">
        <v>0.7</v>
      </c>
      <c r="AV175" s="236"/>
      <c r="AW175" s="178" t="str">
        <f>CHOOSE(MATCH(AV:AV,{0,0.1,30,80000000}),"VACIO","30 y -","30 y +","")</f>
        <v>VACIO</v>
      </c>
      <c r="AX175" s="242">
        <v>74.1</v>
      </c>
      <c r="AY175" s="178" t="str">
        <f ca="1">CHOOSE(MATCH(AX:AX,{0,1,15,30,45,60,80000000}),"VACIO","15 y -","15-29","30-44","45-59","60 y +","")</f>
        <v>60 y +</v>
      </c>
      <c r="AZ175" s="143"/>
      <c r="BA175" s="144"/>
      <c r="BB175" s="247" t="str">
        <f ca="1" t="shared" si="20"/>
        <v>No Vigente</v>
      </c>
      <c r="BC175" s="143"/>
      <c r="BD175" s="144">
        <v>42776</v>
      </c>
      <c r="BE175" s="144">
        <v>43169</v>
      </c>
      <c r="BF175" s="251" t="str">
        <f ca="1" t="shared" si="21"/>
        <v>pasivo</v>
      </c>
      <c r="BG175" s="143"/>
    </row>
    <row r="176" s="129" customFormat="1" ht="15" customHeight="1" spans="1:59">
      <c r="A176" s="145" t="s">
        <v>558</v>
      </c>
      <c r="B176" s="146" t="s">
        <v>559</v>
      </c>
      <c r="C176" s="146">
        <v>3282</v>
      </c>
      <c r="D176" s="147">
        <v>23563</v>
      </c>
      <c r="E176" s="175">
        <f ca="1" t="shared" si="17"/>
        <v>43990</v>
      </c>
      <c r="F176" s="176">
        <f ca="1" t="shared" si="18"/>
        <v>20427</v>
      </c>
      <c r="G176" s="177">
        <f ca="1" t="shared" si="19"/>
        <v>55</v>
      </c>
      <c r="H17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76" s="146">
        <v>1</v>
      </c>
      <c r="J176" s="147">
        <v>40169</v>
      </c>
      <c r="K176" s="146" t="s">
        <v>59</v>
      </c>
      <c r="L176" s="146" t="s">
        <v>102</v>
      </c>
      <c r="M176" s="146"/>
      <c r="N176" s="146" t="s">
        <v>62</v>
      </c>
      <c r="O176" s="146" t="s">
        <v>62</v>
      </c>
      <c r="P176" s="146" t="s">
        <v>63</v>
      </c>
      <c r="Q176" s="146" t="s">
        <v>63</v>
      </c>
      <c r="R176" s="146">
        <v>68.5</v>
      </c>
      <c r="S176" s="146">
        <v>90.7</v>
      </c>
      <c r="T176" s="146" t="s">
        <v>64</v>
      </c>
      <c r="U176" s="146">
        <v>130</v>
      </c>
      <c r="V176" s="178" t="str">
        <f>CHOOSE(MATCH(U:U,{0;1;140;150;160;800000000}),"VACIO","140 y -","140-150","150-160","&gt;160","")</f>
        <v>140 y -</v>
      </c>
      <c r="W176" s="146">
        <v>80</v>
      </c>
      <c r="X176" s="178" t="str">
        <f>CHOOSE(MATCH(W:W,{0,1,90,120,800000000}),"VACIO","90 y -","90-120","&gt;120","")</f>
        <v>90 y -</v>
      </c>
      <c r="Y176" s="146" t="s">
        <v>65</v>
      </c>
      <c r="Z176" s="146" t="s">
        <v>65</v>
      </c>
      <c r="AA176" s="146" t="s">
        <v>65</v>
      </c>
      <c r="AB176" s="146" t="s">
        <v>65</v>
      </c>
      <c r="AC176" s="146" t="s">
        <v>72</v>
      </c>
      <c r="AD176" s="196" t="s">
        <v>73</v>
      </c>
      <c r="AE176" s="198">
        <v>43745</v>
      </c>
      <c r="AF176" s="197" t="s">
        <v>74</v>
      </c>
      <c r="AG176" s="219" t="s">
        <v>63</v>
      </c>
      <c r="AH176" s="219"/>
      <c r="AI176" s="197"/>
      <c r="AJ176" s="218">
        <v>142</v>
      </c>
      <c r="AK176" s="147">
        <v>43739</v>
      </c>
      <c r="AL176" s="146">
        <v>160</v>
      </c>
      <c r="AM176" s="146">
        <v>87</v>
      </c>
      <c r="AN176" s="178" t="str">
        <f>CHOOSE(MATCH(AM:AM,{0,1,100,800000000}),"VACIO","100 y -","100 y +","")</f>
        <v>100 y -</v>
      </c>
      <c r="AO176" s="146">
        <v>55</v>
      </c>
      <c r="AP176" s="146">
        <v>87</v>
      </c>
      <c r="AQ176" s="146">
        <v>7.5</v>
      </c>
      <c r="AR176" s="178" t="str">
        <f>CHOOSE(MATCH(AQ:AQ,{0,1,7,8,9,12,30}),"VACIO","7 y -","7-8","8-9","9-12","&gt;12","")</f>
        <v>7-8</v>
      </c>
      <c r="AS176" s="146">
        <v>8</v>
      </c>
      <c r="AT176" s="178" t="str">
        <f>CHOOSE(MATCH(AS:AS,{0,0.1,30,80000000}),"VACIO","30 y -","30 y +","")</f>
        <v>30 y -</v>
      </c>
      <c r="AU176" s="146">
        <v>0.7</v>
      </c>
      <c r="AV176" s="236">
        <v>6.69</v>
      </c>
      <c r="AW176" s="178" t="str">
        <f>CHOOSE(MATCH(AV:AV,{0,0.1,30,80000000}),"VACIO","30 y -","30 y +","")</f>
        <v>30 y -</v>
      </c>
      <c r="AX176" s="242">
        <v>98</v>
      </c>
      <c r="AY176" s="178" t="str">
        <f ca="1">CHOOSE(MATCH(AX:AX,{0,1,15,30,45,60,80000000}),"VACIO","15 y -","15-29","30-44","45-59","60 y +","")</f>
        <v>60 y +</v>
      </c>
      <c r="AZ176" s="146"/>
      <c r="BA176" s="147">
        <v>43154</v>
      </c>
      <c r="BB176" s="247" t="str">
        <f ca="1" t="shared" si="20"/>
        <v>No Vigente</v>
      </c>
      <c r="BC176" s="146" t="s">
        <v>77</v>
      </c>
      <c r="BD176" s="147">
        <v>43745</v>
      </c>
      <c r="BE176" s="147">
        <v>43922</v>
      </c>
      <c r="BF176" s="251" t="str">
        <f ca="1" t="shared" si="21"/>
        <v>activo</v>
      </c>
      <c r="BG176" s="196"/>
    </row>
    <row r="177" s="129" customFormat="1" ht="14.25" customHeight="1" spans="1:59">
      <c r="A177" s="142" t="s">
        <v>560</v>
      </c>
      <c r="B177" s="143" t="s">
        <v>561</v>
      </c>
      <c r="C177" s="143">
        <v>5727</v>
      </c>
      <c r="D177" s="144">
        <v>17042</v>
      </c>
      <c r="E177" s="175">
        <f ca="1" t="shared" si="17"/>
        <v>43990</v>
      </c>
      <c r="F177" s="176">
        <f ca="1" t="shared" si="18"/>
        <v>26948</v>
      </c>
      <c r="G177" s="177">
        <f ca="1" t="shared" si="19"/>
        <v>73</v>
      </c>
      <c r="H17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77" s="143">
        <v>1</v>
      </c>
      <c r="J177" s="144">
        <v>41971</v>
      </c>
      <c r="K177" s="143" t="s">
        <v>59</v>
      </c>
      <c r="L177" s="143" t="s">
        <v>60</v>
      </c>
      <c r="M177" s="143" t="s">
        <v>562</v>
      </c>
      <c r="N177" s="143" t="s">
        <v>62</v>
      </c>
      <c r="O177" s="143" t="s">
        <v>62</v>
      </c>
      <c r="P177" s="143" t="s">
        <v>63</v>
      </c>
      <c r="Q177" s="143" t="s">
        <v>63</v>
      </c>
      <c r="R177" s="143">
        <v>70</v>
      </c>
      <c r="S177" s="143">
        <v>75</v>
      </c>
      <c r="T177" s="146" t="s">
        <v>64</v>
      </c>
      <c r="U177" s="143">
        <v>110</v>
      </c>
      <c r="V177" s="178" t="str">
        <f>CHOOSE(MATCH(U:U,{0,1,140,150,160,800000000}),"VACIO","140 y -","140-150","150-160","&gt;160","")</f>
        <v>140 y -</v>
      </c>
      <c r="W177" s="143">
        <v>84</v>
      </c>
      <c r="X177" s="178" t="str">
        <f>CHOOSE(MATCH(W:W,{0,1,90,120,800000000}),"VACIO","90 y -","90-120","&gt;120","")</f>
        <v>90 y -</v>
      </c>
      <c r="Y177" s="143" t="s">
        <v>63</v>
      </c>
      <c r="Z177" s="143" t="s">
        <v>65</v>
      </c>
      <c r="AA177" s="143" t="s">
        <v>65</v>
      </c>
      <c r="AB177" s="143" t="s">
        <v>65</v>
      </c>
      <c r="AC177" s="143" t="s">
        <v>72</v>
      </c>
      <c r="AD177" s="196" t="s">
        <v>67</v>
      </c>
      <c r="AE177" s="195"/>
      <c r="AF177" s="195"/>
      <c r="AG177" s="216" t="s">
        <v>63</v>
      </c>
      <c r="AH177" s="260" t="s">
        <v>209</v>
      </c>
      <c r="AI177" s="194">
        <v>43717</v>
      </c>
      <c r="AJ177" s="217">
        <v>80</v>
      </c>
      <c r="AK177" s="144">
        <v>43892</v>
      </c>
      <c r="AL177" s="143">
        <v>176</v>
      </c>
      <c r="AM177" s="143">
        <v>100</v>
      </c>
      <c r="AN177" s="178" t="str">
        <f>CHOOSE(MATCH(AM:AM,{0,1,100,800000000}),"VACIO","100 y -","100 y +","")</f>
        <v>100 y +</v>
      </c>
      <c r="AO177" s="143">
        <v>40.7</v>
      </c>
      <c r="AP177" s="143">
        <v>175</v>
      </c>
      <c r="AQ177" s="143"/>
      <c r="AR177" s="178" t="str">
        <f>CHOOSE(MATCH(AQ:AQ,{0,1,7,8,9,12,30}),"VACIO","7 y -","7-8","8-9","9-12","&gt;12","")</f>
        <v>VACIO</v>
      </c>
      <c r="AS177" s="143">
        <v>74.2</v>
      </c>
      <c r="AT177" s="178" t="str">
        <f>CHOOSE(MATCH(AS:AS,{0,0.1,30,80000000}),"VACIO","30 y -","30 y +","")</f>
        <v>30 y +</v>
      </c>
      <c r="AU177" s="143">
        <v>1.2</v>
      </c>
      <c r="AV177" s="236">
        <v>0.1</v>
      </c>
      <c r="AW177" s="178" t="str">
        <f>CHOOSE(MATCH(AV:AV,{0,0.1,30,80000000}),"VACIO","30 y -","30 y +","")</f>
        <v>30 y -</v>
      </c>
      <c r="AX177" s="242"/>
      <c r="AY177" s="178" t="str">
        <f ca="1">CHOOSE(MATCH(AX:AX,{0,1,15,30,45,60,80000000}),"VACIO","15 y -","15-29","30-44","45-59","60 y +","")</f>
        <v>VACIO</v>
      </c>
      <c r="AZ177" s="143"/>
      <c r="BA177" s="144"/>
      <c r="BB177" s="247" t="str">
        <f ca="1" t="shared" si="20"/>
        <v>No Vigente</v>
      </c>
      <c r="BC177" s="143"/>
      <c r="BD177" s="144">
        <v>43906</v>
      </c>
      <c r="BE177" s="144">
        <v>44090</v>
      </c>
      <c r="BF177" s="251" t="str">
        <f ca="1" t="shared" si="21"/>
        <v>activo</v>
      </c>
      <c r="BG177" s="193"/>
    </row>
    <row r="178" s="129" customFormat="1" ht="15" customHeight="1" spans="1:59">
      <c r="A178" s="142" t="s">
        <v>563</v>
      </c>
      <c r="B178" s="143" t="s">
        <v>564</v>
      </c>
      <c r="C178" s="143">
        <v>3412</v>
      </c>
      <c r="D178" s="144">
        <v>24802</v>
      </c>
      <c r="E178" s="175">
        <f ca="1" t="shared" si="17"/>
        <v>43990</v>
      </c>
      <c r="F178" s="176">
        <f ca="1" t="shared" si="18"/>
        <v>19188</v>
      </c>
      <c r="G178" s="177">
        <f ca="1" t="shared" si="19"/>
        <v>52</v>
      </c>
      <c r="H178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78" s="143">
        <v>1</v>
      </c>
      <c r="J178" s="144">
        <v>42900</v>
      </c>
      <c r="K178" s="143" t="s">
        <v>59</v>
      </c>
      <c r="L178" s="143" t="s">
        <v>70</v>
      </c>
      <c r="M178" s="143"/>
      <c r="N178" s="143" t="s">
        <v>62</v>
      </c>
      <c r="O178" s="143" t="s">
        <v>62</v>
      </c>
      <c r="P178" s="143" t="s">
        <v>63</v>
      </c>
      <c r="Q178" s="143" t="s">
        <v>63</v>
      </c>
      <c r="R178" s="143">
        <v>106.2</v>
      </c>
      <c r="S178" s="143">
        <v>107.6</v>
      </c>
      <c r="T178" s="143" t="s">
        <v>64</v>
      </c>
      <c r="U178" s="143">
        <v>128</v>
      </c>
      <c r="V178" s="178" t="str">
        <f>CHOOSE(MATCH(U:U,{0,1,140,150,160,800000000}),"VACIO","140 y -","140-150","150-160","&gt;160","")</f>
        <v>140 y -</v>
      </c>
      <c r="W178" s="143">
        <v>80</v>
      </c>
      <c r="X178" s="178" t="str">
        <f>CHOOSE(MATCH(W:W,{0;1;90;120;800000000}),"VACIO","90 y -","90-120","&gt;120","")</f>
        <v>90 y -</v>
      </c>
      <c r="Y178" s="143" t="s">
        <v>65</v>
      </c>
      <c r="Z178" s="143" t="s">
        <v>63</v>
      </c>
      <c r="AA178" s="143" t="s">
        <v>63</v>
      </c>
      <c r="AB178" s="143" t="s">
        <v>63</v>
      </c>
      <c r="AC178" s="143" t="s">
        <v>66</v>
      </c>
      <c r="AD178" s="193" t="s">
        <v>73</v>
      </c>
      <c r="AE178" s="194">
        <v>43805</v>
      </c>
      <c r="AF178" s="195" t="s">
        <v>74</v>
      </c>
      <c r="AG178" s="216" t="s">
        <v>63</v>
      </c>
      <c r="AH178" s="216"/>
      <c r="AI178" s="195"/>
      <c r="AJ178" s="217">
        <v>204</v>
      </c>
      <c r="AK178" s="144">
        <v>43861</v>
      </c>
      <c r="AL178" s="143">
        <v>154</v>
      </c>
      <c r="AM178" s="143">
        <v>66</v>
      </c>
      <c r="AN178" s="178" t="str">
        <f>CHOOSE(MATCH(AM:AM,{0,1,100,800000000}),"VACIO","100 y -","100 y +","")</f>
        <v>100 y -</v>
      </c>
      <c r="AO178" s="143">
        <v>36</v>
      </c>
      <c r="AP178" s="143">
        <v>254</v>
      </c>
      <c r="AQ178" s="143">
        <v>8.9</v>
      </c>
      <c r="AR178" s="178" t="str">
        <f>CHOOSE(MATCH(AQ:AQ,{0,1,7,8,9,12,30}),"VACIO","7 y -","7-8","8-9","9-12","&gt;12","")</f>
        <v>8-9</v>
      </c>
      <c r="AS178" s="143">
        <v>5.9</v>
      </c>
      <c r="AT178" s="178" t="str">
        <f>CHOOSE(MATCH(AS:AS,{0,0.1,30,80000000}),"VACIO","30 y -","30 y +","")</f>
        <v>30 y -</v>
      </c>
      <c r="AU178" s="143">
        <v>0.6</v>
      </c>
      <c r="AV178" s="236">
        <f>IFERROR(AS:AS/AU:AU,"")</f>
        <v>9.83333333333333</v>
      </c>
      <c r="AW178" s="178" t="str">
        <f>CHOOSE(MATCH(AV:AV,{0,0.1,30,80000000}),"VACIO","30 y -","30 y +","")</f>
        <v>30 y -</v>
      </c>
      <c r="AX178" s="242">
        <v>104</v>
      </c>
      <c r="AY178" s="178" t="str">
        <f ca="1">CHOOSE(MATCH(AX:AX,{0,1,15,30,45,60,80000000}),"VACIO","15 y -","15-29","30-44","45-59","60 y +","")</f>
        <v>60 y +</v>
      </c>
      <c r="AZ178" s="143" t="s">
        <v>76</v>
      </c>
      <c r="BA178" s="144">
        <v>43593</v>
      </c>
      <c r="BB178" s="247" t="str">
        <f ca="1" t="shared" si="20"/>
        <v>No Vigente</v>
      </c>
      <c r="BC178" s="143" t="s">
        <v>77</v>
      </c>
      <c r="BD178" s="144">
        <v>43867</v>
      </c>
      <c r="BE178" s="144">
        <v>43983</v>
      </c>
      <c r="BF178" s="251" t="str">
        <f ca="1" t="shared" si="21"/>
        <v>activo</v>
      </c>
      <c r="BG178" s="193"/>
    </row>
    <row r="179" s="129" customFormat="1" ht="21" customHeight="1" spans="1:59">
      <c r="A179" s="165" t="s">
        <v>565</v>
      </c>
      <c r="B179" s="166" t="s">
        <v>566</v>
      </c>
      <c r="C179" s="166">
        <v>5180</v>
      </c>
      <c r="D179" s="167">
        <v>14879</v>
      </c>
      <c r="E179" s="175">
        <f ca="1" t="shared" si="17"/>
        <v>43990</v>
      </c>
      <c r="F179" s="176">
        <f ca="1" t="shared" si="18"/>
        <v>29111</v>
      </c>
      <c r="G179" s="177">
        <f ca="1" t="shared" si="19"/>
        <v>79</v>
      </c>
      <c r="H179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79" s="166">
        <v>1</v>
      </c>
      <c r="J179" s="167">
        <v>42790</v>
      </c>
      <c r="K179" s="166" t="s">
        <v>101</v>
      </c>
      <c r="L179" s="166" t="s">
        <v>567</v>
      </c>
      <c r="M179" s="166"/>
      <c r="N179" s="166" t="s">
        <v>62</v>
      </c>
      <c r="O179" s="166" t="s">
        <v>62</v>
      </c>
      <c r="P179" s="166" t="s">
        <v>89</v>
      </c>
      <c r="Q179" s="166" t="s">
        <v>62</v>
      </c>
      <c r="R179" s="166"/>
      <c r="S179" s="166"/>
      <c r="T179" s="166"/>
      <c r="U179" s="166">
        <v>102</v>
      </c>
      <c r="V179" s="178" t="str">
        <f>CHOOSE(MATCH(U:U,{0,1,140,150,160,800000000}),"VACIO","140 y -","140-150","150-160","&gt;160","")</f>
        <v>140 y -</v>
      </c>
      <c r="W179" s="166">
        <v>64</v>
      </c>
      <c r="X179" s="178" t="str">
        <f>CHOOSE(MATCH(W:W,{0,1,90,120,800000000}),"VACIO","90 y -","90-120","&gt;120","")</f>
        <v>90 y -</v>
      </c>
      <c r="Y179" s="166" t="s">
        <v>62</v>
      </c>
      <c r="Z179" s="166" t="s">
        <v>89</v>
      </c>
      <c r="AA179" s="166" t="s">
        <v>89</v>
      </c>
      <c r="AB179" s="166" t="s">
        <v>89</v>
      </c>
      <c r="AC179" s="166" t="s">
        <v>72</v>
      </c>
      <c r="AD179" s="208" t="s">
        <v>73</v>
      </c>
      <c r="AE179" s="209"/>
      <c r="AF179" s="209"/>
      <c r="AG179" s="227"/>
      <c r="AH179" s="227" t="s">
        <v>568</v>
      </c>
      <c r="AI179" s="228">
        <v>42682</v>
      </c>
      <c r="AJ179" s="229">
        <v>88</v>
      </c>
      <c r="AK179" s="167">
        <v>43607</v>
      </c>
      <c r="AL179" s="166">
        <v>96</v>
      </c>
      <c r="AM179" s="166">
        <v>43</v>
      </c>
      <c r="AN179" s="178" t="str">
        <f>CHOOSE(MATCH(AM:AM,{0;1;100;800000000}),"VACIO","100 y -","100 y +","")</f>
        <v>100 y -</v>
      </c>
      <c r="AO179" s="166">
        <v>44</v>
      </c>
      <c r="AP179" s="166">
        <v>91</v>
      </c>
      <c r="AQ179" s="166"/>
      <c r="AR179" s="178" t="str">
        <f>CHOOSE(MATCH(AQ:AQ,{0,1,7,8,9,12,30}),"VACIO","7 y -","7-8","8-9","9-12","&gt;12","")</f>
        <v>VACIO</v>
      </c>
      <c r="AS179" s="166">
        <v>15</v>
      </c>
      <c r="AT179" s="178" t="str">
        <f>CHOOSE(MATCH(AS:AS,{0;0.1;30;80000000}),"VACIO","30 y -","30 y +","")</f>
        <v>30 y -</v>
      </c>
      <c r="AU179" s="166">
        <v>0.8</v>
      </c>
      <c r="AV179" s="238">
        <v>57</v>
      </c>
      <c r="AW179" s="178" t="str">
        <f>CHOOSE(MATCH(AV:AV,{0,0.1,30,80000000}),"VACIO","30 y -","30 y +","")</f>
        <v>30 y +</v>
      </c>
      <c r="AX179" s="166">
        <v>85</v>
      </c>
      <c r="AY179" s="178" t="str">
        <f ca="1">CHOOSE(MATCH(AX:AX,{0,1,15,30,45,60,80000000}),"VACIO","15 y -","15-29","30-44","45-59","60 y +","")</f>
        <v>60 y +</v>
      </c>
      <c r="AZ179" s="166"/>
      <c r="BA179" s="167"/>
      <c r="BB179" s="247" t="str">
        <f ca="1" t="shared" si="20"/>
        <v>No Vigente</v>
      </c>
      <c r="BC179" s="166"/>
      <c r="BD179" s="167">
        <v>43714</v>
      </c>
      <c r="BE179" s="167">
        <v>44075</v>
      </c>
      <c r="BF179" s="251" t="str">
        <f ca="1" t="shared" si="21"/>
        <v>activo</v>
      </c>
      <c r="BG179" s="208"/>
    </row>
    <row r="180" s="129" customFormat="1" ht="21.75" customHeight="1" spans="1:59">
      <c r="A180" s="145" t="s">
        <v>569</v>
      </c>
      <c r="B180" s="146" t="s">
        <v>570</v>
      </c>
      <c r="C180" s="146">
        <v>185</v>
      </c>
      <c r="D180" s="147">
        <v>22940</v>
      </c>
      <c r="E180" s="175">
        <f ca="1" t="shared" si="17"/>
        <v>43990</v>
      </c>
      <c r="F180" s="176">
        <f ca="1" t="shared" si="18"/>
        <v>21050</v>
      </c>
      <c r="G180" s="177">
        <f ca="1" t="shared" si="19"/>
        <v>57</v>
      </c>
      <c r="H180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80" s="146">
        <v>1</v>
      </c>
      <c r="J180" s="147">
        <v>39840</v>
      </c>
      <c r="K180" s="146" t="s">
        <v>101</v>
      </c>
      <c r="L180" s="146" t="s">
        <v>102</v>
      </c>
      <c r="M180" s="146" t="s">
        <v>571</v>
      </c>
      <c r="N180" s="146" t="s">
        <v>62</v>
      </c>
      <c r="O180" s="146" t="s">
        <v>62</v>
      </c>
      <c r="P180" s="143" t="s">
        <v>65</v>
      </c>
      <c r="Q180" s="143" t="s">
        <v>63</v>
      </c>
      <c r="R180" s="146">
        <v>71.5</v>
      </c>
      <c r="S180" s="146">
        <v>72</v>
      </c>
      <c r="T180" s="146" t="s">
        <v>85</v>
      </c>
      <c r="U180" s="146">
        <v>156</v>
      </c>
      <c r="V180" s="178" t="str">
        <f>CHOOSE(MATCH(U:U,{0;1;140;150;160;800000000}),"VACIO","140 y -","140-150","150-160","&gt;160","")</f>
        <v>150-160</v>
      </c>
      <c r="W180" s="146">
        <v>80</v>
      </c>
      <c r="X180" s="178" t="str">
        <f>CHOOSE(MATCH(W:W,{0,1,90,120,800000000}),"VACIO","90 y -","90-120","&gt;120","")</f>
        <v>90 y -</v>
      </c>
      <c r="Y180" s="146" t="s">
        <v>63</v>
      </c>
      <c r="Z180" s="146" t="s">
        <v>65</v>
      </c>
      <c r="AA180" s="146" t="s">
        <v>65</v>
      </c>
      <c r="AB180" s="146" t="s">
        <v>65</v>
      </c>
      <c r="AC180" s="146" t="s">
        <v>72</v>
      </c>
      <c r="AD180" s="196" t="s">
        <v>73</v>
      </c>
      <c r="AE180" s="198">
        <v>43888</v>
      </c>
      <c r="AF180" s="197" t="s">
        <v>333</v>
      </c>
      <c r="AG180" s="219" t="s">
        <v>63</v>
      </c>
      <c r="AH180" s="219"/>
      <c r="AI180" s="197"/>
      <c r="AJ180" s="218">
        <v>84</v>
      </c>
      <c r="AK180" s="147">
        <v>43864</v>
      </c>
      <c r="AL180" s="146">
        <v>124</v>
      </c>
      <c r="AM180" s="146">
        <v>63</v>
      </c>
      <c r="AN180" s="178" t="str">
        <f>CHOOSE(MATCH(AM:AM,{0,1,100,800000000}),"VACIO","100 y -","100 y +","")</f>
        <v>100 y -</v>
      </c>
      <c r="AO180" s="146">
        <v>42</v>
      </c>
      <c r="AP180" s="146">
        <v>90</v>
      </c>
      <c r="AQ180" s="146">
        <v>5.4</v>
      </c>
      <c r="AR180" s="178" t="str">
        <f>CHOOSE(MATCH(AQ:AQ,{0,1,7,8,9,12,30}),"VACIO","7 y -","7-8","8-9","9-12","&gt;12","")</f>
        <v>7 y -</v>
      </c>
      <c r="AS180" s="146">
        <v>1.2</v>
      </c>
      <c r="AT180" s="178" t="str">
        <f>CHOOSE(MATCH(AS:AS,{0,0.1,30,80000000}),"VACIO","30 y -","30 y +","")</f>
        <v>30 y -</v>
      </c>
      <c r="AU180" s="146">
        <v>0.96</v>
      </c>
      <c r="AV180" s="236">
        <v>1</v>
      </c>
      <c r="AW180" s="178" t="str">
        <f>CHOOSE(MATCH(AV:AV,{0,0.1,30,80000000}),"VACIO","30 y -","30 y +","")</f>
        <v>30 y -</v>
      </c>
      <c r="AX180" s="242">
        <v>65</v>
      </c>
      <c r="AY180" s="178" t="str">
        <f ca="1">CHOOSE(MATCH(AX:AX,{0,1,15,30,45,60,80000000}),"VACIO","15 y -","15-29","30-44","45-59","60 y +","")</f>
        <v>60 y +</v>
      </c>
      <c r="AZ180" s="146" t="s">
        <v>76</v>
      </c>
      <c r="BA180" s="147"/>
      <c r="BB180" s="247" t="str">
        <f ca="1" t="shared" si="20"/>
        <v>No Vigente</v>
      </c>
      <c r="BC180" s="146"/>
      <c r="BD180" s="147">
        <v>43888</v>
      </c>
      <c r="BE180" s="147">
        <v>44044</v>
      </c>
      <c r="BF180" s="251" t="str">
        <f ca="1" t="shared" si="21"/>
        <v>activo</v>
      </c>
      <c r="BG180" s="196"/>
    </row>
    <row r="181" s="129" customFormat="1" ht="15" customHeight="1" spans="1:59">
      <c r="A181" s="142" t="s">
        <v>572</v>
      </c>
      <c r="B181" s="143" t="s">
        <v>573</v>
      </c>
      <c r="C181" s="143">
        <v>745</v>
      </c>
      <c r="D181" s="144">
        <v>29201</v>
      </c>
      <c r="E181" s="175">
        <f ca="1" t="shared" si="17"/>
        <v>43990</v>
      </c>
      <c r="F181" s="176">
        <f ca="1" t="shared" si="18"/>
        <v>14789</v>
      </c>
      <c r="G181" s="177">
        <f ca="1" t="shared" si="19"/>
        <v>40</v>
      </c>
      <c r="H181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81" s="143">
        <v>1</v>
      </c>
      <c r="J181" s="144">
        <v>42717</v>
      </c>
      <c r="K181" s="143" t="s">
        <v>101</v>
      </c>
      <c r="L181" s="143" t="s">
        <v>102</v>
      </c>
      <c r="M181" s="143" t="s">
        <v>61</v>
      </c>
      <c r="N181" s="143"/>
      <c r="O181" s="143"/>
      <c r="P181" s="143" t="s">
        <v>63</v>
      </c>
      <c r="Q181" s="143" t="s">
        <v>63</v>
      </c>
      <c r="R181" s="143">
        <v>114</v>
      </c>
      <c r="S181" s="143">
        <v>122</v>
      </c>
      <c r="T181" s="143" t="s">
        <v>64</v>
      </c>
      <c r="U181" s="143">
        <v>138</v>
      </c>
      <c r="V181" s="178" t="str">
        <f>CHOOSE(MATCH(U:U,{0,1,140,150,160,800000000}),"VACIO","140 y -","140-150","150-160","&gt;160","")</f>
        <v>140 y -</v>
      </c>
      <c r="W181" s="143">
        <v>94</v>
      </c>
      <c r="X181" s="178" t="str">
        <f>CHOOSE(MATCH(W:W,{0,1,90,120,800000000}),"VACIO","90 y -","90-120","&gt;120","")</f>
        <v>90-120</v>
      </c>
      <c r="Y181" s="143" t="s">
        <v>63</v>
      </c>
      <c r="Z181" s="143" t="s">
        <v>65</v>
      </c>
      <c r="AA181" s="143" t="s">
        <v>65</v>
      </c>
      <c r="AB181" s="143" t="s">
        <v>63</v>
      </c>
      <c r="AC181" s="143" t="s">
        <v>72</v>
      </c>
      <c r="AD181" s="193" t="s">
        <v>73</v>
      </c>
      <c r="AE181" s="194">
        <v>42717</v>
      </c>
      <c r="AF181" s="195" t="s">
        <v>74</v>
      </c>
      <c r="AG181" s="216"/>
      <c r="AH181" s="216"/>
      <c r="AI181" s="195"/>
      <c r="AJ181" s="217">
        <v>170</v>
      </c>
      <c r="AK181" s="144">
        <v>42716</v>
      </c>
      <c r="AL181" s="143">
        <v>172</v>
      </c>
      <c r="AM181" s="143">
        <v>46</v>
      </c>
      <c r="AN181" s="178" t="str">
        <f>CHOOSE(MATCH(AM:AM,{0,1,100,800000000}),"VACIO","100 y -","100 y +","")</f>
        <v>100 y -</v>
      </c>
      <c r="AO181" s="143">
        <v>49</v>
      </c>
      <c r="AP181" s="143">
        <v>382</v>
      </c>
      <c r="AQ181" s="143">
        <v>7.2</v>
      </c>
      <c r="AR181" s="178" t="str">
        <f>CHOOSE(MATCH(AQ:AQ,{0,1,7,8,9,12,30}),"VACIO","7 y -","7-8","8-9","9-12","&gt;12","")</f>
        <v>7-8</v>
      </c>
      <c r="AS181" s="143"/>
      <c r="AT181" s="178" t="str">
        <f>CHOOSE(MATCH(AS:AS,{0,0.1,30,80000000}),"VACIO","30 y -","30 y +","")</f>
        <v>VACIO</v>
      </c>
      <c r="AU181" s="143">
        <v>0.7</v>
      </c>
      <c r="AV181" s="236"/>
      <c r="AW181" s="178" t="str">
        <f>CHOOSE(MATCH(AV:AV,{0,0.1,30,80000000}),"VACIO","30 y -","30 y +","")</f>
        <v>VACIO</v>
      </c>
      <c r="AX181" s="242">
        <v>120</v>
      </c>
      <c r="AY181" s="178" t="str">
        <f ca="1">CHOOSE(MATCH(AX:AX,{0,1,15,30,45,60,80000000}),"VACIO","15 y -","15-29","30-44","45-59","60 y +","")</f>
        <v>60 y +</v>
      </c>
      <c r="AZ181" s="143"/>
      <c r="BA181" s="144">
        <v>42722</v>
      </c>
      <c r="BB181" s="247" t="str">
        <f ca="1" t="shared" si="20"/>
        <v>No Vigente</v>
      </c>
      <c r="BC181" s="143" t="s">
        <v>77</v>
      </c>
      <c r="BD181" s="144">
        <v>42717</v>
      </c>
      <c r="BE181" s="144">
        <v>42838</v>
      </c>
      <c r="BF181" s="251" t="str">
        <f ca="1" t="shared" si="21"/>
        <v>pasivo</v>
      </c>
      <c r="BG181" s="193" t="s">
        <v>105</v>
      </c>
    </row>
    <row r="182" s="129" customFormat="1" ht="15" customHeight="1" spans="1:59">
      <c r="A182" s="145" t="s">
        <v>574</v>
      </c>
      <c r="B182" s="146" t="s">
        <v>575</v>
      </c>
      <c r="C182" s="146">
        <v>435</v>
      </c>
      <c r="D182" s="147">
        <v>17302</v>
      </c>
      <c r="E182" s="175">
        <f ca="1" t="shared" si="17"/>
        <v>43990</v>
      </c>
      <c r="F182" s="176">
        <f ca="1" t="shared" si="18"/>
        <v>26688</v>
      </c>
      <c r="G182" s="177">
        <f ca="1" t="shared" si="19"/>
        <v>73</v>
      </c>
      <c r="H182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82" s="146">
        <v>1</v>
      </c>
      <c r="J182" s="147">
        <v>39937</v>
      </c>
      <c r="K182" s="146" t="s">
        <v>101</v>
      </c>
      <c r="L182" s="146" t="s">
        <v>102</v>
      </c>
      <c r="M182" s="146"/>
      <c r="N182" s="146" t="s">
        <v>62</v>
      </c>
      <c r="O182" s="146" t="s">
        <v>62</v>
      </c>
      <c r="P182" s="143" t="s">
        <v>63</v>
      </c>
      <c r="Q182" s="143" t="s">
        <v>63</v>
      </c>
      <c r="R182" s="146">
        <v>86</v>
      </c>
      <c r="S182" s="146">
        <v>86.5</v>
      </c>
      <c r="T182" s="146" t="s">
        <v>85</v>
      </c>
      <c r="U182" s="146">
        <v>118</v>
      </c>
      <c r="V182" s="178" t="str">
        <f>CHOOSE(MATCH(U:U,{0,1,140,150,160,800000000}),"VACIO","140 y -","140-150","150-160","&gt;160","")</f>
        <v>140 y -</v>
      </c>
      <c r="W182" s="146">
        <v>76</v>
      </c>
      <c r="X182" s="178" t="str">
        <f>CHOOSE(MATCH(W:W,{0,1,90,120,800000000}),"VACIO","90 y -","90-120","&gt;120","")</f>
        <v>90 y -</v>
      </c>
      <c r="Y182" s="146" t="s">
        <v>63</v>
      </c>
      <c r="Z182" s="146" t="s">
        <v>65</v>
      </c>
      <c r="AA182" s="146" t="s">
        <v>65</v>
      </c>
      <c r="AB182" s="146" t="s">
        <v>63</v>
      </c>
      <c r="AC182" s="146" t="s">
        <v>72</v>
      </c>
      <c r="AD182" s="196" t="s">
        <v>73</v>
      </c>
      <c r="AE182" s="198">
        <v>43826</v>
      </c>
      <c r="AF182" s="197" t="s">
        <v>73</v>
      </c>
      <c r="AG182" s="219" t="s">
        <v>63</v>
      </c>
      <c r="AH182" s="219" t="s">
        <v>576</v>
      </c>
      <c r="AI182" s="198">
        <v>43808</v>
      </c>
      <c r="AJ182" s="218">
        <v>90</v>
      </c>
      <c r="AK182" s="147">
        <v>43843</v>
      </c>
      <c r="AL182" s="146">
        <v>194</v>
      </c>
      <c r="AM182" s="146">
        <v>101.6</v>
      </c>
      <c r="AN182" s="178" t="str">
        <f>CHOOSE(MATCH(AM:AM,{0,1,100,800000000}),"VACIO","100 y -","100 y +","")</f>
        <v>100 y +</v>
      </c>
      <c r="AO182" s="146">
        <v>41.6</v>
      </c>
      <c r="AP182" s="146">
        <v>254</v>
      </c>
      <c r="AQ182" s="146">
        <v>6.2</v>
      </c>
      <c r="AR182" s="178" t="str">
        <f>CHOOSE(MATCH(AQ:AQ,{0,1,7,8,9,12,30}),"VACIO","7 y -","7-8","8-9","9-12","&gt;12","")</f>
        <v>7 y -</v>
      </c>
      <c r="AS182" s="143">
        <v>52.5</v>
      </c>
      <c r="AT182" s="178" t="str">
        <f>CHOOSE(MATCH(AS:AS,{0,0.1,30,80000000}),"VACIO","30 y -","30 y +","")</f>
        <v>30 y +</v>
      </c>
      <c r="AU182" s="146">
        <v>1.26</v>
      </c>
      <c r="AV182" s="236">
        <f>IFERROR(AS:AS/AU:AU,"")</f>
        <v>41.6666666666667</v>
      </c>
      <c r="AW182" s="178" t="str">
        <f>CHOOSE(MATCH(AV:AV,{0,0.1,30,80000000}),"VACIO","30 y -","30 y +","")</f>
        <v>30 y +</v>
      </c>
      <c r="AX182" s="242">
        <v>86.6</v>
      </c>
      <c r="AY182" s="178" t="str">
        <f ca="1">CHOOSE(MATCH(AX:AX,{0,1,15,30,45,60,80000000}),"VACIO","15 y -","15-29","30-44","45-59","60 y +","")</f>
        <v>60 y +</v>
      </c>
      <c r="AZ182" s="146" t="s">
        <v>76</v>
      </c>
      <c r="BA182" s="147">
        <v>43031</v>
      </c>
      <c r="BB182" s="247" t="str">
        <f ca="1" t="shared" si="20"/>
        <v>No Vigente</v>
      </c>
      <c r="BC182" s="146" t="s">
        <v>77</v>
      </c>
      <c r="BD182" s="147">
        <v>43873</v>
      </c>
      <c r="BE182" s="147">
        <v>44044</v>
      </c>
      <c r="BF182" s="251" t="str">
        <f ca="1" t="shared" si="21"/>
        <v>activo</v>
      </c>
      <c r="BG182" s="196"/>
    </row>
    <row r="183" s="129" customFormat="1" ht="15" customHeight="1" spans="1:59">
      <c r="A183" s="145" t="s">
        <v>577</v>
      </c>
      <c r="B183" s="146" t="s">
        <v>578</v>
      </c>
      <c r="C183" s="146">
        <v>3209</v>
      </c>
      <c r="D183" s="147">
        <v>15546</v>
      </c>
      <c r="E183" s="175">
        <f ca="1" t="shared" si="17"/>
        <v>43990</v>
      </c>
      <c r="F183" s="176">
        <f ca="1" t="shared" si="18"/>
        <v>28444</v>
      </c>
      <c r="G183" s="177">
        <f ca="1" t="shared" si="19"/>
        <v>77</v>
      </c>
      <c r="H18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83" s="146">
        <v>1</v>
      </c>
      <c r="J183" s="147">
        <v>37361</v>
      </c>
      <c r="K183" s="146" t="s">
        <v>101</v>
      </c>
      <c r="L183" s="146" t="s">
        <v>60</v>
      </c>
      <c r="M183" s="146" t="s">
        <v>579</v>
      </c>
      <c r="N183" s="146" t="s">
        <v>89</v>
      </c>
      <c r="O183" s="146" t="s">
        <v>89</v>
      </c>
      <c r="P183" s="143" t="s">
        <v>63</v>
      </c>
      <c r="Q183" s="143" t="s">
        <v>63</v>
      </c>
      <c r="R183" s="146">
        <v>81</v>
      </c>
      <c r="S183" s="146">
        <v>87.5</v>
      </c>
      <c r="T183" s="146" t="s">
        <v>64</v>
      </c>
      <c r="U183" s="146">
        <v>150</v>
      </c>
      <c r="V183" s="178" t="str">
        <f>CHOOSE(MATCH(U:U,{0,1,140,150,160,800000000}),"VACIO","140 y -","140-150","150-160","&gt;160","")</f>
        <v>150-160</v>
      </c>
      <c r="W183" s="146">
        <v>80</v>
      </c>
      <c r="X183" s="178" t="str">
        <f>CHOOSE(MATCH(W:W,{0,1,90,120,800000000}),"VACIO","90 y -","90-120","&gt;120","")</f>
        <v>90 y -</v>
      </c>
      <c r="Y183" s="146" t="s">
        <v>63</v>
      </c>
      <c r="Z183" s="146" t="s">
        <v>65</v>
      </c>
      <c r="AA183" s="146" t="s">
        <v>65</v>
      </c>
      <c r="AB183" s="146" t="s">
        <v>65</v>
      </c>
      <c r="AC183" s="146" t="s">
        <v>72</v>
      </c>
      <c r="AD183" s="196" t="s">
        <v>67</v>
      </c>
      <c r="AE183" s="197"/>
      <c r="AF183" s="197"/>
      <c r="AG183" s="219" t="s">
        <v>63</v>
      </c>
      <c r="AH183" s="219" t="s">
        <v>81</v>
      </c>
      <c r="AI183" s="198">
        <v>43675</v>
      </c>
      <c r="AJ183" s="218">
        <v>120</v>
      </c>
      <c r="AK183" s="147">
        <v>43655</v>
      </c>
      <c r="AL183" s="146">
        <v>193</v>
      </c>
      <c r="AM183" s="146">
        <v>80.6</v>
      </c>
      <c r="AN183" s="178" t="str">
        <f>CHOOSE(MATCH(AM:AM,{0,1,100,800000000}),"VACIO","100 y -","100 y +","")</f>
        <v>100 y -</v>
      </c>
      <c r="AO183" s="146">
        <v>40</v>
      </c>
      <c r="AP183" s="146">
        <v>102</v>
      </c>
      <c r="AQ183" s="146"/>
      <c r="AR183" s="178" t="str">
        <f>CHOOSE(MATCH(AQ:AQ,{0,1,7,8,9,12,30}),"VACIO","7 y -","7-8","8-9","9-12","&gt;12","")</f>
        <v>VACIO</v>
      </c>
      <c r="AS183" s="146">
        <v>1</v>
      </c>
      <c r="AT183" s="178" t="str">
        <f>CHOOSE(MATCH(AS:AS,{0,0.1,30,80000000}),"VACIO","30 y -","30 y +","")</f>
        <v>30 y -</v>
      </c>
      <c r="AU183" s="146">
        <v>1</v>
      </c>
      <c r="AV183" s="236">
        <v>1</v>
      </c>
      <c r="AW183" s="178" t="str">
        <f>CHOOSE(MATCH(AV:AV,{0,0.1,30,80000000}),"VACIO","30 y -","30 y +","")</f>
        <v>30 y -</v>
      </c>
      <c r="AX183" s="242">
        <v>72</v>
      </c>
      <c r="AY183" s="178" t="str">
        <f ca="1">CHOOSE(MATCH(AX:AX,{0,1,15,30,45,60,80000000}),"VACIO","15 y -","15-29","30-44","45-59","60 y +","")</f>
        <v>60 y +</v>
      </c>
      <c r="AZ183" s="146" t="s">
        <v>76</v>
      </c>
      <c r="BA183" s="147"/>
      <c r="BB183" s="247" t="str">
        <f ca="1" t="shared" si="20"/>
        <v>No Vigente</v>
      </c>
      <c r="BC183" s="146"/>
      <c r="BD183" s="147">
        <v>43675</v>
      </c>
      <c r="BE183" s="147">
        <v>44013</v>
      </c>
      <c r="BF183" s="251" t="str">
        <f ca="1" t="shared" si="21"/>
        <v>activo</v>
      </c>
      <c r="BG183" s="146"/>
    </row>
    <row r="184" s="52" customFormat="1" ht="15" customHeight="1" spans="1:59">
      <c r="A184" s="148" t="s">
        <v>580</v>
      </c>
      <c r="B184" s="149" t="s">
        <v>581</v>
      </c>
      <c r="C184" s="149">
        <v>19</v>
      </c>
      <c r="D184" s="150">
        <v>18524</v>
      </c>
      <c r="E184" s="62">
        <f ca="1" t="shared" si="17"/>
        <v>43990</v>
      </c>
      <c r="F184" s="63">
        <f ca="1" t="shared" si="18"/>
        <v>25466</v>
      </c>
      <c r="G184" s="64">
        <f ca="1" t="shared" si="19"/>
        <v>69</v>
      </c>
      <c r="H184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84" s="149">
        <v>1</v>
      </c>
      <c r="J184" s="150">
        <v>39621</v>
      </c>
      <c r="K184" s="149" t="s">
        <v>101</v>
      </c>
      <c r="L184" s="149" t="s">
        <v>102</v>
      </c>
      <c r="M184" s="149" t="s">
        <v>131</v>
      </c>
      <c r="N184" s="149" t="s">
        <v>62</v>
      </c>
      <c r="O184" s="149" t="s">
        <v>62</v>
      </c>
      <c r="P184" s="56" t="s">
        <v>63</v>
      </c>
      <c r="Q184" s="56" t="s">
        <v>63</v>
      </c>
      <c r="R184" s="149">
        <v>106</v>
      </c>
      <c r="S184" s="149">
        <v>120.5</v>
      </c>
      <c r="T184" s="149" t="s">
        <v>64</v>
      </c>
      <c r="U184" s="149">
        <v>120</v>
      </c>
      <c r="V184" s="65" t="str">
        <f>CHOOSE(MATCH(U:U,{0,1,140,150,160,800000000}),"VACIO","140 y -","140-150","150-160","&gt;160","")</f>
        <v>140 y -</v>
      </c>
      <c r="W184" s="149">
        <v>72</v>
      </c>
      <c r="X184" s="65" t="str">
        <f>CHOOSE(MATCH(W:W,{0,1,90,120,800000000}),"VACIO","90 y -","90-120","&gt;120","")</f>
        <v>90 y -</v>
      </c>
      <c r="Y184" s="149" t="s">
        <v>65</v>
      </c>
      <c r="Z184" s="149" t="s">
        <v>65</v>
      </c>
      <c r="AA184" s="149" t="s">
        <v>63</v>
      </c>
      <c r="AB184" s="149" t="s">
        <v>63</v>
      </c>
      <c r="AC184" s="149" t="s">
        <v>72</v>
      </c>
      <c r="AD184" s="199" t="s">
        <v>73</v>
      </c>
      <c r="AE184" s="201">
        <v>43591</v>
      </c>
      <c r="AF184" s="200" t="s">
        <v>73</v>
      </c>
      <c r="AG184" s="220"/>
      <c r="AH184" s="220" t="s">
        <v>98</v>
      </c>
      <c r="AI184" s="201">
        <v>43553</v>
      </c>
      <c r="AJ184" s="221">
        <v>73</v>
      </c>
      <c r="AK184" s="150">
        <v>43707</v>
      </c>
      <c r="AL184" s="149">
        <v>117</v>
      </c>
      <c r="AM184" s="149">
        <v>54</v>
      </c>
      <c r="AN184" s="65" t="str">
        <f>CHOOSE(MATCH(AM:AM,{0,1,100,800000000}),"VACIO","100 y -","100 y +","")</f>
        <v>100 y -</v>
      </c>
      <c r="AO184" s="149">
        <v>21</v>
      </c>
      <c r="AP184" s="149">
        <v>179</v>
      </c>
      <c r="AQ184" s="149">
        <v>8.1</v>
      </c>
      <c r="AR184" s="65" t="str">
        <f>CHOOSE(MATCH(AQ:AQ,{0,1,7,8,9,12,30}),"VACIO","7 y -","7-8","8-9","9-12","&gt;12","")</f>
        <v>8-9</v>
      </c>
      <c r="AS184" s="149">
        <v>75</v>
      </c>
      <c r="AT184" s="65" t="str">
        <f>CHOOSE(MATCH(AS:AS,{0,0.1,30,80000000}),"VACIO","30 y -","30 y +","")</f>
        <v>30 y +</v>
      </c>
      <c r="AU184" s="149">
        <v>1.3</v>
      </c>
      <c r="AV184" s="81">
        <v>80</v>
      </c>
      <c r="AW184" s="65" t="str">
        <f>CHOOSE(MATCH(AV:AV,{0,0.1,30,80000000}),"VACIO","30 y -","30 y +","")</f>
        <v>30 y +</v>
      </c>
      <c r="AX184" s="83">
        <v>56</v>
      </c>
      <c r="AY184" s="65" t="str">
        <f ca="1">CHOOSE(MATCH(AX:AX,{0,1,15,30,45,60,80000000}),"VACIO","15 y -","15-29","30-44","45-59","60 y +","")</f>
        <v>45-59</v>
      </c>
      <c r="AZ184" s="149" t="s">
        <v>155</v>
      </c>
      <c r="BA184" s="150"/>
      <c r="BB184" s="85" t="str">
        <f ca="1" t="shared" si="20"/>
        <v>No Vigente</v>
      </c>
      <c r="BC184" s="149"/>
      <c r="BD184" s="150">
        <v>43879</v>
      </c>
      <c r="BE184" s="150">
        <v>43770</v>
      </c>
      <c r="BF184" s="252" t="str">
        <f ca="1" t="shared" si="21"/>
        <v>activo</v>
      </c>
      <c r="BG184" s="199"/>
    </row>
    <row r="185" s="52" customFormat="1" ht="15" customHeight="1" spans="1:59">
      <c r="A185" s="148" t="s">
        <v>582</v>
      </c>
      <c r="B185" s="149" t="s">
        <v>583</v>
      </c>
      <c r="C185" s="149">
        <v>265</v>
      </c>
      <c r="D185" s="150">
        <v>19399</v>
      </c>
      <c r="E185" s="175">
        <f ca="1" t="shared" si="17"/>
        <v>43990</v>
      </c>
      <c r="F185" s="176">
        <f ca="1" t="shared" si="18"/>
        <v>24591</v>
      </c>
      <c r="G185" s="64">
        <f ca="1" t="shared" si="19"/>
        <v>67</v>
      </c>
      <c r="H185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85" s="149">
        <v>1</v>
      </c>
      <c r="J185" s="150">
        <v>39853</v>
      </c>
      <c r="K185" s="149" t="s">
        <v>59</v>
      </c>
      <c r="L185" s="149" t="s">
        <v>60</v>
      </c>
      <c r="M185" s="149" t="s">
        <v>149</v>
      </c>
      <c r="N185" s="149" t="s">
        <v>62</v>
      </c>
      <c r="O185" s="149" t="s">
        <v>62</v>
      </c>
      <c r="P185" s="56" t="s">
        <v>63</v>
      </c>
      <c r="Q185" s="56" t="s">
        <v>63</v>
      </c>
      <c r="R185" s="149">
        <v>88</v>
      </c>
      <c r="S185" s="149">
        <v>94</v>
      </c>
      <c r="T185" s="149" t="s">
        <v>64</v>
      </c>
      <c r="U185" s="149">
        <v>130</v>
      </c>
      <c r="V185" s="178" t="str">
        <f>CHOOSE(MATCH(U:U,{0,1,140,150,160,800000000}),"VACIO","140 y -","140-150","150-160","&gt;160","")</f>
        <v>140 y -</v>
      </c>
      <c r="W185" s="149">
        <v>80</v>
      </c>
      <c r="X185" s="178" t="str">
        <f>CHOOSE(MATCH(W:W,{0,1,90,120,800000000}),"VACIO","90 y -","90-120","&gt;120","")</f>
        <v>90 y -</v>
      </c>
      <c r="Y185" s="149" t="s">
        <v>63</v>
      </c>
      <c r="Z185" s="149" t="s">
        <v>65</v>
      </c>
      <c r="AA185" s="149" t="s">
        <v>65</v>
      </c>
      <c r="AB185" s="149" t="s">
        <v>63</v>
      </c>
      <c r="AC185" s="149" t="s">
        <v>72</v>
      </c>
      <c r="AD185" s="199" t="s">
        <v>67</v>
      </c>
      <c r="AE185" s="200"/>
      <c r="AF185" s="200"/>
      <c r="AG185" s="220"/>
      <c r="AH185" s="220" t="s">
        <v>214</v>
      </c>
      <c r="AI185" s="201">
        <v>43829</v>
      </c>
      <c r="AJ185" s="221">
        <v>96</v>
      </c>
      <c r="AK185" s="150">
        <v>43839</v>
      </c>
      <c r="AL185" s="149">
        <v>212</v>
      </c>
      <c r="AM185" s="149">
        <v>131</v>
      </c>
      <c r="AN185" s="178" t="str">
        <f>CHOOSE(MATCH(AM:AM,{0,1,100,800000000}),"VACIO","100 y -","100 y +","")</f>
        <v>100 y +</v>
      </c>
      <c r="AO185" s="149">
        <v>36</v>
      </c>
      <c r="AP185" s="149">
        <v>203</v>
      </c>
      <c r="AQ185" s="149"/>
      <c r="AR185" s="178" t="str">
        <f>CHOOSE(MATCH(AQ:AQ,{0,1,7,8,9,12,30}),"VACIO","7 y -","7-8","8-9","9-12","&gt;12","")</f>
        <v>VACIO</v>
      </c>
      <c r="AS185" s="149">
        <v>4</v>
      </c>
      <c r="AT185" s="178" t="str">
        <f>CHOOSE(MATCH(AS:AS,{0,0.1,30,80000000}),"VACIO","30 y -","30 y +","")</f>
        <v>30 y -</v>
      </c>
      <c r="AU185" s="149">
        <v>0.7</v>
      </c>
      <c r="AV185" s="81">
        <f>IFERROR(AS:AS/AU:AU,"")</f>
        <v>5.71428571428571</v>
      </c>
      <c r="AW185" s="178" t="str">
        <f>CHOOSE(MATCH(AV:AV,{0,0.1,30,80000000}),"VACIO","30 y -","30 y +","")</f>
        <v>30 y -</v>
      </c>
      <c r="AX185" s="83">
        <v>93</v>
      </c>
      <c r="AY185" s="178" t="str">
        <f ca="1">CHOOSE(MATCH(AX:AX,{0,1,15,30,45,60,80000000}),"VACIO","15 y -","15-29","30-44","45-59","60 y +","")</f>
        <v>60 y +</v>
      </c>
      <c r="AZ185" s="149"/>
      <c r="BA185" s="150"/>
      <c r="BB185" s="85" t="str">
        <f ca="1" t="shared" si="20"/>
        <v>No Vigente</v>
      </c>
      <c r="BC185" s="149"/>
      <c r="BD185" s="150" t="s">
        <v>584</v>
      </c>
      <c r="BE185" s="150">
        <v>44228</v>
      </c>
      <c r="BF185" s="252" t="str">
        <f ca="1" t="shared" si="21"/>
        <v>activo</v>
      </c>
      <c r="BG185" s="199" t="s">
        <v>585</v>
      </c>
    </row>
    <row r="186" s="129" customFormat="1" ht="13.5" customHeight="1" spans="1:59">
      <c r="A186" s="145" t="s">
        <v>586</v>
      </c>
      <c r="B186" s="146" t="s">
        <v>587</v>
      </c>
      <c r="C186" s="146">
        <v>4875</v>
      </c>
      <c r="D186" s="147">
        <v>22280</v>
      </c>
      <c r="E186" s="175">
        <f ca="1" t="shared" si="17"/>
        <v>43990</v>
      </c>
      <c r="F186" s="176">
        <f ca="1" t="shared" si="18"/>
        <v>21710</v>
      </c>
      <c r="G186" s="177">
        <f ca="1" t="shared" si="19"/>
        <v>59</v>
      </c>
      <c r="H18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86" s="146">
        <v>1</v>
      </c>
      <c r="J186" s="147">
        <v>39925</v>
      </c>
      <c r="K186" s="146" t="s">
        <v>59</v>
      </c>
      <c r="L186" s="146" t="s">
        <v>102</v>
      </c>
      <c r="M186" s="146" t="s">
        <v>149</v>
      </c>
      <c r="N186" s="146" t="s">
        <v>62</v>
      </c>
      <c r="O186" s="146" t="s">
        <v>62</v>
      </c>
      <c r="P186" s="143" t="s">
        <v>63</v>
      </c>
      <c r="Q186" s="143" t="s">
        <v>63</v>
      </c>
      <c r="R186" s="146">
        <v>67.2</v>
      </c>
      <c r="S186" s="146">
        <v>61.5</v>
      </c>
      <c r="T186" s="146" t="s">
        <v>85</v>
      </c>
      <c r="U186" s="146">
        <v>148</v>
      </c>
      <c r="V186" s="178" t="str">
        <f>CHOOSE(MATCH(U:U,{0,1,140,150,160,800000000}),"VACIO","140 y -","140-150","150-160","&gt;160","")</f>
        <v>140-150</v>
      </c>
      <c r="W186" s="146">
        <v>82</v>
      </c>
      <c r="X186" s="178" t="str">
        <f>CHOOSE(MATCH(W:W,{0,1,90,120,800000000}),"VACIO","90 y -","90-120","&gt;120","")</f>
        <v>90 y -</v>
      </c>
      <c r="Y186" s="146" t="s">
        <v>63</v>
      </c>
      <c r="Z186" s="146" t="s">
        <v>63</v>
      </c>
      <c r="AA186" s="146" t="s">
        <v>65</v>
      </c>
      <c r="AB186" s="146" t="s">
        <v>65</v>
      </c>
      <c r="AC186" s="146" t="s">
        <v>66</v>
      </c>
      <c r="AD186" s="196" t="s">
        <v>73</v>
      </c>
      <c r="AE186" s="198">
        <v>42818</v>
      </c>
      <c r="AF186" s="197" t="s">
        <v>74</v>
      </c>
      <c r="AG186" s="219" t="s">
        <v>63</v>
      </c>
      <c r="AH186" s="219"/>
      <c r="AI186" s="197"/>
      <c r="AJ186" s="218">
        <v>157</v>
      </c>
      <c r="AK186" s="147">
        <v>42766</v>
      </c>
      <c r="AL186" s="146">
        <v>143</v>
      </c>
      <c r="AM186" s="146">
        <v>67</v>
      </c>
      <c r="AN186" s="178" t="str">
        <f>CHOOSE(MATCH(AM:AM,{0,1,100,800000000}),"VACIO","100 y -","100 y +","")</f>
        <v>100 y -</v>
      </c>
      <c r="AO186" s="146">
        <v>42</v>
      </c>
      <c r="AP186" s="146">
        <v>169</v>
      </c>
      <c r="AQ186" s="146">
        <v>8</v>
      </c>
      <c r="AR186" s="178" t="str">
        <f>CHOOSE(MATCH(AQ:AQ,{0,1,7,8,9,12,30}),"VACIO","7 y -","7-8","8-9","9-12","&gt;12","")</f>
        <v>8-9</v>
      </c>
      <c r="AS186" s="146">
        <v>44</v>
      </c>
      <c r="AT186" s="178" t="str">
        <f>CHOOSE(MATCH(AS:AS,{0,0.1,30,80000000}),"VACIO","30 y -","30 y +","")</f>
        <v>30 y +</v>
      </c>
      <c r="AU186" s="146">
        <v>0.8</v>
      </c>
      <c r="AV186" s="236">
        <v>24</v>
      </c>
      <c r="AW186" s="178" t="str">
        <f>CHOOSE(MATCH(AV:AV,{0,0.1,30,80000000}),"VACIO","30 y -","30 y +","")</f>
        <v>30 y -</v>
      </c>
      <c r="AX186" s="242">
        <v>78</v>
      </c>
      <c r="AY186" s="178" t="str">
        <f ca="1">CHOOSE(MATCH(AX:AX,{0,1,15,30,45,60,80000000}),"VACIO","15 y -","15-29","30-44","45-59","60 y +","")</f>
        <v>60 y +</v>
      </c>
      <c r="AZ186" s="146" t="s">
        <v>76</v>
      </c>
      <c r="BA186" s="147">
        <v>42842</v>
      </c>
      <c r="BB186" s="247" t="str">
        <f ca="1" t="shared" si="20"/>
        <v>No Vigente</v>
      </c>
      <c r="BC186" s="146" t="s">
        <v>77</v>
      </c>
      <c r="BD186" s="147">
        <v>43713</v>
      </c>
      <c r="BE186" s="144">
        <v>43739</v>
      </c>
      <c r="BF186" s="251" t="str">
        <f ca="1" t="shared" si="21"/>
        <v>activo</v>
      </c>
      <c r="BG186" s="196" t="s">
        <v>588</v>
      </c>
    </row>
    <row r="187" s="129" customFormat="1" ht="15" customHeight="1" spans="1:59">
      <c r="A187" s="145" t="s">
        <v>589</v>
      </c>
      <c r="B187" s="146" t="s">
        <v>590</v>
      </c>
      <c r="C187" s="146">
        <v>2934</v>
      </c>
      <c r="D187" s="147">
        <v>13816</v>
      </c>
      <c r="E187" s="175">
        <f ca="1" t="shared" ref="E187:E249" si="22">TODAY()</f>
        <v>43990</v>
      </c>
      <c r="F187" s="176">
        <f ca="1" t="shared" si="18"/>
        <v>30174</v>
      </c>
      <c r="G187" s="177">
        <f ca="1" t="shared" si="19"/>
        <v>82</v>
      </c>
      <c r="H18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87" s="146">
        <v>1</v>
      </c>
      <c r="J187" s="147">
        <v>38252</v>
      </c>
      <c r="K187" s="146" t="s">
        <v>101</v>
      </c>
      <c r="L187" s="146" t="s">
        <v>102</v>
      </c>
      <c r="M187" s="146" t="s">
        <v>61</v>
      </c>
      <c r="N187" s="146" t="s">
        <v>62</v>
      </c>
      <c r="O187" s="146" t="s">
        <v>62</v>
      </c>
      <c r="P187" s="146" t="s">
        <v>63</v>
      </c>
      <c r="Q187" s="146" t="s">
        <v>63</v>
      </c>
      <c r="R187" s="146">
        <v>71</v>
      </c>
      <c r="S187" s="146">
        <v>62.5</v>
      </c>
      <c r="T187" s="146" t="s">
        <v>76</v>
      </c>
      <c r="U187" s="146">
        <v>120</v>
      </c>
      <c r="V187" s="178" t="str">
        <f>CHOOSE(MATCH(U:U,{0,1,140,150,160,800000000}),"VACIO","140 y -","140-150","150-160","&gt;160","")</f>
        <v>140 y -</v>
      </c>
      <c r="W187" s="146">
        <v>74</v>
      </c>
      <c r="X187" s="178" t="str">
        <f>CHOOSE(MATCH(W:W,{0,1,90,120,800000000}),"VACIO","90 y -","90-120","&gt;120","")</f>
        <v>90 y -</v>
      </c>
      <c r="Y187" s="146" t="s">
        <v>63</v>
      </c>
      <c r="Z187" s="146" t="s">
        <v>65</v>
      </c>
      <c r="AA187" s="146" t="s">
        <v>63</v>
      </c>
      <c r="AB187" s="146" t="s">
        <v>65</v>
      </c>
      <c r="AC187" s="146" t="s">
        <v>72</v>
      </c>
      <c r="AD187" s="196" t="s">
        <v>73</v>
      </c>
      <c r="AE187" s="198">
        <v>43852</v>
      </c>
      <c r="AF187" s="197" t="s">
        <v>74</v>
      </c>
      <c r="AG187" s="219" t="s">
        <v>63</v>
      </c>
      <c r="AH187" s="226" t="s">
        <v>192</v>
      </c>
      <c r="AI187" s="198">
        <v>43742</v>
      </c>
      <c r="AJ187" s="218">
        <v>161</v>
      </c>
      <c r="AK187" s="147">
        <v>43404</v>
      </c>
      <c r="AL187" s="146">
        <v>213</v>
      </c>
      <c r="AM187" s="146">
        <v>136</v>
      </c>
      <c r="AN187" s="178" t="str">
        <f>CHOOSE(MATCH(AM:AM,{0;1;100;800000000}),"VACIO","100 y -","100 y +","")</f>
        <v>100 y +</v>
      </c>
      <c r="AO187" s="146">
        <v>52</v>
      </c>
      <c r="AP187" s="146">
        <v>127</v>
      </c>
      <c r="AQ187" s="146">
        <v>6.4</v>
      </c>
      <c r="AR187" s="178" t="str">
        <f>CHOOSE(MATCH(AQ:AQ,{0,1,7,8,9,12,30}),"VACIO","7 y -","7-8","8-9","9-12","&gt;12","")</f>
        <v>7 y -</v>
      </c>
      <c r="AS187" s="146">
        <v>31</v>
      </c>
      <c r="AT187" s="178" t="str">
        <f>CHOOSE(MATCH(AS:AS,{0,0.1,30,80000000}),"VACIO","30 y -","30 y +","")</f>
        <v>30 y +</v>
      </c>
      <c r="AU187" s="146">
        <v>1</v>
      </c>
      <c r="AV187" s="236">
        <v>27</v>
      </c>
      <c r="AW187" s="178" t="s">
        <v>184</v>
      </c>
      <c r="AX187" s="242">
        <v>70</v>
      </c>
      <c r="AY187" s="178" t="str">
        <f ca="1">CHOOSE(MATCH(AX:AX,{0,1,15,30,45,60,80000000}),"VACIO","15 y -","15-29","30-44","45-59","60 y +","")</f>
        <v>60 y +</v>
      </c>
      <c r="AZ187" s="146"/>
      <c r="BA187" s="147">
        <v>42258</v>
      </c>
      <c r="BB187" s="247" t="str">
        <f ca="1" t="shared" si="20"/>
        <v>No Vigente</v>
      </c>
      <c r="BC187" s="146" t="s">
        <v>77</v>
      </c>
      <c r="BD187" s="147">
        <v>43852</v>
      </c>
      <c r="BE187" s="147">
        <v>43922</v>
      </c>
      <c r="BF187" s="251" t="str">
        <f ca="1" t="shared" si="21"/>
        <v>activo</v>
      </c>
      <c r="BG187" s="196" t="s">
        <v>342</v>
      </c>
    </row>
    <row r="188" s="129" customFormat="1" ht="15" customHeight="1" spans="1:59">
      <c r="A188" s="271" t="s">
        <v>591</v>
      </c>
      <c r="B188" s="272" t="s">
        <v>592</v>
      </c>
      <c r="C188" s="272">
        <v>138</v>
      </c>
      <c r="D188" s="273">
        <v>17128</v>
      </c>
      <c r="E188" s="175">
        <f ca="1" t="shared" si="22"/>
        <v>43990</v>
      </c>
      <c r="F188" s="176">
        <f ca="1" t="shared" si="18"/>
        <v>26862</v>
      </c>
      <c r="G188" s="177">
        <f ca="1" t="shared" si="19"/>
        <v>73</v>
      </c>
      <c r="H18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88" s="272">
        <v>1</v>
      </c>
      <c r="J188" s="273">
        <v>40949</v>
      </c>
      <c r="K188" s="272" t="s">
        <v>101</v>
      </c>
      <c r="L188" s="272" t="s">
        <v>60</v>
      </c>
      <c r="M188" s="272"/>
      <c r="N188" s="272"/>
      <c r="O188" s="272"/>
      <c r="P188" s="143" t="s">
        <v>63</v>
      </c>
      <c r="Q188" s="143" t="s">
        <v>63</v>
      </c>
      <c r="R188" s="272">
        <v>62</v>
      </c>
      <c r="S188" s="272">
        <v>72</v>
      </c>
      <c r="T188" s="272" t="s">
        <v>76</v>
      </c>
      <c r="U188" s="272">
        <v>132</v>
      </c>
      <c r="V188" s="178" t="str">
        <f>CHOOSE(MATCH(U:U,{0,1,140,150,160,800000000}),"VACIO","140 y -","140-150","150-160","&gt;160","")</f>
        <v>140 y -</v>
      </c>
      <c r="W188" s="272">
        <v>70</v>
      </c>
      <c r="X188" s="178" t="str">
        <f>CHOOSE(MATCH(W:W,{0,1,90,120,800000000}),"VACIO","90 y -","90-120","&gt;120","")</f>
        <v>90 y -</v>
      </c>
      <c r="Y188" s="272" t="s">
        <v>63</v>
      </c>
      <c r="Z188" s="272" t="s">
        <v>65</v>
      </c>
      <c r="AA188" s="272" t="s">
        <v>65</v>
      </c>
      <c r="AB188" s="272" t="s">
        <v>65</v>
      </c>
      <c r="AC188" s="272" t="s">
        <v>593</v>
      </c>
      <c r="AD188" s="283" t="s">
        <v>67</v>
      </c>
      <c r="AE188" s="284"/>
      <c r="AF188" s="284"/>
      <c r="AG188" s="289"/>
      <c r="AH188" s="289" t="s">
        <v>293</v>
      </c>
      <c r="AI188" s="290">
        <v>43276</v>
      </c>
      <c r="AJ188" s="291">
        <v>107</v>
      </c>
      <c r="AK188" s="273">
        <v>43277</v>
      </c>
      <c r="AL188" s="272">
        <v>129</v>
      </c>
      <c r="AM188" s="272">
        <v>70</v>
      </c>
      <c r="AN188" s="178" t="str">
        <f>CHOOSE(MATCH(AM:AM,{0,1,100,800000000}),"VACIO","100 y -","100 y +","")</f>
        <v>100 y -</v>
      </c>
      <c r="AO188" s="272">
        <v>45</v>
      </c>
      <c r="AP188" s="272">
        <v>70</v>
      </c>
      <c r="AQ188" s="272"/>
      <c r="AR188" s="178" t="str">
        <f>CHOOSE(MATCH(AQ:AQ,{0,1,7,8,9,12,30}),"VACIO","7 y -","7-8","8-9","9-12","&gt;12","")</f>
        <v>VACIO</v>
      </c>
      <c r="AS188" s="272">
        <v>19</v>
      </c>
      <c r="AT188" s="178" t="str">
        <f>CHOOSE(MATCH(AS:AS,{0,0.1,30,80000000}),"VACIO","30 y -","30 y +","")</f>
        <v>30 y -</v>
      </c>
      <c r="AU188" s="272">
        <v>0.8</v>
      </c>
      <c r="AV188" s="236">
        <f>IFERROR(AS:AS/AU:AU,"")</f>
        <v>23.75</v>
      </c>
      <c r="AW188" s="178" t="str">
        <f>CHOOSE(MATCH(AV:AV,{0,0.1,30,80000000}),"VACIO","30 y -","30 y +","")</f>
        <v>30 y -</v>
      </c>
      <c r="AX188" s="242">
        <v>89</v>
      </c>
      <c r="AY188" s="178" t="str">
        <f ca="1">CHOOSE(MATCH(AX:AX,{0,1,15,30,45,60,80000000}),"VACIO","15 y -","15-29","30-44","45-59","60 y +","")</f>
        <v>60 y +</v>
      </c>
      <c r="AZ188" s="272" t="s">
        <v>76</v>
      </c>
      <c r="BA188" s="273"/>
      <c r="BB188" s="247" t="str">
        <f ca="1" t="shared" si="20"/>
        <v>No Vigente</v>
      </c>
      <c r="BC188" s="272"/>
      <c r="BD188" s="273">
        <v>43486</v>
      </c>
      <c r="BE188" s="273">
        <v>43647</v>
      </c>
      <c r="BF188" s="251" t="str">
        <f ca="1" t="shared" si="21"/>
        <v>activo</v>
      </c>
      <c r="BG188" s="283"/>
    </row>
    <row r="189" s="129" customFormat="1" ht="15" customHeight="1" spans="1:59">
      <c r="A189" s="142" t="s">
        <v>594</v>
      </c>
      <c r="B189" s="143" t="s">
        <v>595</v>
      </c>
      <c r="C189" s="143">
        <v>5521</v>
      </c>
      <c r="D189" s="144">
        <v>25355</v>
      </c>
      <c r="E189" s="175">
        <f ca="1" t="shared" si="22"/>
        <v>43990</v>
      </c>
      <c r="F189" s="176">
        <f ca="1" t="shared" si="18"/>
        <v>18635</v>
      </c>
      <c r="G189" s="177">
        <f ca="1" t="shared" si="19"/>
        <v>51</v>
      </c>
      <c r="H18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89" s="143">
        <v>1</v>
      </c>
      <c r="J189" s="144">
        <v>42293</v>
      </c>
      <c r="K189" s="143" t="s">
        <v>101</v>
      </c>
      <c r="L189" s="143" t="s">
        <v>70</v>
      </c>
      <c r="M189" s="146" t="s">
        <v>149</v>
      </c>
      <c r="N189" s="146" t="s">
        <v>62</v>
      </c>
      <c r="O189" s="146" t="s">
        <v>62</v>
      </c>
      <c r="P189" s="143" t="s">
        <v>63</v>
      </c>
      <c r="Q189" s="143" t="s">
        <v>63</v>
      </c>
      <c r="R189" s="143">
        <v>80</v>
      </c>
      <c r="S189" s="143">
        <v>71</v>
      </c>
      <c r="T189" s="143" t="s">
        <v>76</v>
      </c>
      <c r="U189" s="143">
        <v>120</v>
      </c>
      <c r="V189" s="178" t="str">
        <f>CHOOSE(MATCH(U:U,{0,1,140,150,160,800000000}),"VACIO","140 y -","140-150","150-160","&gt;160","")</f>
        <v>140 y -</v>
      </c>
      <c r="W189" s="143">
        <v>78</v>
      </c>
      <c r="X189" s="178" t="str">
        <f>CHOOSE(MATCH(W:W,{0,1,90,120,800000000}),"VACIO","90 y -","90-120","&gt;120","")</f>
        <v>90 y -</v>
      </c>
      <c r="Y189" s="143" t="s">
        <v>65</v>
      </c>
      <c r="Z189" s="143" t="s">
        <v>63</v>
      </c>
      <c r="AA189" s="143" t="s">
        <v>65</v>
      </c>
      <c r="AB189" s="143" t="s">
        <v>65</v>
      </c>
      <c r="AC189" s="143" t="s">
        <v>66</v>
      </c>
      <c r="AD189" s="193" t="s">
        <v>73</v>
      </c>
      <c r="AE189" s="194">
        <v>43804</v>
      </c>
      <c r="AF189" s="195" t="s">
        <v>74</v>
      </c>
      <c r="AG189" s="216"/>
      <c r="AH189" s="216"/>
      <c r="AI189" s="195"/>
      <c r="AJ189" s="217">
        <v>332</v>
      </c>
      <c r="AK189" s="144">
        <v>43811</v>
      </c>
      <c r="AL189" s="143">
        <v>136</v>
      </c>
      <c r="AM189" s="143">
        <v>78</v>
      </c>
      <c r="AN189" s="178" t="str">
        <f>CHOOSE(MATCH(AM:AM,{0,1,100,800000000}),"VACIO","100 y -","100 y +","")</f>
        <v>100 y -</v>
      </c>
      <c r="AO189" s="143">
        <v>45</v>
      </c>
      <c r="AP189" s="143">
        <v>65</v>
      </c>
      <c r="AQ189" s="143">
        <v>15.7</v>
      </c>
      <c r="AR189" s="178" t="str">
        <f>CHOOSE(MATCH(AQ:AQ,{0,1,7,8,9,12,30}),"VACIO","7 y -","7-8","8-9","9-12","&gt;12","")</f>
        <v>&gt;12</v>
      </c>
      <c r="AS189" s="143">
        <v>20</v>
      </c>
      <c r="AT189" s="178" t="str">
        <f>CHOOSE(MATCH(AS:AS,{0,0.1,30,80000000}),"VACIO","30 y -","30 y +","")</f>
        <v>30 y -</v>
      </c>
      <c r="AU189" s="143">
        <v>1.1</v>
      </c>
      <c r="AV189" s="236">
        <v>20</v>
      </c>
      <c r="AW189" s="178" t="str">
        <f>CHOOSE(MATCH(AV:AV,{0;0.1;30;80000000}),"VACIO","30 y -","30 y +","")</f>
        <v>30 y -</v>
      </c>
      <c r="AX189" s="242">
        <v>77</v>
      </c>
      <c r="AY189" s="178" t="str">
        <f ca="1">CHOOSE(MATCH(AX:AX,{0,1,15,30,45,60,80000000}),"VACIO","15 y -","15-29","30-44","45-59","60 y +","")</f>
        <v>60 y +</v>
      </c>
      <c r="AZ189" s="143" t="s">
        <v>76</v>
      </c>
      <c r="BA189" s="144">
        <v>43460</v>
      </c>
      <c r="BB189" s="247" t="str">
        <f ca="1" t="shared" si="20"/>
        <v>No Vigente</v>
      </c>
      <c r="BC189" s="143" t="s">
        <v>77</v>
      </c>
      <c r="BD189" s="144" t="s">
        <v>596</v>
      </c>
      <c r="BE189" s="144">
        <v>43952</v>
      </c>
      <c r="BF189" s="251" t="str">
        <f ca="1" t="shared" si="21"/>
        <v>activo</v>
      </c>
      <c r="BG189" s="193" t="s">
        <v>268</v>
      </c>
    </row>
    <row r="190" s="129" customFormat="1" ht="15" customHeight="1" spans="1:59">
      <c r="A190" s="142" t="s">
        <v>597</v>
      </c>
      <c r="B190" s="143" t="s">
        <v>598</v>
      </c>
      <c r="C190" s="143">
        <v>6793</v>
      </c>
      <c r="D190" s="144">
        <v>26729</v>
      </c>
      <c r="E190" s="175">
        <f ca="1" t="shared" si="22"/>
        <v>43990</v>
      </c>
      <c r="F190" s="176">
        <f ca="1" t="shared" si="18"/>
        <v>17261</v>
      </c>
      <c r="G190" s="177">
        <f ca="1" t="shared" si="19"/>
        <v>47</v>
      </c>
      <c r="H190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90" s="143">
        <v>1</v>
      </c>
      <c r="J190" s="144">
        <v>42461</v>
      </c>
      <c r="K190" s="143" t="s">
        <v>59</v>
      </c>
      <c r="L190" s="143" t="s">
        <v>60</v>
      </c>
      <c r="M190" s="143"/>
      <c r="N190" s="143" t="s">
        <v>62</v>
      </c>
      <c r="O190" s="143" t="s">
        <v>62</v>
      </c>
      <c r="P190" s="143" t="s">
        <v>63</v>
      </c>
      <c r="Q190" s="143" t="s">
        <v>63</v>
      </c>
      <c r="R190" s="143">
        <v>106.9</v>
      </c>
      <c r="S190" s="143">
        <v>115</v>
      </c>
      <c r="T190" s="143" t="s">
        <v>64</v>
      </c>
      <c r="U190" s="143">
        <v>130</v>
      </c>
      <c r="V190" s="178" t="str">
        <f>CHOOSE(MATCH(U:U,{0,1,140,150,160,800000000}),"VACIO","140 y -","140-150","150-160","&gt;160","")</f>
        <v>140 y -</v>
      </c>
      <c r="W190" s="143">
        <v>90</v>
      </c>
      <c r="X190" s="178" t="str">
        <f>CHOOSE(MATCH(W:W,{0,1,90,120,800000000}),"VACIO","90 y -","90-120","&gt;120","")</f>
        <v>90-120</v>
      </c>
      <c r="Y190" s="143" t="s">
        <v>63</v>
      </c>
      <c r="Z190" s="143" t="s">
        <v>65</v>
      </c>
      <c r="AA190" s="143" t="s">
        <v>63</v>
      </c>
      <c r="AB190" s="143" t="s">
        <v>63</v>
      </c>
      <c r="AC190" s="143" t="s">
        <v>72</v>
      </c>
      <c r="AD190" s="193" t="s">
        <v>74</v>
      </c>
      <c r="AE190" s="195"/>
      <c r="AF190" s="195"/>
      <c r="AG190" s="216" t="s">
        <v>63</v>
      </c>
      <c r="AH190" s="216"/>
      <c r="AI190" s="195"/>
      <c r="AJ190" s="217">
        <v>91</v>
      </c>
      <c r="AK190" s="144">
        <v>43573</v>
      </c>
      <c r="AL190" s="143">
        <v>191</v>
      </c>
      <c r="AM190" s="143">
        <v>101</v>
      </c>
      <c r="AN190" s="178" t="str">
        <f>CHOOSE(MATCH(AM:AM,{0,1,100,800000000}),"VACIO","100 y -","100 y +","")</f>
        <v>100 y +</v>
      </c>
      <c r="AO190" s="143">
        <v>64</v>
      </c>
      <c r="AP190" s="143">
        <v>132</v>
      </c>
      <c r="AQ190" s="143"/>
      <c r="AR190" s="178" t="str">
        <f>CHOOSE(MATCH(AQ:AQ,{0,1,7,8,9,12,30}),"VACIO","7 y -","7-8","8-9","9-12","&gt;12","")</f>
        <v>VACIO</v>
      </c>
      <c r="AS190" s="143">
        <v>6</v>
      </c>
      <c r="AT190" s="178" t="str">
        <f>CHOOSE(MATCH(AS:AS,{0;0.1;30;80000000}),"VACIO","30 y -","30 y +","")</f>
        <v>30 y -</v>
      </c>
      <c r="AU190" s="143">
        <v>0.7</v>
      </c>
      <c r="AV190" s="236">
        <f>IFERROR(AS:AS/AU:AU,"")</f>
        <v>8.57142857142857</v>
      </c>
      <c r="AW190" s="178" t="str">
        <f>CHOOSE(MATCH(AV:AV,{0,0.1,30,80000000}),"VACIO","30 y -","30 y +","")</f>
        <v>30 y -</v>
      </c>
      <c r="AX190" s="242">
        <v>103</v>
      </c>
      <c r="AY190" s="178" t="str">
        <f ca="1">CHOOSE(MATCH(AX:AX,{0,1,15,30,45,60,80000000}),"VACIO","15 y -","15-29","30-44","45-59","60 y +","")</f>
        <v>60 y +</v>
      </c>
      <c r="AZ190" s="143"/>
      <c r="BA190" s="144"/>
      <c r="BB190" s="247" t="str">
        <f ca="1" t="shared" si="20"/>
        <v>No Vigente</v>
      </c>
      <c r="BC190" s="143"/>
      <c r="BD190" s="144">
        <v>43913</v>
      </c>
      <c r="BE190" s="144">
        <v>44035</v>
      </c>
      <c r="BF190" s="251" t="str">
        <f ca="1" t="shared" si="21"/>
        <v>activo</v>
      </c>
      <c r="BG190" s="193"/>
    </row>
    <row r="191" s="129" customFormat="1" ht="15" customHeight="1" spans="1:59">
      <c r="A191" s="145" t="s">
        <v>599</v>
      </c>
      <c r="B191" s="146" t="s">
        <v>600</v>
      </c>
      <c r="C191" s="146">
        <v>276</v>
      </c>
      <c r="D191" s="147">
        <v>18116</v>
      </c>
      <c r="E191" s="175">
        <f ca="1" t="shared" si="22"/>
        <v>43990</v>
      </c>
      <c r="F191" s="176">
        <f ca="1" t="shared" si="18"/>
        <v>25874</v>
      </c>
      <c r="G191" s="177">
        <f ca="1" t="shared" si="19"/>
        <v>70</v>
      </c>
      <c r="H19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91" s="146">
        <v>1</v>
      </c>
      <c r="J191" s="147">
        <v>35277</v>
      </c>
      <c r="K191" s="146" t="s">
        <v>59</v>
      </c>
      <c r="L191" s="146" t="s">
        <v>60</v>
      </c>
      <c r="M191" s="146" t="s">
        <v>601</v>
      </c>
      <c r="N191" s="146" t="s">
        <v>62</v>
      </c>
      <c r="O191" s="146" t="s">
        <v>89</v>
      </c>
      <c r="P191" s="143" t="s">
        <v>63</v>
      </c>
      <c r="Q191" s="143" t="s">
        <v>63</v>
      </c>
      <c r="R191" s="146">
        <v>61</v>
      </c>
      <c r="S191" s="146">
        <v>63</v>
      </c>
      <c r="T191" s="146" t="s">
        <v>76</v>
      </c>
      <c r="U191" s="146">
        <v>180</v>
      </c>
      <c r="V191" s="178" t="str">
        <f>CHOOSE(MATCH(U:U,{0,1,140,150,160,800000000}),"VACIO","140 y -","140-150","150-160","&gt;160","")</f>
        <v>&gt;160</v>
      </c>
      <c r="W191" s="146">
        <v>90</v>
      </c>
      <c r="X191" s="178" t="str">
        <f>CHOOSE(MATCH(W:W,{0,1,90,120,800000000}),"VACIO","90 y -","90-120","&gt;120","")</f>
        <v>90-120</v>
      </c>
      <c r="Y191" s="146" t="s">
        <v>63</v>
      </c>
      <c r="Z191" s="146" t="s">
        <v>65</v>
      </c>
      <c r="AA191" s="146" t="s">
        <v>63</v>
      </c>
      <c r="AB191" s="146" t="s">
        <v>63</v>
      </c>
      <c r="AC191" s="146" t="s">
        <v>72</v>
      </c>
      <c r="AD191" s="196" t="s">
        <v>67</v>
      </c>
      <c r="AE191" s="197"/>
      <c r="AF191" s="197"/>
      <c r="AG191" s="219" t="s">
        <v>63</v>
      </c>
      <c r="AH191" s="219" t="s">
        <v>404</v>
      </c>
      <c r="AI191" s="198">
        <v>42278</v>
      </c>
      <c r="AJ191" s="218">
        <v>103</v>
      </c>
      <c r="AK191" s="147">
        <v>43160</v>
      </c>
      <c r="AL191" s="146">
        <v>158</v>
      </c>
      <c r="AM191" s="146">
        <v>93</v>
      </c>
      <c r="AN191" s="178" t="str">
        <f>CHOOSE(MATCH(AM:AM,{0,1,100,800000000}),"VACIO","100 y -","100 y +","")</f>
        <v>100 y -</v>
      </c>
      <c r="AO191" s="146">
        <v>40</v>
      </c>
      <c r="AP191" s="146">
        <v>122</v>
      </c>
      <c r="AQ191" s="146"/>
      <c r="AR191" s="178" t="str">
        <f>CHOOSE(MATCH(AQ:AQ,{0,1,7,8,9,12,30}),"VACIO","7 y -","7-8","8-9","9-12","&gt;12","")</f>
        <v>VACIO</v>
      </c>
      <c r="AS191" s="146">
        <v>6</v>
      </c>
      <c r="AT191" s="178" t="str">
        <f>CHOOSE(MATCH(AS:AS,{0,0.1,30,80000000}),"VACIO","30 y -","30 y +","")</f>
        <v>30 y -</v>
      </c>
      <c r="AU191" s="146">
        <v>0.7</v>
      </c>
      <c r="AV191" s="236">
        <f>IFERROR(AS:AS/AU:AU,"")</f>
        <v>8.57142857142857</v>
      </c>
      <c r="AW191" s="178" t="str">
        <f>CHOOSE(MATCH(AV:AV,{0,0.1,30,80000000}),"VACIO","30 y -","30 y +","")</f>
        <v>30 y -</v>
      </c>
      <c r="AX191" s="242">
        <v>89.3</v>
      </c>
      <c r="AY191" s="178" t="str">
        <f ca="1">CHOOSE(MATCH(AX:AX,{0,1,15,30,45,60,80000000}),"VACIO","15 y -","15-29","30-44","45-59","60 y +","")</f>
        <v>60 y +</v>
      </c>
      <c r="AZ191" s="146"/>
      <c r="BA191" s="147"/>
      <c r="BB191" s="247" t="str">
        <f ca="1" t="shared" si="20"/>
        <v>No Vigente</v>
      </c>
      <c r="BC191" s="146"/>
      <c r="BD191" s="147">
        <v>43885</v>
      </c>
      <c r="BE191" s="147">
        <v>43952</v>
      </c>
      <c r="BF191" s="251" t="str">
        <f ca="1" t="shared" si="21"/>
        <v>activo</v>
      </c>
      <c r="BG191" s="196"/>
    </row>
    <row r="192" s="132" customFormat="1" ht="15" customHeight="1" spans="1:59">
      <c r="A192" s="274" t="s">
        <v>602</v>
      </c>
      <c r="B192" s="275" t="s">
        <v>603</v>
      </c>
      <c r="C192" s="275">
        <v>112</v>
      </c>
      <c r="D192" s="276">
        <v>22636</v>
      </c>
      <c r="E192" s="277">
        <f ca="1" t="shared" si="22"/>
        <v>43990</v>
      </c>
      <c r="F192" s="278">
        <f ca="1" t="shared" si="18"/>
        <v>21354</v>
      </c>
      <c r="G192" s="279">
        <f ca="1" t="shared" si="19"/>
        <v>58</v>
      </c>
      <c r="H192" s="69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92" s="275">
        <v>1</v>
      </c>
      <c r="J192" s="276">
        <v>43115</v>
      </c>
      <c r="K192" s="275" t="s">
        <v>101</v>
      </c>
      <c r="L192" s="275" t="s">
        <v>60</v>
      </c>
      <c r="M192" s="275" t="s">
        <v>61</v>
      </c>
      <c r="N192" s="275" t="s">
        <v>62</v>
      </c>
      <c r="O192" s="275" t="s">
        <v>62</v>
      </c>
      <c r="P192" s="275" t="s">
        <v>63</v>
      </c>
      <c r="Q192" s="275" t="s">
        <v>63</v>
      </c>
      <c r="R192" s="275">
        <v>68.7</v>
      </c>
      <c r="S192" s="275">
        <v>67.5</v>
      </c>
      <c r="T192" s="275" t="s">
        <v>76</v>
      </c>
      <c r="U192" s="275">
        <v>132</v>
      </c>
      <c r="V192" s="69" t="str">
        <f>CHOOSE(MATCH(U:U,{0,1,140,150,160,800000000}),"VACIO","140 y -","140-150","150-160","&gt;160","")</f>
        <v>140 y -</v>
      </c>
      <c r="W192" s="275">
        <v>80</v>
      </c>
      <c r="X192" s="69" t="str">
        <f>CHOOSE(MATCH(W:W,{0,1,90,120,800000000}),"VACIO","90 y -","90-120","&gt;120","")</f>
        <v>90 y -</v>
      </c>
      <c r="Y192" s="275" t="s">
        <v>63</v>
      </c>
      <c r="Z192" s="275" t="s">
        <v>65</v>
      </c>
      <c r="AA192" s="275" t="s">
        <v>63</v>
      </c>
      <c r="AB192" s="275" t="s">
        <v>65</v>
      </c>
      <c r="AC192" s="275" t="s">
        <v>66</v>
      </c>
      <c r="AD192" s="285" t="s">
        <v>67</v>
      </c>
      <c r="AE192" s="286"/>
      <c r="AF192" s="286"/>
      <c r="AG192" s="292" t="s">
        <v>63</v>
      </c>
      <c r="AH192" s="292"/>
      <c r="AI192" s="286"/>
      <c r="AJ192" s="293">
        <v>79</v>
      </c>
      <c r="AK192" s="276">
        <v>43888</v>
      </c>
      <c r="AL192" s="275">
        <v>138</v>
      </c>
      <c r="AM192" s="275">
        <v>76</v>
      </c>
      <c r="AN192" s="69" t="str">
        <f>CHOOSE(MATCH(AM:AM,{0,1,100,800000000}),"VACIO","100 y -","100 y +","")</f>
        <v>100 y -</v>
      </c>
      <c r="AO192" s="275">
        <v>39</v>
      </c>
      <c r="AP192" s="275">
        <v>110</v>
      </c>
      <c r="AQ192" s="275"/>
      <c r="AR192" s="69" t="str">
        <f>CHOOSE(MATCH(AQ:AQ,{0,1,7,8,9,12,30}),"VACIO","7 y -","7-8","8-9","9-12","&gt;12","")</f>
        <v>VACIO</v>
      </c>
      <c r="AS192" s="275">
        <v>34</v>
      </c>
      <c r="AT192" s="69" t="str">
        <f>CHOOSE(MATCH(AS:AS,{0,0.1,30,80000000}),"VACIO","30 y -","30 y +","")</f>
        <v>30 y +</v>
      </c>
      <c r="AU192" s="275">
        <v>0.8</v>
      </c>
      <c r="AV192" s="295"/>
      <c r="AW192" s="69" t="str">
        <f>CHOOSE(MATCH(AV:AV,{0,0.1,30,80000000}),"VACIO","30 y -","30 y +","")</f>
        <v>VACIO</v>
      </c>
      <c r="AX192" s="296">
        <v>98</v>
      </c>
      <c r="AY192" s="69" t="str">
        <f ca="1">CHOOSE(MATCH(AX:AX,{0,1,15,30,45,60,80000000}),"VACIO","15 y -","15-29","30-44","45-59","60 y +","")</f>
        <v>60 y +</v>
      </c>
      <c r="AZ192" s="275" t="s">
        <v>76</v>
      </c>
      <c r="BA192" s="276"/>
      <c r="BB192" s="297" t="str">
        <f ca="1" t="shared" si="20"/>
        <v>No Vigente</v>
      </c>
      <c r="BC192" s="275"/>
      <c r="BD192" s="276">
        <v>43907</v>
      </c>
      <c r="BE192" s="276" t="s">
        <v>604</v>
      </c>
      <c r="BF192" s="88" t="e">
        <f ca="1" t="shared" si="21"/>
        <v>#VALUE!</v>
      </c>
      <c r="BG192" s="275"/>
    </row>
    <row r="193" s="129" customFormat="1" ht="15" customHeight="1" spans="1:59">
      <c r="A193" s="145" t="s">
        <v>605</v>
      </c>
      <c r="B193" s="146" t="s">
        <v>606</v>
      </c>
      <c r="C193" s="146">
        <v>3368</v>
      </c>
      <c r="D193" s="147">
        <v>21181</v>
      </c>
      <c r="E193" s="175">
        <f ca="1" t="shared" si="22"/>
        <v>43990</v>
      </c>
      <c r="F193" s="176">
        <f ca="1" t="shared" si="18"/>
        <v>22809</v>
      </c>
      <c r="G193" s="177">
        <f ca="1" t="shared" si="19"/>
        <v>62</v>
      </c>
      <c r="H19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93" s="146">
        <v>1</v>
      </c>
      <c r="J193" s="147">
        <v>40864</v>
      </c>
      <c r="K193" s="146" t="s">
        <v>101</v>
      </c>
      <c r="L193" s="146" t="s">
        <v>70</v>
      </c>
      <c r="M193" s="146"/>
      <c r="N193" s="146" t="s">
        <v>62</v>
      </c>
      <c r="O193" s="146" t="s">
        <v>62</v>
      </c>
      <c r="P193" s="143" t="s">
        <v>63</v>
      </c>
      <c r="Q193" s="143" t="s">
        <v>63</v>
      </c>
      <c r="R193" s="146">
        <v>71</v>
      </c>
      <c r="S193" s="146">
        <v>71</v>
      </c>
      <c r="T193" s="146" t="s">
        <v>76</v>
      </c>
      <c r="U193" s="146">
        <v>128</v>
      </c>
      <c r="V193" s="178" t="str">
        <f>CHOOSE(MATCH(U:U,{0,1,140,150,160,800000000}),"VACIO","140 y -","140-150","150-160","&gt;160","")</f>
        <v>140 y -</v>
      </c>
      <c r="W193" s="146">
        <v>76</v>
      </c>
      <c r="X193" s="178" t="str">
        <f>CHOOSE(MATCH(W:W,{0,1,90,120,800000000}),"VACIO","90 y -","90-120","&gt;120","")</f>
        <v>90 y -</v>
      </c>
      <c r="Y193" s="146" t="s">
        <v>63</v>
      </c>
      <c r="Z193" s="146" t="s">
        <v>63</v>
      </c>
      <c r="AA193" s="146" t="s">
        <v>63</v>
      </c>
      <c r="AB193" s="146" t="s">
        <v>63</v>
      </c>
      <c r="AC193" s="146" t="s">
        <v>72</v>
      </c>
      <c r="AD193" s="196" t="s">
        <v>74</v>
      </c>
      <c r="AE193" s="198">
        <v>43808</v>
      </c>
      <c r="AF193" s="197" t="s">
        <v>74</v>
      </c>
      <c r="AG193" s="219"/>
      <c r="AH193" s="219"/>
      <c r="AI193" s="197"/>
      <c r="AJ193" s="218">
        <v>106</v>
      </c>
      <c r="AK193" s="147">
        <v>43735</v>
      </c>
      <c r="AL193" s="146">
        <v>243</v>
      </c>
      <c r="AM193" s="146">
        <v>182</v>
      </c>
      <c r="AN193" s="178" t="str">
        <f>CHOOSE(MATCH(AM:AM,{0,1,100,800000000}),"VACIO","100 y -","100 y +","")</f>
        <v>100 y +</v>
      </c>
      <c r="AO193" s="146">
        <v>44</v>
      </c>
      <c r="AP193" s="146">
        <v>85</v>
      </c>
      <c r="AQ193" s="146">
        <v>5.8</v>
      </c>
      <c r="AR193" s="178" t="str">
        <f>CHOOSE(MATCH(AQ:AQ,{0,1,7,8,9,12,30}),"VACIO","7 y -","7-8","8-9","9-12","&gt;12","")</f>
        <v>7 y -</v>
      </c>
      <c r="AS193" s="146">
        <v>7</v>
      </c>
      <c r="AT193" s="178" t="str">
        <f>CHOOSE(MATCH(AS:AS,{0,0.1,30,80000000}),"VACIO","30 y -","30 y +","")</f>
        <v>30 y -</v>
      </c>
      <c r="AU193" s="146">
        <v>1</v>
      </c>
      <c r="AV193" s="236">
        <v>34</v>
      </c>
      <c r="AW193" s="178" t="str">
        <f>CHOOSE(MATCH(AV:AV,{0,0.1,30,80000000}),"VACIO","30 y -","30 y +","")</f>
        <v>30 y +</v>
      </c>
      <c r="AX193" s="242">
        <v>78.7</v>
      </c>
      <c r="AY193" s="178" t="str">
        <f ca="1">CHOOSE(MATCH(AX:AX,{0,1,15,30,45,60,80000000}),"VACIO","15 y -","15-29","30-44","45-59","60 y +","")</f>
        <v>60 y +</v>
      </c>
      <c r="AZ193" s="146"/>
      <c r="BA193" s="147">
        <v>43154</v>
      </c>
      <c r="BB193" s="247" t="str">
        <f ca="1" t="shared" si="20"/>
        <v>No Vigente</v>
      </c>
      <c r="BC193" s="146" t="s">
        <v>77</v>
      </c>
      <c r="BD193" s="147">
        <v>43808</v>
      </c>
      <c r="BE193" s="147">
        <v>43891</v>
      </c>
      <c r="BF193" s="251" t="str">
        <f ca="1" t="shared" si="21"/>
        <v>activo</v>
      </c>
      <c r="BG193" s="196"/>
    </row>
    <row r="194" s="129" customFormat="1" ht="15" customHeight="1" spans="1:59">
      <c r="A194" s="145" t="s">
        <v>607</v>
      </c>
      <c r="B194" s="146" t="s">
        <v>608</v>
      </c>
      <c r="C194" s="146">
        <v>2454</v>
      </c>
      <c r="D194" s="147">
        <v>16022</v>
      </c>
      <c r="E194" s="175">
        <f ca="1" t="shared" si="22"/>
        <v>43990</v>
      </c>
      <c r="F194" s="176">
        <f ca="1" t="shared" ref="F194:F257" si="23">DATEDIF(D:D,TODAY(),"d")</f>
        <v>27968</v>
      </c>
      <c r="G194" s="177">
        <f ca="1" t="shared" ref="G194:G257" si="24">IF(MONTH(E:E)=MONTH(D194),IF(DAY(E:E)&lt;DAY(D194),YEAR(E:E)-YEAR(D194)-1,YEAR(E:E)-YEAR(D194)),IF(MONTH(E:E)&gt;MONTH(D194),YEAR(E:E)-YEAR(D194),YEAR(E:E)-YEAR(D194)-1))</f>
        <v>76</v>
      </c>
      <c r="H19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94" s="146">
        <v>1</v>
      </c>
      <c r="J194" s="147">
        <v>36944</v>
      </c>
      <c r="K194" s="146" t="s">
        <v>59</v>
      </c>
      <c r="L194" s="146" t="s">
        <v>102</v>
      </c>
      <c r="M194" s="146" t="s">
        <v>80</v>
      </c>
      <c r="N194" s="146" t="s">
        <v>62</v>
      </c>
      <c r="O194" s="146" t="s">
        <v>62</v>
      </c>
      <c r="P194" s="143" t="s">
        <v>63</v>
      </c>
      <c r="Q194" s="143" t="s">
        <v>63</v>
      </c>
      <c r="R194" s="146">
        <v>69</v>
      </c>
      <c r="S194" s="146">
        <v>63.5</v>
      </c>
      <c r="T194" s="146" t="s">
        <v>64</v>
      </c>
      <c r="U194" s="146">
        <v>140</v>
      </c>
      <c r="V194" s="178" t="str">
        <f>CHOOSE(MATCH(U:U,{0,1,140,150,160,800000000}),"VACIO","140 y -","140-150","150-160","&gt;160","")</f>
        <v>140-150</v>
      </c>
      <c r="W194" s="146">
        <v>80</v>
      </c>
      <c r="X194" s="178" t="str">
        <f>CHOOSE(MATCH(W:W,{0,1,90,120,800000000}),"VACIO","90 y -","90-120","&gt;120","")</f>
        <v>90 y -</v>
      </c>
      <c r="Y194" s="146" t="s">
        <v>65</v>
      </c>
      <c r="Z194" s="146" t="s">
        <v>65</v>
      </c>
      <c r="AA194" s="146" t="s">
        <v>65</v>
      </c>
      <c r="AB194" s="146" t="s">
        <v>65</v>
      </c>
      <c r="AC194" s="146" t="s">
        <v>72</v>
      </c>
      <c r="AD194" s="196" t="s">
        <v>73</v>
      </c>
      <c r="AE194" s="198">
        <v>43811</v>
      </c>
      <c r="AF194" s="197" t="s">
        <v>333</v>
      </c>
      <c r="AG194" s="219" t="s">
        <v>63</v>
      </c>
      <c r="AH194" s="219" t="s">
        <v>98</v>
      </c>
      <c r="AI194" s="198">
        <v>43668</v>
      </c>
      <c r="AJ194" s="218">
        <v>81</v>
      </c>
      <c r="AK194" s="147">
        <v>43749</v>
      </c>
      <c r="AL194" s="146">
        <v>136</v>
      </c>
      <c r="AM194" s="146">
        <v>79</v>
      </c>
      <c r="AN194" s="65" t="str">
        <f>CHOOSE(MATCH(AM:AM,{0,1,100,800000000}),"VACIO","100 y -","100 y +","")</f>
        <v>100 y -</v>
      </c>
      <c r="AO194" s="146">
        <v>36</v>
      </c>
      <c r="AP194" s="146">
        <v>102</v>
      </c>
      <c r="AQ194" s="146">
        <v>8.9</v>
      </c>
      <c r="AR194" s="65" t="str">
        <f>CHOOSE(MATCH(AQ:AQ,{0,1,7,8,9,12,30}),"VACIO","7 y -","7-8","8-9","9-12","&gt;12","")</f>
        <v>8-9</v>
      </c>
      <c r="AS194" s="146">
        <v>7</v>
      </c>
      <c r="AT194" s="65" t="str">
        <f>CHOOSE(MATCH(AS:AS,{0,0.1,30,80000000}),"VACIO","30 y -","30 y +","")</f>
        <v>30 y -</v>
      </c>
      <c r="AU194" s="146">
        <v>0.7</v>
      </c>
      <c r="AV194" s="236">
        <f>IFERROR(AS:AS/AU:AU,"")</f>
        <v>10</v>
      </c>
      <c r="AW194" s="65" t="str">
        <f>CHOOSE(MATCH(AV:AV,{0,0.1,30,80000000}),"VACIO","30 y -","30 y +","")</f>
        <v>30 y -</v>
      </c>
      <c r="AX194" s="242">
        <v>86</v>
      </c>
      <c r="AY194" s="65" t="str">
        <f ca="1">CHOOSE(MATCH(AX:AX,{0,1,15,30,45,60,80000000}),"VACIO","15 y -","15-29","30-44","45-59","60 y +","")</f>
        <v>60 y +</v>
      </c>
      <c r="AZ194" s="146" t="s">
        <v>76</v>
      </c>
      <c r="BA194" s="147">
        <v>42905</v>
      </c>
      <c r="BB194" s="247" t="str">
        <f ca="1" t="shared" si="20"/>
        <v>No Vigente</v>
      </c>
      <c r="BC194" s="146" t="s">
        <v>77</v>
      </c>
      <c r="BD194" s="147">
        <v>43811</v>
      </c>
      <c r="BE194" s="144">
        <v>43922</v>
      </c>
      <c r="BF194" s="251" t="str">
        <f ca="1" t="shared" si="21"/>
        <v>activo</v>
      </c>
      <c r="BG194" s="196"/>
    </row>
    <row r="195" s="129" customFormat="1" ht="15" customHeight="1" spans="1:59">
      <c r="A195" s="145" t="s">
        <v>609</v>
      </c>
      <c r="B195" s="146" t="s">
        <v>610</v>
      </c>
      <c r="C195" s="146">
        <v>5342</v>
      </c>
      <c r="D195" s="147">
        <v>23845</v>
      </c>
      <c r="E195" s="175">
        <f ca="1" t="shared" si="22"/>
        <v>43990</v>
      </c>
      <c r="F195" s="176">
        <f ca="1" t="shared" si="23"/>
        <v>20145</v>
      </c>
      <c r="G195" s="177">
        <f ca="1" t="shared" si="24"/>
        <v>55</v>
      </c>
      <c r="H19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95" s="146">
        <v>1</v>
      </c>
      <c r="J195" s="147">
        <v>40371</v>
      </c>
      <c r="K195" s="146" t="s">
        <v>59</v>
      </c>
      <c r="L195" s="146" t="s">
        <v>60</v>
      </c>
      <c r="M195" s="146" t="s">
        <v>149</v>
      </c>
      <c r="N195" s="146" t="s">
        <v>62</v>
      </c>
      <c r="O195" s="146" t="s">
        <v>62</v>
      </c>
      <c r="P195" s="143" t="s">
        <v>63</v>
      </c>
      <c r="Q195" s="143" t="s">
        <v>63</v>
      </c>
      <c r="R195" s="146">
        <v>83.5</v>
      </c>
      <c r="S195" s="146">
        <v>82</v>
      </c>
      <c r="T195" s="146" t="s">
        <v>64</v>
      </c>
      <c r="U195" s="146">
        <v>126</v>
      </c>
      <c r="V195" s="178" t="str">
        <f>CHOOSE(MATCH(U:U,{0,1,140,150,160,800000000}),"VACIO","140 y -","140-150","150-160","&gt;160","")</f>
        <v>140 y -</v>
      </c>
      <c r="W195" s="146">
        <v>80</v>
      </c>
      <c r="X195" s="178" t="str">
        <f>CHOOSE(MATCH(W:W,{0,1,90,120,800000000}),"VACIO","90 y -","90-120","&gt;120","")</f>
        <v>90 y -</v>
      </c>
      <c r="Y195" s="146" t="s">
        <v>63</v>
      </c>
      <c r="Z195" s="146" t="s">
        <v>63</v>
      </c>
      <c r="AA195" s="146" t="s">
        <v>63</v>
      </c>
      <c r="AB195" s="146" t="s">
        <v>65</v>
      </c>
      <c r="AC195" s="146" t="s">
        <v>72</v>
      </c>
      <c r="AD195" s="196" t="s">
        <v>74</v>
      </c>
      <c r="AE195" s="197"/>
      <c r="AF195" s="197"/>
      <c r="AG195" s="219" t="s">
        <v>63</v>
      </c>
      <c r="AH195" s="219"/>
      <c r="AI195" s="197"/>
      <c r="AJ195" s="218">
        <v>101</v>
      </c>
      <c r="AK195" s="147">
        <v>43629</v>
      </c>
      <c r="AL195" s="146">
        <v>227</v>
      </c>
      <c r="AM195" s="146">
        <v>150</v>
      </c>
      <c r="AN195" s="178" t="str">
        <f>CHOOSE(MATCH(AM:AM,{0,1,100,800000000}),"VACIO","100 y -","100 y +","")</f>
        <v>100 y +</v>
      </c>
      <c r="AO195" s="146">
        <v>55</v>
      </c>
      <c r="AP195" s="146">
        <v>110</v>
      </c>
      <c r="AQ195" s="146"/>
      <c r="AR195" s="178" t="str">
        <f>CHOOSE(MATCH(AQ:AQ,{0,1,7,8,9,12,30}),"VACIO","7 y -","7-8","8-9","9-12","&gt;12","")</f>
        <v>VACIO</v>
      </c>
      <c r="AS195" s="146">
        <v>14</v>
      </c>
      <c r="AT195" s="178" t="str">
        <f>CHOOSE(MATCH(AS:AS,{0,0.1,30,80000000}),"VACIO","30 y -","30 y +","")</f>
        <v>30 y -</v>
      </c>
      <c r="AU195" s="146">
        <v>0.7</v>
      </c>
      <c r="AV195" s="236">
        <v>57</v>
      </c>
      <c r="AW195" s="178" t="str">
        <f>CHOOSE(MATCH(AV:AV,{0,0.1,30,80000000}),"VACIO","30 y -","30 y +","")</f>
        <v>30 y +</v>
      </c>
      <c r="AX195" s="242">
        <v>98</v>
      </c>
      <c r="AY195" s="178" t="str">
        <f ca="1">CHOOSE(MATCH(AX:AX,{0,1,15,30,45,60,80000000}),"VACIO","15 y -","15-29","30-44","45-59","60 y +","")</f>
        <v>60 y +</v>
      </c>
      <c r="AZ195" s="146"/>
      <c r="BA195" s="147"/>
      <c r="BB195" s="247" t="str">
        <f ca="1" t="shared" si="20"/>
        <v>No Vigente</v>
      </c>
      <c r="BC195" s="146"/>
      <c r="BD195" s="147">
        <v>43677</v>
      </c>
      <c r="BE195" s="147">
        <v>43831</v>
      </c>
      <c r="BF195" s="251" t="str">
        <f ca="1" t="shared" si="21"/>
        <v>activo</v>
      </c>
      <c r="BG195" s="196"/>
    </row>
    <row r="196" s="129" customFormat="1" ht="15" customHeight="1" spans="1:59">
      <c r="A196" s="145" t="s">
        <v>611</v>
      </c>
      <c r="B196" s="146" t="s">
        <v>612</v>
      </c>
      <c r="C196" s="146">
        <v>3961</v>
      </c>
      <c r="D196" s="147">
        <v>25150</v>
      </c>
      <c r="E196" s="175">
        <f ca="1" t="shared" si="22"/>
        <v>43990</v>
      </c>
      <c r="F196" s="176">
        <f ca="1" t="shared" si="23"/>
        <v>18840</v>
      </c>
      <c r="G196" s="177">
        <f ca="1" t="shared" si="24"/>
        <v>51</v>
      </c>
      <c r="H19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96" s="146">
        <v>1</v>
      </c>
      <c r="J196" s="147">
        <v>39652</v>
      </c>
      <c r="K196" s="146" t="s">
        <v>59</v>
      </c>
      <c r="L196" s="146" t="s">
        <v>60</v>
      </c>
      <c r="M196" s="146" t="s">
        <v>149</v>
      </c>
      <c r="N196" s="146" t="s">
        <v>62</v>
      </c>
      <c r="O196" s="146" t="s">
        <v>62</v>
      </c>
      <c r="P196" s="143" t="s">
        <v>63</v>
      </c>
      <c r="Q196" s="143" t="s">
        <v>63</v>
      </c>
      <c r="R196" s="146">
        <v>81</v>
      </c>
      <c r="S196" s="146">
        <v>95.1</v>
      </c>
      <c r="T196" s="146" t="s">
        <v>64</v>
      </c>
      <c r="U196" s="146">
        <v>136</v>
      </c>
      <c r="V196" s="178" t="str">
        <f>CHOOSE(MATCH(U:U,{0,1,140,150,160,800000000}),"VACIO","140 y -","140-150","150-160","&gt;160","")</f>
        <v>140 y -</v>
      </c>
      <c r="W196" s="146">
        <v>80</v>
      </c>
      <c r="X196" s="178" t="str">
        <f>CHOOSE(MATCH(W:W,{0;1;90;120;800000000}),"VACIO","90 y -","90-120","&gt;120","")</f>
        <v>90 y -</v>
      </c>
      <c r="Y196" s="146" t="s">
        <v>63</v>
      </c>
      <c r="Z196" s="146" t="s">
        <v>65</v>
      </c>
      <c r="AA196" s="146" t="s">
        <v>65</v>
      </c>
      <c r="AB196" s="146" t="s">
        <v>65</v>
      </c>
      <c r="AC196" s="146" t="s">
        <v>72</v>
      </c>
      <c r="AD196" s="196" t="s">
        <v>74</v>
      </c>
      <c r="AE196" s="197"/>
      <c r="AF196" s="197"/>
      <c r="AG196" s="219" t="s">
        <v>63</v>
      </c>
      <c r="AH196" s="219"/>
      <c r="AI196" s="197"/>
      <c r="AJ196" s="218">
        <v>73</v>
      </c>
      <c r="AK196" s="147">
        <v>43860</v>
      </c>
      <c r="AL196" s="146">
        <v>230</v>
      </c>
      <c r="AM196" s="146">
        <v>142</v>
      </c>
      <c r="AN196" s="178" t="str">
        <f>CHOOSE(MATCH(AM:AM,{0,1,100,800000000}),"VACIO","100 y -","100 y +","")</f>
        <v>100 y +</v>
      </c>
      <c r="AO196" s="146">
        <v>45</v>
      </c>
      <c r="AP196" s="146">
        <v>208</v>
      </c>
      <c r="AQ196" s="146"/>
      <c r="AR196" s="178" t="str">
        <f>CHOOSE(MATCH(AQ:AQ,{0,1,7,8,9,12,30}),"VACIO","7 y -","7-8","8-9","9-12","&gt;12","")</f>
        <v>VACIO</v>
      </c>
      <c r="AS196" s="146">
        <v>6.3</v>
      </c>
      <c r="AT196" s="178" t="str">
        <f>CHOOSE(MATCH(AS:AS,{0,0.1,30,80000000}),"VACIO","30 y -","30 y +","")</f>
        <v>30 y -</v>
      </c>
      <c r="AU196" s="146">
        <v>0.5</v>
      </c>
      <c r="AV196" s="236">
        <v>7.2</v>
      </c>
      <c r="AW196" s="178" t="str">
        <f>CHOOSE(MATCH(AV:AV,{0,0.1,30,80000000}),"VACIO","30 y -","30 y +","")</f>
        <v>30 y -</v>
      </c>
      <c r="AX196" s="242">
        <v>112</v>
      </c>
      <c r="AY196" s="178" t="str">
        <f ca="1">CHOOSE(MATCH(AX:AX,{0;1;15;30;45;60;80000000}),"VACIO","15 y -","15-29","30-44","45-59","60 y +","")</f>
        <v>60 y +</v>
      </c>
      <c r="AZ196" s="146"/>
      <c r="BA196" s="147"/>
      <c r="BB196" s="247" t="str">
        <f ca="1" t="shared" si="20"/>
        <v>No Vigente</v>
      </c>
      <c r="BC196" s="146"/>
      <c r="BD196" s="147">
        <v>43886</v>
      </c>
      <c r="BE196" s="147">
        <v>44105</v>
      </c>
      <c r="BF196" s="251" t="str">
        <f ca="1" t="shared" si="21"/>
        <v>activo</v>
      </c>
      <c r="BG196" s="146"/>
    </row>
    <row r="197" s="129" customFormat="1" ht="15" customHeight="1" spans="1:59">
      <c r="A197" s="145" t="s">
        <v>613</v>
      </c>
      <c r="B197" s="146" t="s">
        <v>614</v>
      </c>
      <c r="C197" s="146">
        <v>2505</v>
      </c>
      <c r="D197" s="147">
        <v>13410</v>
      </c>
      <c r="E197" s="175">
        <f ca="1" t="shared" si="22"/>
        <v>43990</v>
      </c>
      <c r="F197" s="176">
        <f ca="1" t="shared" si="23"/>
        <v>30580</v>
      </c>
      <c r="G197" s="177">
        <f ca="1" t="shared" si="24"/>
        <v>83</v>
      </c>
      <c r="H19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97" s="146">
        <v>1</v>
      </c>
      <c r="J197" s="147">
        <v>38686</v>
      </c>
      <c r="K197" s="146" t="s">
        <v>59</v>
      </c>
      <c r="L197" s="146" t="s">
        <v>102</v>
      </c>
      <c r="M197" s="146" t="s">
        <v>124</v>
      </c>
      <c r="N197" s="146" t="s">
        <v>62</v>
      </c>
      <c r="O197" s="146" t="s">
        <v>62</v>
      </c>
      <c r="P197" s="143" t="s">
        <v>63</v>
      </c>
      <c r="Q197" s="143" t="s">
        <v>63</v>
      </c>
      <c r="R197" s="146">
        <v>55.2</v>
      </c>
      <c r="S197" s="146">
        <v>51</v>
      </c>
      <c r="T197" s="146" t="s">
        <v>76</v>
      </c>
      <c r="U197" s="146">
        <v>128</v>
      </c>
      <c r="V197" s="178" t="str">
        <f>CHOOSE(MATCH(U:U,{0,1,140,150,160,800000000}),"VACIO","140 y -","140-150","150-160","&gt;160","")</f>
        <v>140 y -</v>
      </c>
      <c r="W197" s="146">
        <v>70</v>
      </c>
      <c r="X197" s="178" t="str">
        <f>CHOOSE(MATCH(W:W,{0,1,90,120,800000000}),"VACIO","90 y -","90-120","&gt;120","")</f>
        <v>90 y -</v>
      </c>
      <c r="Y197" s="146" t="s">
        <v>63</v>
      </c>
      <c r="Z197" s="146" t="s">
        <v>65</v>
      </c>
      <c r="AA197" s="146" t="s">
        <v>65</v>
      </c>
      <c r="AB197" s="146" t="s">
        <v>65</v>
      </c>
      <c r="AC197" s="146" t="s">
        <v>72</v>
      </c>
      <c r="AD197" s="196" t="s">
        <v>73</v>
      </c>
      <c r="AE197" s="198">
        <v>43755</v>
      </c>
      <c r="AF197" s="197" t="s">
        <v>73</v>
      </c>
      <c r="AG197" s="219" t="s">
        <v>63</v>
      </c>
      <c r="AH197" s="219" t="s">
        <v>615</v>
      </c>
      <c r="AI197" s="198">
        <v>43720</v>
      </c>
      <c r="AJ197" s="218">
        <v>117</v>
      </c>
      <c r="AK197" s="147">
        <v>43874</v>
      </c>
      <c r="AL197" s="146">
        <v>145</v>
      </c>
      <c r="AM197" s="146">
        <v>70</v>
      </c>
      <c r="AN197" s="178" t="str">
        <f>CHOOSE(MATCH(AM:AM,{0,1,100,800000000}),"VACIO","100 y -","100 y +","")</f>
        <v>100 y -</v>
      </c>
      <c r="AO197" s="146">
        <v>59</v>
      </c>
      <c r="AP197" s="146">
        <v>79</v>
      </c>
      <c r="AQ197" s="146">
        <v>6.8</v>
      </c>
      <c r="AR197" s="178" t="str">
        <f>CHOOSE(MATCH(AQ:AQ,{0,1,7,8,9,12,30}),"VACIO","7 y -","7-8","8-9","9-12","&gt;12","")</f>
        <v>7 y -</v>
      </c>
      <c r="AS197" s="146">
        <v>1</v>
      </c>
      <c r="AT197" s="178" t="str">
        <f>CHOOSE(MATCH(AS:AS,{0,0.1,30,80000000}),"VACIO","30 y -","30 y +","")</f>
        <v>30 y -</v>
      </c>
      <c r="AU197" s="146">
        <v>0.7</v>
      </c>
      <c r="AV197" s="236">
        <f>IFERROR(AS:AS/AU:AU,"")</f>
        <v>1.42857142857143</v>
      </c>
      <c r="AW197" s="178" t="str">
        <f>CHOOSE(MATCH(AV:AV,{0,0.1,30,80000000}),"VACIO","30 y -","30 y +","")</f>
        <v>30 y -</v>
      </c>
      <c r="AX197" s="242">
        <v>80</v>
      </c>
      <c r="AY197" s="178" t="str">
        <f ca="1">CHOOSE(MATCH(AX:AX,{0,1,15,30,45,60,80000000}),"VACIO","15 y -","15-29","30-44","45-59","60 y +","")</f>
        <v>60 y +</v>
      </c>
      <c r="AZ197" s="146"/>
      <c r="BA197" s="147">
        <v>43306</v>
      </c>
      <c r="BB197" s="247" t="str">
        <f ca="1" t="shared" si="20"/>
        <v>No Vigente</v>
      </c>
      <c r="BC197" s="146" t="s">
        <v>77</v>
      </c>
      <c r="BD197" s="147">
        <v>43874</v>
      </c>
      <c r="BE197" s="144">
        <v>43952</v>
      </c>
      <c r="BF197" s="251" t="str">
        <f ca="1" t="shared" si="21"/>
        <v>activo</v>
      </c>
      <c r="BG197" s="196"/>
    </row>
    <row r="198" s="129" customFormat="1" ht="15" customHeight="1" spans="1:59">
      <c r="A198" s="145" t="s">
        <v>616</v>
      </c>
      <c r="B198" s="146" t="s">
        <v>617</v>
      </c>
      <c r="C198" s="146">
        <v>341</v>
      </c>
      <c r="D198" s="147">
        <v>23050</v>
      </c>
      <c r="E198" s="175">
        <f ca="1" t="shared" si="22"/>
        <v>43990</v>
      </c>
      <c r="F198" s="176">
        <f ca="1" t="shared" si="23"/>
        <v>20940</v>
      </c>
      <c r="G198" s="177">
        <f ca="1" t="shared" si="24"/>
        <v>57</v>
      </c>
      <c r="H19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98" s="146">
        <v>1</v>
      </c>
      <c r="J198" s="147">
        <v>39699</v>
      </c>
      <c r="K198" s="146" t="s">
        <v>59</v>
      </c>
      <c r="L198" s="146" t="s">
        <v>70</v>
      </c>
      <c r="M198" s="146"/>
      <c r="N198" s="146" t="s">
        <v>62</v>
      </c>
      <c r="O198" s="146" t="s">
        <v>62</v>
      </c>
      <c r="P198" s="143" t="s">
        <v>63</v>
      </c>
      <c r="Q198" s="143" t="s">
        <v>63</v>
      </c>
      <c r="R198" s="146">
        <v>77</v>
      </c>
      <c r="S198" s="146">
        <v>62.5</v>
      </c>
      <c r="T198" s="146" t="s">
        <v>85</v>
      </c>
      <c r="U198" s="146">
        <v>110</v>
      </c>
      <c r="V198" s="178" t="str">
        <f>CHOOSE(MATCH(U:U,{0;1;140;150;160;800000000}),"VACIO","140 y -","140-150","150-160","&gt;160","")</f>
        <v>140 y -</v>
      </c>
      <c r="W198" s="146">
        <v>60</v>
      </c>
      <c r="X198" s="178" t="str">
        <f>CHOOSE(MATCH(W:W,{0,1,90,120,800000000}),"VACIO","90 y -","90-120","&gt;120","")</f>
        <v>90 y -</v>
      </c>
      <c r="Y198" s="146" t="s">
        <v>65</v>
      </c>
      <c r="Z198" s="146" t="s">
        <v>63</v>
      </c>
      <c r="AA198" s="146" t="s">
        <v>65</v>
      </c>
      <c r="AB198" s="146" t="s">
        <v>65</v>
      </c>
      <c r="AC198" s="146" t="s">
        <v>72</v>
      </c>
      <c r="AD198" s="196" t="s">
        <v>73</v>
      </c>
      <c r="AE198" s="198">
        <v>43897</v>
      </c>
      <c r="AF198" s="197" t="s">
        <v>74</v>
      </c>
      <c r="AG198" s="219" t="s">
        <v>63</v>
      </c>
      <c r="AH198" s="219"/>
      <c r="AI198" s="197"/>
      <c r="AJ198" s="218">
        <v>190</v>
      </c>
      <c r="AK198" s="147">
        <v>43528</v>
      </c>
      <c r="AL198" s="146">
        <v>223</v>
      </c>
      <c r="AM198" s="146">
        <v>150</v>
      </c>
      <c r="AN198" s="178" t="str">
        <f>CHOOSE(MATCH(AM:AM,{0,1,100,800000000}),"VACIO","100 y -","100 y +","")</f>
        <v>100 y +</v>
      </c>
      <c r="AO198" s="146">
        <v>46</v>
      </c>
      <c r="AP198" s="146">
        <v>134</v>
      </c>
      <c r="AQ198" s="146">
        <v>7.5</v>
      </c>
      <c r="AR198" s="178" t="str">
        <f>CHOOSE(MATCH(AQ:AQ,{0,1,7,8,9,12,30}),"VACIO","7 y -","7-8","8-9","9-12","&gt;12","")</f>
        <v>7-8</v>
      </c>
      <c r="AS198" s="146">
        <v>1</v>
      </c>
      <c r="AT198" s="178" t="str">
        <f>CHOOSE(MATCH(AS:AS,{0,0.1,30,80000000}),"VACIO","30 y -","30 y +","")</f>
        <v>30 y -</v>
      </c>
      <c r="AU198" s="146">
        <v>0.8</v>
      </c>
      <c r="AV198" s="236">
        <f>IFERROR(AS:AS/AU:AU,"")</f>
        <v>1.25</v>
      </c>
      <c r="AW198" s="178" t="str">
        <f>CHOOSE(MATCH(AV:AV,{0,0.1,30,80000000}),"VACIO","30 y -","30 y +","")</f>
        <v>30 y -</v>
      </c>
      <c r="AX198" s="242">
        <v>82</v>
      </c>
      <c r="AY198" s="178" t="str">
        <f ca="1">CHOOSE(MATCH(AX:AX,{0;1;15;30;45;60;80000000}),"VACIO","15 y -","15-29","30-44","45-59","60 y +","")</f>
        <v>60 y +</v>
      </c>
      <c r="AZ198" s="146" t="s">
        <v>76</v>
      </c>
      <c r="BA198" s="147">
        <v>43165</v>
      </c>
      <c r="BB198" s="247" t="str">
        <f ca="1" t="shared" si="20"/>
        <v>No Vigente</v>
      </c>
      <c r="BC198" s="146" t="s">
        <v>77</v>
      </c>
      <c r="BD198" s="147">
        <v>43897</v>
      </c>
      <c r="BE198" s="147">
        <v>44075</v>
      </c>
      <c r="BF198" s="251" t="str">
        <f ca="1" t="shared" si="21"/>
        <v>activo</v>
      </c>
      <c r="BG198" s="146"/>
    </row>
    <row r="199" s="129" customFormat="1" ht="15" customHeight="1" spans="1:59">
      <c r="A199" s="145" t="s">
        <v>618</v>
      </c>
      <c r="B199" s="146" t="s">
        <v>619</v>
      </c>
      <c r="C199" s="146">
        <v>2900</v>
      </c>
      <c r="D199" s="147">
        <v>16668</v>
      </c>
      <c r="E199" s="175">
        <f ca="1" t="shared" si="22"/>
        <v>43990</v>
      </c>
      <c r="F199" s="176">
        <f ca="1" t="shared" si="23"/>
        <v>27322</v>
      </c>
      <c r="G199" s="177">
        <f ca="1" t="shared" si="24"/>
        <v>74</v>
      </c>
      <c r="H199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99" s="146">
        <v>1</v>
      </c>
      <c r="J199" s="147">
        <v>41256</v>
      </c>
      <c r="K199" s="146" t="s">
        <v>59</v>
      </c>
      <c r="L199" s="146" t="s">
        <v>102</v>
      </c>
      <c r="M199" s="146" t="s">
        <v>620</v>
      </c>
      <c r="N199" s="146" t="s">
        <v>62</v>
      </c>
      <c r="O199" s="146" t="s">
        <v>62</v>
      </c>
      <c r="P199" s="143" t="s">
        <v>63</v>
      </c>
      <c r="Q199" s="143" t="s">
        <v>63</v>
      </c>
      <c r="R199" s="146">
        <v>82</v>
      </c>
      <c r="S199" s="146">
        <v>73.5</v>
      </c>
      <c r="T199" s="146" t="s">
        <v>85</v>
      </c>
      <c r="U199" s="146">
        <v>130</v>
      </c>
      <c r="V199" s="178" t="str">
        <f>CHOOSE(MATCH(U:U,{0,1,140,150,160,800000000}),"VACIO","140 y -","140-150","150-160","&gt;160","")</f>
        <v>140 y -</v>
      </c>
      <c r="W199" s="146">
        <v>84</v>
      </c>
      <c r="X199" s="178" t="str">
        <f>CHOOSE(MATCH(W:W,{0,1,90,120,800000000}),"VACIO","90 y -","90-120","&gt;120","")</f>
        <v>90 y -</v>
      </c>
      <c r="Y199" s="146" t="s">
        <v>63</v>
      </c>
      <c r="Z199" s="146" t="s">
        <v>65</v>
      </c>
      <c r="AA199" s="146" t="s">
        <v>65</v>
      </c>
      <c r="AB199" s="146" t="s">
        <v>65</v>
      </c>
      <c r="AC199" s="146" t="s">
        <v>66</v>
      </c>
      <c r="AD199" s="196" t="s">
        <v>73</v>
      </c>
      <c r="AE199" s="198">
        <v>43536</v>
      </c>
      <c r="AF199" s="197" t="s">
        <v>74</v>
      </c>
      <c r="AG199" s="219"/>
      <c r="AH199" s="219" t="s">
        <v>404</v>
      </c>
      <c r="AI199" s="198">
        <v>42992</v>
      </c>
      <c r="AJ199" s="218">
        <v>109</v>
      </c>
      <c r="AK199" s="147">
        <v>43755</v>
      </c>
      <c r="AL199" s="146">
        <v>121</v>
      </c>
      <c r="AM199" s="146">
        <v>47</v>
      </c>
      <c r="AN199" s="178" t="str">
        <f>CHOOSE(MATCH(AM:AM,{0,1,100,800000000}),"VACIO","100 y -","100 y +","")</f>
        <v>100 y -</v>
      </c>
      <c r="AO199" s="146">
        <v>50</v>
      </c>
      <c r="AP199" s="146">
        <v>118</v>
      </c>
      <c r="AQ199" s="146">
        <v>6.3</v>
      </c>
      <c r="AR199" s="178" t="str">
        <f>CHOOSE(MATCH(AQ:AQ,{0,1,7,8,9,12,30}),"VACIO","7 y -","7-8","8-9","9-12","&gt;12","")</f>
        <v>7 y -</v>
      </c>
      <c r="AS199" s="146">
        <v>1</v>
      </c>
      <c r="AT199" s="178" t="str">
        <f>CHOOSE(MATCH(AS:AS,{0,0.1,30,80000000}),"VACIO","30 y -","30 y +","")</f>
        <v>30 y -</v>
      </c>
      <c r="AU199" s="146">
        <v>1.1</v>
      </c>
      <c r="AV199" s="236">
        <f>IFERROR(AS:AS/AU:AU,"")</f>
        <v>0.909090909090909</v>
      </c>
      <c r="AW199" s="178" t="str">
        <f>CHOOSE(MATCH(AV:AV,{0,0.1,30,80000000}),"VACIO","30 y -","30 y +","")</f>
        <v>30 y -</v>
      </c>
      <c r="AX199" s="242">
        <v>49.7</v>
      </c>
      <c r="AY199" s="178" t="str">
        <f ca="1">CHOOSE(MATCH(AX:AX,{0,1,15,30,45,60,80000000}),"VACIO","15 y -","15-29","30-44","45-59","60 y +","")</f>
        <v>45-59</v>
      </c>
      <c r="AZ199" s="146" t="s">
        <v>76</v>
      </c>
      <c r="BA199" s="147">
        <v>43033</v>
      </c>
      <c r="BB199" s="247" t="str">
        <f ca="1" t="shared" si="20"/>
        <v>No Vigente</v>
      </c>
      <c r="BC199" s="146" t="s">
        <v>218</v>
      </c>
      <c r="BD199" s="147">
        <v>43830</v>
      </c>
      <c r="BE199" s="147">
        <v>43891</v>
      </c>
      <c r="BF199" s="251" t="str">
        <f ca="1" t="shared" si="21"/>
        <v>activo</v>
      </c>
      <c r="BG199" s="254" t="s">
        <v>128</v>
      </c>
    </row>
    <row r="200" s="129" customFormat="1" ht="15" customHeight="1" spans="1:59">
      <c r="A200" s="145" t="s">
        <v>621</v>
      </c>
      <c r="B200" s="146" t="s">
        <v>622</v>
      </c>
      <c r="C200" s="146">
        <v>2642</v>
      </c>
      <c r="D200" s="147">
        <v>15313</v>
      </c>
      <c r="E200" s="175">
        <f ca="1" t="shared" si="22"/>
        <v>43990</v>
      </c>
      <c r="F200" s="176">
        <f ca="1" t="shared" si="23"/>
        <v>28677</v>
      </c>
      <c r="G200" s="177">
        <f ca="1" t="shared" si="24"/>
        <v>78</v>
      </c>
      <c r="H200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200" s="146">
        <v>1</v>
      </c>
      <c r="J200" s="147">
        <v>39867</v>
      </c>
      <c r="K200" s="146" t="s">
        <v>59</v>
      </c>
      <c r="L200" s="146" t="s">
        <v>60</v>
      </c>
      <c r="M200" s="146" t="s">
        <v>623</v>
      </c>
      <c r="N200" s="146" t="s">
        <v>62</v>
      </c>
      <c r="O200" s="146" t="s">
        <v>62</v>
      </c>
      <c r="P200" s="183" t="s">
        <v>63</v>
      </c>
      <c r="Q200" s="183" t="s">
        <v>63</v>
      </c>
      <c r="R200" s="146">
        <v>75.5</v>
      </c>
      <c r="S200" s="146">
        <v>77</v>
      </c>
      <c r="T200" s="146" t="s">
        <v>64</v>
      </c>
      <c r="U200" s="146">
        <v>130</v>
      </c>
      <c r="V200" s="178" t="str">
        <f>CHOOSE(MATCH(U:U,{0,1,140,150,160,800000000}),"VACIO","140 y -","140-150","150-160","&gt;160","")</f>
        <v>140 y -</v>
      </c>
      <c r="W200" s="146">
        <v>80</v>
      </c>
      <c r="X200" s="178" t="str">
        <f>CHOOSE(MATCH(W:W,{0,1,90,120,800000000}),"VACIO","90 y -","90-120","&gt;120","")</f>
        <v>90 y -</v>
      </c>
      <c r="Y200" s="146" t="s">
        <v>63</v>
      </c>
      <c r="Z200" s="146" t="s">
        <v>65</v>
      </c>
      <c r="AA200" s="146" t="s">
        <v>63</v>
      </c>
      <c r="AB200" s="146" t="s">
        <v>65</v>
      </c>
      <c r="AC200" s="146" t="s">
        <v>72</v>
      </c>
      <c r="AD200" s="196" t="s">
        <v>74</v>
      </c>
      <c r="AE200" s="197"/>
      <c r="AF200" s="197"/>
      <c r="AG200" s="219"/>
      <c r="AH200" s="219" t="s">
        <v>233</v>
      </c>
      <c r="AI200" s="198">
        <v>43117</v>
      </c>
      <c r="AJ200" s="218"/>
      <c r="AK200" s="147"/>
      <c r="AL200" s="146"/>
      <c r="AM200" s="146"/>
      <c r="AN200" s="178" t="str">
        <f>CHOOSE(MATCH(AM:AM,{0,1,100,800000000}),"VACIO","100 y -","100 y +","")</f>
        <v>VACIO</v>
      </c>
      <c r="AO200" s="146"/>
      <c r="AP200" s="146"/>
      <c r="AQ200" s="146"/>
      <c r="AR200" s="178" t="str">
        <f>CHOOSE(MATCH(AQ:AQ,{0,1,7,8,9,12,30}),"VACIO","7 y -","7-8","8-9","9-12","&gt;12","")</f>
        <v>VACIO</v>
      </c>
      <c r="AS200" s="146"/>
      <c r="AT200" s="178" t="str">
        <f>CHOOSE(MATCH(AS:AS,{0,0.1,30,80000000}),"VACIO","30 y -","30 y +","")</f>
        <v>VACIO</v>
      </c>
      <c r="AU200" s="146"/>
      <c r="AV200" s="236"/>
      <c r="AW200" s="178" t="str">
        <f>CHOOSE(MATCH(AV:AV,{0,0.1,30,80000000}),"VACIO","30 y -","30 y +","")</f>
        <v>VACIO</v>
      </c>
      <c r="AX200" s="242"/>
      <c r="AY200" s="178" t="str">
        <f ca="1">CHOOSE(MATCH(AX:AX,{0,1,15,30,45,60,80000000}),"VACIO","15 y -","15-29","30-44","45-59","60 y +","")</f>
        <v>VACIO</v>
      </c>
      <c r="AZ200" s="146"/>
      <c r="BA200" s="147"/>
      <c r="BB200" s="247" t="str">
        <f ca="1" t="shared" si="20"/>
        <v>No Vigente</v>
      </c>
      <c r="BC200" s="146"/>
      <c r="BD200" s="147">
        <v>43642</v>
      </c>
      <c r="BE200" s="147">
        <v>43709</v>
      </c>
      <c r="BF200" s="251" t="str">
        <f ca="1" t="shared" si="21"/>
        <v>activo</v>
      </c>
      <c r="BG200" s="196" t="s">
        <v>624</v>
      </c>
    </row>
    <row r="201" s="129" customFormat="1" ht="15" customHeight="1" spans="1:59">
      <c r="A201" s="142" t="s">
        <v>625</v>
      </c>
      <c r="B201" s="143" t="s">
        <v>626</v>
      </c>
      <c r="C201" s="143">
        <v>6040</v>
      </c>
      <c r="D201" s="144">
        <v>15338</v>
      </c>
      <c r="E201" s="175">
        <f ca="1" t="shared" si="22"/>
        <v>43990</v>
      </c>
      <c r="F201" s="176">
        <f ca="1" t="shared" si="23"/>
        <v>28652</v>
      </c>
      <c r="G201" s="177">
        <f ca="1" t="shared" si="24"/>
        <v>78</v>
      </c>
      <c r="H201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01" s="143">
        <v>1</v>
      </c>
      <c r="J201" s="144">
        <v>41610</v>
      </c>
      <c r="K201" s="143" t="s">
        <v>59</v>
      </c>
      <c r="L201" s="143" t="s">
        <v>60</v>
      </c>
      <c r="M201" s="143" t="s">
        <v>627</v>
      </c>
      <c r="N201" s="143" t="s">
        <v>62</v>
      </c>
      <c r="O201" s="143" t="s">
        <v>62</v>
      </c>
      <c r="P201" s="143" t="s">
        <v>63</v>
      </c>
      <c r="Q201" s="143" t="s">
        <v>63</v>
      </c>
      <c r="R201" s="143">
        <v>69</v>
      </c>
      <c r="S201" s="143">
        <v>65</v>
      </c>
      <c r="T201" s="143" t="s">
        <v>85</v>
      </c>
      <c r="U201" s="143">
        <v>110</v>
      </c>
      <c r="V201" s="178" t="str">
        <f>CHOOSE(MATCH(U:U,{0,1,140,150,160,800000000}),"VACIO","140 y -","140-150","150-160","&gt;160","")</f>
        <v>140 y -</v>
      </c>
      <c r="W201" s="143">
        <v>70</v>
      </c>
      <c r="X201" s="178" t="str">
        <f>CHOOSE(MATCH(W:W,{0,1,90,120,800000000}),"VACIO","90 y -","90-120","&gt;120","")</f>
        <v>90 y -</v>
      </c>
      <c r="Y201" s="143" t="s">
        <v>63</v>
      </c>
      <c r="Z201" s="143" t="s">
        <v>65</v>
      </c>
      <c r="AA201" s="143" t="s">
        <v>63</v>
      </c>
      <c r="AB201" s="143" t="s">
        <v>63</v>
      </c>
      <c r="AC201" s="143" t="s">
        <v>72</v>
      </c>
      <c r="AD201" s="193" t="s">
        <v>74</v>
      </c>
      <c r="AE201" s="195"/>
      <c r="AF201" s="195"/>
      <c r="AG201" s="216" t="s">
        <v>63</v>
      </c>
      <c r="AH201" s="216" t="s">
        <v>81</v>
      </c>
      <c r="AI201" s="194">
        <v>43734</v>
      </c>
      <c r="AJ201" s="217">
        <v>76</v>
      </c>
      <c r="AK201" s="144">
        <v>43837</v>
      </c>
      <c r="AL201" s="143">
        <v>184</v>
      </c>
      <c r="AM201" s="143">
        <v>94</v>
      </c>
      <c r="AN201" s="178" t="str">
        <f>CHOOSE(MATCH(AM:AM,{0,1,100,800000000}),"VACIO","100 y -","100 y +","")</f>
        <v>100 y -</v>
      </c>
      <c r="AO201" s="143">
        <v>53.5</v>
      </c>
      <c r="AP201" s="143">
        <v>180</v>
      </c>
      <c r="AQ201" s="143"/>
      <c r="AR201" s="178" t="str">
        <f>CHOOSE(MATCH(AQ:AQ,{0,1,7,8,9,12,30}),"VACIO","7 y -","7-8","8-9","9-12","&gt;12","")</f>
        <v>VACIO</v>
      </c>
      <c r="AS201" s="143"/>
      <c r="AT201" s="178" t="str">
        <f>CHOOSE(MATCH(AS:AS,{0,0.1,30,80000000}),"VACIO","30 y -","30 y +","")</f>
        <v>VACIO</v>
      </c>
      <c r="AU201" s="143">
        <v>0.72</v>
      </c>
      <c r="AV201" s="236"/>
      <c r="AW201" s="178" t="str">
        <f>CHOOSE(MATCH(AV:AV,{0,0.1,30,80000000}),"VACIO","30 y -","30 y +","")</f>
        <v>VACIO</v>
      </c>
      <c r="AX201" s="242">
        <v>80</v>
      </c>
      <c r="AY201" s="178" t="str">
        <f ca="1">CHOOSE(MATCH(AX:AX,{0,1,15,30,45,60,80000000}),"VACIO","15 y -","15-29","30-44","45-59","60 y +","")</f>
        <v>60 y +</v>
      </c>
      <c r="AZ201" s="143" t="s">
        <v>76</v>
      </c>
      <c r="BA201" s="144"/>
      <c r="BB201" s="247" t="str">
        <f ca="1" t="shared" si="20"/>
        <v>No Vigente</v>
      </c>
      <c r="BC201" s="143"/>
      <c r="BD201" s="144">
        <v>43861</v>
      </c>
      <c r="BE201" s="144">
        <v>44197</v>
      </c>
      <c r="BF201" s="251" t="str">
        <f ca="1" t="shared" si="21"/>
        <v>activo</v>
      </c>
      <c r="BG201" s="196"/>
    </row>
    <row r="202" s="129" customFormat="1" ht="15" customHeight="1" spans="1:59">
      <c r="A202" s="145" t="s">
        <v>628</v>
      </c>
      <c r="B202" s="146" t="s">
        <v>629</v>
      </c>
      <c r="C202" s="146">
        <v>4809</v>
      </c>
      <c r="D202" s="147">
        <v>12128</v>
      </c>
      <c r="E202" s="175">
        <f ca="1" t="shared" si="22"/>
        <v>43990</v>
      </c>
      <c r="F202" s="176">
        <f ca="1" t="shared" si="23"/>
        <v>31862</v>
      </c>
      <c r="G202" s="177">
        <f ca="1" t="shared" si="24"/>
        <v>87</v>
      </c>
      <c r="H202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02" s="146">
        <v>1</v>
      </c>
      <c r="J202" s="147">
        <v>39703</v>
      </c>
      <c r="K202" s="146" t="s">
        <v>59</v>
      </c>
      <c r="L202" s="146" t="s">
        <v>102</v>
      </c>
      <c r="M202" s="146"/>
      <c r="N202" s="146" t="s">
        <v>62</v>
      </c>
      <c r="O202" s="146" t="s">
        <v>62</v>
      </c>
      <c r="P202" s="143" t="s">
        <v>63</v>
      </c>
      <c r="Q202" s="143" t="s">
        <v>63</v>
      </c>
      <c r="R202" s="146">
        <v>66</v>
      </c>
      <c r="S202" s="146">
        <v>72</v>
      </c>
      <c r="T202" s="146" t="s">
        <v>64</v>
      </c>
      <c r="U202" s="146">
        <v>138</v>
      </c>
      <c r="V202" s="178" t="str">
        <f>CHOOSE(MATCH(U:U,{0,1,140,150,160,800000000}),"VACIO","140 y -","140-150","150-160","&gt;160","")</f>
        <v>140 y -</v>
      </c>
      <c r="W202" s="146">
        <v>70</v>
      </c>
      <c r="X202" s="178" t="str">
        <f>CHOOSE(MATCH(W:W,{0,1,90,120,800000000}),"VACIO","90 y -","90-120","&gt;120","")</f>
        <v>90 y -</v>
      </c>
      <c r="Y202" s="146" t="s">
        <v>63</v>
      </c>
      <c r="Z202" s="146" t="s">
        <v>65</v>
      </c>
      <c r="AA202" s="146" t="s">
        <v>65</v>
      </c>
      <c r="AB202" s="146" t="s">
        <v>65</v>
      </c>
      <c r="AC202" s="146" t="s">
        <v>72</v>
      </c>
      <c r="AD202" s="196" t="s">
        <v>73</v>
      </c>
      <c r="AE202" s="198">
        <v>43816</v>
      </c>
      <c r="AF202" s="197" t="s">
        <v>73</v>
      </c>
      <c r="AG202" s="219" t="s">
        <v>63</v>
      </c>
      <c r="AH202" s="219" t="s">
        <v>233</v>
      </c>
      <c r="AI202" s="198">
        <v>43622</v>
      </c>
      <c r="AJ202" s="218">
        <v>89</v>
      </c>
      <c r="AK202" s="147">
        <v>43886</v>
      </c>
      <c r="AL202" s="146">
        <v>127</v>
      </c>
      <c r="AM202" s="146">
        <v>62</v>
      </c>
      <c r="AN202" s="178" t="str">
        <f>CHOOSE(MATCH(AM:AM,{0,1,100,800000000}),"VACIO","100 y -","100 y +","")</f>
        <v>100 y -</v>
      </c>
      <c r="AO202" s="146">
        <v>45</v>
      </c>
      <c r="AP202" s="146">
        <v>94</v>
      </c>
      <c r="AQ202" s="146">
        <v>6</v>
      </c>
      <c r="AR202" s="178" t="str">
        <f>CHOOSE(MATCH(AQ:AQ,{0,1,7,8,9,12,30}),"VACIO","7 y -","7-8","8-9","9-12","&gt;12","")</f>
        <v>7 y -</v>
      </c>
      <c r="AS202" s="146">
        <v>2.1</v>
      </c>
      <c r="AT202" s="178" t="str">
        <f>CHOOSE(MATCH(AS:AS,{0,0.1,30,80000000}),"VACIO","30 y -","30 y +","")</f>
        <v>30 y -</v>
      </c>
      <c r="AU202" s="146">
        <v>0.89</v>
      </c>
      <c r="AV202" s="236">
        <v>7</v>
      </c>
      <c r="AW202" s="178" t="str">
        <f>CHOOSE(MATCH(AV:AV,{0,0.1,30,80000000}),"VACIO","30 y -","30 y +","")</f>
        <v>30 y -</v>
      </c>
      <c r="AX202" s="242">
        <v>56</v>
      </c>
      <c r="AY202" s="178" t="str">
        <f ca="1">CHOOSE(MATCH(AX:AX,{0,1,15,30,45,60,80000000}),"VACIO","15 y -","15-29","30-44","45-59","60 y +","")</f>
        <v>45-59</v>
      </c>
      <c r="AZ202" s="146" t="s">
        <v>76</v>
      </c>
      <c r="BA202" s="147">
        <v>42802</v>
      </c>
      <c r="BB202" s="247" t="str">
        <f ca="1" t="shared" si="20"/>
        <v>No Vigente</v>
      </c>
      <c r="BC202" s="146" t="s">
        <v>77</v>
      </c>
      <c r="BD202" s="147">
        <v>43886</v>
      </c>
      <c r="BE202" s="147">
        <v>44105</v>
      </c>
      <c r="BF202" s="251" t="str">
        <f ca="1" t="shared" si="21"/>
        <v>activo</v>
      </c>
      <c r="BG202" s="193"/>
    </row>
    <row r="203" s="129" customFormat="1" ht="15" customHeight="1" spans="1:59">
      <c r="A203" s="145" t="s">
        <v>630</v>
      </c>
      <c r="B203" s="146" t="s">
        <v>631</v>
      </c>
      <c r="C203" s="146">
        <v>184</v>
      </c>
      <c r="D203" s="147">
        <v>22312</v>
      </c>
      <c r="E203" s="175">
        <f ca="1" t="shared" si="22"/>
        <v>43990</v>
      </c>
      <c r="F203" s="176">
        <f ca="1" t="shared" si="23"/>
        <v>21678</v>
      </c>
      <c r="G203" s="177">
        <f ca="1" t="shared" si="24"/>
        <v>59</v>
      </c>
      <c r="H20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03" s="146">
        <v>1</v>
      </c>
      <c r="J203" s="147">
        <v>40483</v>
      </c>
      <c r="K203" s="146" t="s">
        <v>59</v>
      </c>
      <c r="L203" s="146" t="s">
        <v>60</v>
      </c>
      <c r="M203" s="146" t="s">
        <v>124</v>
      </c>
      <c r="N203" s="146" t="s">
        <v>62</v>
      </c>
      <c r="O203" s="146" t="s">
        <v>62</v>
      </c>
      <c r="P203" s="143" t="s">
        <v>63</v>
      </c>
      <c r="Q203" s="143" t="s">
        <v>63</v>
      </c>
      <c r="R203" s="146">
        <v>66</v>
      </c>
      <c r="S203" s="146">
        <v>65</v>
      </c>
      <c r="T203" s="146" t="s">
        <v>85</v>
      </c>
      <c r="U203" s="146">
        <v>128</v>
      </c>
      <c r="V203" s="178" t="str">
        <f>CHOOSE(MATCH(U:U,{0,1,140,150,160,800000000}),"VACIO","140 y -","140-150","150-160","&gt;160","")</f>
        <v>140 y -</v>
      </c>
      <c r="W203" s="146">
        <v>76</v>
      </c>
      <c r="X203" s="178" t="str">
        <f>CHOOSE(MATCH(W:W,{0,1,90,120,800000000}),"VACIO","90 y -","90-120","&gt;120","")</f>
        <v>90 y -</v>
      </c>
      <c r="Y203" s="146" t="s">
        <v>63</v>
      </c>
      <c r="Z203" s="146" t="s">
        <v>65</v>
      </c>
      <c r="AA203" s="146" t="s">
        <v>65</v>
      </c>
      <c r="AB203" s="146" t="s">
        <v>65</v>
      </c>
      <c r="AC203" s="146" t="s">
        <v>72</v>
      </c>
      <c r="AD203" s="196" t="s">
        <v>67</v>
      </c>
      <c r="AE203" s="197"/>
      <c r="AF203" s="197"/>
      <c r="AG203" s="219" t="s">
        <v>63</v>
      </c>
      <c r="AH203" s="219"/>
      <c r="AI203" s="197"/>
      <c r="AJ203" s="218">
        <v>70</v>
      </c>
      <c r="AK203" s="147">
        <v>43888</v>
      </c>
      <c r="AL203" s="146">
        <v>183</v>
      </c>
      <c r="AM203" s="146">
        <v>83</v>
      </c>
      <c r="AN203" s="178" t="str">
        <f>CHOOSE(MATCH(AM:AM,{0,1,100,800000000}),"VACIO","100 y -","100 y +","")</f>
        <v>100 y -</v>
      </c>
      <c r="AO203" s="146">
        <v>47</v>
      </c>
      <c r="AP203" s="146">
        <v>261</v>
      </c>
      <c r="AQ203" s="146"/>
      <c r="AR203" s="178" t="str">
        <f>CHOOSE(MATCH(AQ:AQ,{0,1,7,8,9,12,30}),"VACIO","7 y -","7-8","8-9","9-12","&gt;12","")</f>
        <v>VACIO</v>
      </c>
      <c r="AS203" s="146">
        <v>15</v>
      </c>
      <c r="AT203" s="178" t="str">
        <f>CHOOSE(MATCH(AS:AS,{0,0.1,30,80000000}),"VACIO","30 y -","30 y +","")</f>
        <v>30 y -</v>
      </c>
      <c r="AU203" s="146">
        <v>0.7</v>
      </c>
      <c r="AV203" s="236">
        <v>0.61</v>
      </c>
      <c r="AW203" s="178" t="str">
        <f>CHOOSE(MATCH(AV:AV,{0,0.1,30,80000000}),"VACIO","30 y -","30 y +","")</f>
        <v>30 y -</v>
      </c>
      <c r="AX203" s="242">
        <v>99</v>
      </c>
      <c r="AY203" s="178" t="str">
        <f ca="1">CHOOSE(MATCH(AX:AX,{0;1;15;30;45;60;80000000}),"VACIO","15 y -","15-29","30-44","45-59","60 y +","")</f>
        <v>60 y +</v>
      </c>
      <c r="AZ203" s="146"/>
      <c r="BA203" s="147"/>
      <c r="BB203" s="247" t="str">
        <f ca="1" t="shared" si="20"/>
        <v>No Vigente</v>
      </c>
      <c r="BC203" s="146"/>
      <c r="BD203" s="147">
        <v>43888</v>
      </c>
      <c r="BE203" s="147">
        <v>44228</v>
      </c>
      <c r="BF203" s="251" t="str">
        <f ca="1" t="shared" si="21"/>
        <v>activo</v>
      </c>
      <c r="BG203" s="196"/>
    </row>
    <row r="204" s="129" customFormat="1" ht="15" customHeight="1" spans="1:59">
      <c r="A204" s="142" t="s">
        <v>632</v>
      </c>
      <c r="B204" s="143" t="s">
        <v>633</v>
      </c>
      <c r="C204" s="143">
        <v>6382</v>
      </c>
      <c r="D204" s="144">
        <v>23689</v>
      </c>
      <c r="E204" s="175">
        <f ca="1" t="shared" si="22"/>
        <v>43990</v>
      </c>
      <c r="F204" s="176">
        <f ca="1" t="shared" si="23"/>
        <v>20301</v>
      </c>
      <c r="G204" s="177">
        <f ca="1" t="shared" si="24"/>
        <v>55</v>
      </c>
      <c r="H20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04" s="143">
        <v>1</v>
      </c>
      <c r="J204" s="144">
        <v>41710</v>
      </c>
      <c r="K204" s="143" t="s">
        <v>59</v>
      </c>
      <c r="L204" s="143" t="s">
        <v>102</v>
      </c>
      <c r="M204" s="143" t="s">
        <v>61</v>
      </c>
      <c r="N204" s="143" t="s">
        <v>62</v>
      </c>
      <c r="O204" s="143" t="s">
        <v>62</v>
      </c>
      <c r="P204" s="183" t="s">
        <v>63</v>
      </c>
      <c r="Q204" s="183" t="s">
        <v>63</v>
      </c>
      <c r="R204" s="143">
        <v>114</v>
      </c>
      <c r="S204" s="143">
        <v>109</v>
      </c>
      <c r="T204" s="146" t="s">
        <v>64</v>
      </c>
      <c r="U204" s="143">
        <v>142</v>
      </c>
      <c r="V204" s="178" t="str">
        <f>CHOOSE(MATCH(U:U,{0,1,140,150,160,800000000}),"VACIO","140 y -","140-150","150-160","&gt;160","")</f>
        <v>140-150</v>
      </c>
      <c r="W204" s="143">
        <v>82</v>
      </c>
      <c r="X204" s="178" t="str">
        <f>CHOOSE(MATCH(W:W,{0;1;90;120;800000000}),"VACIO","90 y -","90-120","&gt;120","")</f>
        <v>90 y -</v>
      </c>
      <c r="Y204" s="143" t="s">
        <v>63</v>
      </c>
      <c r="Z204" s="143" t="s">
        <v>65</v>
      </c>
      <c r="AA204" s="143" t="s">
        <v>65</v>
      </c>
      <c r="AB204" s="143" t="s">
        <v>63</v>
      </c>
      <c r="AC204" s="143" t="s">
        <v>72</v>
      </c>
      <c r="AD204" s="196" t="s">
        <v>73</v>
      </c>
      <c r="AE204" s="194">
        <v>43154</v>
      </c>
      <c r="AF204" s="195" t="s">
        <v>74</v>
      </c>
      <c r="AG204" s="216" t="s">
        <v>63</v>
      </c>
      <c r="AH204" s="216"/>
      <c r="AI204" s="195"/>
      <c r="AJ204" s="217">
        <v>104</v>
      </c>
      <c r="AK204" s="144">
        <v>43475</v>
      </c>
      <c r="AL204" s="143">
        <v>189</v>
      </c>
      <c r="AM204" s="143">
        <v>96</v>
      </c>
      <c r="AN204" s="178" t="str">
        <f>CHOOSE(MATCH(AM:AM,{0,1,100,800000000}),"VACIO","100 y -","100 y +","")</f>
        <v>100 y -</v>
      </c>
      <c r="AO204" s="143">
        <v>95</v>
      </c>
      <c r="AP204" s="143">
        <v>238</v>
      </c>
      <c r="AQ204" s="143">
        <v>6.1</v>
      </c>
      <c r="AR204" s="178" t="str">
        <f>CHOOSE(MATCH(AQ:AQ,{0,1,7,8,9,12,30}),"VACIO","7 y -","7-8","8-9","9-12","&gt;12","")</f>
        <v>7 y -</v>
      </c>
      <c r="AS204" s="143">
        <v>5</v>
      </c>
      <c r="AT204" s="178" t="str">
        <f>CHOOSE(MATCH(AS:AS,{0,0.1,30,80000000}),"VACIO","30 y -","30 y +","")</f>
        <v>30 y -</v>
      </c>
      <c r="AU204" s="143">
        <v>0.7</v>
      </c>
      <c r="AV204" s="236"/>
      <c r="AW204" s="178" t="str">
        <f>CHOOSE(MATCH(AV:AV,{0,0.1,30,80000000}),"VACIO","30 y -","30 y +","")</f>
        <v>VACIO</v>
      </c>
      <c r="AX204" s="242">
        <v>98</v>
      </c>
      <c r="AY204" s="178" t="str">
        <f ca="1">CHOOSE(MATCH(AX:AX,{0,1,15,30,45,60,80000000}),"VACIO","15 y -","15-29","30-44","45-59","60 y +","")</f>
        <v>60 y +</v>
      </c>
      <c r="AZ204" s="143"/>
      <c r="BA204" s="144">
        <v>42998</v>
      </c>
      <c r="BB204" s="247" t="str">
        <f ca="1" t="shared" si="20"/>
        <v>No Vigente</v>
      </c>
      <c r="BC204" s="143" t="s">
        <v>77</v>
      </c>
      <c r="BD204" s="144">
        <v>43839</v>
      </c>
      <c r="BE204" s="144">
        <v>43862</v>
      </c>
      <c r="BF204" s="251" t="str">
        <f ca="1" t="shared" si="21"/>
        <v>activo</v>
      </c>
      <c r="BG204" s="306"/>
    </row>
    <row r="205" s="129" customFormat="1" ht="15" customHeight="1" spans="1:59">
      <c r="A205" s="145" t="s">
        <v>634</v>
      </c>
      <c r="B205" s="143" t="s">
        <v>635</v>
      </c>
      <c r="C205" s="143">
        <v>3330</v>
      </c>
      <c r="D205" s="144">
        <v>27060</v>
      </c>
      <c r="E205" s="175">
        <f ca="1" t="shared" si="22"/>
        <v>43990</v>
      </c>
      <c r="F205" s="176">
        <f ca="1" t="shared" si="23"/>
        <v>16930</v>
      </c>
      <c r="G205" s="177">
        <f ca="1" t="shared" si="24"/>
        <v>46</v>
      </c>
      <c r="H205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05" s="143">
        <v>1</v>
      </c>
      <c r="J205" s="144">
        <v>41688</v>
      </c>
      <c r="K205" s="143" t="s">
        <v>59</v>
      </c>
      <c r="L205" s="143" t="s">
        <v>60</v>
      </c>
      <c r="M205" s="143" t="s">
        <v>61</v>
      </c>
      <c r="N205" s="143" t="s">
        <v>62</v>
      </c>
      <c r="O205" s="143" t="s">
        <v>62</v>
      </c>
      <c r="P205" s="143" t="s">
        <v>63</v>
      </c>
      <c r="Q205" s="143" t="s">
        <v>63</v>
      </c>
      <c r="R205" s="143">
        <v>63</v>
      </c>
      <c r="S205" s="143">
        <v>68.4</v>
      </c>
      <c r="T205" s="143" t="s">
        <v>64</v>
      </c>
      <c r="U205" s="143">
        <v>134</v>
      </c>
      <c r="V205" s="178" t="str">
        <f>CHOOSE(MATCH(U:U,{0,1,140,150,160,800000000}),"VACIO","140 y -","140-150","150-160","&gt;160","")</f>
        <v>140 y -</v>
      </c>
      <c r="W205" s="143">
        <v>80</v>
      </c>
      <c r="X205" s="178" t="str">
        <f>CHOOSE(MATCH(W:W,{0,1,90,120,800000000}),"VACIO","90 y -","90-120","&gt;120","")</f>
        <v>90 y -</v>
      </c>
      <c r="Y205" s="143" t="s">
        <v>63</v>
      </c>
      <c r="Z205" s="143" t="s">
        <v>65</v>
      </c>
      <c r="AA205" s="143" t="s">
        <v>65</v>
      </c>
      <c r="AB205" s="143" t="s">
        <v>63</v>
      </c>
      <c r="AC205" s="143" t="s">
        <v>72</v>
      </c>
      <c r="AD205" s="193" t="s">
        <v>67</v>
      </c>
      <c r="AE205" s="195"/>
      <c r="AF205" s="195"/>
      <c r="AG205" s="216" t="s">
        <v>63</v>
      </c>
      <c r="AH205" s="216"/>
      <c r="AI205" s="195"/>
      <c r="AJ205" s="217">
        <v>106</v>
      </c>
      <c r="AK205" s="144">
        <v>43853</v>
      </c>
      <c r="AL205" s="143">
        <v>143</v>
      </c>
      <c r="AM205" s="143">
        <v>45</v>
      </c>
      <c r="AN205" s="178" t="str">
        <f>CHOOSE(MATCH(AM:AM,{0,1,100,800000000}),"VACIO","100 y -","100 y +","")</f>
        <v>100 y -</v>
      </c>
      <c r="AO205" s="143">
        <v>25</v>
      </c>
      <c r="AP205" s="143">
        <v>360</v>
      </c>
      <c r="AQ205" s="143">
        <v>4.9</v>
      </c>
      <c r="AR205" s="178" t="str">
        <f>CHOOSE(MATCH(AQ:AQ,{0,1,7,8,9,12,30}),"VACIO","7 y -","7-8","8-9","9-12","&gt;12","")</f>
        <v>7 y -</v>
      </c>
      <c r="AS205" s="143">
        <v>107</v>
      </c>
      <c r="AT205" s="178" t="str">
        <f>CHOOSE(MATCH(AS:AS,{0,0.1,30,80000000}),"VACIO","30 y -","30 y +","")</f>
        <v>30 y +</v>
      </c>
      <c r="AU205" s="143">
        <v>2.1</v>
      </c>
      <c r="AV205" s="236"/>
      <c r="AW205" s="178" t="str">
        <f>CHOOSE(MATCH(AV:AV,{0,0.1,30,80000000}),"VACIO","30 y -","30 y +","")</f>
        <v>VACIO</v>
      </c>
      <c r="AX205" s="242">
        <v>111</v>
      </c>
      <c r="AY205" s="178" t="str">
        <f ca="1">CHOOSE(MATCH(AX:AX,{0,1,15,30,45,60,80000000}),"VACIO","15 y -","15-29","30-44","45-59","60 y +","")</f>
        <v>60 y +</v>
      </c>
      <c r="AZ205" s="143" t="s">
        <v>76</v>
      </c>
      <c r="BA205" s="144"/>
      <c r="BB205" s="247" t="str">
        <f ca="1" t="shared" si="20"/>
        <v>No Vigente</v>
      </c>
      <c r="BC205" s="143"/>
      <c r="BD205" s="144">
        <v>43860</v>
      </c>
      <c r="BE205" s="144">
        <v>43983</v>
      </c>
      <c r="BF205" s="251" t="str">
        <f ca="1" t="shared" si="21"/>
        <v>activo</v>
      </c>
      <c r="BG205" s="306"/>
    </row>
    <row r="206" s="129" customFormat="1" ht="15" customHeight="1" spans="1:59">
      <c r="A206" s="142" t="s">
        <v>636</v>
      </c>
      <c r="B206" s="143" t="s">
        <v>637</v>
      </c>
      <c r="C206" s="143">
        <v>3185</v>
      </c>
      <c r="D206" s="144">
        <v>19004</v>
      </c>
      <c r="E206" s="175">
        <f ca="1" t="shared" si="22"/>
        <v>43990</v>
      </c>
      <c r="F206" s="176">
        <f ca="1" t="shared" si="23"/>
        <v>24986</v>
      </c>
      <c r="G206" s="177">
        <f ca="1" t="shared" si="24"/>
        <v>68</v>
      </c>
      <c r="H20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06" s="143">
        <v>1</v>
      </c>
      <c r="J206" s="144">
        <v>42324</v>
      </c>
      <c r="K206" s="143" t="s">
        <v>101</v>
      </c>
      <c r="L206" s="143" t="s">
        <v>60</v>
      </c>
      <c r="M206" s="143" t="s">
        <v>638</v>
      </c>
      <c r="N206" s="143" t="s">
        <v>89</v>
      </c>
      <c r="O206" s="143" t="s">
        <v>89</v>
      </c>
      <c r="P206" s="143" t="s">
        <v>65</v>
      </c>
      <c r="Q206" s="143" t="s">
        <v>63</v>
      </c>
      <c r="R206" s="143">
        <v>71.3</v>
      </c>
      <c r="S206" s="143">
        <v>70</v>
      </c>
      <c r="T206" s="143" t="s">
        <v>85</v>
      </c>
      <c r="U206" s="143">
        <v>130</v>
      </c>
      <c r="V206" s="178" t="str">
        <f>CHOOSE(MATCH(U:U,{0,1,140,150,160,800000000}),"VACIO","140 y -","140-150","150-160","&gt;160","")</f>
        <v>140 y -</v>
      </c>
      <c r="W206" s="143">
        <v>70</v>
      </c>
      <c r="X206" s="178" t="str">
        <f>CHOOSE(MATCH(W:W,{0,1,90,120,800000000}),"VACIO","90 y -","90-120","&gt;120","")</f>
        <v>90 y -</v>
      </c>
      <c r="Y206" s="143" t="s">
        <v>63</v>
      </c>
      <c r="Z206" s="143" t="s">
        <v>65</v>
      </c>
      <c r="AA206" s="143" t="s">
        <v>63</v>
      </c>
      <c r="AB206" s="143" t="s">
        <v>65</v>
      </c>
      <c r="AC206" s="143" t="s">
        <v>72</v>
      </c>
      <c r="AD206" s="193" t="s">
        <v>73</v>
      </c>
      <c r="AE206" s="195"/>
      <c r="AF206" s="195"/>
      <c r="AG206" s="216" t="s">
        <v>63</v>
      </c>
      <c r="AH206" s="216" t="s">
        <v>233</v>
      </c>
      <c r="AI206" s="194">
        <v>43550</v>
      </c>
      <c r="AJ206" s="217">
        <v>115</v>
      </c>
      <c r="AK206" s="144">
        <v>43812</v>
      </c>
      <c r="AL206" s="143">
        <v>209</v>
      </c>
      <c r="AM206" s="143">
        <v>124</v>
      </c>
      <c r="AN206" s="178" t="str">
        <f>CHOOSE(MATCH(AM:AM,{0,1,100,800000000}),"VACIO","100 y -","100 y +","")</f>
        <v>100 y +</v>
      </c>
      <c r="AO206" s="143">
        <v>60</v>
      </c>
      <c r="AP206" s="143">
        <v>112</v>
      </c>
      <c r="AQ206" s="143">
        <v>6.4</v>
      </c>
      <c r="AR206" s="178" t="str">
        <f>CHOOSE(MATCH(AQ:AQ,{0,1,7,8,9,12,30}),"VACIO","7 y -","7-8","8-9","9-12","&gt;12","")</f>
        <v>7 y -</v>
      </c>
      <c r="AS206" s="143">
        <v>78</v>
      </c>
      <c r="AT206" s="178" t="str">
        <f>CHOOSE(MATCH(AS:AS,{0,0.1,30,80000000}),"VACIO","30 y -","30 y +","")</f>
        <v>30 y +</v>
      </c>
      <c r="AU206" s="143">
        <v>1.1</v>
      </c>
      <c r="AV206" s="236"/>
      <c r="AW206" s="178" t="str">
        <f>CHOOSE(MATCH(AV:AV,{0;0.1;30;80000000}),"VACIO","30 y -","30 y +","")</f>
        <v>VACIO</v>
      </c>
      <c r="AX206" s="242">
        <v>69</v>
      </c>
      <c r="AY206" s="178" t="str">
        <f ca="1">CHOOSE(MATCH(AX:AX,{0,1,15,30,45,60,80000000}),"VACIO","15 y -","15-29","30-44","45-59","60 y +","")</f>
        <v>60 y +</v>
      </c>
      <c r="AZ206" s="143" t="s">
        <v>76</v>
      </c>
      <c r="BA206" s="144"/>
      <c r="BB206" s="247" t="str">
        <f ca="1" t="shared" si="20"/>
        <v>No Vigente</v>
      </c>
      <c r="BC206" s="143"/>
      <c r="BD206" s="144">
        <v>43514</v>
      </c>
      <c r="BE206" s="144">
        <v>43739</v>
      </c>
      <c r="BF206" s="251" t="str">
        <f ca="1" t="shared" si="21"/>
        <v>activo</v>
      </c>
      <c r="BG206" s="193"/>
    </row>
    <row r="207" s="129" customFormat="1" ht="15" customHeight="1" spans="1:59">
      <c r="A207" s="142" t="s">
        <v>639</v>
      </c>
      <c r="B207" s="143" t="s">
        <v>640</v>
      </c>
      <c r="C207" s="143">
        <v>2505</v>
      </c>
      <c r="D207" s="144">
        <v>11595</v>
      </c>
      <c r="E207" s="175">
        <f ca="1" t="shared" si="22"/>
        <v>43990</v>
      </c>
      <c r="F207" s="176">
        <f ca="1" t="shared" si="23"/>
        <v>32395</v>
      </c>
      <c r="G207" s="177">
        <f ca="1" t="shared" si="24"/>
        <v>88</v>
      </c>
      <c r="H20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07" s="183">
        <v>1</v>
      </c>
      <c r="J207" s="156">
        <v>43237</v>
      </c>
      <c r="K207" s="183" t="s">
        <v>101</v>
      </c>
      <c r="L207" s="183" t="s">
        <v>60</v>
      </c>
      <c r="M207" s="183"/>
      <c r="N207" s="183"/>
      <c r="O207" s="183"/>
      <c r="P207" s="143" t="s">
        <v>63</v>
      </c>
      <c r="Q207" s="143" t="s">
        <v>63</v>
      </c>
      <c r="R207" s="155">
        <v>86</v>
      </c>
      <c r="S207" s="155">
        <v>95</v>
      </c>
      <c r="T207" s="183" t="s">
        <v>85</v>
      </c>
      <c r="U207" s="155">
        <v>154</v>
      </c>
      <c r="V207" s="178" t="str">
        <f>CHOOSE(MATCH(U:U,{0,1,140,150,160,800000000}),"VACIO","140 y -","140-150","150-160","&gt;160","")</f>
        <v>150-160</v>
      </c>
      <c r="W207" s="155">
        <v>80</v>
      </c>
      <c r="X207" s="178" t="str">
        <f>CHOOSE(MATCH(W:W,{0,1,90,120,800000000}),"VACIO","90 y -","90-120","&gt;120","")</f>
        <v>90 y -</v>
      </c>
      <c r="Y207" s="183" t="s">
        <v>63</v>
      </c>
      <c r="Z207" s="183" t="s">
        <v>65</v>
      </c>
      <c r="AA207" s="183" t="s">
        <v>63</v>
      </c>
      <c r="AB207" s="183" t="s">
        <v>63</v>
      </c>
      <c r="AC207" s="183" t="s">
        <v>72</v>
      </c>
      <c r="AD207" s="202" t="s">
        <v>73</v>
      </c>
      <c r="AE207" s="204"/>
      <c r="AF207" s="204"/>
      <c r="AG207" s="222"/>
      <c r="AH207" s="222" t="s">
        <v>641</v>
      </c>
      <c r="AI207" s="203">
        <v>43734</v>
      </c>
      <c r="AJ207" s="223">
        <v>92</v>
      </c>
      <c r="AK207" s="156">
        <v>43480</v>
      </c>
      <c r="AL207" s="155">
        <v>161</v>
      </c>
      <c r="AM207" s="155">
        <v>80</v>
      </c>
      <c r="AN207" s="178" t="str">
        <f>CHOOSE(MATCH(AM:AM,{0,1,100,800000000}),"VACIO","100 y -","100 y +","")</f>
        <v>100 y -</v>
      </c>
      <c r="AO207" s="155">
        <v>43</v>
      </c>
      <c r="AP207" s="155">
        <v>191</v>
      </c>
      <c r="AQ207" s="155"/>
      <c r="AR207" s="178" t="str">
        <f>CHOOSE(MATCH(AQ:AQ,{0,1,7,8,9,12,30}),"VACIO","7 y -","7-8","8-9","9-12","&gt;12","")</f>
        <v>VACIO</v>
      </c>
      <c r="AS207" s="155"/>
      <c r="AT207" s="178" t="str">
        <f>CHOOSE(MATCH(AS:AS,{0,0.1,30,80000000}),"VACIO","30 y -","30 y +","")</f>
        <v>VACIO</v>
      </c>
      <c r="AU207" s="155">
        <v>1.1</v>
      </c>
      <c r="AV207" s="236"/>
      <c r="AW207" s="178" t="str">
        <f>CHOOSE(MATCH(AV:AV,{0,0.1,30,80000000}),"VACIO","30 y -","30 y +","")</f>
        <v>VACIO</v>
      </c>
      <c r="AX207" s="242">
        <v>60</v>
      </c>
      <c r="AY207" s="178" t="str">
        <f ca="1">CHOOSE(MATCH(AX:AX,{0,1,15,30,45,60,80000000}),"VACIO","15 y -","15-29","30-44","45-59","60 y +","")</f>
        <v>60 y +</v>
      </c>
      <c r="AZ207" s="183"/>
      <c r="BA207" s="156"/>
      <c r="BB207" s="247" t="str">
        <f ca="1" t="shared" si="20"/>
        <v>No Vigente</v>
      </c>
      <c r="BC207" s="183"/>
      <c r="BD207" s="144">
        <v>43734</v>
      </c>
      <c r="BE207" s="144">
        <v>43825</v>
      </c>
      <c r="BF207" s="251" t="str">
        <f ca="1" t="shared" si="21"/>
        <v>activo</v>
      </c>
      <c r="BG207" s="143" t="s">
        <v>642</v>
      </c>
    </row>
    <row r="208" s="129" customFormat="1" ht="15" customHeight="1" spans="1:59">
      <c r="A208" s="145" t="s">
        <v>643</v>
      </c>
      <c r="B208" s="146" t="s">
        <v>644</v>
      </c>
      <c r="C208" s="146">
        <v>5280</v>
      </c>
      <c r="D208" s="147">
        <v>17577</v>
      </c>
      <c r="E208" s="175">
        <f ca="1" t="shared" si="22"/>
        <v>43990</v>
      </c>
      <c r="F208" s="176">
        <f ca="1" t="shared" si="23"/>
        <v>26413</v>
      </c>
      <c r="G208" s="177">
        <f ca="1" t="shared" si="24"/>
        <v>72</v>
      </c>
      <c r="H20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08" s="146">
        <v>1</v>
      </c>
      <c r="J208" s="147">
        <v>40310</v>
      </c>
      <c r="K208" s="146" t="s">
        <v>59</v>
      </c>
      <c r="L208" s="146" t="s">
        <v>102</v>
      </c>
      <c r="M208" s="146" t="s">
        <v>131</v>
      </c>
      <c r="N208" s="146" t="s">
        <v>62</v>
      </c>
      <c r="O208" s="146" t="s">
        <v>62</v>
      </c>
      <c r="P208" s="143" t="s">
        <v>63</v>
      </c>
      <c r="Q208" s="143" t="s">
        <v>63</v>
      </c>
      <c r="R208" s="146">
        <v>104.9</v>
      </c>
      <c r="S208" s="146">
        <v>96</v>
      </c>
      <c r="T208" s="146" t="s">
        <v>64</v>
      </c>
      <c r="U208" s="146">
        <v>120</v>
      </c>
      <c r="V208" s="178" t="str">
        <f>CHOOSE(MATCH(U:U,{0,1,140,150,160,800000000}),"VACIO","140 y -","140-150","150-160","&gt;160","")</f>
        <v>140 y -</v>
      </c>
      <c r="W208" s="146">
        <v>80</v>
      </c>
      <c r="X208" s="178" t="str">
        <f>CHOOSE(MATCH(W:W,{0,1,90,120,800000000}),"VACIO","90 y -","90-120","&gt;120","")</f>
        <v>90 y -</v>
      </c>
      <c r="Y208" s="146" t="s">
        <v>63</v>
      </c>
      <c r="Z208" s="146" t="s">
        <v>65</v>
      </c>
      <c r="AA208" s="146" t="s">
        <v>63</v>
      </c>
      <c r="AB208" s="146" t="s">
        <v>63</v>
      </c>
      <c r="AC208" s="146" t="s">
        <v>593</v>
      </c>
      <c r="AD208" s="196" t="s">
        <v>73</v>
      </c>
      <c r="AE208" s="197"/>
      <c r="AF208" s="197"/>
      <c r="AG208" s="219" t="s">
        <v>63</v>
      </c>
      <c r="AH208" s="219" t="s">
        <v>645</v>
      </c>
      <c r="AI208" s="198">
        <v>43524</v>
      </c>
      <c r="AJ208" s="218">
        <v>60</v>
      </c>
      <c r="AK208" s="147">
        <v>43875</v>
      </c>
      <c r="AL208" s="146">
        <v>190</v>
      </c>
      <c r="AM208" s="146">
        <v>110.3</v>
      </c>
      <c r="AN208" s="178" t="str">
        <f>CHOOSE(MATCH(AM:AM,{0,1,100,800000000}),"VACIO","100 y -","100 y +","")</f>
        <v>100 y +</v>
      </c>
      <c r="AO208" s="146">
        <v>61.1</v>
      </c>
      <c r="AP208" s="146">
        <v>93</v>
      </c>
      <c r="AQ208" s="146"/>
      <c r="AR208" s="178" t="str">
        <f>CHOOSE(MATCH(AQ:AQ,{0,1,7,8,9,12,30}),"VACIO","7 y -","7-8","8-9","9-12","&gt;12","")</f>
        <v>VACIO</v>
      </c>
      <c r="AS208" s="146">
        <v>6</v>
      </c>
      <c r="AT208" s="178" t="str">
        <f>CHOOSE(MATCH(AS:AS,{0,0.1,30,80000000}),"VACIO","30 y -","30 y +","")</f>
        <v>30 y -</v>
      </c>
      <c r="AU208" s="146">
        <v>0.1</v>
      </c>
      <c r="AV208" s="236"/>
      <c r="AW208" s="178" t="str">
        <f>CHOOSE(MATCH(AV:AV,{0,0.1,30,80000000}),"VACIO","30 y -","30 y +","")</f>
        <v>VACIO</v>
      </c>
      <c r="AX208" s="242">
        <v>86</v>
      </c>
      <c r="AY208" s="178" t="str">
        <f ca="1">CHOOSE(MATCH(AX:AX,{0,1,15,30,45,60,80000000}),"VACIO","15 y -","15-29","30-44","45-59","60 y +","")</f>
        <v>60 y +</v>
      </c>
      <c r="AZ208" s="146" t="s">
        <v>76</v>
      </c>
      <c r="BA208" s="147"/>
      <c r="BB208" s="247" t="str">
        <f ca="1" t="shared" si="20"/>
        <v>No Vigente</v>
      </c>
      <c r="BC208" s="146"/>
      <c r="BD208" s="147">
        <v>43875</v>
      </c>
      <c r="BE208" s="147">
        <v>43922</v>
      </c>
      <c r="BF208" s="251" t="str">
        <f ca="1" t="shared" si="21"/>
        <v>activo</v>
      </c>
      <c r="BG208" s="193"/>
    </row>
    <row r="209" s="129" customFormat="1" ht="15" customHeight="1" spans="1:59">
      <c r="A209" s="145" t="s">
        <v>646</v>
      </c>
      <c r="B209" s="146" t="s">
        <v>647</v>
      </c>
      <c r="C209" s="146">
        <v>5270</v>
      </c>
      <c r="D209" s="147">
        <v>15137</v>
      </c>
      <c r="E209" s="175">
        <f ca="1" t="shared" si="22"/>
        <v>43990</v>
      </c>
      <c r="F209" s="176">
        <f ca="1" t="shared" si="23"/>
        <v>28853</v>
      </c>
      <c r="G209" s="177">
        <f ca="1" t="shared" si="24"/>
        <v>78</v>
      </c>
      <c r="H209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09" s="146">
        <v>1</v>
      </c>
      <c r="J209" s="147">
        <v>40311</v>
      </c>
      <c r="K209" s="146" t="s">
        <v>59</v>
      </c>
      <c r="L209" s="146" t="s">
        <v>102</v>
      </c>
      <c r="M209" s="146" t="s">
        <v>648</v>
      </c>
      <c r="N209" s="146" t="s">
        <v>62</v>
      </c>
      <c r="O209" s="146" t="s">
        <v>62</v>
      </c>
      <c r="P209" s="183" t="s">
        <v>63</v>
      </c>
      <c r="Q209" s="183" t="s">
        <v>63</v>
      </c>
      <c r="R209" s="146">
        <v>68.5</v>
      </c>
      <c r="S209" s="146">
        <v>64.7</v>
      </c>
      <c r="T209" s="146" t="s">
        <v>76</v>
      </c>
      <c r="U209" s="146">
        <v>162</v>
      </c>
      <c r="V209" s="178" t="str">
        <f>CHOOSE(MATCH(U:U,{0,1,140,150,160,800000000}),"VACIO","140 y -","140-150","150-160","&gt;160","")</f>
        <v>&gt;160</v>
      </c>
      <c r="W209" s="146">
        <v>88</v>
      </c>
      <c r="X209" s="178" t="str">
        <f>CHOOSE(MATCH(W:W,{0,1,90,120,800000000}),"VACIO","90 y -","90-120","&gt;120","")</f>
        <v>90 y -</v>
      </c>
      <c r="Y209" s="146" t="s">
        <v>63</v>
      </c>
      <c r="Z209" s="146" t="s">
        <v>65</v>
      </c>
      <c r="AA209" s="146" t="s">
        <v>65</v>
      </c>
      <c r="AB209" s="146" t="s">
        <v>65</v>
      </c>
      <c r="AC209" s="146" t="s">
        <v>72</v>
      </c>
      <c r="AD209" s="196" t="s">
        <v>73</v>
      </c>
      <c r="AE209" s="198">
        <v>43634</v>
      </c>
      <c r="AF209" s="197" t="s">
        <v>74</v>
      </c>
      <c r="AG209" s="219" t="s">
        <v>63</v>
      </c>
      <c r="AH209" s="226" t="s">
        <v>649</v>
      </c>
      <c r="AI209" s="198">
        <v>43741</v>
      </c>
      <c r="AJ209" s="218">
        <v>149</v>
      </c>
      <c r="AK209" s="147">
        <v>43707</v>
      </c>
      <c r="AL209" s="146">
        <v>255</v>
      </c>
      <c r="AM209" s="146">
        <v>147</v>
      </c>
      <c r="AN209" s="178" t="str">
        <f>CHOOSE(MATCH(AM:AM,{0,1,100,800000000}),"VACIO","100 y -","100 y +","")</f>
        <v>100 y +</v>
      </c>
      <c r="AO209" s="146">
        <v>46</v>
      </c>
      <c r="AP209" s="146">
        <v>384</v>
      </c>
      <c r="AQ209" s="146">
        <v>7</v>
      </c>
      <c r="AR209" s="178" t="str">
        <f>CHOOSE(MATCH(AQ:AQ,{0,1,7,8,9,12,30}),"VACIO","7 y -","7-8","8-9","9-12","&gt;12","")</f>
        <v>7-8</v>
      </c>
      <c r="AS209" s="146">
        <v>98</v>
      </c>
      <c r="AT209" s="178" t="str">
        <f>CHOOSE(MATCH(AS:AS,{0;0.1;30;80000000}),"VACIO","30 y -","30 y +","")</f>
        <v>30 y +</v>
      </c>
      <c r="AU209" s="146">
        <v>1.3</v>
      </c>
      <c r="AV209" s="236">
        <v>39</v>
      </c>
      <c r="AW209" s="178" t="str">
        <f>CHOOSE(MATCH(AV:AV,{0,0.1,30,80000000}),"VACIO","30 y -","30 y +","")</f>
        <v>30 y +</v>
      </c>
      <c r="AX209" s="242">
        <v>48</v>
      </c>
      <c r="AY209" s="178" t="str">
        <f ca="1">CHOOSE(MATCH(AX:AX,{0,1,15,30,45,60,80000000}),"VACIO","15 y -","15-29","30-44","45-59","60 y +","")</f>
        <v>45-59</v>
      </c>
      <c r="AZ209" s="146"/>
      <c r="BA209" s="147">
        <v>42942</v>
      </c>
      <c r="BB209" s="247" t="str">
        <f ca="1" t="shared" si="20"/>
        <v>No Vigente</v>
      </c>
      <c r="BC209" s="146" t="s">
        <v>77</v>
      </c>
      <c r="BD209" s="147">
        <v>43838</v>
      </c>
      <c r="BE209" s="147">
        <v>43922</v>
      </c>
      <c r="BF209" s="251" t="str">
        <f ca="1" t="shared" si="21"/>
        <v>activo</v>
      </c>
      <c r="BG209" s="196"/>
    </row>
    <row r="210" s="129" customFormat="1" ht="15" customHeight="1" spans="1:59">
      <c r="A210" s="142" t="s">
        <v>650</v>
      </c>
      <c r="B210" s="143" t="s">
        <v>651</v>
      </c>
      <c r="C210" s="143">
        <v>383</v>
      </c>
      <c r="D210" s="144">
        <v>19457</v>
      </c>
      <c r="E210" s="175">
        <f ca="1" t="shared" si="22"/>
        <v>43990</v>
      </c>
      <c r="F210" s="176">
        <f ca="1" t="shared" si="23"/>
        <v>24533</v>
      </c>
      <c r="G210" s="177">
        <f ca="1" t="shared" si="24"/>
        <v>67</v>
      </c>
      <c r="H21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10" s="143">
        <v>1</v>
      </c>
      <c r="J210" s="144">
        <v>41675</v>
      </c>
      <c r="K210" s="143" t="s">
        <v>59</v>
      </c>
      <c r="L210" s="143" t="s">
        <v>102</v>
      </c>
      <c r="M210" s="143" t="s">
        <v>120</v>
      </c>
      <c r="N210" s="143"/>
      <c r="O210" s="143"/>
      <c r="P210" s="143" t="s">
        <v>63</v>
      </c>
      <c r="Q210" s="143" t="s">
        <v>63</v>
      </c>
      <c r="R210" s="143">
        <v>120.5</v>
      </c>
      <c r="S210" s="143">
        <v>120</v>
      </c>
      <c r="T210" s="143" t="s">
        <v>64</v>
      </c>
      <c r="U210" s="143">
        <v>142</v>
      </c>
      <c r="V210" s="178" t="str">
        <f>CHOOSE(MATCH(U:U,{0,1,140,150,160,800000000}),"VACIO","140 y -","140-150","150-160","&gt;160","")</f>
        <v>140-150</v>
      </c>
      <c r="W210" s="143">
        <v>78</v>
      </c>
      <c r="X210" s="178" t="str">
        <f>CHOOSE(MATCH(W:W,{0,1,90,120,800000000}),"VACIO","90 y -","90-120","&gt;120","")</f>
        <v>90 y -</v>
      </c>
      <c r="Y210" s="143" t="s">
        <v>63</v>
      </c>
      <c r="Z210" s="143" t="s">
        <v>65</v>
      </c>
      <c r="AA210" s="143" t="s">
        <v>65</v>
      </c>
      <c r="AB210" s="143" t="s">
        <v>65</v>
      </c>
      <c r="AC210" s="143" t="s">
        <v>66</v>
      </c>
      <c r="AD210" s="193" t="s">
        <v>73</v>
      </c>
      <c r="AE210" s="194">
        <v>42823</v>
      </c>
      <c r="AF210" s="195" t="s">
        <v>74</v>
      </c>
      <c r="AG210" s="216"/>
      <c r="AH210" s="216"/>
      <c r="AI210" s="195"/>
      <c r="AJ210" s="217">
        <v>107</v>
      </c>
      <c r="AK210" s="147">
        <v>42583</v>
      </c>
      <c r="AL210" s="143">
        <v>162</v>
      </c>
      <c r="AM210" s="143">
        <v>79</v>
      </c>
      <c r="AN210" s="178" t="str">
        <f>CHOOSE(MATCH(AM:AM,{0,1,100,800000000}),"VACIO","100 y -","100 y +","")</f>
        <v>100 y -</v>
      </c>
      <c r="AO210" s="143">
        <v>56</v>
      </c>
      <c r="AP210" s="143">
        <v>132</v>
      </c>
      <c r="AQ210" s="143">
        <v>6.2</v>
      </c>
      <c r="AR210" s="178" t="str">
        <f>CHOOSE(MATCH(AQ:AQ,{0,1,7,8,9,12,30}),"VACIO","7 y -","7-8","8-9","9-12","&gt;12","")</f>
        <v>7 y -</v>
      </c>
      <c r="AS210" s="143">
        <v>7.6</v>
      </c>
      <c r="AT210" s="178" t="str">
        <f>CHOOSE(MATCH(AS:AS,{0,0.1,30,80000000}),"VACIO","30 y -","30 y +","")</f>
        <v>30 y -</v>
      </c>
      <c r="AU210" s="143">
        <v>0.6</v>
      </c>
      <c r="AV210" s="236">
        <f>IFERROR(AS:AS/AU:AU,"")</f>
        <v>12.6666666666667</v>
      </c>
      <c r="AW210" s="178" t="str">
        <f>CHOOSE(MATCH(AV:AV,{0,0.1,30,80000000}),"VACIO","30 y -","30 y +","")</f>
        <v>30 y -</v>
      </c>
      <c r="AX210" s="242">
        <v>97</v>
      </c>
      <c r="AY210" s="178" t="str">
        <f ca="1">CHOOSE(MATCH(AX:AX,{0,1,15,30,45,60,80000000}),"VACIO","15 y -","15-29","30-44","45-59","60 y +","")</f>
        <v>60 y +</v>
      </c>
      <c r="AZ210" s="143" t="s">
        <v>76</v>
      </c>
      <c r="BA210" s="144">
        <v>42802</v>
      </c>
      <c r="BB210" s="247" t="str">
        <f ca="1" t="shared" si="20"/>
        <v>No Vigente</v>
      </c>
      <c r="BC210" s="143" t="s">
        <v>77</v>
      </c>
      <c r="BD210" s="144">
        <v>43012</v>
      </c>
      <c r="BE210" s="144">
        <v>43135</v>
      </c>
      <c r="BF210" s="251" t="str">
        <f ca="1" t="shared" si="21"/>
        <v>pasivo</v>
      </c>
      <c r="BG210" s="196" t="s">
        <v>105</v>
      </c>
    </row>
    <row r="211" s="129" customFormat="1" ht="15" customHeight="1" spans="1:59">
      <c r="A211" s="145" t="s">
        <v>652</v>
      </c>
      <c r="B211" s="146" t="s">
        <v>653</v>
      </c>
      <c r="C211" s="146">
        <v>5140</v>
      </c>
      <c r="D211" s="147">
        <v>12383</v>
      </c>
      <c r="E211" s="175">
        <f ca="1" t="shared" si="22"/>
        <v>43990</v>
      </c>
      <c r="F211" s="176">
        <f ca="1" t="shared" si="23"/>
        <v>31607</v>
      </c>
      <c r="G211" s="177">
        <f ca="1" t="shared" si="24"/>
        <v>86</v>
      </c>
      <c r="H211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211" s="146">
        <v>1</v>
      </c>
      <c r="J211" s="147">
        <v>40262</v>
      </c>
      <c r="K211" s="146" t="s">
        <v>59</v>
      </c>
      <c r="L211" s="146" t="s">
        <v>60</v>
      </c>
      <c r="M211" s="146" t="s">
        <v>149</v>
      </c>
      <c r="N211" s="146" t="s">
        <v>62</v>
      </c>
      <c r="O211" s="146" t="s">
        <v>62</v>
      </c>
      <c r="P211" s="143" t="s">
        <v>63</v>
      </c>
      <c r="Q211" s="143" t="s">
        <v>63</v>
      </c>
      <c r="R211" s="146">
        <v>67</v>
      </c>
      <c r="S211" s="146">
        <v>53.6</v>
      </c>
      <c r="T211" s="146" t="s">
        <v>85</v>
      </c>
      <c r="U211" s="146">
        <v>118</v>
      </c>
      <c r="V211" s="178" t="str">
        <f>CHOOSE(MATCH(U:U,{0,1,140,150,160,800000000}),"VACIO","140 y -","140-150","150-160","&gt;160","")</f>
        <v>140 y -</v>
      </c>
      <c r="W211" s="146">
        <v>64</v>
      </c>
      <c r="X211" s="178" t="str">
        <f>CHOOSE(MATCH(W:W,{0,1,90,120,800000000}),"VACIO","90 y -","90-120","&gt;120","")</f>
        <v>90 y -</v>
      </c>
      <c r="Y211" s="146" t="s">
        <v>63</v>
      </c>
      <c r="Z211" s="146" t="s">
        <v>65</v>
      </c>
      <c r="AA211" s="146" t="s">
        <v>63</v>
      </c>
      <c r="AB211" s="146" t="s">
        <v>65</v>
      </c>
      <c r="AC211" s="146" t="s">
        <v>593</v>
      </c>
      <c r="AD211" s="196" t="s">
        <v>67</v>
      </c>
      <c r="AE211" s="197"/>
      <c r="AF211" s="197"/>
      <c r="AG211" s="219" t="s">
        <v>63</v>
      </c>
      <c r="AH211" s="219" t="s">
        <v>81</v>
      </c>
      <c r="AI211" s="198">
        <v>43515</v>
      </c>
      <c r="AJ211" s="218">
        <v>77</v>
      </c>
      <c r="AK211" s="147">
        <v>43836</v>
      </c>
      <c r="AL211" s="146">
        <v>287</v>
      </c>
      <c r="AM211" s="146">
        <v>188</v>
      </c>
      <c r="AN211" s="178" t="str">
        <f>CHOOSE(MATCH(AM:AM,{0,1,100,800000000}),"VACIO","100 y -","100 y +","")</f>
        <v>100 y +</v>
      </c>
      <c r="AO211" s="146">
        <v>69</v>
      </c>
      <c r="AP211" s="146">
        <v>145</v>
      </c>
      <c r="AQ211" s="146"/>
      <c r="AR211" s="178" t="str">
        <f>CHOOSE(MATCH(AQ:AQ,{0,1,7,8,9,12,30}),"VACIO","7 y -","7-8","8-9","9-12","&gt;12","")</f>
        <v>VACIO</v>
      </c>
      <c r="AS211" s="146">
        <v>58.8</v>
      </c>
      <c r="AT211" s="178" t="str">
        <f>CHOOSE(MATCH(AS:AS,{0,0.1,30,80000000}),"VACIO","30 y -","30 y +","")</f>
        <v>30 y +</v>
      </c>
      <c r="AU211" s="146">
        <v>0.54</v>
      </c>
      <c r="AV211" s="236">
        <v>217</v>
      </c>
      <c r="AW211" s="178" t="str">
        <f>CHOOSE(MATCH(AV:AV,{0,0.1,30,80000000}),"VACIO","30 y -","30 y +","")</f>
        <v>30 y +</v>
      </c>
      <c r="AX211" s="242">
        <v>85</v>
      </c>
      <c r="AY211" s="178" t="str">
        <f ca="1">CHOOSE(MATCH(AX:AX,{0,1,15,30,45,60,80000000}),"VACIO","15 y -","15-29","30-44","45-59","60 y +","")</f>
        <v>60 y +</v>
      </c>
      <c r="AZ211" s="146"/>
      <c r="BA211" s="147"/>
      <c r="BB211" s="247" t="str">
        <f ca="1" t="shared" si="20"/>
        <v>No Vigente</v>
      </c>
      <c r="BC211" s="146"/>
      <c r="BD211" s="147">
        <v>43867</v>
      </c>
      <c r="BE211" s="147">
        <v>43983</v>
      </c>
      <c r="BF211" s="251" t="str">
        <f ca="1" t="shared" si="21"/>
        <v>activo</v>
      </c>
      <c r="BG211" s="193"/>
    </row>
    <row r="212" s="129" customFormat="1" ht="15" customHeight="1" spans="1:59">
      <c r="A212" s="145" t="s">
        <v>654</v>
      </c>
      <c r="B212" s="146" t="s">
        <v>655</v>
      </c>
      <c r="C212" s="146">
        <v>5088</v>
      </c>
      <c r="D212" s="147">
        <v>18815</v>
      </c>
      <c r="E212" s="175">
        <f ca="1" t="shared" si="22"/>
        <v>43990</v>
      </c>
      <c r="F212" s="176">
        <f ca="1" t="shared" si="23"/>
        <v>25175</v>
      </c>
      <c r="G212" s="177">
        <f ca="1" t="shared" si="24"/>
        <v>68</v>
      </c>
      <c r="H21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12" s="146">
        <v>1</v>
      </c>
      <c r="J212" s="147">
        <v>40352</v>
      </c>
      <c r="K212" s="146" t="s">
        <v>59</v>
      </c>
      <c r="L212" s="146" t="s">
        <v>60</v>
      </c>
      <c r="M212" s="146" t="s">
        <v>61</v>
      </c>
      <c r="N212" s="146" t="s">
        <v>62</v>
      </c>
      <c r="O212" s="146" t="s">
        <v>62</v>
      </c>
      <c r="P212" s="143" t="s">
        <v>63</v>
      </c>
      <c r="Q212" s="143" t="s">
        <v>63</v>
      </c>
      <c r="R212" s="146">
        <v>69</v>
      </c>
      <c r="S212" s="146">
        <v>71</v>
      </c>
      <c r="T212" s="146" t="s">
        <v>85</v>
      </c>
      <c r="U212" s="146">
        <v>130</v>
      </c>
      <c r="V212" s="178" t="str">
        <f>CHOOSE(MATCH(U:U,{0,1,140,150,160,800000000}),"VACIO","140 y -","140-150","150-160","&gt;160","")</f>
        <v>140 y -</v>
      </c>
      <c r="W212" s="146">
        <v>70</v>
      </c>
      <c r="X212" s="178" t="str">
        <f>CHOOSE(MATCH(W:W,{0,1,90,120,800000000}),"VACIO","90 y -","90-120","&gt;120","")</f>
        <v>90 y -</v>
      </c>
      <c r="Y212" s="146" t="s">
        <v>63</v>
      </c>
      <c r="Z212" s="146" t="s">
        <v>65</v>
      </c>
      <c r="AA212" s="146" t="s">
        <v>65</v>
      </c>
      <c r="AB212" s="146" t="s">
        <v>65</v>
      </c>
      <c r="AC212" s="146" t="s">
        <v>72</v>
      </c>
      <c r="AD212" s="196" t="s">
        <v>67</v>
      </c>
      <c r="AE212" s="197"/>
      <c r="AF212" s="197"/>
      <c r="AG212" s="219" t="s">
        <v>63</v>
      </c>
      <c r="AH212" s="219" t="s">
        <v>81</v>
      </c>
      <c r="AI212" s="198">
        <v>43479</v>
      </c>
      <c r="AJ212" s="218">
        <v>102</v>
      </c>
      <c r="AK212" s="147">
        <v>43718</v>
      </c>
      <c r="AL212" s="146">
        <v>194</v>
      </c>
      <c r="AM212" s="146">
        <v>114.2</v>
      </c>
      <c r="AN212" s="178" t="str">
        <f>CHOOSE(MATCH(AM:AM,{0,1,100,800000000}),"VACIO","100 y -","100 y +","")</f>
        <v>100 y +</v>
      </c>
      <c r="AO212" s="146">
        <v>54</v>
      </c>
      <c r="AP212" s="146">
        <v>129</v>
      </c>
      <c r="AQ212" s="146">
        <v>5.6</v>
      </c>
      <c r="AR212" s="178" t="str">
        <f>CHOOSE(MATCH(AQ:AQ,{0,1,7,8,9,12,30}),"VACIO","7 y -","7-8","8-9","9-12","&gt;12","")</f>
        <v>7 y -</v>
      </c>
      <c r="AS212" s="143">
        <v>1</v>
      </c>
      <c r="AT212" s="178" t="str">
        <f>CHOOSE(MATCH(AS:AS,{0,0.1,30,80000000}),"VACIO","30 y -","30 y +","")</f>
        <v>30 y -</v>
      </c>
      <c r="AU212" s="146">
        <v>1</v>
      </c>
      <c r="AV212" s="236">
        <f>IFERROR(AS:AS/AU:AU,"")</f>
        <v>1</v>
      </c>
      <c r="AW212" s="178" t="str">
        <f>CHOOSE(MATCH(AV:AV,{0,0.1,30,80000000}),"VACIO","30 y -","30 y +","")</f>
        <v>30 y -</v>
      </c>
      <c r="AX212" s="242">
        <v>57.8</v>
      </c>
      <c r="AY212" s="178" t="str">
        <f ca="1">CHOOSE(MATCH(AX:AX,{0,1,15,30,45,60,80000000}),"VACIO","15 y -","15-29","30-44","45-59","60 y +","")</f>
        <v>45-59</v>
      </c>
      <c r="AZ212" s="146" t="s">
        <v>76</v>
      </c>
      <c r="BA212" s="147"/>
      <c r="BB212" s="247" t="str">
        <f ca="1" t="shared" si="20"/>
        <v>No Vigente</v>
      </c>
      <c r="BC212" s="146"/>
      <c r="BD212" s="147">
        <v>43852</v>
      </c>
      <c r="BE212" s="147">
        <v>44013</v>
      </c>
      <c r="BF212" s="251" t="str">
        <f ca="1" t="shared" si="21"/>
        <v>activo</v>
      </c>
      <c r="BG212" s="196"/>
    </row>
    <row r="213" s="52" customFormat="1" ht="15" customHeight="1" spans="1:59">
      <c r="A213" s="148" t="s">
        <v>656</v>
      </c>
      <c r="B213" s="149" t="s">
        <v>657</v>
      </c>
      <c r="C213" s="149">
        <v>365</v>
      </c>
      <c r="D213" s="150">
        <v>21258</v>
      </c>
      <c r="E213" s="175">
        <f ca="1" t="shared" si="22"/>
        <v>43990</v>
      </c>
      <c r="F213" s="176">
        <f ca="1" t="shared" si="23"/>
        <v>22732</v>
      </c>
      <c r="G213" s="64">
        <f ca="1" t="shared" si="24"/>
        <v>62</v>
      </c>
      <c r="H213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13" s="149">
        <v>1</v>
      </c>
      <c r="J213" s="150">
        <v>37862</v>
      </c>
      <c r="K213" s="149" t="s">
        <v>59</v>
      </c>
      <c r="L213" s="149" t="s">
        <v>70</v>
      </c>
      <c r="M213" s="149" t="s">
        <v>61</v>
      </c>
      <c r="N213" s="149" t="s">
        <v>62</v>
      </c>
      <c r="O213" s="149" t="s">
        <v>62</v>
      </c>
      <c r="P213" s="56" t="s">
        <v>63</v>
      </c>
      <c r="Q213" s="56" t="s">
        <v>63</v>
      </c>
      <c r="R213" s="149">
        <v>92</v>
      </c>
      <c r="S213" s="149">
        <v>91.5</v>
      </c>
      <c r="T213" s="149" t="s">
        <v>64</v>
      </c>
      <c r="U213" s="149">
        <v>132</v>
      </c>
      <c r="V213" s="178" t="str">
        <f>CHOOSE(MATCH(U:U,{0;1;140;150;160;800000000}),"VACIO","140 y -","140-150","150-160","&gt;160","")</f>
        <v>140 y -</v>
      </c>
      <c r="W213" s="149">
        <v>84</v>
      </c>
      <c r="X213" s="178" t="str">
        <f>CHOOSE(MATCH(W:W,{0,1,90,120,800000000}),"VACIO","90 y -","90-120","&gt;120","")</f>
        <v>90 y -</v>
      </c>
      <c r="Y213" s="149" t="s">
        <v>63</v>
      </c>
      <c r="Z213" s="149" t="s">
        <v>63</v>
      </c>
      <c r="AA213" s="149" t="s">
        <v>65</v>
      </c>
      <c r="AB213" s="149" t="s">
        <v>65</v>
      </c>
      <c r="AC213" s="149" t="s">
        <v>72</v>
      </c>
      <c r="AD213" s="199" t="s">
        <v>73</v>
      </c>
      <c r="AE213" s="201">
        <v>43826</v>
      </c>
      <c r="AF213" s="200" t="s">
        <v>74</v>
      </c>
      <c r="AG213" s="220"/>
      <c r="AH213" s="220"/>
      <c r="AI213" s="200"/>
      <c r="AJ213" s="221">
        <v>158</v>
      </c>
      <c r="AK213" s="150">
        <v>43328</v>
      </c>
      <c r="AL213" s="149">
        <v>210</v>
      </c>
      <c r="AM213" s="149">
        <v>115</v>
      </c>
      <c r="AN213" s="178" t="str">
        <f>CHOOSE(MATCH(AM:AM,{0,1,100,800000000}),"VACIO","100 y -","100 y +","")</f>
        <v>100 y +</v>
      </c>
      <c r="AO213" s="149">
        <v>62</v>
      </c>
      <c r="AP213" s="149">
        <v>161</v>
      </c>
      <c r="AQ213" s="149">
        <v>6.5</v>
      </c>
      <c r="AR213" s="178" t="str">
        <f>CHOOSE(MATCH(AQ:AQ,{0,1,7,8,9,12,30}),"VACIO","7 y -","7-8","8-9","9-12","&gt;12","")</f>
        <v>7 y -</v>
      </c>
      <c r="AS213" s="149">
        <v>10</v>
      </c>
      <c r="AT213" s="178" t="str">
        <f>CHOOSE(MATCH(AS:AS,{0,0.1,30,80000000}),"VACIO","30 y -","30 y +","")</f>
        <v>30 y -</v>
      </c>
      <c r="AU213" s="149">
        <v>0.7</v>
      </c>
      <c r="AV213" s="81">
        <f>IFERROR(AS:AS/AU:AU,"")</f>
        <v>14.2857142857143</v>
      </c>
      <c r="AW213" s="178" t="str">
        <f>CHOOSE(MATCH(AV:AV,{0,0.1,30,80000000}),"VACIO","30 y -","30 y +","")</f>
        <v>30 y -</v>
      </c>
      <c r="AX213" s="83">
        <v>94</v>
      </c>
      <c r="AY213" s="178" t="str">
        <f ca="1">CHOOSE(MATCH(AX:AX,{0;1;15;30;45;60;80000000}),"VACIO","15 y -","15-29","30-44","45-59","60 y +","")</f>
        <v>60 y +</v>
      </c>
      <c r="AZ213" s="149"/>
      <c r="BA213" s="150">
        <v>43510</v>
      </c>
      <c r="BB213" s="85" t="str">
        <f ca="1" t="shared" si="20"/>
        <v>No Vigente</v>
      </c>
      <c r="BC213" s="149"/>
      <c r="BD213" s="150">
        <v>43826</v>
      </c>
      <c r="BE213" s="150">
        <v>43647</v>
      </c>
      <c r="BF213" s="252" t="str">
        <f ca="1" t="shared" si="21"/>
        <v>activo</v>
      </c>
      <c r="BG213" s="149"/>
    </row>
    <row r="214" s="129" customFormat="1" ht="15" customHeight="1" spans="1:59">
      <c r="A214" s="145" t="s">
        <v>658</v>
      </c>
      <c r="B214" s="146" t="s">
        <v>659</v>
      </c>
      <c r="C214" s="146">
        <v>457</v>
      </c>
      <c r="D214" s="147">
        <v>20389</v>
      </c>
      <c r="E214" s="175">
        <f ca="1" t="shared" si="22"/>
        <v>43990</v>
      </c>
      <c r="F214" s="176">
        <f ca="1" t="shared" si="23"/>
        <v>23601</v>
      </c>
      <c r="G214" s="177">
        <f ca="1" t="shared" si="24"/>
        <v>64</v>
      </c>
      <c r="H21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14" s="146">
        <v>1</v>
      </c>
      <c r="J214" s="147">
        <v>38908</v>
      </c>
      <c r="K214" s="146" t="s">
        <v>59</v>
      </c>
      <c r="L214" s="146" t="s">
        <v>60</v>
      </c>
      <c r="M214" s="146"/>
      <c r="N214" s="146" t="s">
        <v>62</v>
      </c>
      <c r="O214" s="146" t="s">
        <v>62</v>
      </c>
      <c r="P214" s="183" t="s">
        <v>63</v>
      </c>
      <c r="Q214" s="183" t="s">
        <v>63</v>
      </c>
      <c r="R214" s="146">
        <v>68</v>
      </c>
      <c r="S214" s="146">
        <v>74.8</v>
      </c>
      <c r="T214" s="146" t="s">
        <v>64</v>
      </c>
      <c r="U214" s="146">
        <v>136</v>
      </c>
      <c r="V214" s="178" t="str">
        <f>CHOOSE(MATCH(U:U,{0,1,140,150,160,800000000}),"VACIO","140 y -","140-150","150-160","&gt;160","")</f>
        <v>140 y -</v>
      </c>
      <c r="W214" s="146">
        <v>80</v>
      </c>
      <c r="X214" s="178" t="str">
        <f>CHOOSE(MATCH(W:W,{0,1,90,120,800000000}),"VACIO","90 y -","90-120","&gt;120","")</f>
        <v>90 y -</v>
      </c>
      <c r="Y214" s="146" t="s">
        <v>63</v>
      </c>
      <c r="Z214" s="146" t="s">
        <v>65</v>
      </c>
      <c r="AA214" s="146" t="s">
        <v>65</v>
      </c>
      <c r="AB214" s="146" t="s">
        <v>65</v>
      </c>
      <c r="AC214" s="146" t="s">
        <v>72</v>
      </c>
      <c r="AD214" s="196" t="s">
        <v>67</v>
      </c>
      <c r="AE214" s="197"/>
      <c r="AF214" s="197"/>
      <c r="AG214" s="219" t="s">
        <v>63</v>
      </c>
      <c r="AH214" s="219"/>
      <c r="AI214" s="197"/>
      <c r="AJ214" s="218">
        <v>85</v>
      </c>
      <c r="AK214" s="147">
        <v>43893</v>
      </c>
      <c r="AL214" s="146">
        <v>138</v>
      </c>
      <c r="AM214" s="146">
        <v>72</v>
      </c>
      <c r="AN214" s="178" t="str">
        <f>CHOOSE(MATCH(AM:AM,{0,1,100,800000000}),"VACIO","100 y -","100 y +","")</f>
        <v>100 y -</v>
      </c>
      <c r="AO214" s="146">
        <v>47</v>
      </c>
      <c r="AP214" s="146">
        <v>90</v>
      </c>
      <c r="AQ214" s="146"/>
      <c r="AR214" s="178" t="str">
        <f>CHOOSE(MATCH(AQ:AQ,{0,1,7,8,9,12,30}),"VACIO","7 y -","7-8","8-9","9-12","&gt;12","")</f>
        <v>VACIO</v>
      </c>
      <c r="AS214" s="146">
        <v>1.2</v>
      </c>
      <c r="AT214" s="178" t="str">
        <f>CHOOSE(MATCH(AS:AS,{0,0.1,30,80000000}),"VACIO","30 y -","30 y +","")</f>
        <v>30 y -</v>
      </c>
      <c r="AU214" s="146">
        <v>0.7</v>
      </c>
      <c r="AV214" s="236">
        <f>IFERROR(AS:AS/AU:AU,"")</f>
        <v>1.71428571428571</v>
      </c>
      <c r="AW214" s="178" t="str">
        <f>CHOOSE(MATCH(AV:AV,{0,0.1,30,80000000}),"VACIO","30 y -","30 y +","")</f>
        <v>30 y -</v>
      </c>
      <c r="AX214" s="242">
        <v>91</v>
      </c>
      <c r="AY214" s="178" t="str">
        <f ca="1">CHOOSE(MATCH(AX:AX,{0,1,15,30,45,60,80000000}),"VACIO","15 y -","15-29","30-44","45-59","60 y +","")</f>
        <v>60 y +</v>
      </c>
      <c r="AZ214" s="146" t="s">
        <v>155</v>
      </c>
      <c r="BA214" s="147"/>
      <c r="BB214" s="247" t="str">
        <f ca="1" t="shared" si="20"/>
        <v>No Vigente</v>
      </c>
      <c r="BC214" s="146"/>
      <c r="BD214" s="147">
        <v>43901</v>
      </c>
      <c r="BE214" s="147">
        <v>44256</v>
      </c>
      <c r="BF214" s="251" t="str">
        <f ca="1" t="shared" si="21"/>
        <v>activo</v>
      </c>
      <c r="BG214" s="196"/>
    </row>
    <row r="215" s="129" customFormat="1" customHeight="1" spans="1:59">
      <c r="A215" s="145" t="s">
        <v>660</v>
      </c>
      <c r="B215" s="146" t="s">
        <v>661</v>
      </c>
      <c r="C215" s="146">
        <v>2488</v>
      </c>
      <c r="D215" s="147">
        <v>17947</v>
      </c>
      <c r="E215" s="175">
        <f ca="1" t="shared" si="22"/>
        <v>43990</v>
      </c>
      <c r="F215" s="176">
        <f ca="1" t="shared" si="23"/>
        <v>26043</v>
      </c>
      <c r="G215" s="177">
        <f ca="1" t="shared" si="24"/>
        <v>71</v>
      </c>
      <c r="H21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15" s="146">
        <v>1</v>
      </c>
      <c r="J215" s="147">
        <v>39360</v>
      </c>
      <c r="K215" s="146" t="s">
        <v>59</v>
      </c>
      <c r="L215" s="146" t="s">
        <v>60</v>
      </c>
      <c r="M215" s="146" t="s">
        <v>662</v>
      </c>
      <c r="N215" s="146" t="s">
        <v>62</v>
      </c>
      <c r="O215" s="146" t="s">
        <v>89</v>
      </c>
      <c r="P215" s="143" t="s">
        <v>63</v>
      </c>
      <c r="Q215" s="143" t="s">
        <v>63</v>
      </c>
      <c r="R215" s="146">
        <v>57</v>
      </c>
      <c r="S215" s="146">
        <v>57.1</v>
      </c>
      <c r="T215" s="146" t="s">
        <v>76</v>
      </c>
      <c r="U215" s="146">
        <v>110</v>
      </c>
      <c r="V215" s="178" t="str">
        <f>CHOOSE(MATCH(U:U,{0,1,140,150,160,800000000}),"VACIO","140 y -","140-150","150-160","&gt;160","")</f>
        <v>140 y -</v>
      </c>
      <c r="W215" s="146">
        <v>74</v>
      </c>
      <c r="X215" s="178" t="str">
        <f>CHOOSE(MATCH(W:W,{0,1,90,120,800000000}),"VACIO","90 y -","90-120","&gt;120","")</f>
        <v>90 y -</v>
      </c>
      <c r="Y215" s="146" t="s">
        <v>63</v>
      </c>
      <c r="Z215" s="146" t="s">
        <v>65</v>
      </c>
      <c r="AA215" s="146" t="s">
        <v>65</v>
      </c>
      <c r="AB215" s="146" t="s">
        <v>65</v>
      </c>
      <c r="AC215" s="146" t="s">
        <v>72</v>
      </c>
      <c r="AD215" s="196" t="s">
        <v>74</v>
      </c>
      <c r="AE215" s="197"/>
      <c r="AF215" s="197"/>
      <c r="AG215" s="219" t="s">
        <v>63</v>
      </c>
      <c r="AH215" s="219" t="s">
        <v>649</v>
      </c>
      <c r="AI215" s="198">
        <v>43626</v>
      </c>
      <c r="AJ215" s="218">
        <v>112</v>
      </c>
      <c r="AK215" s="147">
        <v>43619</v>
      </c>
      <c r="AL215" s="146">
        <v>153</v>
      </c>
      <c r="AM215" s="146">
        <v>91</v>
      </c>
      <c r="AN215" s="178" t="str">
        <f>CHOOSE(MATCH(AM:AM,{0,1,100,800000000}),"VACIO","100 y -","100 y +","")</f>
        <v>100 y -</v>
      </c>
      <c r="AO215" s="146">
        <v>46</v>
      </c>
      <c r="AP215" s="146">
        <v>81</v>
      </c>
      <c r="AQ215" s="146"/>
      <c r="AR215" s="178" t="str">
        <f>CHOOSE(MATCH(AQ:AQ,{0,1,7,8,9,12,30}),"VACIO","7 y -","7-8","8-9","9-12","&gt;12","")</f>
        <v>VACIO</v>
      </c>
      <c r="AS215" s="146">
        <v>34</v>
      </c>
      <c r="AT215" s="178" t="str">
        <f>CHOOSE(MATCH(AS:AS,{0,0.1,30,80000000}),"VACIO","30 y -","30 y +","")</f>
        <v>30 y +</v>
      </c>
      <c r="AU215" s="146">
        <v>0.8</v>
      </c>
      <c r="AV215" s="236">
        <f>IFERROR(AS:AS/AU:AU,"")</f>
        <v>42.5</v>
      </c>
      <c r="AW215" s="178" t="str">
        <f>CHOOSE(MATCH(AV:AV,{0,0.1,30,80000000}),"VACIO","30 y -","30 y +","")</f>
        <v>30 y +</v>
      </c>
      <c r="AX215" s="242">
        <v>74</v>
      </c>
      <c r="AY215" s="178" t="str">
        <f ca="1">CHOOSE(MATCH(AX:AX,{0,1,15,30,45,60,80000000}),"VACIO","15 y -","15-29","30-44","45-59","60 y +","")</f>
        <v>60 y +</v>
      </c>
      <c r="AZ215" s="146" t="s">
        <v>76</v>
      </c>
      <c r="BA215" s="147"/>
      <c r="BB215" s="247" t="str">
        <f ca="1" t="shared" si="20"/>
        <v>No Vigente</v>
      </c>
      <c r="BC215" s="146"/>
      <c r="BD215" s="147">
        <v>43832</v>
      </c>
      <c r="BE215" s="147">
        <v>43983</v>
      </c>
      <c r="BF215" s="251" t="str">
        <f ca="1" t="shared" si="21"/>
        <v>activo</v>
      </c>
      <c r="BG215" s="196"/>
    </row>
    <row r="216" s="129" customFormat="1" ht="14.25" customHeight="1" spans="1:59">
      <c r="A216" s="145" t="s">
        <v>663</v>
      </c>
      <c r="B216" s="146" t="s">
        <v>664</v>
      </c>
      <c r="C216" s="146">
        <v>3171</v>
      </c>
      <c r="D216" s="147">
        <v>15425</v>
      </c>
      <c r="E216" s="175">
        <f ca="1" t="shared" si="22"/>
        <v>43990</v>
      </c>
      <c r="F216" s="176">
        <f ca="1" t="shared" si="23"/>
        <v>28565</v>
      </c>
      <c r="G216" s="177">
        <f ca="1" t="shared" si="24"/>
        <v>78</v>
      </c>
      <c r="H21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16" s="146">
        <v>1</v>
      </c>
      <c r="J216" s="147">
        <v>39842</v>
      </c>
      <c r="K216" s="146" t="s">
        <v>59</v>
      </c>
      <c r="L216" s="146" t="s">
        <v>60</v>
      </c>
      <c r="M216" s="146" t="s">
        <v>665</v>
      </c>
      <c r="N216" s="146" t="s">
        <v>62</v>
      </c>
      <c r="O216" s="146" t="s">
        <v>62</v>
      </c>
      <c r="P216" s="143" t="s">
        <v>65</v>
      </c>
      <c r="Q216" s="143" t="s">
        <v>63</v>
      </c>
      <c r="R216" s="146">
        <v>91</v>
      </c>
      <c r="S216" s="146">
        <v>86</v>
      </c>
      <c r="T216" s="146" t="s">
        <v>64</v>
      </c>
      <c r="U216" s="146">
        <v>130</v>
      </c>
      <c r="V216" s="178" t="str">
        <f>CHOOSE(MATCH(U:U,{0,1,140,150,160,800000000}),"VACIO","140 y -","140-150","150-160","&gt;160","")</f>
        <v>140 y -</v>
      </c>
      <c r="W216" s="146">
        <v>90</v>
      </c>
      <c r="X216" s="178" t="str">
        <f>CHOOSE(MATCH(W:W,{0,1,90,120,800000000}),"VACIO","90 y -","90-120","&gt;120","")</f>
        <v>90-120</v>
      </c>
      <c r="Y216" s="146" t="s">
        <v>63</v>
      </c>
      <c r="Z216" s="146" t="s">
        <v>65</v>
      </c>
      <c r="AA216" s="146" t="s">
        <v>65</v>
      </c>
      <c r="AB216" s="146" t="s">
        <v>65</v>
      </c>
      <c r="AC216" s="146" t="s">
        <v>72</v>
      </c>
      <c r="AD216" s="196" t="s">
        <v>73</v>
      </c>
      <c r="AE216" s="198"/>
      <c r="AF216" s="197"/>
      <c r="AG216" s="219" t="s">
        <v>63</v>
      </c>
      <c r="AH216" s="219" t="s">
        <v>666</v>
      </c>
      <c r="AI216" s="198">
        <v>43804</v>
      </c>
      <c r="AJ216" s="218">
        <v>90</v>
      </c>
      <c r="AK216" s="147">
        <v>43732</v>
      </c>
      <c r="AL216" s="146">
        <v>139</v>
      </c>
      <c r="AM216" s="146">
        <v>84</v>
      </c>
      <c r="AN216" s="178" t="str">
        <f>CHOOSE(MATCH(AM:AM,{0,1,100,800000000}),"VACIO","100 y -","100 y +","")</f>
        <v>100 y -</v>
      </c>
      <c r="AO216" s="146">
        <v>37</v>
      </c>
      <c r="AP216" s="146">
        <v>89</v>
      </c>
      <c r="AQ216" s="146"/>
      <c r="AR216" s="178" t="str">
        <f>CHOOSE(MATCH(AQ:AQ,{0,1,7,8,9,12,30}),"VACIO","7 y -","7-8","8-9","9-12","&gt;12","")</f>
        <v>VACIO</v>
      </c>
      <c r="AS216" s="146">
        <v>12</v>
      </c>
      <c r="AT216" s="178" t="str">
        <f>CHOOSE(MATCH(AS:AS,{0,0.1,30,80000000}),"VACIO","30 y -","30 y +","")</f>
        <v>30 y -</v>
      </c>
      <c r="AU216" s="146">
        <v>0.8</v>
      </c>
      <c r="AV216" s="236"/>
      <c r="AW216" s="178" t="str">
        <f>CHOOSE(MATCH(AV:AV,{0;0.1;30;80000000}),"VACIO","30 y -","30 y +","")</f>
        <v>VACIO</v>
      </c>
      <c r="AX216" s="242">
        <v>71</v>
      </c>
      <c r="AY216" s="178" t="str">
        <f ca="1">CHOOSE(MATCH(AX:AX,{0,1,15,30,45,60,80000000}),"VACIO","15 y -","15-29","30-44","45-59","60 y +","")</f>
        <v>60 y +</v>
      </c>
      <c r="AZ216" s="146" t="s">
        <v>76</v>
      </c>
      <c r="BA216" s="147"/>
      <c r="BB216" s="247" t="str">
        <f ca="1" t="shared" si="20"/>
        <v>No Vigente</v>
      </c>
      <c r="BC216" s="146"/>
      <c r="BD216" s="147">
        <v>43901</v>
      </c>
      <c r="BE216" s="147">
        <v>44075</v>
      </c>
      <c r="BF216" s="251" t="str">
        <f ca="1" t="shared" si="21"/>
        <v>activo</v>
      </c>
      <c r="BG216" s="196"/>
    </row>
    <row r="217" s="129" customFormat="1" ht="15" customHeight="1" spans="1:59">
      <c r="A217" s="142" t="s">
        <v>667</v>
      </c>
      <c r="B217" s="143" t="s">
        <v>668</v>
      </c>
      <c r="C217" s="143">
        <v>6364</v>
      </c>
      <c r="D217" s="144">
        <v>14829</v>
      </c>
      <c r="E217" s="175">
        <f ca="1" t="shared" si="22"/>
        <v>43990</v>
      </c>
      <c r="F217" s="176">
        <f ca="1" t="shared" si="23"/>
        <v>29161</v>
      </c>
      <c r="G217" s="177">
        <f ca="1" t="shared" si="24"/>
        <v>79</v>
      </c>
      <c r="H21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17" s="143">
        <v>1</v>
      </c>
      <c r="J217" s="144">
        <v>41674</v>
      </c>
      <c r="K217" s="143" t="s">
        <v>59</v>
      </c>
      <c r="L217" s="143" t="s">
        <v>102</v>
      </c>
      <c r="M217" s="143" t="s">
        <v>149</v>
      </c>
      <c r="N217" s="143" t="s">
        <v>62</v>
      </c>
      <c r="O217" s="143" t="s">
        <v>62</v>
      </c>
      <c r="P217" s="143" t="s">
        <v>63</v>
      </c>
      <c r="Q217" s="143" t="s">
        <v>65</v>
      </c>
      <c r="R217" s="143">
        <v>61</v>
      </c>
      <c r="S217" s="143">
        <v>60.5</v>
      </c>
      <c r="T217" s="143" t="s">
        <v>76</v>
      </c>
      <c r="U217" s="143">
        <v>128</v>
      </c>
      <c r="V217" s="178" t="str">
        <f>CHOOSE(MATCH(U:U,{0,1,140,150,160,800000000}),"VACIO","140 y -","140-150","150-160","&gt;160","")</f>
        <v>140 y -</v>
      </c>
      <c r="W217" s="143">
        <v>72</v>
      </c>
      <c r="X217" s="178" t="str">
        <f>CHOOSE(MATCH(W:W,{0,1,90,120,800000000}),"VACIO","90 y -","90-120","&gt;120","")</f>
        <v>90 y -</v>
      </c>
      <c r="Y217" s="143" t="s">
        <v>63</v>
      </c>
      <c r="Z217" s="143" t="s">
        <v>63</v>
      </c>
      <c r="AA217" s="143" t="s">
        <v>65</v>
      </c>
      <c r="AB217" s="143" t="s">
        <v>65</v>
      </c>
      <c r="AC217" s="143" t="s">
        <v>72</v>
      </c>
      <c r="AD217" s="193" t="s">
        <v>73</v>
      </c>
      <c r="AE217" s="194">
        <v>43696</v>
      </c>
      <c r="AF217" s="195" t="s">
        <v>73</v>
      </c>
      <c r="AG217" s="216" t="s">
        <v>63</v>
      </c>
      <c r="AH217" s="216" t="s">
        <v>669</v>
      </c>
      <c r="AI217" s="194">
        <v>42649</v>
      </c>
      <c r="AJ217" s="217">
        <v>144</v>
      </c>
      <c r="AK217" s="144">
        <v>43682</v>
      </c>
      <c r="AL217" s="143">
        <v>127</v>
      </c>
      <c r="AM217" s="143">
        <v>65</v>
      </c>
      <c r="AN217" s="178" t="str">
        <f>CHOOSE(MATCH(AM:AM,{0,1,100,800000000}),"VACIO","100 y -","100 y +","")</f>
        <v>100 y -</v>
      </c>
      <c r="AO217" s="143">
        <v>32</v>
      </c>
      <c r="AP217" s="143">
        <v>150</v>
      </c>
      <c r="AQ217" s="143">
        <v>6.9</v>
      </c>
      <c r="AR217" s="178" t="str">
        <f>CHOOSE(MATCH(AQ:AQ,{0,1,7,8,9,12,30}),"VACIO","7 y -","7-8","8-9","9-12","&gt;12","")</f>
        <v>7 y -</v>
      </c>
      <c r="AS217" s="143">
        <v>1</v>
      </c>
      <c r="AT217" s="178" t="str">
        <f>CHOOSE(MATCH(AS:AS,{0,0.1,30,80000000}),"VACIO","30 y -","30 y +","")</f>
        <v>30 y -</v>
      </c>
      <c r="AU217" s="143">
        <v>1</v>
      </c>
      <c r="AV217" s="236">
        <v>1.7</v>
      </c>
      <c r="AW217" s="178" t="str">
        <f>CHOOSE(MATCH(AV:AV,{0,0.1,30,80000000}),"VACIO","30 y -","30 y +","")</f>
        <v>30 y -</v>
      </c>
      <c r="AX217" s="242">
        <v>48</v>
      </c>
      <c r="AY217" s="178" t="str">
        <f ca="1">CHOOSE(MATCH(AX:AX,{0,1,15,30,45,60,80000000}),"VACIO","15 y -","15-29","30-44","45-59","60 y +","")</f>
        <v>45-59</v>
      </c>
      <c r="AZ217" s="143" t="s">
        <v>76</v>
      </c>
      <c r="BA217" s="144">
        <v>42842</v>
      </c>
      <c r="BB217" s="247" t="str">
        <f ca="1" t="shared" si="20"/>
        <v>No Vigente</v>
      </c>
      <c r="BC217" s="143" t="s">
        <v>218</v>
      </c>
      <c r="BD217" s="144">
        <v>43696</v>
      </c>
      <c r="BE217" s="144">
        <v>43862</v>
      </c>
      <c r="BF217" s="251" t="str">
        <f ca="1" t="shared" si="21"/>
        <v>activo</v>
      </c>
      <c r="BG217" s="196"/>
    </row>
    <row r="218" s="129" customFormat="1" customHeight="1" spans="1:59">
      <c r="A218" s="145" t="s">
        <v>670</v>
      </c>
      <c r="B218" s="300" t="s">
        <v>671</v>
      </c>
      <c r="C218" s="146">
        <v>2683</v>
      </c>
      <c r="D218" s="147">
        <v>19636</v>
      </c>
      <c r="E218" s="175">
        <f ca="1" t="shared" si="22"/>
        <v>43990</v>
      </c>
      <c r="F218" s="176">
        <f ca="1" t="shared" si="23"/>
        <v>24354</v>
      </c>
      <c r="G218" s="177">
        <f ca="1" t="shared" si="24"/>
        <v>66</v>
      </c>
      <c r="H218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218" s="146">
        <v>1</v>
      </c>
      <c r="J218" s="147">
        <v>39337</v>
      </c>
      <c r="K218" s="146" t="s">
        <v>59</v>
      </c>
      <c r="L218" s="146" t="s">
        <v>70</v>
      </c>
      <c r="M218" s="146" t="s">
        <v>672</v>
      </c>
      <c r="N218" s="146" t="s">
        <v>62</v>
      </c>
      <c r="O218" s="146" t="s">
        <v>62</v>
      </c>
      <c r="P218" s="143" t="s">
        <v>63</v>
      </c>
      <c r="Q218" s="143" t="s">
        <v>63</v>
      </c>
      <c r="R218" s="146">
        <v>53</v>
      </c>
      <c r="S218" s="146">
        <v>52</v>
      </c>
      <c r="T218" s="146" t="s">
        <v>76</v>
      </c>
      <c r="U218" s="146">
        <v>128</v>
      </c>
      <c r="V218" s="178" t="str">
        <f>CHOOSE(MATCH(U:U,{0,1,140,150,160,800000000}),"VACIO","140 y -","140-150","150-160","&gt;160","")</f>
        <v>140 y -</v>
      </c>
      <c r="W218" s="146">
        <v>86</v>
      </c>
      <c r="X218" s="178" t="str">
        <f>CHOOSE(MATCH(W:W,{0,1,90,120,800000000}),"VACIO","90 y -","90-120","&gt;120","")</f>
        <v>90 y -</v>
      </c>
      <c r="Y218" s="146" t="s">
        <v>65</v>
      </c>
      <c r="Z218" s="146" t="s">
        <v>63</v>
      </c>
      <c r="AA218" s="146" t="s">
        <v>65</v>
      </c>
      <c r="AB218" s="146" t="s">
        <v>65</v>
      </c>
      <c r="AC218" s="146" t="s">
        <v>72</v>
      </c>
      <c r="AD218" s="196" t="s">
        <v>73</v>
      </c>
      <c r="AE218" s="198">
        <v>43634</v>
      </c>
      <c r="AF218" s="197" t="s">
        <v>74</v>
      </c>
      <c r="AG218" s="219" t="s">
        <v>63</v>
      </c>
      <c r="AH218" s="219"/>
      <c r="AI218" s="197"/>
      <c r="AJ218" s="218">
        <v>125</v>
      </c>
      <c r="AK218" s="147">
        <v>43711</v>
      </c>
      <c r="AL218" s="146">
        <v>173</v>
      </c>
      <c r="AM218" s="146">
        <v>122</v>
      </c>
      <c r="AN218" s="178" t="str">
        <f>CHOOSE(MATCH(AM:AM,{0,1,100,800000000}),"VACIO","100 y -","100 y +","")</f>
        <v>100 y +</v>
      </c>
      <c r="AO218" s="146">
        <v>27</v>
      </c>
      <c r="AP218" s="146">
        <v>116</v>
      </c>
      <c r="AQ218" s="146">
        <v>9.6</v>
      </c>
      <c r="AR218" s="178" t="str">
        <f>CHOOSE(MATCH(AQ:AQ,{0,1,7,8,9,12,30}),"VACIO","7 y -","7-8","8-9","9-12","&gt;12","")</f>
        <v>9-12</v>
      </c>
      <c r="AS218" s="146">
        <v>7</v>
      </c>
      <c r="AT218" s="178" t="str">
        <f>CHOOSE(MATCH(AS:AS,{0,0.1,30,80000000}),"VACIO","30 y -","30 y +","")</f>
        <v>30 y -</v>
      </c>
      <c r="AU218" s="146">
        <v>0.6</v>
      </c>
      <c r="AV218" s="236">
        <v>37</v>
      </c>
      <c r="AW218" s="178" t="str">
        <f>CHOOSE(MATCH(AV:AV,{0,0.1,30,80000000}),"VACIO","30 y -","30 y +","")</f>
        <v>30 y +</v>
      </c>
      <c r="AX218" s="242">
        <v>94</v>
      </c>
      <c r="AY218" s="178" t="str">
        <f ca="1">CHOOSE(MATCH(AX:AX,{0,1,15,30,45,60,80000000}),"VACIO","15 y -","15-29","30-44","45-59","60 y +","")</f>
        <v>60 y +</v>
      </c>
      <c r="AZ218" s="146" t="s">
        <v>76</v>
      </c>
      <c r="BA218" s="147">
        <v>43460</v>
      </c>
      <c r="BB218" s="247" t="str">
        <f ca="1" t="shared" si="20"/>
        <v>No Vigente</v>
      </c>
      <c r="BC218" s="146"/>
      <c r="BD218" s="147">
        <v>43854</v>
      </c>
      <c r="BE218" s="147">
        <v>43922</v>
      </c>
      <c r="BF218" s="251" t="str">
        <f ca="1" t="shared" si="21"/>
        <v>activo</v>
      </c>
      <c r="BG218" s="193"/>
    </row>
    <row r="219" s="129" customFormat="1" customHeight="1" spans="1:59">
      <c r="A219" s="145" t="s">
        <v>673</v>
      </c>
      <c r="B219" s="146" t="s">
        <v>674</v>
      </c>
      <c r="C219" s="146">
        <v>2268</v>
      </c>
      <c r="D219" s="147">
        <v>13329</v>
      </c>
      <c r="E219" s="175">
        <f ca="1" t="shared" si="22"/>
        <v>43990</v>
      </c>
      <c r="F219" s="176">
        <f ca="1" t="shared" si="23"/>
        <v>30661</v>
      </c>
      <c r="G219" s="177">
        <f ca="1" t="shared" si="24"/>
        <v>83</v>
      </c>
      <c r="H21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19" s="146">
        <v>1</v>
      </c>
      <c r="J219" s="147">
        <v>40562</v>
      </c>
      <c r="K219" s="146" t="s">
        <v>59</v>
      </c>
      <c r="L219" s="146" t="s">
        <v>60</v>
      </c>
      <c r="M219" s="146" t="s">
        <v>61</v>
      </c>
      <c r="N219" s="146" t="s">
        <v>62</v>
      </c>
      <c r="O219" s="146" t="s">
        <v>62</v>
      </c>
      <c r="P219" s="143" t="s">
        <v>63</v>
      </c>
      <c r="Q219" s="143" t="s">
        <v>63</v>
      </c>
      <c r="R219" s="146">
        <v>56.7</v>
      </c>
      <c r="S219" s="146">
        <v>51</v>
      </c>
      <c r="T219" s="146" t="s">
        <v>76</v>
      </c>
      <c r="U219" s="146">
        <v>132</v>
      </c>
      <c r="V219" s="178" t="str">
        <f>CHOOSE(MATCH(U:U,{0,1,140,150,160,800000000}),"VACIO","140 y -","140-150","150-160","&gt;160","")</f>
        <v>140 y -</v>
      </c>
      <c r="W219" s="146">
        <v>70</v>
      </c>
      <c r="X219" s="178" t="str">
        <f>CHOOSE(MATCH(W:W,{0,1,90,120,800000000}),"VACIO","90 y -","90-120","&gt;120","")</f>
        <v>90 y -</v>
      </c>
      <c r="Y219" s="146" t="s">
        <v>63</v>
      </c>
      <c r="Z219" s="146" t="s">
        <v>65</v>
      </c>
      <c r="AA219" s="146" t="s">
        <v>65</v>
      </c>
      <c r="AB219" s="146" t="s">
        <v>65</v>
      </c>
      <c r="AC219" s="146" t="s">
        <v>72</v>
      </c>
      <c r="AD219" s="196" t="s">
        <v>67</v>
      </c>
      <c r="AE219" s="197"/>
      <c r="AF219" s="197"/>
      <c r="AG219" s="219"/>
      <c r="AH219" s="219" t="s">
        <v>90</v>
      </c>
      <c r="AI219" s="198">
        <v>43276</v>
      </c>
      <c r="AJ219" s="218">
        <v>97</v>
      </c>
      <c r="AK219" s="147">
        <v>43398</v>
      </c>
      <c r="AL219" s="146">
        <v>246</v>
      </c>
      <c r="AM219" s="146">
        <v>159</v>
      </c>
      <c r="AN219" s="178" t="str">
        <f>CHOOSE(MATCH(AM:AM,{0,1,100,800000000}),"VACIO","100 y -","100 y +","")</f>
        <v>100 y +</v>
      </c>
      <c r="AO219" s="146">
        <v>59</v>
      </c>
      <c r="AP219" s="146">
        <v>140</v>
      </c>
      <c r="AQ219" s="146"/>
      <c r="AR219" s="178" t="str">
        <f>CHOOSE(MATCH(AQ:AQ,{0,1,7,8,9,12,30}),"VACIO","7 y -","7-8","8-9","9-12","&gt;12","")</f>
        <v>VACIO</v>
      </c>
      <c r="AS219" s="146">
        <v>1</v>
      </c>
      <c r="AT219" s="178" t="str">
        <f>CHOOSE(MATCH(AS:AS,{0,0.1,30,80000000}),"VACIO","30 y -","30 y +","")</f>
        <v>30 y -</v>
      </c>
      <c r="AU219" s="146">
        <v>0.7</v>
      </c>
      <c r="AV219" s="236">
        <v>27</v>
      </c>
      <c r="AW219" s="178" t="str">
        <f>CHOOSE(MATCH(AV:AV,{0,0.1,30,80000000}),"VACIO","30 y -","30 y +","")</f>
        <v>30 y -</v>
      </c>
      <c r="AX219" s="242">
        <v>80</v>
      </c>
      <c r="AY219" s="178" t="str">
        <f ca="1">CHOOSE(MATCH(AX:AX,{0,1,15,30,45,60,80000000}),"VACIO","15 y -","15-29","30-44","45-59","60 y +","")</f>
        <v>60 y +</v>
      </c>
      <c r="AZ219" s="146"/>
      <c r="BA219" s="147"/>
      <c r="BB219" s="247" t="str">
        <f ca="1" t="shared" si="20"/>
        <v>No Vigente</v>
      </c>
      <c r="BC219" s="146"/>
      <c r="BD219" s="147">
        <v>43704</v>
      </c>
      <c r="BE219" s="147">
        <v>43983</v>
      </c>
      <c r="BF219" s="251" t="str">
        <f ca="1" t="shared" si="21"/>
        <v>activo</v>
      </c>
      <c r="BG219" s="193"/>
    </row>
    <row r="220" s="129" customFormat="1" ht="15" customHeight="1" spans="1:59">
      <c r="A220" s="145" t="s">
        <v>675</v>
      </c>
      <c r="B220" s="146" t="s">
        <v>676</v>
      </c>
      <c r="C220" s="146">
        <v>3679</v>
      </c>
      <c r="D220" s="147">
        <v>16577</v>
      </c>
      <c r="E220" s="175">
        <f ca="1" t="shared" si="22"/>
        <v>43990</v>
      </c>
      <c r="F220" s="176">
        <f ca="1" t="shared" si="23"/>
        <v>27413</v>
      </c>
      <c r="G220" s="177">
        <f ca="1" t="shared" si="24"/>
        <v>75</v>
      </c>
      <c r="H220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20" s="146">
        <v>1</v>
      </c>
      <c r="J220" s="147">
        <v>37761</v>
      </c>
      <c r="K220" s="146" t="s">
        <v>101</v>
      </c>
      <c r="L220" s="146" t="s">
        <v>60</v>
      </c>
      <c r="M220" s="146"/>
      <c r="N220" s="146" t="s">
        <v>62</v>
      </c>
      <c r="O220" s="146" t="s">
        <v>62</v>
      </c>
      <c r="P220" s="143" t="s">
        <v>65</v>
      </c>
      <c r="Q220" s="143" t="s">
        <v>63</v>
      </c>
      <c r="R220" s="146">
        <v>89.5</v>
      </c>
      <c r="S220" s="146">
        <v>80.5</v>
      </c>
      <c r="T220" s="146" t="s">
        <v>85</v>
      </c>
      <c r="U220" s="146">
        <v>136</v>
      </c>
      <c r="V220" s="178" t="str">
        <f>CHOOSE(MATCH(U:U,{0,1,140,150,160,800000000}),"VACIO","140 y -","140-150","150-160","&gt;160","")</f>
        <v>140 y -</v>
      </c>
      <c r="W220" s="146">
        <v>80</v>
      </c>
      <c r="X220" s="178" t="str">
        <f>CHOOSE(MATCH(W:W,{0,1,90,120,800000000}),"VACIO","90 y -","90-120","&gt;120","")</f>
        <v>90 y -</v>
      </c>
      <c r="Y220" s="146" t="s">
        <v>63</v>
      </c>
      <c r="Z220" s="146" t="s">
        <v>65</v>
      </c>
      <c r="AA220" s="146" t="s">
        <v>65</v>
      </c>
      <c r="AB220" s="146" t="s">
        <v>65</v>
      </c>
      <c r="AC220" s="146" t="s">
        <v>72</v>
      </c>
      <c r="AD220" s="196" t="s">
        <v>73</v>
      </c>
      <c r="AE220" s="197"/>
      <c r="AF220" s="197"/>
      <c r="AG220" s="219" t="s">
        <v>63</v>
      </c>
      <c r="AH220" s="219" t="s">
        <v>139</v>
      </c>
      <c r="AI220" s="198">
        <v>43282</v>
      </c>
      <c r="AJ220" s="218">
        <v>99</v>
      </c>
      <c r="AK220" s="147">
        <v>43665</v>
      </c>
      <c r="AL220" s="146">
        <v>163</v>
      </c>
      <c r="AM220" s="146">
        <v>115</v>
      </c>
      <c r="AN220" s="178" t="str">
        <f>CHOOSE(MATCH(AM:AM,{0,1,100,800000000}),"VACIO","100 y -","100 y +","")</f>
        <v>100 y +</v>
      </c>
      <c r="AO220" s="146">
        <v>29</v>
      </c>
      <c r="AP220" s="146">
        <v>95</v>
      </c>
      <c r="AQ220" s="146">
        <v>5.5</v>
      </c>
      <c r="AR220" s="178" t="str">
        <f>CHOOSE(MATCH(AQ:AQ,{0,1,7,8,9,12,30}),"VACIO","7 y -","7-8","8-9","9-12","&gt;12","")</f>
        <v>7 y -</v>
      </c>
      <c r="AS220" s="146">
        <v>59</v>
      </c>
      <c r="AT220" s="178" t="str">
        <f>CHOOSE(MATCH(AS:AS,{0,0.1,30,80000000}),"VACIO","30 y -","30 y +","")</f>
        <v>30 y +</v>
      </c>
      <c r="AU220" s="146">
        <v>0.9</v>
      </c>
      <c r="AV220" s="236">
        <v>57</v>
      </c>
      <c r="AW220" s="178" t="str">
        <f>CHOOSE(MATCH(AV:AV,{0,0.1,30,80000000}),"VACIO","30 y -","30 y +","")</f>
        <v>30 y +</v>
      </c>
      <c r="AX220" s="242">
        <v>84</v>
      </c>
      <c r="AY220" s="178" t="str">
        <f ca="1">CHOOSE(MATCH(AX:AX,{0,1,15,30,45,60,80000000}),"VACIO","15 y -","15-29","30-44","45-59","60 y +","")</f>
        <v>60 y +</v>
      </c>
      <c r="AZ220" s="146" t="s">
        <v>155</v>
      </c>
      <c r="BA220" s="147"/>
      <c r="BB220" s="247" t="str">
        <f ca="1" t="shared" si="20"/>
        <v>No Vigente</v>
      </c>
      <c r="BC220" s="146"/>
      <c r="BD220" s="147">
        <v>43665</v>
      </c>
      <c r="BE220" s="147">
        <v>43770</v>
      </c>
      <c r="BF220" s="251" t="str">
        <f ca="1" t="shared" si="21"/>
        <v>activo</v>
      </c>
      <c r="BG220" s="208"/>
    </row>
    <row r="221" s="129" customFormat="1" ht="15" customHeight="1" spans="1:59">
      <c r="A221" s="142" t="s">
        <v>677</v>
      </c>
      <c r="B221" s="143" t="s">
        <v>678</v>
      </c>
      <c r="C221" s="143">
        <v>4696</v>
      </c>
      <c r="D221" s="144">
        <v>14217</v>
      </c>
      <c r="E221" s="175">
        <f ca="1" t="shared" si="22"/>
        <v>43990</v>
      </c>
      <c r="F221" s="176">
        <f ca="1" t="shared" si="23"/>
        <v>29773</v>
      </c>
      <c r="G221" s="177">
        <f ca="1" t="shared" si="24"/>
        <v>81</v>
      </c>
      <c r="H22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21" s="143">
        <v>1</v>
      </c>
      <c r="J221" s="144">
        <v>43050</v>
      </c>
      <c r="K221" s="143" t="s">
        <v>101</v>
      </c>
      <c r="L221" s="146" t="s">
        <v>102</v>
      </c>
      <c r="M221" s="143"/>
      <c r="N221" s="143"/>
      <c r="O221" s="143"/>
      <c r="P221" s="143" t="s">
        <v>63</v>
      </c>
      <c r="Q221" s="143" t="s">
        <v>63</v>
      </c>
      <c r="R221" s="143">
        <v>106.5</v>
      </c>
      <c r="S221" s="143">
        <v>117</v>
      </c>
      <c r="T221" s="143" t="s">
        <v>64</v>
      </c>
      <c r="U221" s="143">
        <v>136</v>
      </c>
      <c r="V221" s="178" t="str">
        <f>CHOOSE(MATCH(U:U,{0,1,140,150,160,800000000}),"VACIO","140 y -","140-150","150-160","&gt;160","")</f>
        <v>140 y -</v>
      </c>
      <c r="W221" s="143">
        <v>71</v>
      </c>
      <c r="X221" s="178" t="str">
        <f>CHOOSE(MATCH(W:W,{0,1,90,120,800000000}),"VACIO","90 y -","90-120","&gt;120","")</f>
        <v>90 y -</v>
      </c>
      <c r="Y221" s="143" t="s">
        <v>63</v>
      </c>
      <c r="Z221" s="143" t="s">
        <v>63</v>
      </c>
      <c r="AA221" s="143" t="s">
        <v>65</v>
      </c>
      <c r="AB221" s="143" t="s">
        <v>65</v>
      </c>
      <c r="AC221" s="143" t="s">
        <v>72</v>
      </c>
      <c r="AD221" s="193" t="s">
        <v>73</v>
      </c>
      <c r="AE221" s="194">
        <v>43081</v>
      </c>
      <c r="AF221" s="195" t="s">
        <v>74</v>
      </c>
      <c r="AG221" s="216"/>
      <c r="AH221" s="216" t="s">
        <v>233</v>
      </c>
      <c r="AI221" s="194">
        <v>43475</v>
      </c>
      <c r="AJ221" s="217">
        <v>115</v>
      </c>
      <c r="AK221" s="144">
        <v>43027</v>
      </c>
      <c r="AL221" s="143">
        <v>143</v>
      </c>
      <c r="AM221" s="143">
        <v>78</v>
      </c>
      <c r="AN221" s="178" t="str">
        <f>CHOOSE(MATCH(AM:AM,{0;1;100;800000000}),"VACIO","100 y -","100 y +","")</f>
        <v>100 y -</v>
      </c>
      <c r="AO221" s="143">
        <v>46</v>
      </c>
      <c r="AP221" s="143">
        <v>92</v>
      </c>
      <c r="AQ221" s="143">
        <v>6.7</v>
      </c>
      <c r="AR221" s="178" t="str">
        <f>CHOOSE(MATCH(AQ:AQ,{0,1,7,8,9,12,30}),"VACIO","7 y -","7-8","8-9","9-12","&gt;12","")</f>
        <v>7 y -</v>
      </c>
      <c r="AS221" s="143"/>
      <c r="AT221" s="178" t="str">
        <f>CHOOSE(MATCH(AS:AS,{0,0.1,30,80000000}),"VACIO","30 y -","30 y +","")</f>
        <v>VACIO</v>
      </c>
      <c r="AU221" s="143">
        <v>1</v>
      </c>
      <c r="AV221" s="236"/>
      <c r="AW221" s="178" t="str">
        <f>CHOOSE(MATCH(AV:AV,{0,0.1,30,80000000}),"VACIO","30 y -","30 y +","")</f>
        <v>VACIO</v>
      </c>
      <c r="AX221" s="242">
        <v>71.27</v>
      </c>
      <c r="AY221" s="178" t="str">
        <f ca="1">CHOOSE(MATCH(AX:AX,{0,1,15,30,45,60,80000000}),"VACIO","15 y -","15-29","30-44","45-59","60 y +","")</f>
        <v>60 y +</v>
      </c>
      <c r="AZ221" s="143"/>
      <c r="BA221" s="144"/>
      <c r="BB221" s="247" t="str">
        <f ca="1" t="shared" ref="BB221:BB284" si="25">IF((E:E-BA:BA)&lt;365,"Vigente","No Vigente")</f>
        <v>No Vigente</v>
      </c>
      <c r="BC221" s="143"/>
      <c r="BD221" s="144">
        <v>43118</v>
      </c>
      <c r="BE221" s="144">
        <v>43497</v>
      </c>
      <c r="BF221" s="251" t="str">
        <f ca="1" t="shared" si="21"/>
        <v>pasivo</v>
      </c>
      <c r="BG221" s="193"/>
    </row>
    <row r="222" s="129" customFormat="1" ht="15" customHeight="1" spans="1:59">
      <c r="A222" s="165" t="s">
        <v>679</v>
      </c>
      <c r="B222" s="166" t="s">
        <v>680</v>
      </c>
      <c r="C222" s="166">
        <v>558</v>
      </c>
      <c r="D222" s="167">
        <v>16961</v>
      </c>
      <c r="E222" s="175">
        <f ca="1" t="shared" si="22"/>
        <v>43990</v>
      </c>
      <c r="F222" s="176">
        <f ca="1" t="shared" si="23"/>
        <v>27029</v>
      </c>
      <c r="G222" s="177">
        <f ca="1" t="shared" si="24"/>
        <v>74</v>
      </c>
      <c r="H222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222" s="166">
        <v>1</v>
      </c>
      <c r="J222" s="167">
        <v>42860</v>
      </c>
      <c r="K222" s="166" t="s">
        <v>101</v>
      </c>
      <c r="L222" s="166" t="s">
        <v>102</v>
      </c>
      <c r="M222" s="166"/>
      <c r="N222" s="166" t="s">
        <v>62</v>
      </c>
      <c r="O222" s="166" t="s">
        <v>62</v>
      </c>
      <c r="P222" s="166" t="s">
        <v>62</v>
      </c>
      <c r="Q222" s="166" t="s">
        <v>62</v>
      </c>
      <c r="R222" s="166">
        <v>65.4</v>
      </c>
      <c r="S222" s="166">
        <v>69</v>
      </c>
      <c r="T222" s="166" t="s">
        <v>76</v>
      </c>
      <c r="U222" s="166">
        <v>140</v>
      </c>
      <c r="V222" s="178" t="str">
        <f>CHOOSE(MATCH(U:U,{0,1,140,150,160,800000000}),"VACIO","140 y -","140-150","150-160","&gt;160","")</f>
        <v>140-150</v>
      </c>
      <c r="W222" s="166">
        <v>80</v>
      </c>
      <c r="X222" s="178" t="str">
        <f>CHOOSE(MATCH(W:W,{0,1,90,120,800000000}),"VACIO","90 y -","90-120","&gt;120","")</f>
        <v>90 y -</v>
      </c>
      <c r="Y222" s="166" t="s">
        <v>62</v>
      </c>
      <c r="Z222" s="166" t="s">
        <v>89</v>
      </c>
      <c r="AA222" s="166" t="s">
        <v>62</v>
      </c>
      <c r="AB222" s="166" t="s">
        <v>62</v>
      </c>
      <c r="AC222" s="166" t="s">
        <v>72</v>
      </c>
      <c r="AD222" s="208" t="s">
        <v>73</v>
      </c>
      <c r="AE222" s="228">
        <v>43515</v>
      </c>
      <c r="AF222" s="209" t="s">
        <v>74</v>
      </c>
      <c r="AG222" s="227" t="s">
        <v>63</v>
      </c>
      <c r="AH222" s="227" t="s">
        <v>98</v>
      </c>
      <c r="AI222" s="228">
        <v>43812</v>
      </c>
      <c r="AJ222" s="229">
        <v>130</v>
      </c>
      <c r="AK222" s="167">
        <v>43613</v>
      </c>
      <c r="AL222" s="166">
        <v>190</v>
      </c>
      <c r="AM222" s="166">
        <v>123</v>
      </c>
      <c r="AN222" s="178" t="str">
        <f>CHOOSE(MATCH(AM:AM,{0,1,100,800000000}),"VACIO","100 y -","100 y +","")</f>
        <v>100 y +</v>
      </c>
      <c r="AO222" s="166">
        <v>30</v>
      </c>
      <c r="AP222" s="166">
        <v>159</v>
      </c>
      <c r="AQ222" s="166">
        <v>6.1</v>
      </c>
      <c r="AR222" s="178" t="str">
        <f>CHOOSE(MATCH(AQ:AQ,{0,1,7,8,9,12,30}),"VACIO","7 y -","7-8","8-9","9-12","&gt;12","")</f>
        <v>7 y -</v>
      </c>
      <c r="AS222" s="166">
        <v>98</v>
      </c>
      <c r="AT222" s="178" t="str">
        <f>CHOOSE(MATCH(AS:AS,{0,0.1,30,80000000}),"VACIO","30 y -","30 y +","")</f>
        <v>30 y +</v>
      </c>
      <c r="AU222" s="166">
        <v>0.8</v>
      </c>
      <c r="AV222" s="238"/>
      <c r="AW222" s="178" t="str">
        <f>CHOOSE(MATCH(AV:AV,{0,0.1,30,80000000}),"VACIO","30 y -","30 y +","")</f>
        <v>VACIO</v>
      </c>
      <c r="AX222" s="166">
        <v>84</v>
      </c>
      <c r="AY222" s="178" t="str">
        <f ca="1">CHOOSE(MATCH(AX:AX,{0,1,15,30,45,60,80000000}),"VACIO","15 y -","15-29","30-44","45-59","60 y +","")</f>
        <v>60 y +</v>
      </c>
      <c r="AZ222" s="166" t="s">
        <v>76</v>
      </c>
      <c r="BA222" s="167">
        <v>42989</v>
      </c>
      <c r="BB222" s="247" t="str">
        <f ca="1" t="shared" si="25"/>
        <v>No Vigente</v>
      </c>
      <c r="BC222" s="166" t="s">
        <v>77</v>
      </c>
      <c r="BD222" s="167">
        <v>43823</v>
      </c>
      <c r="BE222" s="167">
        <v>43983</v>
      </c>
      <c r="BF222" s="251" t="str">
        <f ca="1" t="shared" si="21"/>
        <v>activo</v>
      </c>
      <c r="BG222" s="208"/>
    </row>
    <row r="223" s="129" customFormat="1" ht="15" customHeight="1" spans="1:59">
      <c r="A223" s="142" t="s">
        <v>681</v>
      </c>
      <c r="B223" s="143" t="s">
        <v>682</v>
      </c>
      <c r="C223" s="143">
        <v>5409</v>
      </c>
      <c r="D223" s="144">
        <v>18794</v>
      </c>
      <c r="E223" s="175">
        <f ca="1" t="shared" si="22"/>
        <v>43990</v>
      </c>
      <c r="F223" s="176">
        <f ca="1" t="shared" si="23"/>
        <v>25196</v>
      </c>
      <c r="G223" s="177">
        <f ca="1" t="shared" si="24"/>
        <v>68</v>
      </c>
      <c r="H223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23" s="143">
        <v>1</v>
      </c>
      <c r="J223" s="144">
        <v>41641</v>
      </c>
      <c r="K223" s="143" t="s">
        <v>101</v>
      </c>
      <c r="L223" s="143" t="s">
        <v>60</v>
      </c>
      <c r="M223" s="143" t="s">
        <v>124</v>
      </c>
      <c r="N223" s="143" t="s">
        <v>62</v>
      </c>
      <c r="O223" s="143" t="s">
        <v>62</v>
      </c>
      <c r="P223" s="143" t="s">
        <v>63</v>
      </c>
      <c r="Q223" s="143" t="s">
        <v>63</v>
      </c>
      <c r="R223" s="143">
        <v>68</v>
      </c>
      <c r="S223" s="143">
        <v>74</v>
      </c>
      <c r="T223" s="146" t="s">
        <v>85</v>
      </c>
      <c r="U223" s="143">
        <v>122</v>
      </c>
      <c r="V223" s="178" t="str">
        <f>CHOOSE(MATCH(U:U,{0,1,140,150,160,800000000}),"VACIO","140 y -","140-150","150-160","&gt;160","")</f>
        <v>140 y -</v>
      </c>
      <c r="W223" s="143">
        <v>84</v>
      </c>
      <c r="X223" s="178" t="str">
        <f>CHOOSE(MATCH(W:W,{0,1,90,120,800000000}),"VACIO","90 y -","90-120","&gt;120","")</f>
        <v>90 y -</v>
      </c>
      <c r="Y223" s="143" t="s">
        <v>63</v>
      </c>
      <c r="Z223" s="143" t="s">
        <v>65</v>
      </c>
      <c r="AA223" s="143" t="s">
        <v>65</v>
      </c>
      <c r="AB223" s="143" t="s">
        <v>63</v>
      </c>
      <c r="AC223" s="143" t="s">
        <v>72</v>
      </c>
      <c r="AD223" s="193" t="s">
        <v>73</v>
      </c>
      <c r="AE223" s="194"/>
      <c r="AF223" s="195"/>
      <c r="AG223" s="216" t="s">
        <v>63</v>
      </c>
      <c r="AH223" s="216" t="s">
        <v>233</v>
      </c>
      <c r="AI223" s="194">
        <v>43803</v>
      </c>
      <c r="AJ223" s="217">
        <v>111</v>
      </c>
      <c r="AK223" s="144">
        <v>43634</v>
      </c>
      <c r="AL223" s="143">
        <v>143</v>
      </c>
      <c r="AM223" s="143">
        <v>82</v>
      </c>
      <c r="AN223" s="178" t="str">
        <f>CHOOSE(MATCH(AM:AM,{0,1,100,800000000}),"VACIO","100 y -","100 y +","")</f>
        <v>100 y -</v>
      </c>
      <c r="AO223" s="143">
        <v>39</v>
      </c>
      <c r="AP223" s="143">
        <v>108</v>
      </c>
      <c r="AQ223" s="143"/>
      <c r="AR223" s="178" t="str">
        <f>CHOOSE(MATCH(AQ:AQ,{0,1,7,8,9,12,30}),"VACIO","7 y -","7-8","8-9","9-12","&gt;12","")</f>
        <v>VACIO</v>
      </c>
      <c r="AS223" s="143">
        <v>1</v>
      </c>
      <c r="AT223" s="178" t="str">
        <f>CHOOSE(MATCH(AS:AS,{0,0.1,30,80000000}),"VACIO","30 y -","30 y +","")</f>
        <v>30 y -</v>
      </c>
      <c r="AU223" s="143">
        <v>1.3</v>
      </c>
      <c r="AV223" s="236">
        <f>IFERROR(AS:AS/AU:AU,"")</f>
        <v>0.769230769230769</v>
      </c>
      <c r="AW223" s="178" t="str">
        <f>CHOOSE(MATCH(AV:AV,{0,0.1,30,80000000}),"VACIO","30 y -","30 y +","")</f>
        <v>30 y -</v>
      </c>
      <c r="AX223" s="242">
        <v>61</v>
      </c>
      <c r="AY223" s="178" t="str">
        <f ca="1">CHOOSE(MATCH(AX:AX,{0,1,15,30,45,60,80000000}),"VACIO","15 y -","15-29","30-44","45-59","60 y +","")</f>
        <v>60 y +</v>
      </c>
      <c r="AZ223" s="143" t="s">
        <v>76</v>
      </c>
      <c r="BA223" s="144"/>
      <c r="BB223" s="247" t="str">
        <f ca="1" t="shared" si="25"/>
        <v>No Vigente</v>
      </c>
      <c r="BC223" s="143"/>
      <c r="BD223" s="144">
        <v>43735</v>
      </c>
      <c r="BE223" s="144">
        <v>43922</v>
      </c>
      <c r="BF223" s="251" t="str">
        <f ca="1" t="shared" si="21"/>
        <v>activo</v>
      </c>
      <c r="BG223" s="152"/>
    </row>
    <row r="224" s="129" customFormat="1" ht="15" customHeight="1" spans="1:59">
      <c r="A224" s="142" t="s">
        <v>683</v>
      </c>
      <c r="B224" s="143" t="s">
        <v>684</v>
      </c>
      <c r="C224" s="143">
        <v>6174</v>
      </c>
      <c r="D224" s="144">
        <v>13740</v>
      </c>
      <c r="E224" s="175">
        <f ca="1" t="shared" si="22"/>
        <v>43990</v>
      </c>
      <c r="F224" s="176">
        <f ca="1" t="shared" si="23"/>
        <v>30250</v>
      </c>
      <c r="G224" s="177">
        <f ca="1" t="shared" si="24"/>
        <v>82</v>
      </c>
      <c r="H224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24" s="143">
        <v>1</v>
      </c>
      <c r="J224" s="144">
        <v>42481</v>
      </c>
      <c r="K224" s="143" t="s">
        <v>101</v>
      </c>
      <c r="L224" s="143" t="s">
        <v>102</v>
      </c>
      <c r="M224" s="143" t="s">
        <v>685</v>
      </c>
      <c r="N224" s="143" t="s">
        <v>62</v>
      </c>
      <c r="O224" s="143" t="s">
        <v>62</v>
      </c>
      <c r="P224" s="143" t="s">
        <v>63</v>
      </c>
      <c r="Q224" s="143" t="s">
        <v>63</v>
      </c>
      <c r="R224" s="143">
        <v>84.1</v>
      </c>
      <c r="S224" s="143">
        <v>84.5</v>
      </c>
      <c r="T224" s="143" t="s">
        <v>64</v>
      </c>
      <c r="U224" s="143">
        <v>100</v>
      </c>
      <c r="V224" s="178" t="str">
        <f>CHOOSE(MATCH(U:U,{0,1,140,150,160,800000000}),"VACIO","140 y -","140-150","150-160","&gt;160","")</f>
        <v>140 y -</v>
      </c>
      <c r="W224" s="143">
        <v>70</v>
      </c>
      <c r="X224" s="178" t="str">
        <f>CHOOSE(MATCH(W:W,{0,1,90,120,800000000}),"VACIO","90 y -","90-120","&gt;120","")</f>
        <v>90 y -</v>
      </c>
      <c r="Y224" s="143" t="s">
        <v>63</v>
      </c>
      <c r="Z224" s="143" t="s">
        <v>65</v>
      </c>
      <c r="AA224" s="143" t="s">
        <v>65</v>
      </c>
      <c r="AB224" s="143" t="s">
        <v>63</v>
      </c>
      <c r="AC224" s="143" t="s">
        <v>72</v>
      </c>
      <c r="AD224" s="193" t="s">
        <v>73</v>
      </c>
      <c r="AE224" s="194">
        <v>43504</v>
      </c>
      <c r="AF224" s="195" t="s">
        <v>73</v>
      </c>
      <c r="AG224" s="216"/>
      <c r="AH224" s="216" t="s">
        <v>686</v>
      </c>
      <c r="AI224" s="194">
        <v>43504</v>
      </c>
      <c r="AJ224" s="304">
        <v>75</v>
      </c>
      <c r="AK224" s="144">
        <v>43504</v>
      </c>
      <c r="AL224" s="143">
        <v>276</v>
      </c>
      <c r="AM224" s="143">
        <v>188</v>
      </c>
      <c r="AN224" s="178" t="str">
        <f>CHOOSE(MATCH(AM:AM,{0,1,100,800000000}),"VACIO","100 y -","100 y +","")</f>
        <v>100 y +</v>
      </c>
      <c r="AO224" s="143">
        <v>69</v>
      </c>
      <c r="AP224" s="143">
        <v>116</v>
      </c>
      <c r="AQ224" s="143">
        <v>5.8</v>
      </c>
      <c r="AR224" s="178" t="str">
        <f>CHOOSE(MATCH(AQ:AQ,{0,1,7,8,9,12,30}),"VACIO","7 y -","7-8","8-9","9-12","&gt;12","")</f>
        <v>7 y -</v>
      </c>
      <c r="AS224" s="143">
        <v>81</v>
      </c>
      <c r="AT224" s="178" t="str">
        <f>CHOOSE(MATCH(AS:AS,{0,0.1,30,80000000}),"VACIO","30 y -","30 y +","")</f>
        <v>30 y +</v>
      </c>
      <c r="AU224" s="143">
        <v>1.7</v>
      </c>
      <c r="AV224" s="236">
        <v>184</v>
      </c>
      <c r="AW224" s="178" t="str">
        <f>CHOOSE(MATCH(AV:AV,{0,0.1,30,80000000}),"VACIO","30 y -","30 y +","")</f>
        <v>30 y +</v>
      </c>
      <c r="AX224" s="242">
        <v>37</v>
      </c>
      <c r="AY224" s="178" t="str">
        <f ca="1">CHOOSE(MATCH(AX:AX,{0,1,15,30,45,60,80000000}),"VACIO","15 y -","15-29","30-44","45-59","60 y +","")</f>
        <v>30-44</v>
      </c>
      <c r="AZ224" s="143" t="s">
        <v>76</v>
      </c>
      <c r="BA224" s="144">
        <v>42850</v>
      </c>
      <c r="BB224" s="247" t="str">
        <f ca="1" t="shared" si="25"/>
        <v>No Vigente</v>
      </c>
      <c r="BC224" s="143" t="s">
        <v>77</v>
      </c>
      <c r="BD224" s="144">
        <v>43504</v>
      </c>
      <c r="BE224" s="144">
        <v>43678</v>
      </c>
      <c r="BF224" s="251" t="str">
        <f ca="1" t="shared" si="21"/>
        <v>activo</v>
      </c>
      <c r="BG224" s="193"/>
    </row>
    <row r="225" s="129" customFormat="1" ht="15" customHeight="1" spans="1:59">
      <c r="A225" s="145" t="s">
        <v>687</v>
      </c>
      <c r="B225" s="146" t="s">
        <v>688</v>
      </c>
      <c r="C225" s="146">
        <v>413</v>
      </c>
      <c r="D225" s="147">
        <v>16248</v>
      </c>
      <c r="E225" s="175">
        <f ca="1" t="shared" si="22"/>
        <v>43990</v>
      </c>
      <c r="F225" s="176">
        <f ca="1" t="shared" si="23"/>
        <v>27742</v>
      </c>
      <c r="G225" s="177">
        <f ca="1" t="shared" si="24"/>
        <v>75</v>
      </c>
      <c r="H22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25" s="146">
        <v>1</v>
      </c>
      <c r="J225" s="147">
        <v>37375</v>
      </c>
      <c r="K225" s="146" t="s">
        <v>101</v>
      </c>
      <c r="L225" s="146" t="s">
        <v>60</v>
      </c>
      <c r="M225" s="146"/>
      <c r="N225" s="146" t="s">
        <v>62</v>
      </c>
      <c r="O225" s="146" t="s">
        <v>62</v>
      </c>
      <c r="P225" s="143" t="s">
        <v>63</v>
      </c>
      <c r="Q225" s="143" t="s">
        <v>63</v>
      </c>
      <c r="R225" s="146">
        <v>86</v>
      </c>
      <c r="S225" s="146">
        <v>81.5</v>
      </c>
      <c r="T225" s="146" t="s">
        <v>85</v>
      </c>
      <c r="U225" s="146">
        <v>120</v>
      </c>
      <c r="V225" s="178" t="str">
        <f>CHOOSE(MATCH(U:U,{0,1,140,150,160,800000000}),"VACIO","140 y -","140-150","150-160","&gt;160","")</f>
        <v>140 y -</v>
      </c>
      <c r="W225" s="146">
        <v>60</v>
      </c>
      <c r="X225" s="178" t="str">
        <f>CHOOSE(MATCH(W:W,{0,1,90,120,800000000}),"VACIO","90 y -","90-120","&gt;120","")</f>
        <v>90 y -</v>
      </c>
      <c r="Y225" s="146" t="s">
        <v>63</v>
      </c>
      <c r="Z225" s="146" t="s">
        <v>65</v>
      </c>
      <c r="AA225" s="146" t="s">
        <v>65</v>
      </c>
      <c r="AB225" s="146" t="s">
        <v>65</v>
      </c>
      <c r="AC225" s="146" t="s">
        <v>72</v>
      </c>
      <c r="AD225" s="196" t="s">
        <v>73</v>
      </c>
      <c r="AE225" s="197"/>
      <c r="AF225" s="197"/>
      <c r="AG225" s="219" t="s">
        <v>63</v>
      </c>
      <c r="AH225" s="219" t="s">
        <v>689</v>
      </c>
      <c r="AI225" s="198">
        <v>43381</v>
      </c>
      <c r="AJ225" s="218">
        <v>89</v>
      </c>
      <c r="AK225" s="147">
        <v>43717</v>
      </c>
      <c r="AL225" s="146">
        <v>131</v>
      </c>
      <c r="AM225" s="146">
        <v>57</v>
      </c>
      <c r="AN225" s="178" t="str">
        <f>CHOOSE(MATCH(AM:AM,{0;1;100;800000000}),"VACIO","100 y -","100 y +","")</f>
        <v>100 y -</v>
      </c>
      <c r="AO225" s="146">
        <v>69</v>
      </c>
      <c r="AP225" s="146">
        <v>49</v>
      </c>
      <c r="AQ225" s="146"/>
      <c r="AR225" s="178" t="str">
        <f>CHOOSE(MATCH(AQ:AQ,{0,1,7,8,9,12,30}),"VACIO","7 y -","7-8","8-9","9-12","&gt;12","")</f>
        <v>VACIO</v>
      </c>
      <c r="AS225" s="146">
        <v>6</v>
      </c>
      <c r="AT225" s="178" t="str">
        <f>CHOOSE(MATCH(AS:AS,{0,0.1,30,80000000}),"VACIO","30 y -","30 y +","")</f>
        <v>30 y -</v>
      </c>
      <c r="AU225" s="146">
        <v>1</v>
      </c>
      <c r="AV225" s="236">
        <f>IFERROR(AS:AS/AU:AU,"")</f>
        <v>6</v>
      </c>
      <c r="AW225" s="178" t="str">
        <f>CHOOSE(MATCH(AV:AV,{0,0.1,30,80000000}),"VACIO","30 y -","30 y +","")</f>
        <v>30 y -</v>
      </c>
      <c r="AX225" s="242">
        <v>73</v>
      </c>
      <c r="AY225" s="178" t="str">
        <f ca="1">CHOOSE(MATCH(AX:AX,{0,1,15,30,45,60,80000000}),"VACIO","15 y -","15-29","30-44","45-59","60 y +","")</f>
        <v>60 y +</v>
      </c>
      <c r="AZ225" s="146" t="s">
        <v>76</v>
      </c>
      <c r="BA225" s="147"/>
      <c r="BB225" s="247" t="str">
        <f ca="1" t="shared" si="25"/>
        <v>No Vigente</v>
      </c>
      <c r="BC225" s="146"/>
      <c r="BD225" s="147">
        <v>43739</v>
      </c>
      <c r="BE225" s="144">
        <v>43922</v>
      </c>
      <c r="BF225" s="251" t="str">
        <f ca="1" t="shared" si="21"/>
        <v>activo</v>
      </c>
      <c r="BG225" s="193"/>
    </row>
    <row r="226" s="129" customFormat="1" ht="15" customHeight="1" spans="1:59">
      <c r="A226" s="142" t="s">
        <v>690</v>
      </c>
      <c r="B226" s="143" t="s">
        <v>691</v>
      </c>
      <c r="C226" s="143">
        <v>5859</v>
      </c>
      <c r="D226" s="144">
        <v>23748</v>
      </c>
      <c r="E226" s="175">
        <f ca="1" t="shared" si="22"/>
        <v>43990</v>
      </c>
      <c r="F226" s="176">
        <f ca="1" t="shared" si="23"/>
        <v>20242</v>
      </c>
      <c r="G226" s="177">
        <f ca="1" t="shared" si="24"/>
        <v>55</v>
      </c>
      <c r="H22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26" s="143">
        <v>1</v>
      </c>
      <c r="J226" s="144">
        <v>42864</v>
      </c>
      <c r="K226" s="143" t="s">
        <v>101</v>
      </c>
      <c r="L226" s="143" t="s">
        <v>60</v>
      </c>
      <c r="M226" s="143" t="s">
        <v>149</v>
      </c>
      <c r="N226" s="143" t="s">
        <v>62</v>
      </c>
      <c r="O226" s="143" t="s">
        <v>62</v>
      </c>
      <c r="P226" s="143" t="s">
        <v>63</v>
      </c>
      <c r="Q226" s="143" t="s">
        <v>63</v>
      </c>
      <c r="R226" s="143">
        <v>79.7</v>
      </c>
      <c r="S226" s="143">
        <v>87</v>
      </c>
      <c r="T226" s="143" t="s">
        <v>85</v>
      </c>
      <c r="U226" s="143">
        <v>132</v>
      </c>
      <c r="V226" s="178" t="str">
        <f>CHOOSE(MATCH(U:U,{0;1;140;150;160;800000000}),"VACIO","140 y -","140-150","150-160","&gt;160","")</f>
        <v>140 y -</v>
      </c>
      <c r="W226" s="143">
        <v>86</v>
      </c>
      <c r="X226" s="178" t="str">
        <f>CHOOSE(MATCH(W:W,{0,1,90,120,800000000}),"VACIO","90 y -","90-120","&gt;120","")</f>
        <v>90 y -</v>
      </c>
      <c r="Y226" s="143" t="s">
        <v>63</v>
      </c>
      <c r="Z226" s="143" t="s">
        <v>65</v>
      </c>
      <c r="AA226" s="143" t="s">
        <v>63</v>
      </c>
      <c r="AB226" s="143" t="s">
        <v>65</v>
      </c>
      <c r="AC226" s="143" t="s">
        <v>72</v>
      </c>
      <c r="AD226" s="196" t="s">
        <v>67</v>
      </c>
      <c r="AE226" s="195"/>
      <c r="AF226" s="195"/>
      <c r="AG226" s="216" t="s">
        <v>63</v>
      </c>
      <c r="AH226" s="216"/>
      <c r="AI226" s="195"/>
      <c r="AJ226" s="217">
        <v>94</v>
      </c>
      <c r="AK226" s="144">
        <v>42934</v>
      </c>
      <c r="AL226" s="143">
        <v>248</v>
      </c>
      <c r="AM226" s="143">
        <v>139</v>
      </c>
      <c r="AN226" s="178" t="str">
        <f>CHOOSE(MATCH(AM:AM,{0,1,100,800000000}),"VACIO","100 y -","100 y +","")</f>
        <v>100 y +</v>
      </c>
      <c r="AO226" s="143">
        <v>59</v>
      </c>
      <c r="AP226" s="143">
        <v>250</v>
      </c>
      <c r="AQ226" s="143"/>
      <c r="AR226" s="178" t="str">
        <f>CHOOSE(MATCH(AQ:AQ,{0,1,7,8,9,12,30}),"VACIO","7 y -","7-8","8-9","9-12","&gt;12","")</f>
        <v>VACIO</v>
      </c>
      <c r="AS226" s="143">
        <v>34</v>
      </c>
      <c r="AT226" s="178" t="str">
        <f>CHOOSE(MATCH(AS:AS,{0,0.1,30,80000000}),"VACIO","30 y -","30 y +","")</f>
        <v>30 y +</v>
      </c>
      <c r="AU226" s="143">
        <v>0.8</v>
      </c>
      <c r="AV226" s="236">
        <f>IFERROR(AS:AS/AU:AU,"")</f>
        <v>42.5</v>
      </c>
      <c r="AW226" s="178" t="str">
        <f>CHOOSE(MATCH(AV:AV,{0,0.1,30,80000000}),"VACIO","30 y -","30 y +","")</f>
        <v>30 y +</v>
      </c>
      <c r="AX226" s="242">
        <v>102</v>
      </c>
      <c r="AY226" s="178" t="str">
        <f ca="1">CHOOSE(MATCH(AX:AX,{0,1,15,30,45,60,80000000}),"VACIO","15 y -","15-29","30-44","45-59","60 y +","")</f>
        <v>60 y +</v>
      </c>
      <c r="AZ226" s="143" t="s">
        <v>76</v>
      </c>
      <c r="BA226" s="144"/>
      <c r="BB226" s="247" t="str">
        <f ca="1" t="shared" si="25"/>
        <v>No Vigente</v>
      </c>
      <c r="BC226" s="143"/>
      <c r="BD226" s="144">
        <v>43521</v>
      </c>
      <c r="BE226" s="144">
        <v>43678</v>
      </c>
      <c r="BF226" s="251" t="str">
        <f ca="1" t="shared" si="21"/>
        <v>activo</v>
      </c>
      <c r="BG226" s="193"/>
    </row>
    <row r="227" s="52" customFormat="1" ht="15" customHeight="1" spans="1:59">
      <c r="A227" s="55" t="s">
        <v>692</v>
      </c>
      <c r="B227" s="56" t="s">
        <v>693</v>
      </c>
      <c r="C227" s="56">
        <v>172</v>
      </c>
      <c r="D227" s="57">
        <v>26068</v>
      </c>
      <c r="E227" s="175">
        <f ca="1" t="shared" si="22"/>
        <v>43990</v>
      </c>
      <c r="F227" s="176">
        <f ca="1" t="shared" si="23"/>
        <v>17922</v>
      </c>
      <c r="G227" s="64">
        <f ca="1" t="shared" si="24"/>
        <v>49</v>
      </c>
      <c r="H227" s="65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27" s="56">
        <v>1</v>
      </c>
      <c r="J227" s="57">
        <v>41935</v>
      </c>
      <c r="K227" s="56" t="s">
        <v>101</v>
      </c>
      <c r="L227" s="56" t="s">
        <v>60</v>
      </c>
      <c r="M227" s="56" t="s">
        <v>124</v>
      </c>
      <c r="N227" s="56" t="s">
        <v>62</v>
      </c>
      <c r="O227" s="56" t="s">
        <v>62</v>
      </c>
      <c r="P227" s="56" t="s">
        <v>63</v>
      </c>
      <c r="Q227" s="56" t="s">
        <v>63</v>
      </c>
      <c r="R227" s="56">
        <v>90.5</v>
      </c>
      <c r="S227" s="56">
        <v>95</v>
      </c>
      <c r="T227" s="56" t="s">
        <v>64</v>
      </c>
      <c r="U227" s="56">
        <v>140</v>
      </c>
      <c r="V227" s="178" t="str">
        <f>CHOOSE(MATCH(U:U,{0,1,140,150,160,800000000}),"VACIO","140 y -","140-150","150-160","&gt;160","")</f>
        <v>140-150</v>
      </c>
      <c r="W227" s="56">
        <v>80</v>
      </c>
      <c r="X227" s="178" t="str">
        <f>CHOOSE(MATCH(W:W,{0,1,90,120,800000000}),"VACIO","90 y -","90-120","&gt;120","")</f>
        <v>90 y -</v>
      </c>
      <c r="Y227" s="56" t="s">
        <v>63</v>
      </c>
      <c r="Z227" s="56" t="s">
        <v>65</v>
      </c>
      <c r="AA227" s="56" t="s">
        <v>65</v>
      </c>
      <c r="AB227" s="56" t="s">
        <v>63</v>
      </c>
      <c r="AC227" s="56" t="s">
        <v>72</v>
      </c>
      <c r="AD227" s="72" t="s">
        <v>67</v>
      </c>
      <c r="AE227" s="73"/>
      <c r="AF227" s="73"/>
      <c r="AG227" s="78" t="s">
        <v>63</v>
      </c>
      <c r="AH227" s="78"/>
      <c r="AI227" s="73"/>
      <c r="AJ227" s="79">
        <v>108</v>
      </c>
      <c r="AK227" s="57">
        <v>43587</v>
      </c>
      <c r="AL227" s="56">
        <v>199</v>
      </c>
      <c r="AM227" s="56">
        <v>139</v>
      </c>
      <c r="AN227" s="178" t="str">
        <f>CHOOSE(MATCH(AM:AM,{0,1,100,800000000}),"VACIO","100 y -","100 y +","")</f>
        <v>100 y +</v>
      </c>
      <c r="AO227" s="56">
        <v>42</v>
      </c>
      <c r="AP227" s="56">
        <v>61</v>
      </c>
      <c r="AQ227" s="56">
        <v>5.5</v>
      </c>
      <c r="AR227" s="178" t="str">
        <f>CHOOSE(MATCH(AQ:AQ,{0,1,7,8,9,12,30}),"VACIO","7 y -","7-8","8-9","9-12","&gt;12","")</f>
        <v>7 y -</v>
      </c>
      <c r="AS227" s="56">
        <v>1</v>
      </c>
      <c r="AT227" s="178" t="str">
        <f>CHOOSE(MATCH(AS:AS,{0,0.1,30,80000000}),"VACIO","30 y -","30 y +","")</f>
        <v>30 y -</v>
      </c>
      <c r="AU227" s="56">
        <v>0.8</v>
      </c>
      <c r="AV227" s="81">
        <f>IFERROR(AS:AS/AU:AU,"")</f>
        <v>1.25</v>
      </c>
      <c r="AW227" s="178" t="str">
        <f>CHOOSE(MATCH(AV:AV,{0,0.1,30,80000000}),"VACIO","30 y -","30 y +","")</f>
        <v>30 y -</v>
      </c>
      <c r="AX227" s="83">
        <v>100</v>
      </c>
      <c r="AY227" s="178" t="str">
        <f ca="1">CHOOSE(MATCH(AX:AX,{0,1,15,30,45,60,80000000}),"VACIO","15 y -","15-29","30-44","45-59","60 y +","")</f>
        <v>60 y +</v>
      </c>
      <c r="AZ227" s="56" t="s">
        <v>76</v>
      </c>
      <c r="BA227" s="57"/>
      <c r="BB227" s="85" t="str">
        <f ca="1" t="shared" si="25"/>
        <v>No Vigente</v>
      </c>
      <c r="BC227" s="56"/>
      <c r="BD227" s="57">
        <v>43696</v>
      </c>
      <c r="BE227" s="57">
        <v>43862</v>
      </c>
      <c r="BF227" s="252" t="str">
        <f ca="1" t="shared" si="21"/>
        <v>activo</v>
      </c>
      <c r="BG227" s="269"/>
    </row>
    <row r="228" s="129" customFormat="1" ht="15" customHeight="1" spans="1:59">
      <c r="A228" s="165" t="s">
        <v>694</v>
      </c>
      <c r="B228" s="166" t="s">
        <v>695</v>
      </c>
      <c r="C228" s="166">
        <v>5564</v>
      </c>
      <c r="D228" s="167">
        <v>22699</v>
      </c>
      <c r="E228" s="175">
        <f ca="1" t="shared" si="22"/>
        <v>43990</v>
      </c>
      <c r="F228" s="176">
        <f ca="1" t="shared" si="23"/>
        <v>21291</v>
      </c>
      <c r="G228" s="177">
        <f ca="1" t="shared" si="24"/>
        <v>58</v>
      </c>
      <c r="H22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28" s="166">
        <v>1</v>
      </c>
      <c r="J228" s="167">
        <v>42893</v>
      </c>
      <c r="K228" s="166" t="s">
        <v>101</v>
      </c>
      <c r="L228" s="166" t="s">
        <v>70</v>
      </c>
      <c r="M228" s="166" t="s">
        <v>61</v>
      </c>
      <c r="N228" s="166" t="s">
        <v>62</v>
      </c>
      <c r="O228" s="166" t="s">
        <v>62</v>
      </c>
      <c r="P228" s="166" t="s">
        <v>63</v>
      </c>
      <c r="Q228" s="166" t="s">
        <v>63</v>
      </c>
      <c r="R228" s="166">
        <v>91.5</v>
      </c>
      <c r="S228" s="166">
        <v>90.6</v>
      </c>
      <c r="T228" s="166" t="s">
        <v>64</v>
      </c>
      <c r="U228" s="166">
        <v>132</v>
      </c>
      <c r="V228" s="178" t="str">
        <f>CHOOSE(MATCH(U:U,{0,1,140,150,160,800000000}),"VACIO","140 y -","140-150","150-160","&gt;160","")</f>
        <v>140 y -</v>
      </c>
      <c r="W228" s="166">
        <v>84</v>
      </c>
      <c r="X228" s="178" t="str">
        <f>CHOOSE(MATCH(W:W,{0,1,90,120,800000000}),"VACIO","90 y -","90-120","&gt;120","")</f>
        <v>90 y -</v>
      </c>
      <c r="Y228" s="166" t="s">
        <v>63</v>
      </c>
      <c r="Z228" s="166" t="s">
        <v>63</v>
      </c>
      <c r="AA228" s="166" t="s">
        <v>63</v>
      </c>
      <c r="AB228" s="166" t="s">
        <v>63</v>
      </c>
      <c r="AC228" s="166" t="s">
        <v>72</v>
      </c>
      <c r="AD228" s="208" t="s">
        <v>73</v>
      </c>
      <c r="AE228" s="228">
        <v>43538</v>
      </c>
      <c r="AF228" s="209" t="s">
        <v>74</v>
      </c>
      <c r="AG228" s="227" t="s">
        <v>63</v>
      </c>
      <c r="AH228" s="227"/>
      <c r="AI228" s="209"/>
      <c r="AJ228" s="229">
        <v>198</v>
      </c>
      <c r="AK228" s="167">
        <v>43707</v>
      </c>
      <c r="AL228" s="166">
        <v>169</v>
      </c>
      <c r="AM228" s="166">
        <v>101</v>
      </c>
      <c r="AN228" s="178" t="str">
        <f>CHOOSE(MATCH(AM:AM,{0,1,100,800000000}),"VACIO","100 y -","100 y +","")</f>
        <v>100 y +</v>
      </c>
      <c r="AO228" s="166">
        <v>43</v>
      </c>
      <c r="AP228" s="166">
        <v>126</v>
      </c>
      <c r="AQ228" s="166">
        <v>8</v>
      </c>
      <c r="AR228" s="178" t="str">
        <f>CHOOSE(MATCH(AQ:AQ,{0,1,7,8,9,12,30}),"VACIO","7 y -","7-8","8-9","9-12","&gt;12","")</f>
        <v>8-9</v>
      </c>
      <c r="AS228" s="166">
        <v>64</v>
      </c>
      <c r="AT228" s="178" t="str">
        <f>CHOOSE(MATCH(AS:AS,{0,0.1,30,80000000}),"VACIO","30 y -","30 y +","")</f>
        <v>30 y +</v>
      </c>
      <c r="AU228" s="166">
        <v>0.9</v>
      </c>
      <c r="AV228" s="238">
        <v>39</v>
      </c>
      <c r="AW228" s="178" t="str">
        <f>CHOOSE(MATCH(AV:AV,{0,0.1,30,80000000}),"VACIO","30 y -","30 y +","")</f>
        <v>30 y +</v>
      </c>
      <c r="AX228" s="166">
        <v>94</v>
      </c>
      <c r="AY228" s="178" t="str">
        <f ca="1">CHOOSE(MATCH(AX:AX,{0,1,15,30,45,60,80000000}),"VACIO","15 y -","15-29","30-44","45-59","60 y +","")</f>
        <v>60 y +</v>
      </c>
      <c r="AZ228" s="166"/>
      <c r="BA228" s="167">
        <v>43159</v>
      </c>
      <c r="BB228" s="247" t="str">
        <f ca="1" t="shared" si="25"/>
        <v>No Vigente</v>
      </c>
      <c r="BC228" s="166"/>
      <c r="BD228" s="167">
        <v>43832</v>
      </c>
      <c r="BE228" s="167">
        <v>43862</v>
      </c>
      <c r="BF228" s="251" t="str">
        <f ca="1" t="shared" si="21"/>
        <v>activo</v>
      </c>
      <c r="BG228" s="208"/>
    </row>
    <row r="229" s="129" customFormat="1" ht="15" customHeight="1" spans="1:59">
      <c r="A229" s="145" t="s">
        <v>696</v>
      </c>
      <c r="B229" s="146" t="s">
        <v>697</v>
      </c>
      <c r="C229" s="146">
        <v>456</v>
      </c>
      <c r="D229" s="147">
        <v>11636</v>
      </c>
      <c r="E229" s="175">
        <f ca="1" t="shared" si="22"/>
        <v>43990</v>
      </c>
      <c r="F229" s="176">
        <f ca="1" t="shared" si="23"/>
        <v>32354</v>
      </c>
      <c r="G229" s="177">
        <f ca="1" t="shared" si="24"/>
        <v>88</v>
      </c>
      <c r="H229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229" s="146">
        <v>1</v>
      </c>
      <c r="J229" s="147">
        <v>40674</v>
      </c>
      <c r="K229" s="146" t="s">
        <v>101</v>
      </c>
      <c r="L229" s="146" t="s">
        <v>102</v>
      </c>
      <c r="M229" s="146" t="s">
        <v>698</v>
      </c>
      <c r="N229" s="146" t="s">
        <v>62</v>
      </c>
      <c r="O229" s="146" t="s">
        <v>62</v>
      </c>
      <c r="P229" s="143" t="s">
        <v>63</v>
      </c>
      <c r="Q229" s="143" t="s">
        <v>63</v>
      </c>
      <c r="R229" s="146">
        <v>129.5</v>
      </c>
      <c r="S229" s="146">
        <v>89</v>
      </c>
      <c r="T229" s="146" t="s">
        <v>64</v>
      </c>
      <c r="U229" s="146">
        <v>148</v>
      </c>
      <c r="V229" s="178" t="str">
        <f>CHOOSE(MATCH(U:U,{0,1,140,150,160,800000000}),"VACIO","140 y -","140-150","150-160","&gt;160","")</f>
        <v>140-150</v>
      </c>
      <c r="W229" s="146">
        <v>80</v>
      </c>
      <c r="X229" s="178" t="str">
        <f>CHOOSE(MATCH(W:W,{0,1,90,120,800000000}),"VACIO","90 y -","90-120","&gt;120","")</f>
        <v>90 y -</v>
      </c>
      <c r="Y229" s="146" t="s">
        <v>63</v>
      </c>
      <c r="Z229" s="146" t="s">
        <v>65</v>
      </c>
      <c r="AA229" s="146" t="s">
        <v>65</v>
      </c>
      <c r="AB229" s="146" t="s">
        <v>65</v>
      </c>
      <c r="AC229" s="146" t="s">
        <v>72</v>
      </c>
      <c r="AD229" s="196" t="s">
        <v>73</v>
      </c>
      <c r="AE229" s="197"/>
      <c r="AF229" s="197"/>
      <c r="AG229" s="219" t="s">
        <v>63</v>
      </c>
      <c r="AH229" s="219" t="s">
        <v>699</v>
      </c>
      <c r="AI229" s="198">
        <v>43608</v>
      </c>
      <c r="AJ229" s="218">
        <v>84</v>
      </c>
      <c r="AK229" s="147">
        <v>43614</v>
      </c>
      <c r="AL229" s="146">
        <v>146</v>
      </c>
      <c r="AM229" s="146">
        <v>88.4</v>
      </c>
      <c r="AN229" s="178" t="str">
        <f>CHOOSE(MATCH(AM:AM,{0;1;100;800000000}),"VACIO","100 y -","100 y +","")</f>
        <v>100 y -</v>
      </c>
      <c r="AO229" s="146">
        <v>53</v>
      </c>
      <c r="AP229" s="146">
        <v>48</v>
      </c>
      <c r="AQ229" s="146"/>
      <c r="AR229" s="178" t="str">
        <f>CHOOSE(MATCH(AQ:AQ,{0,1,7,8,9,12,30}),"VACIO","7 y -","7-8","8-9","9-12","&gt;12","")</f>
        <v>VACIO</v>
      </c>
      <c r="AS229" s="146">
        <v>112</v>
      </c>
      <c r="AT229" s="178" t="str">
        <f>CHOOSE(MATCH(AS:AS,{0,0.1,30,80000000}),"VACIO","30 y -","30 y +","")</f>
        <v>30 y +</v>
      </c>
      <c r="AU229" s="146">
        <v>1.3</v>
      </c>
      <c r="AV229" s="236"/>
      <c r="AW229" s="178" t="str">
        <f>CHOOSE(MATCH(AV:AV,{0,0.1,30,80000000}),"VACIO","30 y -","30 y +","")</f>
        <v>VACIO</v>
      </c>
      <c r="AX229" s="242">
        <v>71</v>
      </c>
      <c r="AY229" s="178" t="str">
        <f ca="1">CHOOSE(MATCH(AX:AX,{0,1,15,30,45,60,80000000}),"VACIO","15 y -","15-29","30-44","45-59","60 y +","")</f>
        <v>60 y +</v>
      </c>
      <c r="AZ229" s="146" t="s">
        <v>76</v>
      </c>
      <c r="BA229" s="147"/>
      <c r="BB229" s="247" t="str">
        <f ca="1" t="shared" si="25"/>
        <v>No Vigente</v>
      </c>
      <c r="BC229" s="146"/>
      <c r="BD229" s="147">
        <v>43844</v>
      </c>
      <c r="BE229" s="147">
        <v>43952</v>
      </c>
      <c r="BF229" s="251" t="str">
        <f ca="1" t="shared" si="21"/>
        <v>activo</v>
      </c>
      <c r="BG229" s="196"/>
    </row>
    <row r="230" s="129" customFormat="1" ht="15" customHeight="1" spans="1:59">
      <c r="A230" s="145" t="s">
        <v>700</v>
      </c>
      <c r="B230" s="146" t="s">
        <v>701</v>
      </c>
      <c r="C230" s="146">
        <v>5352</v>
      </c>
      <c r="D230" s="147">
        <v>19960</v>
      </c>
      <c r="E230" s="175">
        <f ca="1" t="shared" si="22"/>
        <v>43990</v>
      </c>
      <c r="F230" s="176">
        <f ca="1" t="shared" si="23"/>
        <v>24030</v>
      </c>
      <c r="G230" s="177">
        <f ca="1" t="shared" si="24"/>
        <v>65</v>
      </c>
      <c r="H23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30" s="146">
        <v>1</v>
      </c>
      <c r="J230" s="147">
        <v>40352</v>
      </c>
      <c r="K230" s="146" t="s">
        <v>101</v>
      </c>
      <c r="L230" s="146" t="s">
        <v>102</v>
      </c>
      <c r="M230" s="146"/>
      <c r="N230" s="146" t="s">
        <v>62</v>
      </c>
      <c r="O230" s="146" t="s">
        <v>62</v>
      </c>
      <c r="P230" s="143" t="s">
        <v>63</v>
      </c>
      <c r="Q230" s="143" t="s">
        <v>63</v>
      </c>
      <c r="R230" s="146">
        <v>65.4</v>
      </c>
      <c r="S230" s="146">
        <v>66.4</v>
      </c>
      <c r="T230" s="146" t="s">
        <v>76</v>
      </c>
      <c r="U230" s="146">
        <v>108</v>
      </c>
      <c r="V230" s="178" t="str">
        <f>CHOOSE(MATCH(U:U,{0;1;140;150;160;800000000}),"VACIO","140 y -","140-150","150-160","&gt;160","")</f>
        <v>140 y -</v>
      </c>
      <c r="W230" s="146">
        <v>78</v>
      </c>
      <c r="X230" s="178" t="str">
        <f>CHOOSE(MATCH(W:W,{0,1,90,120,800000000}),"VACIO","90 y -","90-120","&gt;120","")</f>
        <v>90 y -</v>
      </c>
      <c r="Y230" s="146" t="s">
        <v>65</v>
      </c>
      <c r="Z230" s="146" t="s">
        <v>65</v>
      </c>
      <c r="AA230" s="146" t="s">
        <v>65</v>
      </c>
      <c r="AB230" s="146" t="s">
        <v>65</v>
      </c>
      <c r="AC230" s="146" t="s">
        <v>72</v>
      </c>
      <c r="AD230" s="196" t="s">
        <v>73</v>
      </c>
      <c r="AE230" s="198">
        <v>43803</v>
      </c>
      <c r="AF230" s="197" t="s">
        <v>74</v>
      </c>
      <c r="AG230" s="219" t="s">
        <v>63</v>
      </c>
      <c r="AH230" s="219"/>
      <c r="AI230" s="197"/>
      <c r="AJ230" s="218">
        <v>78</v>
      </c>
      <c r="AK230" s="147">
        <v>42853</v>
      </c>
      <c r="AL230" s="146">
        <v>122</v>
      </c>
      <c r="AM230" s="146">
        <v>60</v>
      </c>
      <c r="AN230" s="178" t="str">
        <f>CHOOSE(MATCH(AM:AM,{0,1,100,800000000}),"VACIO","100 y -","100 y +","")</f>
        <v>100 y -</v>
      </c>
      <c r="AO230" s="146">
        <v>49</v>
      </c>
      <c r="AP230" s="146">
        <v>64</v>
      </c>
      <c r="AQ230" s="146">
        <v>9.19</v>
      </c>
      <c r="AR230" s="178" t="str">
        <f>CHOOSE(MATCH(AQ:AQ,{0,1,7,8,9,12,30}),"VACIO","7 y -","7-8","8-9","9-12","&gt;12","")</f>
        <v>9-12</v>
      </c>
      <c r="AS230" s="146">
        <v>30</v>
      </c>
      <c r="AT230" s="178" t="str">
        <f>CHOOSE(MATCH(AS:AS,{0,0.1,30,80000000}),"VACIO","30 y -","30 y +","")</f>
        <v>30 y +</v>
      </c>
      <c r="AU230" s="146">
        <v>0.8</v>
      </c>
      <c r="AV230" s="236">
        <f>IFERROR(AS:AS/AU:AU,"")</f>
        <v>37.5</v>
      </c>
      <c r="AW230" s="178" t="str">
        <f>CHOOSE(MATCH(AV:AV,{0,0.1,30,80000000}),"VACIO","30 y -","30 y +","")</f>
        <v>30 y +</v>
      </c>
      <c r="AX230" s="242">
        <v>95</v>
      </c>
      <c r="AY230" s="178" t="str">
        <f ca="1">CHOOSE(MATCH(AX:AX,{0,1,15,30,45,60,80000000}),"VACIO","15 y -","15-29","30-44","45-59","60 y +","")</f>
        <v>60 y +</v>
      </c>
      <c r="AZ230" s="146"/>
      <c r="BA230" s="147">
        <v>42906</v>
      </c>
      <c r="BB230" s="247" t="str">
        <f ca="1" t="shared" si="25"/>
        <v>No Vigente</v>
      </c>
      <c r="BC230" s="146" t="s">
        <v>77</v>
      </c>
      <c r="BD230" s="147">
        <v>43885</v>
      </c>
      <c r="BE230" s="147">
        <v>43922</v>
      </c>
      <c r="BF230" s="251" t="str">
        <f ca="1" t="shared" si="21"/>
        <v>activo</v>
      </c>
      <c r="BG230" s="196"/>
    </row>
    <row r="231" s="52" customFormat="1" ht="15" customHeight="1" spans="1:59">
      <c r="A231" s="55" t="s">
        <v>702</v>
      </c>
      <c r="B231" s="56" t="s">
        <v>703</v>
      </c>
      <c r="C231" s="56">
        <v>2624</v>
      </c>
      <c r="D231" s="57">
        <v>17087</v>
      </c>
      <c r="E231" s="175">
        <f ca="1" t="shared" si="22"/>
        <v>43990</v>
      </c>
      <c r="F231" s="176">
        <f ca="1" t="shared" si="23"/>
        <v>26903</v>
      </c>
      <c r="G231" s="64">
        <f ca="1" t="shared" si="24"/>
        <v>73</v>
      </c>
      <c r="H231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31" s="56">
        <v>1</v>
      </c>
      <c r="J231" s="57">
        <v>41816</v>
      </c>
      <c r="K231" s="56" t="s">
        <v>101</v>
      </c>
      <c r="L231" s="56" t="s">
        <v>102</v>
      </c>
      <c r="M231" s="56"/>
      <c r="N231" s="56" t="s">
        <v>62</v>
      </c>
      <c r="O231" s="56" t="s">
        <v>62</v>
      </c>
      <c r="P231" s="56" t="s">
        <v>65</v>
      </c>
      <c r="Q231" s="56" t="s">
        <v>65</v>
      </c>
      <c r="R231" s="56">
        <v>67.2</v>
      </c>
      <c r="S231" s="56">
        <v>59</v>
      </c>
      <c r="T231" s="56" t="s">
        <v>76</v>
      </c>
      <c r="U231" s="56">
        <v>128</v>
      </c>
      <c r="V231" s="178" t="str">
        <f>CHOOSE(MATCH(U:U,{0,1,140,150,160,800000000}),"VACIO","140 y -","140-150","150-160","&gt;160","")</f>
        <v>140 y -</v>
      </c>
      <c r="W231" s="56">
        <v>78</v>
      </c>
      <c r="X231" s="178" t="str">
        <f>CHOOSE(MATCH(W:W,{0,1,90,120,800000000}),"VACIO","90 y -","90-120","&gt;120","")</f>
        <v>90 y -</v>
      </c>
      <c r="Y231" s="56" t="s">
        <v>63</v>
      </c>
      <c r="Z231" s="56" t="s">
        <v>65</v>
      </c>
      <c r="AA231" s="56" t="s">
        <v>63</v>
      </c>
      <c r="AB231" s="56" t="s">
        <v>65</v>
      </c>
      <c r="AC231" s="56" t="s">
        <v>72</v>
      </c>
      <c r="AD231" s="72" t="s">
        <v>73</v>
      </c>
      <c r="AE231" s="261">
        <v>43804</v>
      </c>
      <c r="AF231" s="73" t="s">
        <v>74</v>
      </c>
      <c r="AG231" s="78" t="s">
        <v>63</v>
      </c>
      <c r="AH231" s="78" t="s">
        <v>704</v>
      </c>
      <c r="AI231" s="261">
        <v>43804</v>
      </c>
      <c r="AJ231" s="79">
        <v>275</v>
      </c>
      <c r="AK231" s="57">
        <v>43232</v>
      </c>
      <c r="AL231" s="56">
        <v>152</v>
      </c>
      <c r="AM231" s="56">
        <v>66</v>
      </c>
      <c r="AN231" s="178" t="str">
        <f>CHOOSE(MATCH(AM:AM,{0,1,100,800000000}),"VACIO","100 y -","100 y +","")</f>
        <v>100 y -</v>
      </c>
      <c r="AO231" s="56" t="s">
        <v>229</v>
      </c>
      <c r="AP231" s="56">
        <v>140</v>
      </c>
      <c r="AQ231" s="56">
        <v>10.6</v>
      </c>
      <c r="AR231" s="178" t="str">
        <f>CHOOSE(MATCH(AQ:AQ,{0,1,7,8,9,12,30}),"VACIO","7 y -","7-8","8-9","9-12","&gt;12","")</f>
        <v>9-12</v>
      </c>
      <c r="AS231" s="56">
        <v>10</v>
      </c>
      <c r="AT231" s="178" t="str">
        <f>CHOOSE(MATCH(AS:AS,{0,0.1,30,80000000}),"VACIO","30 y -","30 y +","")</f>
        <v>30 y -</v>
      </c>
      <c r="AU231" s="56">
        <v>1.2</v>
      </c>
      <c r="AV231" s="81">
        <f>IFERROR(AS:AS/AU:AU,"")</f>
        <v>8.33333333333333</v>
      </c>
      <c r="AW231" s="178" t="str">
        <f>CHOOSE(MATCH(AV:AV,{0,0.1,30,80000000}),"VACIO","30 y -","30 y +","")</f>
        <v>30 y -</v>
      </c>
      <c r="AX231" s="83">
        <v>60</v>
      </c>
      <c r="AY231" s="178" t="str">
        <f ca="1">CHOOSE(MATCH(AX:AX,{0,1,15,30,45,60,80000000}),"VACIO","15 y -","15-29","30-44","45-59","60 y +","")</f>
        <v>60 y +</v>
      </c>
      <c r="AZ231" s="56"/>
      <c r="BA231" s="57">
        <v>43270</v>
      </c>
      <c r="BB231" s="85" t="str">
        <f ca="1" t="shared" si="25"/>
        <v>No Vigente</v>
      </c>
      <c r="BC231" s="56"/>
      <c r="BD231" s="57">
        <v>43838</v>
      </c>
      <c r="BE231" s="57">
        <v>44075</v>
      </c>
      <c r="BF231" s="252" t="str">
        <f ca="1" t="shared" si="21"/>
        <v>activo</v>
      </c>
      <c r="BG231" s="307"/>
    </row>
    <row r="232" s="129" customFormat="1" ht="15" customHeight="1" spans="1:59">
      <c r="A232" s="145" t="s">
        <v>705</v>
      </c>
      <c r="B232" s="143" t="s">
        <v>706</v>
      </c>
      <c r="C232" s="143">
        <v>2730</v>
      </c>
      <c r="D232" s="144">
        <v>22890</v>
      </c>
      <c r="E232" s="175">
        <f ca="1" t="shared" si="22"/>
        <v>43990</v>
      </c>
      <c r="F232" s="176">
        <f ca="1" t="shared" si="23"/>
        <v>21100</v>
      </c>
      <c r="G232" s="177">
        <f ca="1" t="shared" si="24"/>
        <v>57</v>
      </c>
      <c r="H232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232" s="143">
        <v>1</v>
      </c>
      <c r="J232" s="144">
        <v>41788</v>
      </c>
      <c r="K232" s="143" t="s">
        <v>101</v>
      </c>
      <c r="L232" s="143" t="s">
        <v>60</v>
      </c>
      <c r="M232" s="143" t="s">
        <v>61</v>
      </c>
      <c r="N232" s="143" t="s">
        <v>62</v>
      </c>
      <c r="O232" s="143" t="s">
        <v>62</v>
      </c>
      <c r="P232" s="143" t="s">
        <v>63</v>
      </c>
      <c r="Q232" s="143" t="s">
        <v>63</v>
      </c>
      <c r="R232" s="143">
        <v>62.5</v>
      </c>
      <c r="S232" s="143">
        <v>67.2</v>
      </c>
      <c r="T232" s="143" t="s">
        <v>85</v>
      </c>
      <c r="U232" s="143">
        <v>160</v>
      </c>
      <c r="V232" s="178" t="str">
        <f>CHOOSE(MATCH(U:U,{0,1,140,150,160,800000000}),"VACIO","140 y -","140-150","150-160","&gt;160","")</f>
        <v>&gt;160</v>
      </c>
      <c r="W232" s="143">
        <v>90</v>
      </c>
      <c r="X232" s="178" t="str">
        <f>CHOOSE(MATCH(W:W,{0,1,90,120,800000000}),"VACIO","90 y -","90-120","&gt;120","")</f>
        <v>90-120</v>
      </c>
      <c r="Y232" s="143" t="s">
        <v>63</v>
      </c>
      <c r="Z232" s="143" t="s">
        <v>65</v>
      </c>
      <c r="AA232" s="143" t="s">
        <v>65</v>
      </c>
      <c r="AB232" s="143" t="s">
        <v>65</v>
      </c>
      <c r="AC232" s="143" t="s">
        <v>72</v>
      </c>
      <c r="AD232" s="193" t="s">
        <v>67</v>
      </c>
      <c r="AE232" s="195"/>
      <c r="AF232" s="195"/>
      <c r="AG232" s="216" t="s">
        <v>63</v>
      </c>
      <c r="AH232" s="216"/>
      <c r="AI232" s="195"/>
      <c r="AJ232" s="217">
        <v>104</v>
      </c>
      <c r="AK232" s="144">
        <v>43560</v>
      </c>
      <c r="AL232" s="143">
        <v>205</v>
      </c>
      <c r="AM232" s="143">
        <v>133</v>
      </c>
      <c r="AN232" s="178" t="str">
        <f>CHOOSE(MATCH(AM:AM,{0,1,100,800000000}),"VACIO","100 y -","100 y +","")</f>
        <v>100 y +</v>
      </c>
      <c r="AO232" s="143">
        <v>49</v>
      </c>
      <c r="AP232" s="143">
        <v>154</v>
      </c>
      <c r="AQ232" s="143"/>
      <c r="AR232" s="178" t="str">
        <f>CHOOSE(MATCH(AQ:AQ,{0,1,7,8,9,12,30}),"VACIO","7 y -","7-8","8-9","9-12","&gt;12","")</f>
        <v>VACIO</v>
      </c>
      <c r="AS232" s="143">
        <v>63</v>
      </c>
      <c r="AT232" s="178" t="str">
        <f>CHOOSE(MATCH(AS:AS,{0,0.1,30,80000000}),"VACIO","30 y -","30 y +","")</f>
        <v>30 y +</v>
      </c>
      <c r="AU232" s="143">
        <v>1.1</v>
      </c>
      <c r="AV232" s="236"/>
      <c r="AW232" s="178" t="str">
        <f>CHOOSE(MATCH(AV:AV,{0,0.1,30,80000000}),"VACIO","30 y -","30 y +","")</f>
        <v>VACIO</v>
      </c>
      <c r="AX232" s="242">
        <v>74</v>
      </c>
      <c r="AY232" s="178" t="str">
        <f ca="1">CHOOSE(MATCH(AX:AX,{0,1,15,30,45,60,80000000}),"VACIO","15 y -","15-29","30-44","45-59","60 y +","")</f>
        <v>60 y +</v>
      </c>
      <c r="AZ232" s="143" t="s">
        <v>76</v>
      </c>
      <c r="BA232" s="144"/>
      <c r="BB232" s="247" t="str">
        <f ca="1" t="shared" si="25"/>
        <v>No Vigente</v>
      </c>
      <c r="BC232" s="143"/>
      <c r="BD232" s="144">
        <v>43747</v>
      </c>
      <c r="BE232" s="144">
        <v>43922</v>
      </c>
      <c r="BF232" s="251" t="str">
        <f ca="1" t="shared" si="21"/>
        <v>activo</v>
      </c>
      <c r="BG232" s="193"/>
    </row>
    <row r="233" s="129" customFormat="1" ht="15" customHeight="1" spans="1:59">
      <c r="A233" s="145" t="s">
        <v>707</v>
      </c>
      <c r="B233" s="146" t="s">
        <v>708</v>
      </c>
      <c r="C233" s="146">
        <v>5267</v>
      </c>
      <c r="D233" s="147">
        <v>7631</v>
      </c>
      <c r="E233" s="175">
        <f ca="1" t="shared" si="22"/>
        <v>43990</v>
      </c>
      <c r="F233" s="176">
        <f ca="1" t="shared" si="23"/>
        <v>36359</v>
      </c>
      <c r="G233" s="177">
        <f ca="1" t="shared" si="24"/>
        <v>99</v>
      </c>
      <c r="H233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33" s="146">
        <v>1</v>
      </c>
      <c r="J233" s="147">
        <v>40477</v>
      </c>
      <c r="K233" s="146" t="s">
        <v>59</v>
      </c>
      <c r="L233" s="146" t="s">
        <v>102</v>
      </c>
      <c r="M233" s="146"/>
      <c r="N233" s="146" t="s">
        <v>62</v>
      </c>
      <c r="O233" s="146" t="s">
        <v>62</v>
      </c>
      <c r="P233" s="143" t="s">
        <v>63</v>
      </c>
      <c r="Q233" s="143" t="s">
        <v>63</v>
      </c>
      <c r="R233" s="146">
        <v>77.8</v>
      </c>
      <c r="S233" s="146">
        <v>67</v>
      </c>
      <c r="T233" s="146" t="s">
        <v>85</v>
      </c>
      <c r="U233" s="146">
        <v>192</v>
      </c>
      <c r="V233" s="178" t="str">
        <f>CHOOSE(MATCH(U:U,{0,1,140,150,160,800000000}),"VACIO","140 y -","140-150","150-160","&gt;160","")</f>
        <v>&gt;160</v>
      </c>
      <c r="W233" s="146">
        <v>92</v>
      </c>
      <c r="X233" s="178" t="str">
        <f>CHOOSE(MATCH(W:W,{0,1,90,120,800000000}),"VACIO","90 y -","90-120","&gt;120","")</f>
        <v>90-120</v>
      </c>
      <c r="Y233" s="146" t="s">
        <v>63</v>
      </c>
      <c r="Z233" s="146" t="s">
        <v>65</v>
      </c>
      <c r="AA233" s="146" t="s">
        <v>65</v>
      </c>
      <c r="AB233" s="146" t="s">
        <v>63</v>
      </c>
      <c r="AC233" s="146" t="s">
        <v>72</v>
      </c>
      <c r="AD233" s="196" t="s">
        <v>73</v>
      </c>
      <c r="AE233" s="198">
        <v>43852</v>
      </c>
      <c r="AF233" s="197" t="s">
        <v>333</v>
      </c>
      <c r="AG233" s="219" t="s">
        <v>63</v>
      </c>
      <c r="AH233" s="219" t="s">
        <v>709</v>
      </c>
      <c r="AI233" s="198">
        <v>43103</v>
      </c>
      <c r="AJ233" s="218">
        <v>88</v>
      </c>
      <c r="AK233" s="147">
        <v>43539</v>
      </c>
      <c r="AL233" s="146">
        <v>126</v>
      </c>
      <c r="AM233" s="146">
        <v>64.8</v>
      </c>
      <c r="AN233" s="178" t="str">
        <f>CHOOSE(MATCH(AM:AM,{0,1,100,800000000}),"VACIO","100 y -","100 y +","")</f>
        <v>100 y -</v>
      </c>
      <c r="AO233" s="146">
        <v>47</v>
      </c>
      <c r="AP233" s="146">
        <v>71</v>
      </c>
      <c r="AQ233" s="146">
        <v>6.3</v>
      </c>
      <c r="AR233" s="178" t="str">
        <f>CHOOSE(MATCH(AQ:AQ,{0,1,7,8,9,12,30}),"VACIO","7 y -","7-8","8-9","9-12","&gt;12","")</f>
        <v>7 y -</v>
      </c>
      <c r="AS233" s="146">
        <v>27</v>
      </c>
      <c r="AT233" s="178" t="str">
        <f>CHOOSE(MATCH(AS:AS,{0,0.1,30,80000000}),"VACIO","30 y -","30 y +","")</f>
        <v>30 y -</v>
      </c>
      <c r="AU233" s="146">
        <v>0.8</v>
      </c>
      <c r="AV233" s="236"/>
      <c r="AW233" s="178" t="str">
        <f>CHOOSE(MATCH(AV:AV,{0,0.1,30,80000000}),"VACIO","30 y -","30 y +","")</f>
        <v>VACIO</v>
      </c>
      <c r="AX233" s="242">
        <v>64</v>
      </c>
      <c r="AY233" s="178" t="str">
        <f ca="1">CHOOSE(MATCH(AX:AX,{0,1,15,30,45,60,80000000}),"VACIO","15 y -","15-29","30-44","45-59","60 y +","")</f>
        <v>60 y +</v>
      </c>
      <c r="AZ233" s="146"/>
      <c r="BA233" s="147">
        <v>42563</v>
      </c>
      <c r="BB233" s="247" t="str">
        <f ca="1" t="shared" si="25"/>
        <v>No Vigente</v>
      </c>
      <c r="BC233" s="146" t="s">
        <v>77</v>
      </c>
      <c r="BD233" s="147">
        <v>43852</v>
      </c>
      <c r="BE233" s="147">
        <v>44197</v>
      </c>
      <c r="BF233" s="251" t="str">
        <f ca="1" t="shared" ref="BF233:BF296" si="26">IF((E:E-BE:BE)&lt;395,"activo","pasivo")</f>
        <v>activo</v>
      </c>
      <c r="BG233" s="193"/>
    </row>
    <row r="234" s="129" customFormat="1" ht="15" customHeight="1" spans="1:59">
      <c r="A234" s="145" t="s">
        <v>710</v>
      </c>
      <c r="B234" s="301" t="s">
        <v>711</v>
      </c>
      <c r="C234" s="301">
        <v>676</v>
      </c>
      <c r="D234" s="302">
        <v>16823</v>
      </c>
      <c r="E234" s="175">
        <f ca="1" t="shared" si="22"/>
        <v>43990</v>
      </c>
      <c r="F234" s="176">
        <f ca="1" t="shared" si="23"/>
        <v>27167</v>
      </c>
      <c r="G234" s="177">
        <f ca="1" t="shared" si="24"/>
        <v>74</v>
      </c>
      <c r="H234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34" s="146">
        <v>1</v>
      </c>
      <c r="J234" s="302">
        <v>38085</v>
      </c>
      <c r="K234" s="301" t="s">
        <v>101</v>
      </c>
      <c r="L234" s="301" t="s">
        <v>60</v>
      </c>
      <c r="M234" s="301"/>
      <c r="N234" s="301" t="s">
        <v>62</v>
      </c>
      <c r="O234" s="301" t="s">
        <v>62</v>
      </c>
      <c r="P234" s="143" t="s">
        <v>63</v>
      </c>
      <c r="Q234" s="143" t="s">
        <v>63</v>
      </c>
      <c r="R234" s="146">
        <v>77</v>
      </c>
      <c r="S234" s="146">
        <v>77</v>
      </c>
      <c r="T234" s="146" t="s">
        <v>76</v>
      </c>
      <c r="U234" s="301">
        <v>139</v>
      </c>
      <c r="V234" s="178" t="str">
        <f>CHOOSE(MATCH(U:U,{0,1,140,150,160,800000000}),"VACIO","140 y -","140-150","150-160","&gt;160","")</f>
        <v>140 y -</v>
      </c>
      <c r="W234" s="146">
        <v>107</v>
      </c>
      <c r="X234" s="178" t="str">
        <f>CHOOSE(MATCH(W:W,{0,1,90,120,800000000}),"VACIO","90 y -","90-120","&gt;120","")</f>
        <v>90-120</v>
      </c>
      <c r="Y234" s="146" t="s">
        <v>63</v>
      </c>
      <c r="Z234" s="146" t="s">
        <v>65</v>
      </c>
      <c r="AA234" s="146" t="s">
        <v>65</v>
      </c>
      <c r="AB234" s="146" t="s">
        <v>63</v>
      </c>
      <c r="AC234" s="301" t="s">
        <v>72</v>
      </c>
      <c r="AD234" s="196" t="s">
        <v>74</v>
      </c>
      <c r="AE234" s="197"/>
      <c r="AF234" s="197"/>
      <c r="AG234" s="219" t="s">
        <v>63</v>
      </c>
      <c r="AH234" s="219" t="s">
        <v>233</v>
      </c>
      <c r="AI234" s="198">
        <v>43551</v>
      </c>
      <c r="AJ234" s="305">
        <v>92</v>
      </c>
      <c r="AK234" s="302">
        <v>43573</v>
      </c>
      <c r="AL234" s="301">
        <v>159</v>
      </c>
      <c r="AM234" s="301">
        <v>102</v>
      </c>
      <c r="AN234" s="178" t="str">
        <f>CHOOSE(MATCH(AM:AM,{0,1,100,800000000}),"VACIO","100 y -","100 y +","")</f>
        <v>100 y +</v>
      </c>
      <c r="AO234" s="301">
        <v>38</v>
      </c>
      <c r="AP234" s="301">
        <v>94</v>
      </c>
      <c r="AQ234" s="146"/>
      <c r="AR234" s="178" t="str">
        <f>CHOOSE(MATCH(AQ:AQ,{0,1,7,8,9,12,30}),"VACIO","7 y -","7-8","8-9","9-12","&gt;12","")</f>
        <v>VACIO</v>
      </c>
      <c r="AS234" s="301">
        <v>9</v>
      </c>
      <c r="AT234" s="178" t="str">
        <f>CHOOSE(MATCH(AS:AS,{0,0.1,30,80000000}),"VACIO","30 y -","30 y +","")</f>
        <v>30 y -</v>
      </c>
      <c r="AU234" s="301">
        <v>0.9</v>
      </c>
      <c r="AV234" s="236">
        <f>IFERROR(AS:AS/AU:AU,"")</f>
        <v>10</v>
      </c>
      <c r="AW234" s="178" t="str">
        <f>CHOOSE(MATCH(AV:AV,{0,0.1,30,80000000}),"VACIO","30 y -","30 y +","")</f>
        <v>30 y -</v>
      </c>
      <c r="AX234" s="242">
        <v>94</v>
      </c>
      <c r="AY234" s="178" t="str">
        <f ca="1">CHOOSE(MATCH(AX:AX,{0,1,15,30,45,60,80000000}),"VACIO","15 y -","15-29","30-44","45-59","60 y +","")</f>
        <v>60 y +</v>
      </c>
      <c r="AZ234" s="301" t="s">
        <v>76</v>
      </c>
      <c r="BA234" s="147"/>
      <c r="BB234" s="247" t="str">
        <f ca="1" t="shared" si="25"/>
        <v>No Vigente</v>
      </c>
      <c r="BC234" s="146"/>
      <c r="BD234" s="302">
        <v>43888</v>
      </c>
      <c r="BE234" s="302">
        <v>44197</v>
      </c>
      <c r="BF234" s="251" t="str">
        <f ca="1" t="shared" si="26"/>
        <v>activo</v>
      </c>
      <c r="BG234" s="196"/>
    </row>
    <row r="235" s="129" customFormat="1" ht="15" customHeight="1" spans="1:59">
      <c r="A235" s="142" t="s">
        <v>712</v>
      </c>
      <c r="B235" s="143" t="s">
        <v>713</v>
      </c>
      <c r="C235" s="143">
        <v>6421</v>
      </c>
      <c r="D235" s="144">
        <v>18877</v>
      </c>
      <c r="E235" s="175">
        <f ca="1" t="shared" si="22"/>
        <v>43990</v>
      </c>
      <c r="F235" s="176">
        <f ca="1" t="shared" si="23"/>
        <v>25113</v>
      </c>
      <c r="G235" s="177">
        <f ca="1" t="shared" si="24"/>
        <v>68</v>
      </c>
      <c r="H23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35" s="143">
        <v>1</v>
      </c>
      <c r="J235" s="144">
        <v>41710</v>
      </c>
      <c r="K235" s="143" t="s">
        <v>101</v>
      </c>
      <c r="L235" s="143" t="s">
        <v>60</v>
      </c>
      <c r="M235" s="143" t="s">
        <v>714</v>
      </c>
      <c r="N235" s="143" t="s">
        <v>62</v>
      </c>
      <c r="O235" s="143" t="s">
        <v>62</v>
      </c>
      <c r="P235" s="143" t="s">
        <v>63</v>
      </c>
      <c r="Q235" s="143" t="s">
        <v>63</v>
      </c>
      <c r="R235" s="143">
        <v>90</v>
      </c>
      <c r="S235" s="143">
        <v>99</v>
      </c>
      <c r="T235" s="146" t="s">
        <v>85</v>
      </c>
      <c r="U235" s="143">
        <v>136</v>
      </c>
      <c r="V235" s="178" t="str">
        <f>CHOOSE(MATCH(U:U,{0;1;140;150;160;800000000}),"VACIO","140 y -","140-150","150-160","&gt;160","")</f>
        <v>140 y -</v>
      </c>
      <c r="W235" s="143">
        <v>88</v>
      </c>
      <c r="X235" s="178" t="str">
        <f>CHOOSE(MATCH(W:W,{0,1,90,120,800000000}),"VACIO","90 y -","90-120","&gt;120","")</f>
        <v>90 y -</v>
      </c>
      <c r="Y235" s="143" t="s">
        <v>63</v>
      </c>
      <c r="Z235" s="143" t="s">
        <v>65</v>
      </c>
      <c r="AA235" s="143" t="s">
        <v>65</v>
      </c>
      <c r="AB235" s="143" t="s">
        <v>65</v>
      </c>
      <c r="AC235" s="143" t="s">
        <v>72</v>
      </c>
      <c r="AD235" s="193" t="s">
        <v>73</v>
      </c>
      <c r="AE235" s="195"/>
      <c r="AF235" s="195"/>
      <c r="AG235" s="216" t="s">
        <v>63</v>
      </c>
      <c r="AH235" s="216" t="s">
        <v>81</v>
      </c>
      <c r="AI235" s="194">
        <v>43621</v>
      </c>
      <c r="AJ235" s="217">
        <v>92</v>
      </c>
      <c r="AK235" s="144">
        <v>43460</v>
      </c>
      <c r="AL235" s="143">
        <v>157</v>
      </c>
      <c r="AM235" s="143">
        <v>76</v>
      </c>
      <c r="AN235" s="178" t="str">
        <f>CHOOSE(MATCH(AM:AM,{0,1,100,800000000}),"VACIO","100 y -","100 y +","")</f>
        <v>100 y -</v>
      </c>
      <c r="AO235" s="143">
        <v>48</v>
      </c>
      <c r="AP235" s="143">
        <v>166</v>
      </c>
      <c r="AQ235" s="143"/>
      <c r="AR235" s="178" t="str">
        <f>CHOOSE(MATCH(AQ:AQ,{0,1,7,8,9,12,30}),"VACIO","7 y -","7-8","8-9","9-12","&gt;12","")</f>
        <v>VACIO</v>
      </c>
      <c r="AS235" s="143"/>
      <c r="AT235" s="178" t="str">
        <f>CHOOSE(MATCH(AS:AS,{0,0.1,30,80000000}),"VACIO","30 y -","30 y +","")</f>
        <v>VACIO</v>
      </c>
      <c r="AU235" s="143">
        <v>0.8</v>
      </c>
      <c r="AV235" s="236"/>
      <c r="AW235" s="178" t="str">
        <f>CHOOSE(MATCH(AV:AV,{0,0.1,30,80000000}),"VACIO","30 y -","30 y +","")</f>
        <v>VACIO</v>
      </c>
      <c r="AX235" s="242">
        <v>92</v>
      </c>
      <c r="AY235" s="178" t="str">
        <f ca="1">CHOOSE(MATCH(AX:AX,{0,1,15,30,45,60,80000000}),"VACIO","15 y -","15-29","30-44","45-59","60 y +","")</f>
        <v>60 y +</v>
      </c>
      <c r="AZ235" s="143" t="s">
        <v>76</v>
      </c>
      <c r="BA235" s="144"/>
      <c r="BB235" s="247" t="str">
        <f ca="1" t="shared" si="25"/>
        <v>No Vigente</v>
      </c>
      <c r="BC235" s="143"/>
      <c r="BD235" s="144">
        <v>43669</v>
      </c>
      <c r="BE235" s="144">
        <v>43831</v>
      </c>
      <c r="BF235" s="251" t="str">
        <f ca="1" t="shared" si="26"/>
        <v>activo</v>
      </c>
      <c r="BG235" s="196"/>
    </row>
    <row r="236" s="129" customFormat="1" ht="15" customHeight="1" spans="1:59">
      <c r="A236" s="303" t="s">
        <v>715</v>
      </c>
      <c r="B236" s="166" t="s">
        <v>716</v>
      </c>
      <c r="C236" s="143">
        <v>6186</v>
      </c>
      <c r="D236" s="144">
        <v>15179</v>
      </c>
      <c r="E236" s="175">
        <f ca="1" t="shared" si="22"/>
        <v>43990</v>
      </c>
      <c r="F236" s="176">
        <f ca="1" t="shared" si="23"/>
        <v>28811</v>
      </c>
      <c r="G236" s="177">
        <f ca="1" t="shared" si="24"/>
        <v>78</v>
      </c>
      <c r="H23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36" s="143">
        <v>1</v>
      </c>
      <c r="J236" s="144">
        <v>42979</v>
      </c>
      <c r="K236" s="143" t="s">
        <v>59</v>
      </c>
      <c r="L236" s="143" t="s">
        <v>102</v>
      </c>
      <c r="M236" s="143" t="s">
        <v>131</v>
      </c>
      <c r="N236" s="143"/>
      <c r="O236" s="143"/>
      <c r="P236" s="143" t="s">
        <v>63</v>
      </c>
      <c r="Q236" s="143" t="s">
        <v>63</v>
      </c>
      <c r="R236" s="143">
        <v>81</v>
      </c>
      <c r="S236" s="143">
        <v>76.5</v>
      </c>
      <c r="T236" s="143" t="s">
        <v>64</v>
      </c>
      <c r="U236" s="143">
        <v>128</v>
      </c>
      <c r="V236" s="178" t="str">
        <f>CHOOSE(MATCH(U:U,{0,1,140,150,160,800000000}),"VACIO","140 y -","140-150","150-160","&gt;160","")</f>
        <v>140 y -</v>
      </c>
      <c r="W236" s="143">
        <v>78</v>
      </c>
      <c r="X236" s="178" t="str">
        <f>CHOOSE(MATCH(W:W,{0,1,90,120,800000000}),"VACIO","90 y -","90-120","&gt;120","")</f>
        <v>90 y -</v>
      </c>
      <c r="Y236" s="143" t="s">
        <v>63</v>
      </c>
      <c r="Z236" s="143" t="s">
        <v>65</v>
      </c>
      <c r="AA236" s="143" t="s">
        <v>63</v>
      </c>
      <c r="AB236" s="143" t="s">
        <v>65</v>
      </c>
      <c r="AC236" s="143" t="s">
        <v>72</v>
      </c>
      <c r="AD236" s="193" t="s">
        <v>73</v>
      </c>
      <c r="AE236" s="194">
        <v>43139</v>
      </c>
      <c r="AF236" s="195" t="s">
        <v>74</v>
      </c>
      <c r="AG236" s="216"/>
      <c r="AH236" s="216" t="s">
        <v>81</v>
      </c>
      <c r="AI236" s="194">
        <v>42387</v>
      </c>
      <c r="AJ236" s="217">
        <v>106</v>
      </c>
      <c r="AK236" s="144">
        <v>43328</v>
      </c>
      <c r="AL236" s="143">
        <v>150</v>
      </c>
      <c r="AM236" s="143">
        <v>77</v>
      </c>
      <c r="AN236" s="178" t="str">
        <f>CHOOSE(MATCH(AM:AM,{0,1,100,800000000}),"VACIO","100 y -","100 y +","")</f>
        <v>100 y -</v>
      </c>
      <c r="AO236" s="143">
        <v>55</v>
      </c>
      <c r="AP236" s="143">
        <v>91</v>
      </c>
      <c r="AQ236" s="143">
        <v>6.6</v>
      </c>
      <c r="AR236" s="178" t="str">
        <f>CHOOSE(MATCH(AQ:AQ,{0,1,7,8,9,12,30}),"VACIO","7 y -","7-8","8-9","9-12","&gt;12","")</f>
        <v>7 y -</v>
      </c>
      <c r="AS236" s="143">
        <v>1</v>
      </c>
      <c r="AT236" s="178" t="str">
        <f>CHOOSE(MATCH(AS:AS,{0;0.1;30;80000000}),"VACIO","30 y -","30 y +","")</f>
        <v>30 y -</v>
      </c>
      <c r="AU236" s="143">
        <v>0.7</v>
      </c>
      <c r="AV236" s="236">
        <f>IFERROR(AS:AS/AU:AU,"")</f>
        <v>1.42857142857143</v>
      </c>
      <c r="AW236" s="178" t="str">
        <f>CHOOSE(MATCH(AV:AV,{0,0.1,30,80000000}),"VACIO","30 y -","30 y +","")</f>
        <v>30 y -</v>
      </c>
      <c r="AX236" s="242">
        <v>86</v>
      </c>
      <c r="AY236" s="178" t="str">
        <f ca="1">CHOOSE(MATCH(AX:AX,{0,1,15,30,45,60,80000000}),"VACIO","15 y -","15-29","30-44","45-59","60 y +","")</f>
        <v>60 y +</v>
      </c>
      <c r="AZ236" s="143" t="s">
        <v>76</v>
      </c>
      <c r="BA236" s="144">
        <v>42944</v>
      </c>
      <c r="BB236" s="247" t="str">
        <f ca="1" t="shared" si="25"/>
        <v>No Vigente</v>
      </c>
      <c r="BC236" s="143" t="s">
        <v>77</v>
      </c>
      <c r="BD236" s="144">
        <v>43328</v>
      </c>
      <c r="BE236" s="144">
        <v>43450</v>
      </c>
      <c r="BF236" s="251" t="str">
        <f ca="1" t="shared" si="26"/>
        <v>pasivo</v>
      </c>
      <c r="BG236" s="193"/>
    </row>
    <row r="237" s="129" customFormat="1" ht="15" customHeight="1" spans="1:59">
      <c r="A237" s="142" t="s">
        <v>717</v>
      </c>
      <c r="B237" s="143" t="s">
        <v>718</v>
      </c>
      <c r="C237" s="143">
        <v>1146</v>
      </c>
      <c r="D237" s="144">
        <v>16996</v>
      </c>
      <c r="E237" s="175">
        <f ca="1" t="shared" si="22"/>
        <v>43990</v>
      </c>
      <c r="F237" s="176">
        <f ca="1" t="shared" si="23"/>
        <v>26994</v>
      </c>
      <c r="G237" s="177">
        <f ca="1" t="shared" si="24"/>
        <v>73</v>
      </c>
      <c r="H23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37" s="143">
        <v>1</v>
      </c>
      <c r="J237" s="144">
        <v>42383</v>
      </c>
      <c r="K237" s="143" t="s">
        <v>59</v>
      </c>
      <c r="L237" s="143" t="s">
        <v>60</v>
      </c>
      <c r="M237" s="143" t="s">
        <v>719</v>
      </c>
      <c r="N237" s="143" t="s">
        <v>62</v>
      </c>
      <c r="O237" s="143" t="s">
        <v>89</v>
      </c>
      <c r="P237" s="143" t="s">
        <v>63</v>
      </c>
      <c r="Q237" s="143" t="s">
        <v>63</v>
      </c>
      <c r="R237" s="143">
        <v>76</v>
      </c>
      <c r="S237" s="143">
        <v>70.5</v>
      </c>
      <c r="T237" s="143" t="s">
        <v>76</v>
      </c>
      <c r="U237" s="143">
        <v>170</v>
      </c>
      <c r="V237" s="178" t="str">
        <f>CHOOSE(MATCH(U:U,{0,1,140,150,160,800000000}),"VACIO","140 y -","140-150","150-160","&gt;160","")</f>
        <v>&gt;160</v>
      </c>
      <c r="W237" s="143">
        <v>80</v>
      </c>
      <c r="X237" s="178" t="str">
        <f>CHOOSE(MATCH(W:W,{0,1,90,120,800000000}),"VACIO","90 y -","90-120","&gt;120","")</f>
        <v>90 y -</v>
      </c>
      <c r="Y237" s="143" t="s">
        <v>63</v>
      </c>
      <c r="Z237" s="143" t="s">
        <v>65</v>
      </c>
      <c r="AA237" s="143" t="s">
        <v>65</v>
      </c>
      <c r="AB237" s="143" t="s">
        <v>63</v>
      </c>
      <c r="AC237" s="143" t="s">
        <v>72</v>
      </c>
      <c r="AD237" s="193" t="s">
        <v>67</v>
      </c>
      <c r="AE237" s="195"/>
      <c r="AF237" s="195"/>
      <c r="AG237" s="216" t="s">
        <v>63</v>
      </c>
      <c r="AH237" s="216" t="s">
        <v>720</v>
      </c>
      <c r="AI237" s="194">
        <v>43531</v>
      </c>
      <c r="AJ237" s="217">
        <v>89</v>
      </c>
      <c r="AK237" s="144">
        <v>43249</v>
      </c>
      <c r="AL237" s="143">
        <v>193</v>
      </c>
      <c r="AM237" s="143">
        <v>117</v>
      </c>
      <c r="AN237" s="178" t="str">
        <f>CHOOSE(MATCH(AM:AM,{0,1,100,800000000}),"VACIO","100 y -","100 y +","")</f>
        <v>100 y +</v>
      </c>
      <c r="AO237" s="143">
        <v>51</v>
      </c>
      <c r="AP237" s="143">
        <v>123</v>
      </c>
      <c r="AQ237" s="143"/>
      <c r="AR237" s="178" t="str">
        <f>CHOOSE(MATCH(AQ:AQ,{0,1,7,8,9,12,30}),"VACIO","7 y -","7-8","8-9","9-12","&gt;12","")</f>
        <v>VACIO</v>
      </c>
      <c r="AS237" s="143">
        <v>1</v>
      </c>
      <c r="AT237" s="178" t="str">
        <f>CHOOSE(MATCH(AS:AS,{0,0.1,30,80000000}),"VACIO","30 y -","30 y +","")</f>
        <v>30 y -</v>
      </c>
      <c r="AU237" s="143">
        <v>0.9</v>
      </c>
      <c r="AV237" s="236">
        <f>IFERROR(AS:AS/AU:AU,"")</f>
        <v>1.11111111111111</v>
      </c>
      <c r="AW237" s="178" t="str">
        <f>CHOOSE(MATCH(AV:AV,{0,0.1,30,80000000}),"VACIO","30 y -","30 y +","")</f>
        <v>30 y -</v>
      </c>
      <c r="AX237" s="242">
        <v>64</v>
      </c>
      <c r="AY237" s="178" t="str">
        <f ca="1">CHOOSE(MATCH(AX:AX,{0,1,15,30,45,60,80000000}),"VACIO","15 y -","15-29","30-44","45-59","60 y +","")</f>
        <v>60 y +</v>
      </c>
      <c r="AZ237" s="143" t="s">
        <v>76</v>
      </c>
      <c r="BA237" s="144"/>
      <c r="BB237" s="247" t="str">
        <f ca="1" t="shared" si="25"/>
        <v>No Vigente</v>
      </c>
      <c r="BC237" s="143"/>
      <c r="BD237" s="144">
        <v>43607</v>
      </c>
      <c r="BE237" s="144">
        <v>43647</v>
      </c>
      <c r="BF237" s="251" t="str">
        <f ca="1" t="shared" si="26"/>
        <v>activo</v>
      </c>
      <c r="BG237" s="193"/>
    </row>
    <row r="238" s="52" customFormat="1" ht="15" customHeight="1" spans="1:59">
      <c r="A238" s="148" t="s">
        <v>721</v>
      </c>
      <c r="B238" s="149" t="s">
        <v>722</v>
      </c>
      <c r="C238" s="149">
        <v>2374</v>
      </c>
      <c r="D238" s="150">
        <v>20038</v>
      </c>
      <c r="E238" s="175">
        <f ca="1" t="shared" si="22"/>
        <v>43990</v>
      </c>
      <c r="F238" s="176">
        <f ca="1" t="shared" si="23"/>
        <v>23952</v>
      </c>
      <c r="G238" s="64">
        <f ca="1" t="shared" si="24"/>
        <v>65</v>
      </c>
      <c r="H238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38" s="149">
        <v>1</v>
      </c>
      <c r="J238" s="150">
        <v>37124</v>
      </c>
      <c r="K238" s="149" t="s">
        <v>59</v>
      </c>
      <c r="L238" s="149" t="s">
        <v>102</v>
      </c>
      <c r="M238" s="149" t="s">
        <v>124</v>
      </c>
      <c r="N238" s="149" t="s">
        <v>62</v>
      </c>
      <c r="O238" s="149" t="s">
        <v>62</v>
      </c>
      <c r="P238" s="56" t="s">
        <v>63</v>
      </c>
      <c r="Q238" s="56" t="s">
        <v>63</v>
      </c>
      <c r="R238" s="149">
        <v>58</v>
      </c>
      <c r="S238" s="149">
        <v>64</v>
      </c>
      <c r="T238" s="149" t="s">
        <v>64</v>
      </c>
      <c r="U238" s="149">
        <v>109</v>
      </c>
      <c r="V238" s="178" t="str">
        <f>CHOOSE(MATCH(U:U,{0,1,140,150,160,800000000}),"VACIO","140 y -","140-150","150-160","&gt;160","")</f>
        <v>140 y -</v>
      </c>
      <c r="W238" s="149">
        <v>83</v>
      </c>
      <c r="X238" s="178" t="str">
        <f>CHOOSE(MATCH(W:W,{0,1,90,120,800000000}),"VACIO","90 y -","90-120","&gt;120","")</f>
        <v>90 y -</v>
      </c>
      <c r="Y238" s="149" t="s">
        <v>63</v>
      </c>
      <c r="Z238" s="149" t="s">
        <v>65</v>
      </c>
      <c r="AA238" s="149" t="s">
        <v>65</v>
      </c>
      <c r="AB238" s="149" t="s">
        <v>65</v>
      </c>
      <c r="AC238" s="149" t="s">
        <v>72</v>
      </c>
      <c r="AD238" s="199" t="s">
        <v>73</v>
      </c>
      <c r="AE238" s="201">
        <v>43558</v>
      </c>
      <c r="AF238" s="200" t="s">
        <v>74</v>
      </c>
      <c r="AG238" s="220" t="s">
        <v>63</v>
      </c>
      <c r="AH238" s="220"/>
      <c r="AI238" s="200"/>
      <c r="AJ238" s="221">
        <v>123</v>
      </c>
      <c r="AK238" s="150">
        <v>43588</v>
      </c>
      <c r="AL238" s="149">
        <v>142</v>
      </c>
      <c r="AM238" s="149">
        <v>56</v>
      </c>
      <c r="AN238" s="178" t="str">
        <f>CHOOSE(MATCH(AM:AM,{0,1,100,800000000}),"VACIO","100 y -","100 y +","")</f>
        <v>100 y -</v>
      </c>
      <c r="AO238" s="149">
        <v>41</v>
      </c>
      <c r="AP238" s="149">
        <v>224</v>
      </c>
      <c r="AQ238" s="149">
        <v>5.8</v>
      </c>
      <c r="AR238" s="178" t="str">
        <f>CHOOSE(MATCH(AQ:AQ,{0,1,7,8,9,12,30}),"VACIO","7 y -","7-8","8-9","9-12","&gt;12","")</f>
        <v>7 y -</v>
      </c>
      <c r="AS238" s="149">
        <v>1</v>
      </c>
      <c r="AT238" s="178" t="str">
        <f>CHOOSE(MATCH(AS:AS,{0,0.1,30,80000000}),"VACIO","30 y -","30 y +","")</f>
        <v>30 y -</v>
      </c>
      <c r="AU238" s="149">
        <v>0.8</v>
      </c>
      <c r="AV238" s="81">
        <v>5.43</v>
      </c>
      <c r="AW238" s="178" t="str">
        <f>CHOOSE(MATCH(AV:AV,{0,0.1,30,80000000}),"VACIO","30 y -","30 y +","")</f>
        <v>30 y -</v>
      </c>
      <c r="AX238" s="83">
        <v>77</v>
      </c>
      <c r="AY238" s="178" t="str">
        <f ca="1">CHOOSE(MATCH(AX:AX,{0,1,15,30,45,60,80000000}),"VACIO","15 y -","15-29","30-44","45-59","60 y +","")</f>
        <v>60 y +</v>
      </c>
      <c r="AZ238" s="149"/>
      <c r="BA238" s="150">
        <v>43306</v>
      </c>
      <c r="BB238" s="85" t="str">
        <f ca="1" t="shared" si="25"/>
        <v>No Vigente</v>
      </c>
      <c r="BC238" s="149" t="s">
        <v>77</v>
      </c>
      <c r="BD238" s="150">
        <v>43706</v>
      </c>
      <c r="BE238" s="150">
        <v>43770</v>
      </c>
      <c r="BF238" s="252" t="str">
        <f ca="1" t="shared" si="26"/>
        <v>activo</v>
      </c>
      <c r="BG238" s="199"/>
    </row>
    <row r="239" s="129" customFormat="1" ht="15" customHeight="1" spans="1:59">
      <c r="A239" s="145" t="s">
        <v>723</v>
      </c>
      <c r="B239" s="146" t="s">
        <v>724</v>
      </c>
      <c r="C239" s="146">
        <v>814</v>
      </c>
      <c r="D239" s="147">
        <v>22570</v>
      </c>
      <c r="E239" s="175">
        <f ca="1" t="shared" si="22"/>
        <v>43990</v>
      </c>
      <c r="F239" s="176">
        <f ca="1" t="shared" si="23"/>
        <v>21420</v>
      </c>
      <c r="G239" s="177">
        <f ca="1" t="shared" si="24"/>
        <v>58</v>
      </c>
      <c r="H239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239" s="146">
        <v>1</v>
      </c>
      <c r="J239" s="147">
        <v>39742</v>
      </c>
      <c r="K239" s="146" t="s">
        <v>101</v>
      </c>
      <c r="L239" s="146" t="s">
        <v>60</v>
      </c>
      <c r="M239" s="146" t="s">
        <v>725</v>
      </c>
      <c r="N239" s="146" t="s">
        <v>62</v>
      </c>
      <c r="O239" s="146" t="s">
        <v>62</v>
      </c>
      <c r="P239" s="143" t="s">
        <v>63</v>
      </c>
      <c r="Q239" s="143" t="s">
        <v>63</v>
      </c>
      <c r="R239" s="146">
        <v>89.5</v>
      </c>
      <c r="S239" s="146">
        <v>99</v>
      </c>
      <c r="T239" s="146" t="s">
        <v>64</v>
      </c>
      <c r="U239" s="146">
        <v>124</v>
      </c>
      <c r="V239" s="178" t="str">
        <f>CHOOSE(MATCH(U:U,{0,1,140,150,160,800000000}),"VACIO","140 y -","140-150","150-160","&gt;160","")</f>
        <v>140 y -</v>
      </c>
      <c r="W239" s="146">
        <v>82</v>
      </c>
      <c r="X239" s="178" t="str">
        <f>CHOOSE(MATCH(W:W,{0,1,90,120,800000000}),"VACIO","90 y -","90-120","&gt;120","")</f>
        <v>90 y -</v>
      </c>
      <c r="Y239" s="146" t="s">
        <v>63</v>
      </c>
      <c r="Z239" s="146" t="s">
        <v>65</v>
      </c>
      <c r="AA239" s="146" t="s">
        <v>63</v>
      </c>
      <c r="AB239" s="146" t="s">
        <v>63</v>
      </c>
      <c r="AC239" s="146" t="s">
        <v>72</v>
      </c>
      <c r="AD239" s="196" t="s">
        <v>67</v>
      </c>
      <c r="AE239" s="197"/>
      <c r="AF239" s="197"/>
      <c r="AG239" s="219" t="s">
        <v>63</v>
      </c>
      <c r="AH239" s="219"/>
      <c r="AI239" s="197"/>
      <c r="AJ239" s="218">
        <v>82</v>
      </c>
      <c r="AK239" s="147">
        <v>43853</v>
      </c>
      <c r="AL239" s="146">
        <v>213</v>
      </c>
      <c r="AM239" s="146">
        <v>139</v>
      </c>
      <c r="AN239" s="178" t="str">
        <f>CHOOSE(MATCH(AM:AM,{0,1,100,800000000}),"VACIO","100 y -","100 y +","")</f>
        <v>100 y +</v>
      </c>
      <c r="AO239" s="146">
        <v>50</v>
      </c>
      <c r="AP239" s="146">
        <v>116</v>
      </c>
      <c r="AQ239" s="146"/>
      <c r="AR239" s="178" t="str">
        <f>CHOOSE(MATCH(AQ:AQ,{0,1,7,8,9,12,30}),"VACIO","7 y -","7-8","8-9","9-12","&gt;12","")</f>
        <v>VACIO</v>
      </c>
      <c r="AS239" s="143">
        <v>1</v>
      </c>
      <c r="AT239" s="178" t="str">
        <f>CHOOSE(MATCH(AS:AS,{0,0.1,30,80000000}),"VACIO","30 y -","30 y +","")</f>
        <v>30 y -</v>
      </c>
      <c r="AU239" s="146">
        <v>0.9</v>
      </c>
      <c r="AV239" s="236">
        <f>IFERROR(AS:AS/AU:AU,"")</f>
        <v>1.11111111111111</v>
      </c>
      <c r="AW239" s="178" t="str">
        <f>CHOOSE(MATCH(AV:AV,{0,0.1,30,80000000}),"VACIO","30 y -","30 y +","")</f>
        <v>30 y -</v>
      </c>
      <c r="AX239" s="242">
        <v>94.4</v>
      </c>
      <c r="AY239" s="178" t="str">
        <f ca="1">CHOOSE(MATCH(AX:AX,{0,1,15,30,45,60,80000000}),"VACIO","15 y -","15-29","30-44","45-59","60 y +","")</f>
        <v>60 y +</v>
      </c>
      <c r="AZ239" s="146"/>
      <c r="BA239" s="147"/>
      <c r="BB239" s="247" t="str">
        <f ca="1" t="shared" si="25"/>
        <v>No Vigente</v>
      </c>
      <c r="BC239" s="146"/>
      <c r="BD239" s="147">
        <v>43864</v>
      </c>
      <c r="BE239" s="144">
        <v>43952</v>
      </c>
      <c r="BF239" s="251" t="str">
        <f ca="1" t="shared" si="26"/>
        <v>activo</v>
      </c>
      <c r="BG239" s="196"/>
    </row>
    <row r="240" s="129" customFormat="1" ht="17.25" customHeight="1" spans="1:59">
      <c r="A240" s="145" t="s">
        <v>726</v>
      </c>
      <c r="B240" s="146" t="s">
        <v>727</v>
      </c>
      <c r="C240" s="146">
        <v>1061</v>
      </c>
      <c r="D240" s="147">
        <v>20158</v>
      </c>
      <c r="E240" s="175">
        <f ca="1" t="shared" si="22"/>
        <v>43990</v>
      </c>
      <c r="F240" s="176">
        <f ca="1" t="shared" si="23"/>
        <v>23832</v>
      </c>
      <c r="G240" s="177">
        <f ca="1" t="shared" si="24"/>
        <v>65</v>
      </c>
      <c r="H24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40" s="146">
        <v>1</v>
      </c>
      <c r="J240" s="147">
        <v>41459</v>
      </c>
      <c r="K240" s="146" t="s">
        <v>101</v>
      </c>
      <c r="L240" s="146" t="s">
        <v>102</v>
      </c>
      <c r="M240" s="146"/>
      <c r="N240" s="146"/>
      <c r="O240" s="146"/>
      <c r="P240" s="143" t="s">
        <v>63</v>
      </c>
      <c r="Q240" s="143" t="s">
        <v>63</v>
      </c>
      <c r="R240" s="146">
        <v>115</v>
      </c>
      <c r="S240" s="146">
        <v>119.1</v>
      </c>
      <c r="T240" s="146" t="s">
        <v>64</v>
      </c>
      <c r="U240" s="146">
        <v>130</v>
      </c>
      <c r="V240" s="178" t="str">
        <f>CHOOSE(MATCH(U:U,{0,1,140,150,160,800000000}),"VACIO","140 y -","140-150","150-160","&gt;160","")</f>
        <v>140 y -</v>
      </c>
      <c r="W240" s="146">
        <v>90</v>
      </c>
      <c r="X240" s="178" t="str">
        <f>CHOOSE(MATCH(W:W,{0,1,90,120,800000000}),"VACIO","90 y -","90-120","&gt;120","")</f>
        <v>90-120</v>
      </c>
      <c r="Y240" s="146" t="s">
        <v>63</v>
      </c>
      <c r="Z240" s="146" t="s">
        <v>65</v>
      </c>
      <c r="AA240" s="146" t="s">
        <v>65</v>
      </c>
      <c r="AB240" s="146" t="s">
        <v>63</v>
      </c>
      <c r="AC240" s="146" t="s">
        <v>66</v>
      </c>
      <c r="AD240" s="196" t="s">
        <v>73</v>
      </c>
      <c r="AE240" s="198">
        <v>42647</v>
      </c>
      <c r="AF240" s="197" t="s">
        <v>74</v>
      </c>
      <c r="AG240" s="219"/>
      <c r="AH240" s="219"/>
      <c r="AI240" s="197"/>
      <c r="AJ240" s="218">
        <v>100</v>
      </c>
      <c r="AK240" s="147">
        <v>42849</v>
      </c>
      <c r="AL240" s="146">
        <v>199</v>
      </c>
      <c r="AM240" s="146">
        <v>131</v>
      </c>
      <c r="AN240" s="178" t="str">
        <f>CHOOSE(MATCH(AM:AM,{0,1,100,800000000}),"VACIO","100 y -","100 y +","")</f>
        <v>100 y +</v>
      </c>
      <c r="AO240" s="146">
        <v>45</v>
      </c>
      <c r="AP240" s="146">
        <v>115</v>
      </c>
      <c r="AQ240" s="146">
        <v>5.8</v>
      </c>
      <c r="AR240" s="178" t="str">
        <f>CHOOSE(MATCH(AQ:AQ,{0,1,7,8,9,12,30}),"VACIO","7 y -","7-8","8-9","9-12","&gt;12","")</f>
        <v>7 y -</v>
      </c>
      <c r="AS240" s="146">
        <v>15</v>
      </c>
      <c r="AT240" s="178" t="str">
        <f>CHOOSE(MATCH(AS:AS,{0,0.1,30,80000000}),"VACIO","30 y -","30 y +","")</f>
        <v>30 y -</v>
      </c>
      <c r="AU240" s="146">
        <v>0.6</v>
      </c>
      <c r="AV240" s="236">
        <f>IFERROR(AS:AS/AU:AU,"")</f>
        <v>25</v>
      </c>
      <c r="AW240" s="178" t="str">
        <f>CHOOSE(MATCH(AV:AV,{0,0.1,30,80000000}),"VACIO","30 y -","30 y +","")</f>
        <v>30 y -</v>
      </c>
      <c r="AX240" s="242">
        <v>107</v>
      </c>
      <c r="AY240" s="178" t="str">
        <f ca="1">CHOOSE(MATCH(AX:AX,{0,1,15,30,45,60,80000000}),"VACIO","15 y -","15-29","30-44","45-59","60 y +","")</f>
        <v>60 y +</v>
      </c>
      <c r="AZ240" s="146" t="s">
        <v>76</v>
      </c>
      <c r="BA240" s="147">
        <v>41958</v>
      </c>
      <c r="BB240" s="247" t="str">
        <f ca="1" t="shared" si="25"/>
        <v>No Vigente</v>
      </c>
      <c r="BC240" s="146" t="s">
        <v>77</v>
      </c>
      <c r="BD240" s="147">
        <v>42871</v>
      </c>
      <c r="BE240" s="147">
        <v>43055</v>
      </c>
      <c r="BF240" s="251" t="str">
        <f ca="1" t="shared" si="26"/>
        <v>pasivo</v>
      </c>
      <c r="BG240" s="196" t="s">
        <v>105</v>
      </c>
    </row>
    <row r="241" s="129" customFormat="1" ht="15" customHeight="1" spans="1:59">
      <c r="A241" s="145" t="s">
        <v>728</v>
      </c>
      <c r="B241" s="146" t="s">
        <v>729</v>
      </c>
      <c r="C241" s="146">
        <v>2283</v>
      </c>
      <c r="D241" s="147">
        <v>15933</v>
      </c>
      <c r="E241" s="175">
        <f ca="1" t="shared" si="22"/>
        <v>43990</v>
      </c>
      <c r="F241" s="176">
        <f ca="1" t="shared" si="23"/>
        <v>28057</v>
      </c>
      <c r="G241" s="177">
        <f ca="1" t="shared" si="24"/>
        <v>76</v>
      </c>
      <c r="H241" s="178" t="s">
        <v>730</v>
      </c>
      <c r="I241" s="146">
        <v>1</v>
      </c>
      <c r="J241" s="147">
        <v>36279</v>
      </c>
      <c r="K241" s="146" t="s">
        <v>59</v>
      </c>
      <c r="L241" s="146" t="s">
        <v>60</v>
      </c>
      <c r="M241" s="146" t="s">
        <v>323</v>
      </c>
      <c r="N241" s="146" t="s">
        <v>62</v>
      </c>
      <c r="O241" s="146" t="s">
        <v>62</v>
      </c>
      <c r="P241" s="143" t="s">
        <v>63</v>
      </c>
      <c r="Q241" s="143" t="s">
        <v>63</v>
      </c>
      <c r="R241" s="146">
        <v>85.5</v>
      </c>
      <c r="S241" s="146">
        <v>79</v>
      </c>
      <c r="T241" s="146" t="s">
        <v>85</v>
      </c>
      <c r="U241" s="146">
        <v>130</v>
      </c>
      <c r="V241" s="178" t="str">
        <f>CHOOSE(MATCH(U:U,{0;1;140;150;160;800000000}),"VACIO","140 y -","140-150","150-160","&gt;160","")</f>
        <v>140 y -</v>
      </c>
      <c r="W241" s="146">
        <v>80</v>
      </c>
      <c r="X241" s="178" t="str">
        <f>CHOOSE(MATCH(W:W,{0,1,90,120,800000000}),"VACIO","90 y -","90-120","&gt;120","")</f>
        <v>90 y -</v>
      </c>
      <c r="Y241" s="146" t="s">
        <v>63</v>
      </c>
      <c r="Z241" s="146" t="s">
        <v>65</v>
      </c>
      <c r="AA241" s="146" t="s">
        <v>65</v>
      </c>
      <c r="AB241" s="146" t="s">
        <v>65</v>
      </c>
      <c r="AC241" s="146" t="s">
        <v>72</v>
      </c>
      <c r="AD241" s="196" t="s">
        <v>67</v>
      </c>
      <c r="AE241" s="197"/>
      <c r="AF241" s="197"/>
      <c r="AG241" s="219" t="s">
        <v>63</v>
      </c>
      <c r="AH241" s="219" t="s">
        <v>233</v>
      </c>
      <c r="AI241" s="198">
        <v>43818</v>
      </c>
      <c r="AJ241" s="218">
        <v>96</v>
      </c>
      <c r="AK241" s="147">
        <v>43661</v>
      </c>
      <c r="AL241" s="146">
        <v>194</v>
      </c>
      <c r="AM241" s="146">
        <v>107</v>
      </c>
      <c r="AN241" s="178" t="str">
        <f>CHOOSE(MATCH(AM:AM,{0;1;100;800000000}),"VACIO","100 y -","100 y +","")</f>
        <v>100 y +</v>
      </c>
      <c r="AO241" s="146">
        <v>53</v>
      </c>
      <c r="AP241" s="146">
        <v>168</v>
      </c>
      <c r="AQ241" s="146"/>
      <c r="AR241" s="178" t="str">
        <f>CHOOSE(MATCH(AQ:AQ,{0,1,7,8,9,12,30}),"VACIO","7 y -","7-8","8-9","9-12","&gt;12","")</f>
        <v>VACIO</v>
      </c>
      <c r="AS241" s="146">
        <v>9</v>
      </c>
      <c r="AT241" s="178" t="str">
        <f>CHOOSE(MATCH(AS:AS,{0,0.1,30,80000000}),"VACIO","30 y -","30 y +","")</f>
        <v>30 y -</v>
      </c>
      <c r="AU241" s="146">
        <v>0.8</v>
      </c>
      <c r="AV241" s="236">
        <f>IFERROR(AS:AS/AU:AU,"")</f>
        <v>11.25</v>
      </c>
      <c r="AW241" s="178" t="str">
        <f>CHOOSE(MATCH(AV:AV,{0,0.1,30,80000000}),"VACIO","30 y -","30 y +","")</f>
        <v>30 y -</v>
      </c>
      <c r="AX241" s="242">
        <v>72</v>
      </c>
      <c r="AY241" s="178" t="str">
        <f ca="1">CHOOSE(MATCH(AX:AX,{0,1,15,30,45,60,80000000}),"VACIO","15 y -","15-29","30-44","45-59","60 y +","")</f>
        <v>60 y +</v>
      </c>
      <c r="AZ241" s="146" t="s">
        <v>76</v>
      </c>
      <c r="BA241" s="147"/>
      <c r="BB241" s="247" t="str">
        <f ca="1" t="shared" si="25"/>
        <v>No Vigente</v>
      </c>
      <c r="BC241" s="146"/>
      <c r="BD241" s="147">
        <v>43818</v>
      </c>
      <c r="BE241" s="147">
        <v>44013</v>
      </c>
      <c r="BF241" s="251" t="str">
        <f ca="1" t="shared" si="26"/>
        <v>activo</v>
      </c>
      <c r="BG241" s="193"/>
    </row>
    <row r="242" s="129" customFormat="1" ht="15" customHeight="1" spans="1:59">
      <c r="A242" s="142" t="s">
        <v>731</v>
      </c>
      <c r="B242" s="143" t="s">
        <v>732</v>
      </c>
      <c r="C242" s="143">
        <v>6847</v>
      </c>
      <c r="D242" s="144">
        <v>24541</v>
      </c>
      <c r="E242" s="175">
        <f ca="1" t="shared" si="22"/>
        <v>43990</v>
      </c>
      <c r="F242" s="176">
        <f ca="1" t="shared" si="23"/>
        <v>19449</v>
      </c>
      <c r="G242" s="177">
        <f ca="1" t="shared" si="24"/>
        <v>53</v>
      </c>
      <c r="H24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242" s="143">
        <v>1</v>
      </c>
      <c r="J242" s="144">
        <v>42501</v>
      </c>
      <c r="K242" s="143" t="s">
        <v>59</v>
      </c>
      <c r="L242" s="143" t="s">
        <v>70</v>
      </c>
      <c r="M242" s="143" t="s">
        <v>124</v>
      </c>
      <c r="N242" s="143" t="s">
        <v>62</v>
      </c>
      <c r="O242" s="143" t="s">
        <v>62</v>
      </c>
      <c r="P242" s="143" t="s">
        <v>63</v>
      </c>
      <c r="Q242" s="143" t="s">
        <v>63</v>
      </c>
      <c r="R242" s="143">
        <v>48</v>
      </c>
      <c r="S242" s="143">
        <v>52.5</v>
      </c>
      <c r="T242" s="143" t="s">
        <v>76</v>
      </c>
      <c r="U242" s="143">
        <v>100</v>
      </c>
      <c r="V242" s="178" t="str">
        <f>CHOOSE(MATCH(U:U,{0;1;140;150;160;800000000}),"VACIO","140 y -","140-150","150-160","&gt;160","")</f>
        <v>140 y -</v>
      </c>
      <c r="W242" s="143">
        <v>78</v>
      </c>
      <c r="X242" s="178" t="str">
        <f>CHOOSE(MATCH(W:W,{0,1,90,120,800000000}),"VACIO","90 y -","90-120","&gt;120","")</f>
        <v>90 y -</v>
      </c>
      <c r="Y242" s="143" t="s">
        <v>63</v>
      </c>
      <c r="Z242" s="143" t="s">
        <v>63</v>
      </c>
      <c r="AA242" s="143" t="s">
        <v>65</v>
      </c>
      <c r="AB242" s="143" t="s">
        <v>63</v>
      </c>
      <c r="AC242" s="143" t="s">
        <v>72</v>
      </c>
      <c r="AD242" s="193" t="s">
        <v>73</v>
      </c>
      <c r="AE242" s="194">
        <v>43589</v>
      </c>
      <c r="AF242" s="195" t="s">
        <v>74</v>
      </c>
      <c r="AG242" s="216" t="s">
        <v>63</v>
      </c>
      <c r="AH242" s="216"/>
      <c r="AI242" s="195"/>
      <c r="AJ242" s="217">
        <v>132</v>
      </c>
      <c r="AK242" s="144">
        <v>43589</v>
      </c>
      <c r="AL242" s="143">
        <v>214</v>
      </c>
      <c r="AM242" s="143">
        <v>121</v>
      </c>
      <c r="AN242" s="178" t="str">
        <f>CHOOSE(MATCH(AM:AM,{0,1,100,800000000}),"VACIO","100 y -","100 y +","")</f>
        <v>100 y +</v>
      </c>
      <c r="AO242" s="143">
        <v>61</v>
      </c>
      <c r="AP242" s="143">
        <v>71</v>
      </c>
      <c r="AQ242" s="143">
        <v>5.8</v>
      </c>
      <c r="AR242" s="178" t="str">
        <f>CHOOSE(MATCH(AQ:AQ,{0,1,7,8,9,12,30}),"VACIO","7 y -","7-8","8-9","9-12","&gt;12","")</f>
        <v>7 y -</v>
      </c>
      <c r="AS242" s="143">
        <v>5</v>
      </c>
      <c r="AT242" s="178" t="str">
        <f>CHOOSE(MATCH(AS:AS,{0,0.1,30,80000000}),"VACIO","30 y -","30 y +","")</f>
        <v>30 y -</v>
      </c>
      <c r="AU242" s="143">
        <v>0.7</v>
      </c>
      <c r="AV242" s="236">
        <v>9.8</v>
      </c>
      <c r="AW242" s="178" t="str">
        <f>CHOOSE(MATCH(AV:AV,{0,0.1,30,80000000}),"VACIO","30 y -","30 y +","")</f>
        <v>30 y -</v>
      </c>
      <c r="AX242" s="242">
        <v>99</v>
      </c>
      <c r="AY242" s="178" t="str">
        <f ca="1">CHOOSE(MATCH(AX:AX,{0,1,15,30,45,60,80000000}),"VACIO","15 y -","15-29","30-44","45-59","60 y +","")</f>
        <v>60 y +</v>
      </c>
      <c r="AZ242" s="143" t="s">
        <v>76</v>
      </c>
      <c r="BA242" s="144">
        <v>43227</v>
      </c>
      <c r="BB242" s="247" t="str">
        <f ca="1" t="shared" si="25"/>
        <v>No Vigente</v>
      </c>
      <c r="BC242" s="143" t="s">
        <v>77</v>
      </c>
      <c r="BD242" s="144">
        <v>43589</v>
      </c>
      <c r="BE242" s="144">
        <v>43831</v>
      </c>
      <c r="BF242" s="251" t="str">
        <f ca="1" t="shared" si="26"/>
        <v>activo</v>
      </c>
      <c r="BG242" s="196" t="s">
        <v>733</v>
      </c>
    </row>
    <row r="243" s="129" customFormat="1" ht="15" customHeight="1" spans="1:59">
      <c r="A243" s="145" t="s">
        <v>734</v>
      </c>
      <c r="B243" s="146" t="s">
        <v>735</v>
      </c>
      <c r="C243" s="146">
        <v>653</v>
      </c>
      <c r="D243" s="147">
        <v>23358</v>
      </c>
      <c r="E243" s="175">
        <f ca="1" t="shared" si="22"/>
        <v>43990</v>
      </c>
      <c r="F243" s="176">
        <f ca="1" t="shared" si="23"/>
        <v>20632</v>
      </c>
      <c r="G243" s="177">
        <f ca="1" t="shared" si="24"/>
        <v>56</v>
      </c>
      <c r="H24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43" s="146">
        <v>1</v>
      </c>
      <c r="J243" s="147">
        <v>38140</v>
      </c>
      <c r="K243" s="146" t="s">
        <v>59</v>
      </c>
      <c r="L243" s="146" t="s">
        <v>102</v>
      </c>
      <c r="M243" s="146" t="s">
        <v>61</v>
      </c>
      <c r="N243" s="146" t="s">
        <v>62</v>
      </c>
      <c r="O243" s="146" t="s">
        <v>62</v>
      </c>
      <c r="P243" s="143" t="s">
        <v>65</v>
      </c>
      <c r="Q243" s="143" t="s">
        <v>63</v>
      </c>
      <c r="R243" s="146">
        <v>85.5</v>
      </c>
      <c r="S243" s="146">
        <v>75</v>
      </c>
      <c r="T243" s="146" t="s">
        <v>64</v>
      </c>
      <c r="U243" s="146">
        <v>124</v>
      </c>
      <c r="V243" s="178" t="str">
        <f>CHOOSE(MATCH(U:U,{0,1,140,150,160,800000000}),"VACIO","140 y -","140-150","150-160","&gt;160","")</f>
        <v>140 y -</v>
      </c>
      <c r="W243" s="146">
        <v>70</v>
      </c>
      <c r="X243" s="178" t="str">
        <f>CHOOSE(MATCH(W:W,{0,1,90,120,800000000}),"VACIO","90 y -","90-120","&gt;120","")</f>
        <v>90 y -</v>
      </c>
      <c r="Y243" s="146" t="s">
        <v>63</v>
      </c>
      <c r="Z243" s="146" t="s">
        <v>65</v>
      </c>
      <c r="AA243" s="146" t="s">
        <v>65</v>
      </c>
      <c r="AB243" s="146" t="s">
        <v>65</v>
      </c>
      <c r="AC243" s="146" t="s">
        <v>66</v>
      </c>
      <c r="AD243" s="196" t="s">
        <v>73</v>
      </c>
      <c r="AE243" s="198">
        <v>43669</v>
      </c>
      <c r="AF243" s="197" t="s">
        <v>74</v>
      </c>
      <c r="AG243" s="219" t="s">
        <v>63</v>
      </c>
      <c r="AH243" s="219"/>
      <c r="AI243" s="197"/>
      <c r="AJ243" s="218">
        <v>92</v>
      </c>
      <c r="AK243" s="147">
        <v>43840</v>
      </c>
      <c r="AL243" s="146">
        <v>127</v>
      </c>
      <c r="AM243" s="146">
        <v>48</v>
      </c>
      <c r="AN243" s="178" t="str">
        <f>CHOOSE(MATCH(AM:AM,{0,1,100,800000000}),"VACIO","100 y -","100 y +","")</f>
        <v>100 y -</v>
      </c>
      <c r="AO243" s="146">
        <v>40</v>
      </c>
      <c r="AP243" s="146">
        <v>193</v>
      </c>
      <c r="AQ243" s="146">
        <v>6.5</v>
      </c>
      <c r="AR243" s="178" t="str">
        <f>CHOOSE(MATCH(AQ:AQ,{0,1,7,8,9,12,30}),"VACIO","7 y -","7-8","8-9","9-12","&gt;12","")</f>
        <v>7 y -</v>
      </c>
      <c r="AS243" s="146">
        <v>6</v>
      </c>
      <c r="AT243" s="178" t="str">
        <f>CHOOSE(MATCH(AS:AS,{0,0.1,30,80000000}),"VACIO","30 y -","30 y +","")</f>
        <v>30 y -</v>
      </c>
      <c r="AU243" s="146">
        <v>0.9</v>
      </c>
      <c r="AV243" s="236">
        <v>84</v>
      </c>
      <c r="AW243" s="178" t="str">
        <f>CHOOSE(MATCH(AV:AV,{0,0.1,30,80000000}),"VACIO","30 y -","30 y +","")</f>
        <v>30 y +</v>
      </c>
      <c r="AX243" s="242">
        <v>72</v>
      </c>
      <c r="AY243" s="178" t="str">
        <f ca="1">CHOOSE(MATCH(AX:AX,{0,1,15,30,45,60,80000000}),"VACIO","15 y -","15-29","30-44","45-59","60 y +","")</f>
        <v>60 y +</v>
      </c>
      <c r="AZ243" s="146" t="s">
        <v>155</v>
      </c>
      <c r="BA243" s="147">
        <v>42786</v>
      </c>
      <c r="BB243" s="247" t="str">
        <f ca="1" t="shared" si="25"/>
        <v>No Vigente</v>
      </c>
      <c r="BC243" s="146" t="s">
        <v>77</v>
      </c>
      <c r="BD243" s="147">
        <v>43857</v>
      </c>
      <c r="BE243" s="144">
        <v>43983</v>
      </c>
      <c r="BF243" s="251" t="str">
        <f ca="1" t="shared" si="26"/>
        <v>activo</v>
      </c>
      <c r="BG243" s="196" t="s">
        <v>128</v>
      </c>
    </row>
    <row r="244" s="129" customFormat="1" ht="15" customHeight="1" spans="1:59">
      <c r="A244" s="145" t="s">
        <v>736</v>
      </c>
      <c r="B244" s="146" t="s">
        <v>737</v>
      </c>
      <c r="C244" s="146">
        <v>3281</v>
      </c>
      <c r="D244" s="147">
        <v>23658</v>
      </c>
      <c r="E244" s="175">
        <f ca="1" t="shared" si="22"/>
        <v>43990</v>
      </c>
      <c r="F244" s="176">
        <f ca="1" t="shared" si="23"/>
        <v>20332</v>
      </c>
      <c r="G244" s="177">
        <f ca="1" t="shared" si="24"/>
        <v>55</v>
      </c>
      <c r="H24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44" s="146">
        <v>1</v>
      </c>
      <c r="J244" s="147">
        <v>41163</v>
      </c>
      <c r="K244" s="146" t="s">
        <v>59</v>
      </c>
      <c r="L244" s="146" t="s">
        <v>60</v>
      </c>
      <c r="M244" s="146" t="s">
        <v>738</v>
      </c>
      <c r="N244" s="146" t="s">
        <v>62</v>
      </c>
      <c r="O244" s="146" t="s">
        <v>62</v>
      </c>
      <c r="P244" s="143" t="s">
        <v>63</v>
      </c>
      <c r="Q244" s="143" t="s">
        <v>63</v>
      </c>
      <c r="R244" s="146">
        <v>68</v>
      </c>
      <c r="S244" s="146">
        <v>70</v>
      </c>
      <c r="T244" s="146" t="s">
        <v>85</v>
      </c>
      <c r="U244" s="146">
        <v>150</v>
      </c>
      <c r="V244" s="178" t="str">
        <f>CHOOSE(MATCH(U:U,{0;1;140;150;160;800000000}),"VACIO","140 y -","140-150","150-160","&gt;160","")</f>
        <v>150-160</v>
      </c>
      <c r="W244" s="146">
        <v>80</v>
      </c>
      <c r="X244" s="178" t="str">
        <f>CHOOSE(MATCH(W:W,{0,1,90,120,800000000}),"VACIO","90 y -","90-120","&gt;120","")</f>
        <v>90 y -</v>
      </c>
      <c r="Y244" s="146" t="s">
        <v>63</v>
      </c>
      <c r="Z244" s="146" t="s">
        <v>65</v>
      </c>
      <c r="AA244" s="146" t="s">
        <v>65</v>
      </c>
      <c r="AB244" s="146" t="s">
        <v>65</v>
      </c>
      <c r="AC244" s="146" t="s">
        <v>72</v>
      </c>
      <c r="AD244" s="196" t="s">
        <v>67</v>
      </c>
      <c r="AE244" s="197"/>
      <c r="AF244" s="197"/>
      <c r="AG244" s="219" t="s">
        <v>63</v>
      </c>
      <c r="AH244" s="219"/>
      <c r="AI244" s="197"/>
      <c r="AJ244" s="218">
        <v>85</v>
      </c>
      <c r="AK244" s="147">
        <v>42762</v>
      </c>
      <c r="AL244" s="146">
        <v>158</v>
      </c>
      <c r="AM244" s="146">
        <v>67</v>
      </c>
      <c r="AN244" s="178" t="str">
        <f>CHOOSE(MATCH(AM:AM,{0,1,100,800000000}),"VACIO","100 y -","100 y +","")</f>
        <v>100 y -</v>
      </c>
      <c r="AO244" s="146">
        <v>55</v>
      </c>
      <c r="AP244" s="146">
        <v>176</v>
      </c>
      <c r="AQ244" s="146"/>
      <c r="AR244" s="178" t="str">
        <f>CHOOSE(MATCH(AQ:AQ,{0,1,7,8,9,12,30}),"VACIO","7 y -","7-8","8-9","9-12","&gt;12","")</f>
        <v>VACIO</v>
      </c>
      <c r="AS244" s="146">
        <v>5</v>
      </c>
      <c r="AT244" s="178" t="str">
        <f>CHOOSE(MATCH(AS:AS,{0,0.1,30,80000000}),"VACIO","30 y -","30 y +","")</f>
        <v>30 y -</v>
      </c>
      <c r="AU244" s="146">
        <v>0.8</v>
      </c>
      <c r="AV244" s="236">
        <f>IFERROR(AS:AS/AU:AU,"")</f>
        <v>6.25</v>
      </c>
      <c r="AW244" s="178" t="str">
        <f>CHOOSE(MATCH(AV:AV,{0,0.1,30,80000000}),"VACIO","30 y -","30 y +","")</f>
        <v>30 y -</v>
      </c>
      <c r="AX244" s="242">
        <v>84</v>
      </c>
      <c r="AY244" s="178" t="str">
        <f ca="1">CHOOSE(MATCH(AX:AX,{0,1,15,30,45,60,80000000}),"VACIO","15 y -","15-29","30-44","45-59","60 y +","")</f>
        <v>60 y +</v>
      </c>
      <c r="AZ244" s="146" t="s">
        <v>76</v>
      </c>
      <c r="BA244" s="147"/>
      <c r="BB244" s="247" t="str">
        <f ca="1" t="shared" si="25"/>
        <v>No Vigente</v>
      </c>
      <c r="BC244" s="146"/>
      <c r="BD244" s="147">
        <v>43687</v>
      </c>
      <c r="BE244" s="147">
        <v>43831</v>
      </c>
      <c r="BF244" s="251" t="str">
        <f ca="1" t="shared" si="26"/>
        <v>activo</v>
      </c>
      <c r="BG244" s="196"/>
    </row>
    <row r="245" s="129" customFormat="1" ht="15" customHeight="1" spans="1:59">
      <c r="A245" s="145" t="s">
        <v>739</v>
      </c>
      <c r="B245" s="146" t="s">
        <v>740</v>
      </c>
      <c r="C245" s="146">
        <v>5323</v>
      </c>
      <c r="D245" s="147">
        <v>18811</v>
      </c>
      <c r="E245" s="175">
        <f ca="1" t="shared" si="22"/>
        <v>43990</v>
      </c>
      <c r="F245" s="176">
        <f ca="1" t="shared" si="23"/>
        <v>25179</v>
      </c>
      <c r="G245" s="177">
        <f ca="1" t="shared" si="24"/>
        <v>68</v>
      </c>
      <c r="H24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45" s="146">
        <v>1</v>
      </c>
      <c r="J245" s="147">
        <v>40310</v>
      </c>
      <c r="K245" s="146" t="s">
        <v>59</v>
      </c>
      <c r="L245" s="146" t="s">
        <v>60</v>
      </c>
      <c r="M245" s="146" t="s">
        <v>741</v>
      </c>
      <c r="N245" s="146" t="s">
        <v>62</v>
      </c>
      <c r="O245" s="146" t="s">
        <v>89</v>
      </c>
      <c r="P245" s="143" t="s">
        <v>63</v>
      </c>
      <c r="Q245" s="143" t="s">
        <v>63</v>
      </c>
      <c r="R245" s="146">
        <v>86.2</v>
      </c>
      <c r="S245" s="146">
        <v>89</v>
      </c>
      <c r="T245" s="146" t="s">
        <v>64</v>
      </c>
      <c r="U245" s="146">
        <v>140</v>
      </c>
      <c r="V245" s="178" t="str">
        <f>CHOOSE(MATCH(U:U,{0,1,140,150,160,800000000}),"VACIO","140 y -","140-150","150-160","&gt;160","")</f>
        <v>140-150</v>
      </c>
      <c r="W245" s="146">
        <v>80</v>
      </c>
      <c r="X245" s="178" t="str">
        <f>CHOOSE(MATCH(W:W,{0,1,90,120,800000000}),"VACIO","90 y -","90-120","&gt;120","")</f>
        <v>90 y -</v>
      </c>
      <c r="Y245" s="146" t="s">
        <v>63</v>
      </c>
      <c r="Z245" s="146" t="s">
        <v>65</v>
      </c>
      <c r="AA245" s="146" t="s">
        <v>65</v>
      </c>
      <c r="AB245" s="146" t="s">
        <v>63</v>
      </c>
      <c r="AC245" s="146" t="s">
        <v>72</v>
      </c>
      <c r="AD245" s="196" t="s">
        <v>67</v>
      </c>
      <c r="AE245" s="197"/>
      <c r="AF245" s="197"/>
      <c r="AG245" s="219" t="s">
        <v>63</v>
      </c>
      <c r="AH245" s="219" t="s">
        <v>742</v>
      </c>
      <c r="AI245" s="198">
        <v>43818</v>
      </c>
      <c r="AJ245" s="218">
        <v>107</v>
      </c>
      <c r="AK245" s="147">
        <v>43691</v>
      </c>
      <c r="AL245" s="146">
        <v>235</v>
      </c>
      <c r="AM245" s="146">
        <v>164</v>
      </c>
      <c r="AN245" s="178" t="str">
        <f>CHOOSE(MATCH(AM:AM,{0,1,100,800000000}),"VACIO","100 y -","100 y +","")</f>
        <v>100 y +</v>
      </c>
      <c r="AO245" s="146">
        <v>49</v>
      </c>
      <c r="AP245" s="146">
        <v>107</v>
      </c>
      <c r="AQ245" s="146">
        <v>5.6</v>
      </c>
      <c r="AR245" s="178" t="str">
        <f>CHOOSE(MATCH(AQ:AQ,{0,1,7,8,9,12,30}),"VACIO","7 y -","7-8","8-9","9-12","&gt;12","")</f>
        <v>7 y -</v>
      </c>
      <c r="AS245" s="146">
        <v>1</v>
      </c>
      <c r="AT245" s="178" t="str">
        <f>CHOOSE(MATCH(AS:AS,{0,0.1,30,80000000}),"VACIO","30 y -","30 y +","")</f>
        <v>30 y -</v>
      </c>
      <c r="AU245" s="146">
        <v>0.7</v>
      </c>
      <c r="AV245" s="236">
        <f>IFERROR(AS:AS/AU:AU,"")</f>
        <v>1.42857142857143</v>
      </c>
      <c r="AW245" s="178" t="str">
        <f>CHOOSE(MATCH(AV:AV,{0,0.1,30,80000000}),"VACIO","30 y -","30 y +","")</f>
        <v>30 y -</v>
      </c>
      <c r="AX245" s="242">
        <v>90</v>
      </c>
      <c r="AY245" s="178" t="str">
        <f ca="1">CHOOSE(MATCH(AX:AX,{0,1,15,30,45,60,80000000}),"VACIO","15 y -","15-29","30-44","45-59","60 y +","")</f>
        <v>60 y +</v>
      </c>
      <c r="AZ245" s="146" t="s">
        <v>76</v>
      </c>
      <c r="BA245" s="147"/>
      <c r="BB245" s="247" t="str">
        <f ca="1" t="shared" si="25"/>
        <v>No Vigente</v>
      </c>
      <c r="BC245" s="146"/>
      <c r="BD245" s="147">
        <v>43792</v>
      </c>
      <c r="BE245" s="147">
        <v>43862</v>
      </c>
      <c r="BF245" s="251" t="str">
        <f ca="1" t="shared" si="26"/>
        <v>activo</v>
      </c>
      <c r="BG245" s="196"/>
    </row>
    <row r="246" s="129" customFormat="1" ht="15" customHeight="1" spans="1:59">
      <c r="A246" s="145" t="s">
        <v>743</v>
      </c>
      <c r="B246" s="146" t="s">
        <v>744</v>
      </c>
      <c r="C246" s="146">
        <v>5129</v>
      </c>
      <c r="D246" s="147">
        <v>13060</v>
      </c>
      <c r="E246" s="175">
        <f ca="1" t="shared" si="22"/>
        <v>43990</v>
      </c>
      <c r="F246" s="176">
        <f ca="1" t="shared" si="23"/>
        <v>30930</v>
      </c>
      <c r="G246" s="177">
        <f ca="1" t="shared" si="24"/>
        <v>84</v>
      </c>
      <c r="H24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46" s="146">
        <v>1</v>
      </c>
      <c r="J246" s="147">
        <v>40262</v>
      </c>
      <c r="K246" s="146" t="s">
        <v>59</v>
      </c>
      <c r="L246" s="146" t="s">
        <v>60</v>
      </c>
      <c r="M246" s="146" t="s">
        <v>124</v>
      </c>
      <c r="N246" s="146" t="s">
        <v>62</v>
      </c>
      <c r="O246" s="146" t="s">
        <v>62</v>
      </c>
      <c r="P246" s="143" t="s">
        <v>63</v>
      </c>
      <c r="Q246" s="143" t="s">
        <v>63</v>
      </c>
      <c r="R246" s="146">
        <v>71.7</v>
      </c>
      <c r="S246" s="146">
        <v>53.2</v>
      </c>
      <c r="T246" s="146" t="s">
        <v>76</v>
      </c>
      <c r="U246" s="146">
        <v>96</v>
      </c>
      <c r="V246" s="178" t="str">
        <f>CHOOSE(MATCH(U:U,{0;1;140;150;160;800000000}),"VACIO","140 y -","140-150","150-160","&gt;160","")</f>
        <v>140 y -</v>
      </c>
      <c r="W246" s="146">
        <v>78</v>
      </c>
      <c r="X246" s="178" t="str">
        <f>CHOOSE(MATCH(W:W,{0,1,90,120,800000000}),"VACIO","90 y -","90-120","&gt;120","")</f>
        <v>90 y -</v>
      </c>
      <c r="Y246" s="146" t="s">
        <v>63</v>
      </c>
      <c r="Z246" s="146" t="s">
        <v>63</v>
      </c>
      <c r="AA246" s="146" t="s">
        <v>65</v>
      </c>
      <c r="AB246" s="146" t="s">
        <v>63</v>
      </c>
      <c r="AC246" s="146" t="s">
        <v>72</v>
      </c>
      <c r="AD246" s="196" t="s">
        <v>73</v>
      </c>
      <c r="AE246" s="197"/>
      <c r="AF246" s="197"/>
      <c r="AG246" s="219" t="s">
        <v>63</v>
      </c>
      <c r="AH246" s="219" t="s">
        <v>198</v>
      </c>
      <c r="AI246" s="198">
        <v>43706</v>
      </c>
      <c r="AJ246" s="218">
        <v>66</v>
      </c>
      <c r="AK246" s="147">
        <v>43865</v>
      </c>
      <c r="AL246" s="146">
        <v>169</v>
      </c>
      <c r="AM246" s="146">
        <v>88</v>
      </c>
      <c r="AN246" s="178" t="str">
        <f>CHOOSE(MATCH(AM:AM,{0,1,100,800000000}),"VACIO","100 y -","100 y +","")</f>
        <v>100 y -</v>
      </c>
      <c r="AO246" s="146">
        <v>60</v>
      </c>
      <c r="AP246" s="146">
        <v>97</v>
      </c>
      <c r="AQ246" s="146"/>
      <c r="AR246" s="178" t="str">
        <f>CHOOSE(MATCH(AQ:AQ,{0,1,7,8,9,12,30}),"VACIO","7 y -","7-8","8-9","9-12","&gt;12","")</f>
        <v>VACIO</v>
      </c>
      <c r="AS246" s="146">
        <v>0.1</v>
      </c>
      <c r="AT246" s="178" t="str">
        <f>CHOOSE(MATCH(AS:AS,{0,0.1,30,80000000}),"VACIO","30 y -","30 y +","")</f>
        <v>30 y -</v>
      </c>
      <c r="AU246" s="146">
        <v>0.7</v>
      </c>
      <c r="AV246" s="236">
        <f>IFERROR(AS:AS/AU:AU,"")</f>
        <v>0.142857142857143</v>
      </c>
      <c r="AW246" s="178" t="str">
        <f>CHOOSE(MATCH(AV:AV,{0,0.1,30,80000000}),"VACIO","30 y -","30 y +","")</f>
        <v>30 y -</v>
      </c>
      <c r="AX246" s="242">
        <v>80</v>
      </c>
      <c r="AY246" s="178" t="str">
        <f ca="1">CHOOSE(MATCH(AX:AX,{0,1,15,30,45,60,80000000}),"VACIO","15 y -","15-29","30-44","45-59","60 y +","")</f>
        <v>60 y +</v>
      </c>
      <c r="AZ246" s="146"/>
      <c r="BA246" s="147"/>
      <c r="BB246" s="247" t="str">
        <f ca="1" t="shared" si="25"/>
        <v>No Vigente</v>
      </c>
      <c r="BC246" s="146"/>
      <c r="BD246" s="147">
        <v>43880</v>
      </c>
      <c r="BE246" s="147">
        <v>44075</v>
      </c>
      <c r="BF246" s="251" t="str">
        <f ca="1" t="shared" si="26"/>
        <v>activo</v>
      </c>
      <c r="BG246" s="196"/>
    </row>
    <row r="247" s="129" customFormat="1" ht="15" customHeight="1" spans="1:59">
      <c r="A247" s="142" t="s">
        <v>745</v>
      </c>
      <c r="B247" s="143" t="s">
        <v>746</v>
      </c>
      <c r="C247" s="143">
        <v>4458</v>
      </c>
      <c r="D247" s="144">
        <v>20705</v>
      </c>
      <c r="E247" s="175">
        <f ca="1" t="shared" si="22"/>
        <v>43990</v>
      </c>
      <c r="F247" s="176">
        <f ca="1" t="shared" si="23"/>
        <v>23285</v>
      </c>
      <c r="G247" s="177">
        <f ca="1" t="shared" si="24"/>
        <v>63</v>
      </c>
      <c r="H24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47" s="143">
        <v>1</v>
      </c>
      <c r="J247" s="144">
        <v>41695</v>
      </c>
      <c r="K247" s="143" t="s">
        <v>59</v>
      </c>
      <c r="L247" s="143" t="s">
        <v>60</v>
      </c>
      <c r="M247" s="143" t="s">
        <v>747</v>
      </c>
      <c r="N247" s="143" t="s">
        <v>62</v>
      </c>
      <c r="O247" s="143" t="s">
        <v>62</v>
      </c>
      <c r="P247" s="143" t="s">
        <v>63</v>
      </c>
      <c r="Q247" s="143" t="s">
        <v>63</v>
      </c>
      <c r="R247" s="143">
        <v>71.5</v>
      </c>
      <c r="S247" s="143">
        <v>76.3</v>
      </c>
      <c r="T247" s="146" t="s">
        <v>64</v>
      </c>
      <c r="U247" s="143">
        <v>130</v>
      </c>
      <c r="V247" s="178" t="str">
        <f>CHOOSE(MATCH(U:U,{0,1,140,150,160,800000000}),"VACIO","140 y -","140-150","150-160","&gt;160","")</f>
        <v>140 y -</v>
      </c>
      <c r="W247" s="143">
        <v>90</v>
      </c>
      <c r="X247" s="178" t="str">
        <f>CHOOSE(MATCH(W:W,{0,1,90,120,800000000}),"VACIO","90 y -","90-120","&gt;120","")</f>
        <v>90-120</v>
      </c>
      <c r="Y247" s="143" t="s">
        <v>63</v>
      </c>
      <c r="Z247" s="143" t="s">
        <v>65</v>
      </c>
      <c r="AA247" s="143" t="s">
        <v>63</v>
      </c>
      <c r="AB247" s="143" t="s">
        <v>65</v>
      </c>
      <c r="AC247" s="143" t="s">
        <v>72</v>
      </c>
      <c r="AD247" s="196" t="s">
        <v>67</v>
      </c>
      <c r="AE247" s="195"/>
      <c r="AF247" s="195"/>
      <c r="AG247" s="216" t="s">
        <v>63</v>
      </c>
      <c r="AH247" s="216"/>
      <c r="AI247" s="195"/>
      <c r="AJ247" s="217">
        <v>87</v>
      </c>
      <c r="AK247" s="144">
        <v>43854</v>
      </c>
      <c r="AL247" s="143">
        <v>196</v>
      </c>
      <c r="AM247" s="143">
        <v>106.1</v>
      </c>
      <c r="AN247" s="178" t="str">
        <f>CHOOSE(MATCH(AM:AM,{0,1,100,800000000}),"VACIO","100 y -","100 y +","")</f>
        <v>100 y +</v>
      </c>
      <c r="AO247" s="143">
        <v>53.3</v>
      </c>
      <c r="AP247" s="143">
        <v>182</v>
      </c>
      <c r="AQ247" s="143"/>
      <c r="AR247" s="178" t="str">
        <f>CHOOSE(MATCH(AQ:AQ,{0;1;7;8;9;12;30}),"VACIO","7 y -","7-8","8-9","9-12","&gt;12","")</f>
        <v>VACIO</v>
      </c>
      <c r="AS247" s="143">
        <v>54.7</v>
      </c>
      <c r="AT247" s="178" t="str">
        <f>CHOOSE(MATCH(AS:AS,{0,0.1,30,80000000}),"VACIO","30 y -","30 y +","")</f>
        <v>30 y +</v>
      </c>
      <c r="AU247" s="143">
        <v>0.73</v>
      </c>
      <c r="AV247" s="236">
        <f>IFERROR(AS:AS/AU:AU,"")</f>
        <v>74.9315068493151</v>
      </c>
      <c r="AW247" s="178" t="str">
        <f>CHOOSE(MATCH(AV:AV,{0,0.1,30,80000000}),"VACIO","30 y -","30 y +","")</f>
        <v>30 y +</v>
      </c>
      <c r="AX247" s="242">
        <v>87</v>
      </c>
      <c r="AY247" s="178" t="str">
        <f ca="1">CHOOSE(MATCH(AX:AX,{0,1,15,30,45,60,80000000}),"VACIO","15 y -","15-29","30-44","45-59","60 y +","")</f>
        <v>60 y +</v>
      </c>
      <c r="AZ247" s="143" t="s">
        <v>76</v>
      </c>
      <c r="BA247" s="144"/>
      <c r="BB247" s="247" t="str">
        <f ca="1" t="shared" si="25"/>
        <v>No Vigente</v>
      </c>
      <c r="BC247" s="143"/>
      <c r="BD247" s="144">
        <v>43874</v>
      </c>
      <c r="BE247" s="144">
        <v>44105</v>
      </c>
      <c r="BF247" s="251" t="str">
        <f ca="1" t="shared" si="26"/>
        <v>activo</v>
      </c>
      <c r="BG247" s="196"/>
    </row>
    <row r="248" s="129" customFormat="1" ht="15" customHeight="1" spans="1:59">
      <c r="A248" s="145" t="s">
        <v>748</v>
      </c>
      <c r="B248" s="146" t="s">
        <v>749</v>
      </c>
      <c r="C248" s="146">
        <v>3285</v>
      </c>
      <c r="D248" s="147">
        <v>13793</v>
      </c>
      <c r="E248" s="175">
        <f ca="1" t="shared" si="22"/>
        <v>43990</v>
      </c>
      <c r="F248" s="176">
        <f ca="1" t="shared" si="23"/>
        <v>30197</v>
      </c>
      <c r="G248" s="177">
        <f ca="1" t="shared" si="24"/>
        <v>82</v>
      </c>
      <c r="H24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48" s="146">
        <v>1</v>
      </c>
      <c r="J248" s="147">
        <v>39780</v>
      </c>
      <c r="K248" s="146" t="s">
        <v>101</v>
      </c>
      <c r="L248" s="146" t="s">
        <v>60</v>
      </c>
      <c r="M248" s="146" t="s">
        <v>750</v>
      </c>
      <c r="N248" s="146" t="s">
        <v>62</v>
      </c>
      <c r="O248" s="146" t="s">
        <v>62</v>
      </c>
      <c r="P248" s="143" t="s">
        <v>65</v>
      </c>
      <c r="Q248" s="143" t="s">
        <v>63</v>
      </c>
      <c r="R248" s="146">
        <v>66</v>
      </c>
      <c r="S248" s="190">
        <v>62</v>
      </c>
      <c r="T248" s="146" t="s">
        <v>76</v>
      </c>
      <c r="U248" s="146">
        <v>130</v>
      </c>
      <c r="V248" s="178" t="str">
        <f>CHOOSE(MATCH(U:U,{0,1,140,150,160,800000000}),"VACIO","140 y -","140-150","150-160","&gt;160","")</f>
        <v>140 y -</v>
      </c>
      <c r="W248" s="146">
        <v>82</v>
      </c>
      <c r="X248" s="178" t="str">
        <f>CHOOSE(MATCH(W:W,{0;1;90;120;800000000}),"VACIO","90 y -","90-120","&gt;120","")</f>
        <v>90 y -</v>
      </c>
      <c r="Y248" s="146" t="s">
        <v>63</v>
      </c>
      <c r="Z248" s="146" t="s">
        <v>65</v>
      </c>
      <c r="AA248" s="146" t="s">
        <v>63</v>
      </c>
      <c r="AB248" s="146" t="s">
        <v>65</v>
      </c>
      <c r="AC248" s="146" t="s">
        <v>72</v>
      </c>
      <c r="AD248" s="196" t="s">
        <v>73</v>
      </c>
      <c r="AE248" s="197"/>
      <c r="AF248" s="197"/>
      <c r="AG248" s="219" t="s">
        <v>63</v>
      </c>
      <c r="AH248" s="219" t="s">
        <v>241</v>
      </c>
      <c r="AI248" s="198">
        <v>43531</v>
      </c>
      <c r="AJ248" s="218">
        <v>97</v>
      </c>
      <c r="AK248" s="147">
        <v>43741</v>
      </c>
      <c r="AL248" s="146">
        <v>136</v>
      </c>
      <c r="AM248" s="146">
        <v>76</v>
      </c>
      <c r="AN248" s="178" t="str">
        <f>CHOOSE(MATCH(AM:AM,{0,1,100,800000000}),"VACIO","100 y -","100 y +","")</f>
        <v>100 y -</v>
      </c>
      <c r="AO248" s="146">
        <v>43</v>
      </c>
      <c r="AP248" s="146">
        <v>83</v>
      </c>
      <c r="AQ248" s="146"/>
      <c r="AR248" s="178" t="str">
        <f>CHOOSE(MATCH(AQ:AQ,{0,1,7,8,9,12,30}),"VACIO","7 y -","7-8","8-9","9-12","&gt;12","")</f>
        <v>VACIO</v>
      </c>
      <c r="AS248" s="146">
        <v>11</v>
      </c>
      <c r="AT248" s="178" t="str">
        <f>CHOOSE(MATCH(AS:AS,{0,0.1,30,80000000}),"VACIO","30 y -","30 y +","")</f>
        <v>30 y -</v>
      </c>
      <c r="AU248" s="146">
        <v>1.6</v>
      </c>
      <c r="AV248" s="236">
        <v>44</v>
      </c>
      <c r="AW248" s="178" t="str">
        <f>CHOOSE(MATCH(AV:AV,{0,0.1,30,80000000}),"VACIO","30 y -","30 y +","")</f>
        <v>30 y +</v>
      </c>
      <c r="AX248" s="242">
        <v>34</v>
      </c>
      <c r="AY248" s="178" t="str">
        <f ca="1">CHOOSE(MATCH(AX:AX,{0,1,15,30,45,60,80000000}),"VACIO","15 y -","15-29","30-44","45-59","60 y +","")</f>
        <v>30-44</v>
      </c>
      <c r="AZ248" s="146"/>
      <c r="BA248" s="147"/>
      <c r="BB248" s="247" t="str">
        <f ca="1" t="shared" si="25"/>
        <v>No Vigente</v>
      </c>
      <c r="BC248" s="146"/>
      <c r="BD248" s="147">
        <v>43872</v>
      </c>
      <c r="BE248" s="147">
        <v>43922</v>
      </c>
      <c r="BF248" s="251" t="str">
        <f ca="1" t="shared" si="26"/>
        <v>activo</v>
      </c>
      <c r="BG248" s="193"/>
    </row>
    <row r="249" s="129" customFormat="1" ht="15" customHeight="1" spans="1:59">
      <c r="A249" s="142" t="s">
        <v>751</v>
      </c>
      <c r="B249" s="143" t="s">
        <v>752</v>
      </c>
      <c r="C249" s="143">
        <v>7025</v>
      </c>
      <c r="D249" s="144">
        <v>25286</v>
      </c>
      <c r="E249" s="175">
        <f ca="1" t="shared" si="22"/>
        <v>43990</v>
      </c>
      <c r="F249" s="176">
        <f ca="1" t="shared" si="23"/>
        <v>18704</v>
      </c>
      <c r="G249" s="177">
        <f ca="1" t="shared" si="24"/>
        <v>51</v>
      </c>
      <c r="H24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249" s="143">
        <v>1</v>
      </c>
      <c r="J249" s="144">
        <v>43146</v>
      </c>
      <c r="K249" s="143" t="s">
        <v>59</v>
      </c>
      <c r="L249" s="143" t="s">
        <v>60</v>
      </c>
      <c r="M249" s="143"/>
      <c r="N249" s="143" t="s">
        <v>62</v>
      </c>
      <c r="O249" s="143" t="s">
        <v>62</v>
      </c>
      <c r="P249" s="143" t="s">
        <v>63</v>
      </c>
      <c r="Q249" s="143" t="s">
        <v>63</v>
      </c>
      <c r="R249" s="143">
        <v>76.1</v>
      </c>
      <c r="S249" s="143">
        <v>82.5</v>
      </c>
      <c r="T249" s="143" t="s">
        <v>85</v>
      </c>
      <c r="U249" s="143">
        <v>128</v>
      </c>
      <c r="V249" s="178" t="str">
        <f>CHOOSE(MATCH(U:U,{0,1,140,150,160,800000000}),"VACIO","140 y -","140-150","150-160","&gt;160","")</f>
        <v>140 y -</v>
      </c>
      <c r="W249" s="143">
        <v>78</v>
      </c>
      <c r="X249" s="178" t="str">
        <f>CHOOSE(MATCH(W:W,{0,1,90,120,800000000}),"VACIO","90 y -","90-120","&gt;120","")</f>
        <v>90 y -</v>
      </c>
      <c r="Y249" s="143" t="s">
        <v>63</v>
      </c>
      <c r="Z249" s="143" t="s">
        <v>63</v>
      </c>
      <c r="AA249" s="143" t="s">
        <v>63</v>
      </c>
      <c r="AB249" s="143" t="s">
        <v>65</v>
      </c>
      <c r="AC249" s="143" t="s">
        <v>72</v>
      </c>
      <c r="AD249" s="193" t="s">
        <v>74</v>
      </c>
      <c r="AE249" s="195"/>
      <c r="AF249" s="195"/>
      <c r="AG249" s="216" t="s">
        <v>63</v>
      </c>
      <c r="AH249" s="216"/>
      <c r="AI249" s="195"/>
      <c r="AJ249" s="217">
        <v>89</v>
      </c>
      <c r="AK249" s="144">
        <v>43335</v>
      </c>
      <c r="AL249" s="143">
        <v>143</v>
      </c>
      <c r="AM249" s="143">
        <v>67</v>
      </c>
      <c r="AN249" s="178" t="str">
        <f>CHOOSE(MATCH(AM:AM,{0,1,100,800000000}),"VACIO","100 y -","100 y +","")</f>
        <v>100 y -</v>
      </c>
      <c r="AO249" s="143">
        <v>49</v>
      </c>
      <c r="AP249" s="143">
        <v>104</v>
      </c>
      <c r="AQ249" s="143"/>
      <c r="AR249" s="178" t="str">
        <f>CHOOSE(MATCH(AQ:AQ,{0,1,7,8,9,12,30}),"VACIO","7 y -","7-8","8-9","9-12","&gt;12","")</f>
        <v>VACIO</v>
      </c>
      <c r="AS249" s="143"/>
      <c r="AT249" s="178" t="str">
        <f>CHOOSE(MATCH(AS:AS,{0,0.1,30,80000000}),"VACIO","30 y -","30 y +","")</f>
        <v>VACIO</v>
      </c>
      <c r="AU249" s="143">
        <v>0.7</v>
      </c>
      <c r="AV249" s="236"/>
      <c r="AW249" s="178" t="str">
        <f>CHOOSE(MATCH(AV:AV,{0,0.1,30,80000000}),"VACIO","30 y -","30 y +","")</f>
        <v>VACIO</v>
      </c>
      <c r="AX249" s="242">
        <v>102</v>
      </c>
      <c r="AY249" s="178" t="str">
        <f ca="1">CHOOSE(MATCH(AX:AX,{0,1,15,30,45,60,80000000}),"VACIO","15 y -","15-29","30-44","45-59","60 y +","")</f>
        <v>60 y +</v>
      </c>
      <c r="AZ249" s="143" t="s">
        <v>76</v>
      </c>
      <c r="BA249" s="144"/>
      <c r="BB249" s="247" t="str">
        <f ca="1" t="shared" si="25"/>
        <v>No Vigente</v>
      </c>
      <c r="BC249" s="143"/>
      <c r="BD249" s="144">
        <v>43739</v>
      </c>
      <c r="BE249" s="144">
        <v>43800</v>
      </c>
      <c r="BF249" s="251" t="str">
        <f ca="1" t="shared" si="26"/>
        <v>activo</v>
      </c>
      <c r="BG249" s="193"/>
    </row>
    <row r="250" s="129" customFormat="1" ht="15" customHeight="1" spans="1:59">
      <c r="A250" s="145" t="s">
        <v>753</v>
      </c>
      <c r="B250" s="146" t="s">
        <v>754</v>
      </c>
      <c r="C250" s="146">
        <v>3933</v>
      </c>
      <c r="D250" s="147">
        <v>21670</v>
      </c>
      <c r="E250" s="175">
        <f ca="1" t="shared" ref="E250:E311" si="27">TODAY()</f>
        <v>43990</v>
      </c>
      <c r="F250" s="176">
        <f ca="1" t="shared" si="23"/>
        <v>22320</v>
      </c>
      <c r="G250" s="177">
        <f ca="1" t="shared" si="24"/>
        <v>61</v>
      </c>
      <c r="H25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50" s="146">
        <v>1</v>
      </c>
      <c r="J250" s="147">
        <v>41400</v>
      </c>
      <c r="K250" s="146" t="s">
        <v>59</v>
      </c>
      <c r="L250" s="146" t="s">
        <v>60</v>
      </c>
      <c r="M250" s="146" t="s">
        <v>755</v>
      </c>
      <c r="N250" s="146" t="s">
        <v>62</v>
      </c>
      <c r="O250" s="146" t="s">
        <v>62</v>
      </c>
      <c r="P250" s="143" t="s">
        <v>63</v>
      </c>
      <c r="Q250" s="143" t="s">
        <v>63</v>
      </c>
      <c r="R250" s="146">
        <v>91</v>
      </c>
      <c r="S250" s="146">
        <v>92.3</v>
      </c>
      <c r="T250" s="146" t="s">
        <v>64</v>
      </c>
      <c r="U250" s="146">
        <v>110</v>
      </c>
      <c r="V250" s="178" t="str">
        <f>CHOOSE(MATCH(U:U,{0;1;140;150;160;800000000}),"VACIO","140 y -","140-150","150-160","&gt;160","")</f>
        <v>140 y -</v>
      </c>
      <c r="W250" s="146">
        <v>70</v>
      </c>
      <c r="X250" s="178" t="str">
        <f>CHOOSE(MATCH(W:W,{0,1,90,120,800000000}),"VACIO","90 y -","90-120","&gt;120","")</f>
        <v>90 y -</v>
      </c>
      <c r="Y250" s="146" t="s">
        <v>63</v>
      </c>
      <c r="Z250" s="146" t="s">
        <v>65</v>
      </c>
      <c r="AA250" s="146" t="s">
        <v>65</v>
      </c>
      <c r="AB250" s="146" t="s">
        <v>65</v>
      </c>
      <c r="AC250" s="146" t="s">
        <v>66</v>
      </c>
      <c r="AD250" s="196" t="s">
        <v>74</v>
      </c>
      <c r="AE250" s="197"/>
      <c r="AF250" s="197"/>
      <c r="AG250" s="219" t="s">
        <v>63</v>
      </c>
      <c r="AH250" s="219"/>
      <c r="AI250" s="197"/>
      <c r="AJ250" s="218">
        <v>104</v>
      </c>
      <c r="AK250" s="147">
        <v>43448</v>
      </c>
      <c r="AL250" s="146">
        <v>141</v>
      </c>
      <c r="AM250" s="146">
        <v>73</v>
      </c>
      <c r="AN250" s="178" t="str">
        <f>CHOOSE(MATCH(AM:AM,{0;1;100;800000000}),"VACIO","100 y -","100 y +","")</f>
        <v>100 y -</v>
      </c>
      <c r="AO250" s="146">
        <v>49</v>
      </c>
      <c r="AP250" s="146" t="s">
        <v>756</v>
      </c>
      <c r="AQ250" s="146"/>
      <c r="AR250" s="178" t="str">
        <f>CHOOSE(MATCH(AQ:AQ,{0,1,7,8,9,12,30}),"VACIO","7 y -","7-8","8-9","9-12","&gt;12","")</f>
        <v>VACIO</v>
      </c>
      <c r="AS250" s="143">
        <v>8</v>
      </c>
      <c r="AT250" s="178" t="str">
        <f>CHOOSE(MATCH(AS:AS,{0,0.1,30,80000000}),"VACIO","30 y -","30 y +","")</f>
        <v>30 y -</v>
      </c>
      <c r="AU250" s="146">
        <v>0.7</v>
      </c>
      <c r="AV250" s="236">
        <f>IFERROR(AS:AS/AU:AU,"")</f>
        <v>11.4285714285714</v>
      </c>
      <c r="AW250" s="178" t="str">
        <f>CHOOSE(MATCH(AV:AV,{0,0.1,30,80000000}),"VACIO","30 y -","30 y +","")</f>
        <v>30 y -</v>
      </c>
      <c r="AX250" s="242">
        <v>95.5</v>
      </c>
      <c r="AY250" s="178" t="str">
        <f ca="1">CHOOSE(MATCH(AX:AX,{0,1,15,30,45,60,80000000}),"VACIO","15 y -","15-29","30-44","45-59","60 y +","")</f>
        <v>60 y +</v>
      </c>
      <c r="AZ250" s="146"/>
      <c r="BA250" s="147"/>
      <c r="BB250" s="247" t="str">
        <f ca="1" t="shared" si="25"/>
        <v>No Vigente</v>
      </c>
      <c r="BC250" s="146"/>
      <c r="BD250" s="147">
        <v>43552</v>
      </c>
      <c r="BE250" s="147">
        <v>43709</v>
      </c>
      <c r="BF250" s="251" t="str">
        <f ca="1" t="shared" si="26"/>
        <v>activo</v>
      </c>
      <c r="BG250" s="196"/>
    </row>
    <row r="251" s="129" customFormat="1" ht="15" customHeight="1" spans="1:59">
      <c r="A251" s="145" t="s">
        <v>757</v>
      </c>
      <c r="B251" s="146" t="s">
        <v>758</v>
      </c>
      <c r="C251" s="146">
        <v>4154</v>
      </c>
      <c r="D251" s="147">
        <v>13608</v>
      </c>
      <c r="E251" s="175">
        <f ca="1" t="shared" si="27"/>
        <v>43990</v>
      </c>
      <c r="F251" s="176">
        <f ca="1" t="shared" si="23"/>
        <v>30382</v>
      </c>
      <c r="G251" s="177">
        <f ca="1" t="shared" si="24"/>
        <v>83</v>
      </c>
      <c r="H25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51" s="146">
        <v>1</v>
      </c>
      <c r="J251" s="147">
        <v>38601</v>
      </c>
      <c r="K251" s="146" t="s">
        <v>101</v>
      </c>
      <c r="L251" s="146" t="s">
        <v>60</v>
      </c>
      <c r="M251" s="146"/>
      <c r="N251" s="146" t="s">
        <v>62</v>
      </c>
      <c r="O251" s="146" t="s">
        <v>62</v>
      </c>
      <c r="P251" s="143" t="s">
        <v>63</v>
      </c>
      <c r="Q251" s="143" t="s">
        <v>63</v>
      </c>
      <c r="R251" s="146">
        <v>62</v>
      </c>
      <c r="S251" s="146">
        <v>59.5</v>
      </c>
      <c r="T251" s="146" t="s">
        <v>76</v>
      </c>
      <c r="U251" s="146">
        <v>140</v>
      </c>
      <c r="V251" s="178" t="str">
        <f>CHOOSE(MATCH(U:U,{0,1,140,150,160,800000000}),"VACIO","140 y -","140-150","150-160","&gt;160","")</f>
        <v>140-150</v>
      </c>
      <c r="W251" s="146">
        <v>80</v>
      </c>
      <c r="X251" s="178" t="str">
        <f>CHOOSE(MATCH(W:W,{0,1,90,120,800000000}),"VACIO","90 y -","90-120","&gt;120","")</f>
        <v>90 y -</v>
      </c>
      <c r="Y251" s="146" t="s">
        <v>63</v>
      </c>
      <c r="Z251" s="146" t="s">
        <v>65</v>
      </c>
      <c r="AA251" s="146" t="s">
        <v>65</v>
      </c>
      <c r="AB251" s="146" t="s">
        <v>65</v>
      </c>
      <c r="AC251" s="146" t="s">
        <v>72</v>
      </c>
      <c r="AD251" s="196" t="s">
        <v>73</v>
      </c>
      <c r="AE251" s="197"/>
      <c r="AF251" s="197"/>
      <c r="AG251" s="219" t="s">
        <v>63</v>
      </c>
      <c r="AH251" s="219" t="s">
        <v>135</v>
      </c>
      <c r="AI251" s="198">
        <v>42634</v>
      </c>
      <c r="AJ251" s="218">
        <v>112</v>
      </c>
      <c r="AK251" s="147">
        <v>43739</v>
      </c>
      <c r="AL251" s="146">
        <v>218</v>
      </c>
      <c r="AM251" s="146">
        <v>159.2</v>
      </c>
      <c r="AN251" s="178" t="str">
        <f>CHOOSE(MATCH(AM:AM,{0,1,100,800000000}),"VACIO","100 y -","100 y +","")</f>
        <v>100 y +</v>
      </c>
      <c r="AO251" s="146">
        <v>36</v>
      </c>
      <c r="AP251" s="146">
        <v>114</v>
      </c>
      <c r="AQ251" s="146"/>
      <c r="AR251" s="178" t="str">
        <f>CHOOSE(MATCH(AQ:AQ,{0,1,7,8,9,12,30}),"VACIO","7 y -","7-8","8-9","9-12","&gt;12","")</f>
        <v>VACIO</v>
      </c>
      <c r="AS251" s="146">
        <v>6</v>
      </c>
      <c r="AT251" s="178" t="str">
        <f>CHOOSE(MATCH(AS:AS,{0,0.1,30,80000000}),"VACIO","30 y -","30 y +","")</f>
        <v>30 y -</v>
      </c>
      <c r="AU251" s="146">
        <v>0.9</v>
      </c>
      <c r="AV251" s="236">
        <f>IFERROR(AS:AS/AU:AU,"")</f>
        <v>6.66666666666667</v>
      </c>
      <c r="AW251" s="178" t="str">
        <f>CHOOSE(MATCH(AV:AV,{0,0.1,30,80000000}),"VACIO","30 y -","30 y +","")</f>
        <v>30 y -</v>
      </c>
      <c r="AX251" s="242">
        <v>80</v>
      </c>
      <c r="AY251" s="178" t="str">
        <f ca="1">CHOOSE(MATCH(AX:AX,{0,1,15,30,45,60,80000000}),"VACIO","15 y -","15-29","30-44","45-59","60 y +","")</f>
        <v>60 y +</v>
      </c>
      <c r="AZ251" s="146"/>
      <c r="BA251" s="147"/>
      <c r="BB251" s="247" t="str">
        <f ca="1" t="shared" si="25"/>
        <v>No Vigente</v>
      </c>
      <c r="BC251" s="146"/>
      <c r="BD251" s="147">
        <v>43722</v>
      </c>
      <c r="BE251" s="147">
        <v>43922</v>
      </c>
      <c r="BF251" s="251" t="str">
        <f ca="1" t="shared" si="26"/>
        <v>activo</v>
      </c>
      <c r="BG251" s="196"/>
    </row>
    <row r="252" s="52" customFormat="1" ht="15" customHeight="1" spans="1:59">
      <c r="A252" s="55" t="s">
        <v>759</v>
      </c>
      <c r="B252" s="56" t="s">
        <v>760</v>
      </c>
      <c r="C252" s="56">
        <v>3318</v>
      </c>
      <c r="D252" s="57">
        <v>26545</v>
      </c>
      <c r="E252" s="175">
        <f ca="1" t="shared" si="27"/>
        <v>43990</v>
      </c>
      <c r="F252" s="176">
        <f ca="1" t="shared" si="23"/>
        <v>17445</v>
      </c>
      <c r="G252" s="177">
        <f ca="1" t="shared" si="24"/>
        <v>47</v>
      </c>
      <c r="H252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52" s="56">
        <v>1</v>
      </c>
      <c r="J252" s="57">
        <v>42032</v>
      </c>
      <c r="K252" s="56" t="s">
        <v>59</v>
      </c>
      <c r="L252" s="56" t="s">
        <v>60</v>
      </c>
      <c r="M252" s="56" t="s">
        <v>149</v>
      </c>
      <c r="N252" s="56" t="s">
        <v>62</v>
      </c>
      <c r="O252" s="56" t="s">
        <v>62</v>
      </c>
      <c r="P252" s="56" t="s">
        <v>63</v>
      </c>
      <c r="Q252" s="56" t="s">
        <v>63</v>
      </c>
      <c r="R252" s="56">
        <v>63</v>
      </c>
      <c r="S252" s="56">
        <v>69</v>
      </c>
      <c r="T252" s="56" t="s">
        <v>76</v>
      </c>
      <c r="U252" s="56">
        <v>154</v>
      </c>
      <c r="V252" s="178" t="str">
        <f>CHOOSE(MATCH(U:U,{0,1,140,150,160,800000000}),"VACIO","140 y -","140-150","150-160","&gt;160","")</f>
        <v>150-160</v>
      </c>
      <c r="W252" s="56">
        <v>88</v>
      </c>
      <c r="X252" s="178" t="str">
        <f>CHOOSE(MATCH(W:W,{0,1,90,120,800000000}),"VACIO","90 y -","90-120","&gt;120","")</f>
        <v>90 y -</v>
      </c>
      <c r="Y252" s="56" t="s">
        <v>63</v>
      </c>
      <c r="Z252" s="56" t="s">
        <v>65</v>
      </c>
      <c r="AA252" s="56" t="s">
        <v>63</v>
      </c>
      <c r="AB252" s="56" t="s">
        <v>63</v>
      </c>
      <c r="AC252" s="56" t="s">
        <v>66</v>
      </c>
      <c r="AD252" s="72" t="s">
        <v>67</v>
      </c>
      <c r="AE252" s="73"/>
      <c r="AF252" s="73"/>
      <c r="AG252" s="78"/>
      <c r="AH252" s="78"/>
      <c r="AI252" s="73"/>
      <c r="AJ252" s="79">
        <v>82</v>
      </c>
      <c r="AK252" s="57">
        <v>42032</v>
      </c>
      <c r="AL252" s="56">
        <v>193</v>
      </c>
      <c r="AM252" s="56">
        <v>107</v>
      </c>
      <c r="AN252" s="178" t="str">
        <f>CHOOSE(MATCH(AM:AM,{0,1,100,800000000}),"VACIO","100 y -","100 y +","")</f>
        <v>100 y +</v>
      </c>
      <c r="AO252" s="56">
        <v>44</v>
      </c>
      <c r="AP252" s="56">
        <v>206</v>
      </c>
      <c r="AQ252" s="56"/>
      <c r="AR252" s="178" t="str">
        <f>CHOOSE(MATCH(AQ:AQ,{0,1,7,8,9,12,30}),"VACIO","7 y -","7-8","8-9","9-12","&gt;12","")</f>
        <v>VACIO</v>
      </c>
      <c r="AS252" s="56"/>
      <c r="AT252" s="178" t="str">
        <f>CHOOSE(MATCH(AS:AS,{0,0.1,30,80000000}),"VACIO","30 y -","30 y +","")</f>
        <v>VACIO</v>
      </c>
      <c r="AU252" s="56">
        <v>0.7</v>
      </c>
      <c r="AV252" s="81"/>
      <c r="AW252" s="178" t="str">
        <f>CHOOSE(MATCH(AV:AV,{0,0.1,30,80000000}),"VACIO","30 y -","30 y +","")</f>
        <v>VACIO</v>
      </c>
      <c r="AX252" s="83">
        <v>106</v>
      </c>
      <c r="AY252" s="178" t="str">
        <f ca="1">CHOOSE(MATCH(AX:AX,{0,1,15,30,45,60,80000000}),"VACIO","15 y -","15-29","30-44","45-59","60 y +","")</f>
        <v>60 y +</v>
      </c>
      <c r="AZ252" s="56" t="s">
        <v>76</v>
      </c>
      <c r="BA252" s="57"/>
      <c r="BB252" s="247" t="str">
        <f ca="1" t="shared" si="25"/>
        <v>No Vigente</v>
      </c>
      <c r="BC252" s="56"/>
      <c r="BD252" s="57">
        <v>42967</v>
      </c>
      <c r="BE252" s="57">
        <v>42969</v>
      </c>
      <c r="BF252" s="251" t="str">
        <f ca="1" t="shared" si="26"/>
        <v>pasivo</v>
      </c>
      <c r="BG252" s="199" t="s">
        <v>105</v>
      </c>
    </row>
    <row r="253" s="129" customFormat="1" ht="15" customHeight="1" spans="1:59">
      <c r="A253" s="145" t="s">
        <v>761</v>
      </c>
      <c r="B253" s="146" t="s">
        <v>762</v>
      </c>
      <c r="C253" s="146">
        <v>260</v>
      </c>
      <c r="D253" s="147">
        <v>23692</v>
      </c>
      <c r="E253" s="175">
        <f ca="1" t="shared" si="27"/>
        <v>43990</v>
      </c>
      <c r="F253" s="176">
        <f ca="1" t="shared" si="23"/>
        <v>20298</v>
      </c>
      <c r="G253" s="177">
        <f ca="1" t="shared" si="24"/>
        <v>55</v>
      </c>
      <c r="H25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53" s="146">
        <v>1</v>
      </c>
      <c r="J253" s="147">
        <v>40702</v>
      </c>
      <c r="K253" s="146" t="s">
        <v>59</v>
      </c>
      <c r="L253" s="146" t="s">
        <v>102</v>
      </c>
      <c r="M253" s="146"/>
      <c r="N253" s="146" t="s">
        <v>62</v>
      </c>
      <c r="O253" s="146" t="s">
        <v>62</v>
      </c>
      <c r="P253" s="143" t="s">
        <v>63</v>
      </c>
      <c r="Q253" s="143" t="s">
        <v>63</v>
      </c>
      <c r="R253" s="146">
        <v>86.5</v>
      </c>
      <c r="S253" s="146">
        <v>87</v>
      </c>
      <c r="T253" s="146" t="s">
        <v>64</v>
      </c>
      <c r="U253" s="146">
        <v>120</v>
      </c>
      <c r="V253" s="178" t="str">
        <f>CHOOSE(MATCH(U:U,{0,1,140,150,160,800000000}),"VACIO","140 y -","140-150","150-160","&gt;160","")</f>
        <v>140 y -</v>
      </c>
      <c r="W253" s="146">
        <v>70</v>
      </c>
      <c r="X253" s="178" t="str">
        <f>CHOOSE(MATCH(W:W,{0,1,90,120,800000000}),"VACIO","90 y -","90-120","&gt;120","")</f>
        <v>90 y -</v>
      </c>
      <c r="Y253" s="146" t="s">
        <v>63</v>
      </c>
      <c r="Z253" s="146" t="s">
        <v>65</v>
      </c>
      <c r="AA253" s="146" t="s">
        <v>65</v>
      </c>
      <c r="AB253" s="146" t="s">
        <v>65</v>
      </c>
      <c r="AC253" s="146" t="s">
        <v>72</v>
      </c>
      <c r="AD253" s="196" t="s">
        <v>73</v>
      </c>
      <c r="AE253" s="198">
        <v>43847</v>
      </c>
      <c r="AF253" s="197" t="s">
        <v>74</v>
      </c>
      <c r="AG253" s="219" t="s">
        <v>63</v>
      </c>
      <c r="AH253" s="219"/>
      <c r="AI253" s="197"/>
      <c r="AJ253" s="218">
        <v>157</v>
      </c>
      <c r="AK253" s="147">
        <v>43546</v>
      </c>
      <c r="AL253" s="146">
        <v>9.4145</v>
      </c>
      <c r="AM253" s="146">
        <v>70</v>
      </c>
      <c r="AN253" s="178" t="str">
        <f>CHOOSE(MATCH(AM:AM,{0,1,100,800000000}),"VACIO","100 y -","100 y +","")</f>
        <v>100 y -</v>
      </c>
      <c r="AO253" s="146">
        <v>48</v>
      </c>
      <c r="AP253" s="146">
        <v>132</v>
      </c>
      <c r="AQ253" s="146">
        <v>9.4</v>
      </c>
      <c r="AR253" s="178" t="str">
        <f>CHOOSE(MATCH(AQ:AQ,{0,1,7,8,9,12,30}),"VACIO","7 y -","7-8","8-9","9-12","&gt;12","")</f>
        <v>9-12</v>
      </c>
      <c r="AS253" s="146">
        <v>8</v>
      </c>
      <c r="AT253" s="178" t="str">
        <f>CHOOSE(MATCH(AS:AS,{0,0.1,30,80000000}),"VACIO","30 y -","30 y +","")</f>
        <v>30 y -</v>
      </c>
      <c r="AU253" s="146">
        <v>0.7</v>
      </c>
      <c r="AV253" s="236">
        <v>6.9</v>
      </c>
      <c r="AW253" s="178" t="str">
        <f>CHOOSE(MATCH(AV:AV,{0,0.1,30,80000000}),"VACIO","30 y -","30 y +","")</f>
        <v>30 y -</v>
      </c>
      <c r="AX253" s="242">
        <v>98</v>
      </c>
      <c r="AY253" s="178" t="str">
        <f ca="1">CHOOSE(MATCH(AX:AX,{0,1,15,30,45,60,80000000}),"VACIO","15 y -","15-29","30-44","45-59","60 y +","")</f>
        <v>60 y +</v>
      </c>
      <c r="AZ253" s="146"/>
      <c r="BA253" s="147">
        <v>43350</v>
      </c>
      <c r="BB253" s="247" t="str">
        <f ca="1" t="shared" si="25"/>
        <v>No Vigente</v>
      </c>
      <c r="BC253" s="146" t="s">
        <v>77</v>
      </c>
      <c r="BD253" s="147">
        <v>43847</v>
      </c>
      <c r="BE253" s="144">
        <v>43891</v>
      </c>
      <c r="BF253" s="251" t="str">
        <f ca="1" t="shared" si="26"/>
        <v>activo</v>
      </c>
      <c r="BG253" s="193"/>
    </row>
    <row r="254" s="129" customFormat="1" ht="15" customHeight="1" spans="1:59">
      <c r="A254" s="142" t="s">
        <v>763</v>
      </c>
      <c r="B254" s="143" t="s">
        <v>764</v>
      </c>
      <c r="C254" s="143">
        <v>2523</v>
      </c>
      <c r="D254" s="144">
        <v>23397</v>
      </c>
      <c r="E254" s="175">
        <f ca="1" t="shared" si="27"/>
        <v>43990</v>
      </c>
      <c r="F254" s="176">
        <f ca="1" t="shared" si="23"/>
        <v>20593</v>
      </c>
      <c r="G254" s="177">
        <f ca="1" t="shared" si="24"/>
        <v>56</v>
      </c>
      <c r="H25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54" s="143">
        <v>1</v>
      </c>
      <c r="J254" s="144">
        <v>42188</v>
      </c>
      <c r="K254" s="143" t="s">
        <v>59</v>
      </c>
      <c r="L254" s="143" t="s">
        <v>60</v>
      </c>
      <c r="M254" s="143" t="s">
        <v>124</v>
      </c>
      <c r="N254" s="143" t="s">
        <v>62</v>
      </c>
      <c r="O254" s="143" t="s">
        <v>62</v>
      </c>
      <c r="P254" s="143" t="s">
        <v>63</v>
      </c>
      <c r="Q254" s="143" t="s">
        <v>63</v>
      </c>
      <c r="R254" s="143">
        <v>73</v>
      </c>
      <c r="S254" s="259">
        <v>63.5</v>
      </c>
      <c r="T254" s="143" t="s">
        <v>64</v>
      </c>
      <c r="U254" s="143">
        <v>127</v>
      </c>
      <c r="V254" s="178" t="str">
        <f>CHOOSE(MATCH(U:U,{0,1,140,150,160,800000000}),"VACIO","140 y -","140-150","150-160","&gt;160","")</f>
        <v>140 y -</v>
      </c>
      <c r="W254" s="143">
        <v>77</v>
      </c>
      <c r="X254" s="178" t="str">
        <f>CHOOSE(MATCH(W:W,{0,1,90,120,800000000}),"VACIO","90 y -","90-120","&gt;120","")</f>
        <v>90 y -</v>
      </c>
      <c r="Y254" s="143" t="s">
        <v>63</v>
      </c>
      <c r="Z254" s="143" t="s">
        <v>65</v>
      </c>
      <c r="AA254" s="143" t="s">
        <v>65</v>
      </c>
      <c r="AB254" s="143" t="s">
        <v>63</v>
      </c>
      <c r="AC254" s="143" t="s">
        <v>72</v>
      </c>
      <c r="AD254" s="193" t="s">
        <v>74</v>
      </c>
      <c r="AE254" s="195"/>
      <c r="AF254" s="195"/>
      <c r="AG254" s="216" t="s">
        <v>63</v>
      </c>
      <c r="AH254" s="216"/>
      <c r="AI254" s="195"/>
      <c r="AJ254" s="217">
        <v>91</v>
      </c>
      <c r="AK254" s="144">
        <v>43643</v>
      </c>
      <c r="AL254" s="143">
        <v>172</v>
      </c>
      <c r="AM254" s="143">
        <v>44</v>
      </c>
      <c r="AN254" s="178" t="str">
        <f>CHOOSE(MATCH(AM:AM,{0,1,100,800000000}),"VACIO","100 y -","100 y +","")</f>
        <v>100 y -</v>
      </c>
      <c r="AO254" s="143">
        <v>48</v>
      </c>
      <c r="AP254" s="143">
        <v>149</v>
      </c>
      <c r="AQ254" s="143"/>
      <c r="AR254" s="178" t="str">
        <f>CHOOSE(MATCH(AQ:AQ,{0,1,7,8,9,12,30}),"VACIO","7 y -","7-8","8-9","9-12","&gt;12","")</f>
        <v>VACIO</v>
      </c>
      <c r="AS254" s="143">
        <v>6</v>
      </c>
      <c r="AT254" s="178" t="str">
        <f>CHOOSE(MATCH(AS:AS,{0,0.1,30,80000000}),"VACIO","30 y -","30 y +","")</f>
        <v>30 y -</v>
      </c>
      <c r="AU254" s="143">
        <v>0.7</v>
      </c>
      <c r="AV254" s="236">
        <v>10</v>
      </c>
      <c r="AW254" s="178" t="str">
        <f>CHOOSE(MATCH(AV:AV,{0,0.1,30,80000000}),"VACIO","30 y -","30 y +","")</f>
        <v>30 y -</v>
      </c>
      <c r="AX254" s="242">
        <v>97</v>
      </c>
      <c r="AY254" s="178" t="str">
        <f ca="1">CHOOSE(MATCH(AX:AX,{0,1,15,30,45,60,80000000}),"VACIO","15 y -","15-29","30-44","45-59","60 y +","")</f>
        <v>60 y +</v>
      </c>
      <c r="AZ254" s="143" t="s">
        <v>76</v>
      </c>
      <c r="BA254" s="144"/>
      <c r="BB254" s="247" t="str">
        <f ca="1" t="shared" si="25"/>
        <v>No Vigente</v>
      </c>
      <c r="BC254" s="143"/>
      <c r="BD254" s="144">
        <v>43900</v>
      </c>
      <c r="BE254" s="144">
        <v>44044</v>
      </c>
      <c r="BF254" s="251" t="str">
        <f ca="1" t="shared" si="26"/>
        <v>activo</v>
      </c>
      <c r="BG254" s="196"/>
    </row>
    <row r="255" s="52" customFormat="1" ht="14.25" customHeight="1" spans="1:59">
      <c r="A255" s="55" t="s">
        <v>765</v>
      </c>
      <c r="B255" s="56" t="s">
        <v>766</v>
      </c>
      <c r="C255" s="56">
        <v>164</v>
      </c>
      <c r="D255" s="57">
        <v>20513</v>
      </c>
      <c r="E255" s="175">
        <f ca="1" t="shared" si="27"/>
        <v>43990</v>
      </c>
      <c r="F255" s="176">
        <f ca="1" t="shared" si="23"/>
        <v>23477</v>
      </c>
      <c r="G255" s="177">
        <f ca="1" t="shared" si="24"/>
        <v>64</v>
      </c>
      <c r="H25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55" s="56">
        <v>1</v>
      </c>
      <c r="J255" s="57">
        <v>41898</v>
      </c>
      <c r="K255" s="56" t="s">
        <v>59</v>
      </c>
      <c r="L255" s="56" t="s">
        <v>60</v>
      </c>
      <c r="M255" s="56" t="s">
        <v>149</v>
      </c>
      <c r="N255" s="56"/>
      <c r="O255" s="56"/>
      <c r="P255" s="56" t="s">
        <v>63</v>
      </c>
      <c r="Q255" s="56" t="s">
        <v>63</v>
      </c>
      <c r="R255" s="56">
        <v>75</v>
      </c>
      <c r="S255" s="56">
        <v>71.5</v>
      </c>
      <c r="T255" s="56" t="s">
        <v>85</v>
      </c>
      <c r="U255" s="56">
        <v>140</v>
      </c>
      <c r="V255" s="178" t="str">
        <f>CHOOSE(MATCH(U:U,{0,1,140,150,160,800000000}),"VACIO","140 y -","140-150","150-160","&gt;160","")</f>
        <v>140-150</v>
      </c>
      <c r="W255" s="56">
        <v>86</v>
      </c>
      <c r="X255" s="178" t="str">
        <f>CHOOSE(MATCH(W:W,{0,1,90,120,800000000}),"VACIO","90 y -","90-120","&gt;120","")</f>
        <v>90 y -</v>
      </c>
      <c r="Y255" s="56" t="s">
        <v>63</v>
      </c>
      <c r="Z255" s="56" t="s">
        <v>65</v>
      </c>
      <c r="AA255" s="56" t="s">
        <v>65</v>
      </c>
      <c r="AB255" s="56" t="s">
        <v>63</v>
      </c>
      <c r="AC255" s="56" t="s">
        <v>72</v>
      </c>
      <c r="AD255" s="72" t="s">
        <v>67</v>
      </c>
      <c r="AE255" s="73"/>
      <c r="AF255" s="73"/>
      <c r="AG255" s="78"/>
      <c r="AH255" s="78"/>
      <c r="AI255" s="73"/>
      <c r="AJ255" s="79">
        <v>84</v>
      </c>
      <c r="AK255" s="57">
        <v>43173</v>
      </c>
      <c r="AL255" s="56">
        <v>206</v>
      </c>
      <c r="AM255" s="56">
        <v>135</v>
      </c>
      <c r="AN255" s="178" t="str">
        <f>CHOOSE(MATCH(AM:AM,{0,1,100,800000000}),"VACIO","100 y -","100 y +","")</f>
        <v>100 y +</v>
      </c>
      <c r="AO255" s="56">
        <v>54</v>
      </c>
      <c r="AP255" s="56">
        <v>85</v>
      </c>
      <c r="AQ255" s="56"/>
      <c r="AR255" s="178" t="str">
        <f>CHOOSE(MATCH(AQ:AQ,{0,1,7,8,9,12,30}),"VACIO","7 y -","7-8","8-9","9-12","&gt;12","")</f>
        <v>VACIO</v>
      </c>
      <c r="AS255" s="56">
        <v>8</v>
      </c>
      <c r="AT255" s="178" t="str">
        <f>CHOOSE(MATCH(AS:AS,{0,0.1,30,80000000}),"VACIO","30 y -","30 y +","")</f>
        <v>30 y -</v>
      </c>
      <c r="AU255" s="56">
        <v>0.7</v>
      </c>
      <c r="AV255" s="81">
        <f>IFERROR(AS:AS/AU:AU,"")</f>
        <v>11.4285714285714</v>
      </c>
      <c r="AW255" s="178" t="str">
        <f>CHOOSE(MATCH(AV:AV,{0,0.1,30,80000000}),"VACIO","30 y -","30 y +","")</f>
        <v>30 y -</v>
      </c>
      <c r="AX255" s="83">
        <v>93</v>
      </c>
      <c r="AY255" s="178" t="str">
        <f ca="1">CHOOSE(MATCH(AX:AX,{0,1,15,30,45,60,80000000}),"VACIO","15 y -","15-29","30-44","45-59","60 y +","")</f>
        <v>60 y +</v>
      </c>
      <c r="AZ255" s="56"/>
      <c r="BA255" s="57"/>
      <c r="BB255" s="247" t="str">
        <f ca="1" t="shared" si="25"/>
        <v>No Vigente</v>
      </c>
      <c r="BC255" s="56"/>
      <c r="BD255" s="57">
        <v>43173</v>
      </c>
      <c r="BE255" s="57">
        <v>43538</v>
      </c>
      <c r="BF255" s="251" t="str">
        <f ca="1" t="shared" si="26"/>
        <v>pasivo</v>
      </c>
      <c r="BG255" s="72"/>
    </row>
    <row r="256" s="129" customFormat="1" ht="15" customHeight="1" spans="1:59">
      <c r="A256" s="145" t="s">
        <v>767</v>
      </c>
      <c r="B256" s="146" t="s">
        <v>768</v>
      </c>
      <c r="C256" s="146">
        <v>592</v>
      </c>
      <c r="D256" s="147">
        <v>19458</v>
      </c>
      <c r="E256" s="175">
        <f ca="1" t="shared" si="27"/>
        <v>43990</v>
      </c>
      <c r="F256" s="176">
        <f ca="1" t="shared" si="23"/>
        <v>24532</v>
      </c>
      <c r="G256" s="177">
        <f ca="1" t="shared" si="24"/>
        <v>67</v>
      </c>
      <c r="H256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256" s="146">
        <v>1</v>
      </c>
      <c r="J256" s="147">
        <v>38076</v>
      </c>
      <c r="K256" s="146" t="s">
        <v>101</v>
      </c>
      <c r="L256" s="146" t="s">
        <v>60</v>
      </c>
      <c r="M256" s="146" t="s">
        <v>143</v>
      </c>
      <c r="N256" s="146" t="s">
        <v>62</v>
      </c>
      <c r="O256" s="146" t="s">
        <v>89</v>
      </c>
      <c r="P256" s="143" t="s">
        <v>63</v>
      </c>
      <c r="Q256" s="143" t="s">
        <v>65</v>
      </c>
      <c r="R256" s="146">
        <v>87</v>
      </c>
      <c r="S256" s="146">
        <v>86</v>
      </c>
      <c r="T256" s="146" t="s">
        <v>64</v>
      </c>
      <c r="U256" s="146">
        <v>150</v>
      </c>
      <c r="V256" s="178" t="str">
        <f>CHOOSE(MATCH(U:U,{0,1,140,150,160,800000000}),"VACIO","140 y -","140-150","150-160","&gt;160","")</f>
        <v>150-160</v>
      </c>
      <c r="W256" s="146">
        <v>80</v>
      </c>
      <c r="X256" s="178" t="str">
        <f>CHOOSE(MATCH(W:W,{0,1,90,120,800000000}),"VACIO","90 y -","90-120","&gt;120","")</f>
        <v>90 y -</v>
      </c>
      <c r="Y256" s="146" t="s">
        <v>63</v>
      </c>
      <c r="Z256" s="146" t="s">
        <v>65</v>
      </c>
      <c r="AA256" s="146" t="s">
        <v>65</v>
      </c>
      <c r="AB256" s="146" t="s">
        <v>65</v>
      </c>
      <c r="AC256" s="146" t="s">
        <v>72</v>
      </c>
      <c r="AD256" s="196" t="s">
        <v>73</v>
      </c>
      <c r="AE256" s="197"/>
      <c r="AF256" s="197"/>
      <c r="AG256" s="219" t="s">
        <v>63</v>
      </c>
      <c r="AH256" s="219" t="s">
        <v>720</v>
      </c>
      <c r="AI256" s="198">
        <v>43867</v>
      </c>
      <c r="AJ256" s="218">
        <v>88</v>
      </c>
      <c r="AK256" s="147">
        <v>43865</v>
      </c>
      <c r="AL256" s="146">
        <v>202</v>
      </c>
      <c r="AM256" s="146">
        <v>124</v>
      </c>
      <c r="AN256" s="178" t="str">
        <f>CHOOSE(MATCH(AM:AM,{0,1,100,800000000}),"VACIO","100 y -","100 y +","")</f>
        <v>100 y +</v>
      </c>
      <c r="AO256" s="146">
        <v>56.3</v>
      </c>
      <c r="AP256" s="146">
        <v>105</v>
      </c>
      <c r="AQ256" s="146"/>
      <c r="AR256" s="178" t="str">
        <f>CHOOSE(MATCH(AQ:AQ,{0,1,7,8,9,12,30}),"VACIO","7 y -","7-8","8-9","9-12","&gt;12","")</f>
        <v>VACIO</v>
      </c>
      <c r="AS256" s="146">
        <v>6</v>
      </c>
      <c r="AT256" s="178" t="str">
        <f>CHOOSE(MATCH(AS:AS,{0,0.1,30,80000000}),"VACIO","30 y -","30 y +","")</f>
        <v>30 y -</v>
      </c>
      <c r="AU256" s="146">
        <v>0.9</v>
      </c>
      <c r="AV256" s="236">
        <f>IFERROR(AS:AS/AU:AU,"")</f>
        <v>6.66666666666667</v>
      </c>
      <c r="AW256" s="178" t="str">
        <f>CHOOSE(MATCH(AV:AV,{0,0.1,30,80000000}),"VACIO","30 y -","30 y +","")</f>
        <v>30 y -</v>
      </c>
      <c r="AX256" s="242">
        <v>62</v>
      </c>
      <c r="AY256" s="178" t="str">
        <f ca="1">CHOOSE(MATCH(AX:AX,{0,1,15,30,45,60,80000000}),"VACIO","15 y -","15-29","30-44","45-59","60 y +","")</f>
        <v>60 y +</v>
      </c>
      <c r="AZ256" s="146" t="s">
        <v>155</v>
      </c>
      <c r="BA256" s="147"/>
      <c r="BB256" s="247" t="str">
        <f ca="1" t="shared" si="25"/>
        <v>No Vigente</v>
      </c>
      <c r="BC256" s="146"/>
      <c r="BD256" s="147">
        <v>43874</v>
      </c>
      <c r="BE256" s="147">
        <v>44105</v>
      </c>
      <c r="BF256" s="251" t="str">
        <f ca="1" t="shared" si="26"/>
        <v>activo</v>
      </c>
      <c r="BG256" s="208"/>
    </row>
    <row r="257" s="52" customFormat="1" ht="15" customHeight="1" spans="1:59">
      <c r="A257" s="55" t="s">
        <v>769</v>
      </c>
      <c r="B257" s="56" t="s">
        <v>770</v>
      </c>
      <c r="C257" s="56">
        <v>1464</v>
      </c>
      <c r="D257" s="57">
        <v>20063</v>
      </c>
      <c r="E257" s="175">
        <f ca="1" t="shared" si="27"/>
        <v>43990</v>
      </c>
      <c r="F257" s="176">
        <f ca="1" t="shared" si="23"/>
        <v>23927</v>
      </c>
      <c r="G257" s="64">
        <f ca="1" t="shared" si="24"/>
        <v>65</v>
      </c>
      <c r="H257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57" s="56">
        <v>1</v>
      </c>
      <c r="J257" s="57">
        <v>42940</v>
      </c>
      <c r="K257" s="56" t="s">
        <v>101</v>
      </c>
      <c r="L257" s="56" t="s">
        <v>102</v>
      </c>
      <c r="M257" s="56" t="s">
        <v>771</v>
      </c>
      <c r="N257" s="56" t="s">
        <v>62</v>
      </c>
      <c r="O257" s="56" t="s">
        <v>62</v>
      </c>
      <c r="P257" s="56" t="s">
        <v>63</v>
      </c>
      <c r="Q257" s="56" t="s">
        <v>65</v>
      </c>
      <c r="R257" s="56">
        <v>79</v>
      </c>
      <c r="S257" s="56">
        <v>82.5</v>
      </c>
      <c r="T257" s="56" t="s">
        <v>85</v>
      </c>
      <c r="U257" s="56">
        <v>118</v>
      </c>
      <c r="V257" s="178" t="str">
        <f>CHOOSE(MATCH(U:U,{0,1,140,150,160,800000000}),"VACIO","140 y -","140-150","150-160","&gt;160","")</f>
        <v>140 y -</v>
      </c>
      <c r="W257" s="56">
        <v>74</v>
      </c>
      <c r="X257" s="178" t="str">
        <f>CHOOSE(MATCH(W:W,{0,1,90,120,800000000}),"VACIO","90 y -","90-120","&gt;120","")</f>
        <v>90 y -</v>
      </c>
      <c r="Y257" s="56" t="s">
        <v>65</v>
      </c>
      <c r="Z257" s="56" t="s">
        <v>65</v>
      </c>
      <c r="AA257" s="56" t="s">
        <v>65</v>
      </c>
      <c r="AB257" s="56" t="s">
        <v>65</v>
      </c>
      <c r="AC257" s="56" t="s">
        <v>72</v>
      </c>
      <c r="AD257" s="72" t="s">
        <v>73</v>
      </c>
      <c r="AE257" s="261">
        <v>43472</v>
      </c>
      <c r="AF257" s="73" t="s">
        <v>74</v>
      </c>
      <c r="AG257" s="78" t="s">
        <v>63</v>
      </c>
      <c r="AH257" s="78"/>
      <c r="AI257" s="73"/>
      <c r="AJ257" s="79">
        <v>213</v>
      </c>
      <c r="AK257" s="57">
        <v>43164</v>
      </c>
      <c r="AL257" s="56">
        <v>62</v>
      </c>
      <c r="AM257" s="56">
        <v>31</v>
      </c>
      <c r="AN257" s="178" t="str">
        <f>CHOOSE(MATCH(AM:AM,{0,1,100,800000000}),"VACIO","100 y -","100 y +","")</f>
        <v>100 y -</v>
      </c>
      <c r="AO257" s="56">
        <v>14</v>
      </c>
      <c r="AP257" s="56">
        <v>83</v>
      </c>
      <c r="AQ257" s="56">
        <v>13.5</v>
      </c>
      <c r="AR257" s="178" t="str">
        <f>CHOOSE(MATCH(AQ:AQ,{0,1,7,8,9,12,30}),"VACIO","7 y -","7-8","8-9","9-12","&gt;12","")</f>
        <v>&gt;12</v>
      </c>
      <c r="AS257" s="56">
        <v>111</v>
      </c>
      <c r="AT257" s="178" t="str">
        <f>CHOOSE(MATCH(AS:AS,{0,0.1,30,80000000}),"VACIO","30 y -","30 y +","")</f>
        <v>30 y +</v>
      </c>
      <c r="AU257" s="56">
        <v>2.2</v>
      </c>
      <c r="AV257" s="81">
        <f>IFERROR(AS:AS/AU:AU,"")</f>
        <v>50.4545454545455</v>
      </c>
      <c r="AW257" s="178" t="str">
        <f>CHOOSE(MATCH(AV:AV,{0,0.1,30,80000000}),"VACIO","30 y -","30 y +","")</f>
        <v>30 y +</v>
      </c>
      <c r="AX257" s="83">
        <v>30.7</v>
      </c>
      <c r="AY257" s="178" t="str">
        <f ca="1">CHOOSE(MATCH(AX:AX,{0;1;15;30;45;60;80000000}),"VACIO","15 y -","15-29","30-44","45-59","60 y +","")</f>
        <v>30-44</v>
      </c>
      <c r="AZ257" s="56"/>
      <c r="BA257" s="57">
        <v>42954</v>
      </c>
      <c r="BB257" s="85" t="str">
        <f ca="1" t="shared" si="25"/>
        <v>No Vigente</v>
      </c>
      <c r="BC257" s="56" t="s">
        <v>77</v>
      </c>
      <c r="BD257" s="57">
        <v>43703</v>
      </c>
      <c r="BE257" s="57">
        <v>43709</v>
      </c>
      <c r="BF257" s="252" t="str">
        <f ca="1" t="shared" si="26"/>
        <v>activo</v>
      </c>
      <c r="BG257" s="72" t="s">
        <v>772</v>
      </c>
    </row>
    <row r="258" s="129" customFormat="1" ht="15" customHeight="1" spans="1:59">
      <c r="A258" s="142" t="s">
        <v>773</v>
      </c>
      <c r="B258" s="143" t="s">
        <v>774</v>
      </c>
      <c r="C258" s="143">
        <v>4781</v>
      </c>
      <c r="D258" s="144">
        <v>17638</v>
      </c>
      <c r="E258" s="175">
        <f ca="1" t="shared" si="27"/>
        <v>43990</v>
      </c>
      <c r="F258" s="176">
        <f ca="1" t="shared" ref="F258:F321" si="28">DATEDIF(D:D,TODAY(),"d")</f>
        <v>26352</v>
      </c>
      <c r="G258" s="177">
        <f ca="1" t="shared" ref="G258:G321" si="29">IF(MONTH(E:E)=MONTH(D258),IF(DAY(E:E)&lt;DAY(D258),YEAR(E:E)-YEAR(D258)-1,YEAR(E:E)-YEAR(D258)),IF(MONTH(E:E)&gt;MONTH(D258),YEAR(E:E)-YEAR(D258),YEAR(E:E)-YEAR(D258)-1))</f>
        <v>72</v>
      </c>
      <c r="H25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58" s="143">
        <v>1</v>
      </c>
      <c r="J258" s="144">
        <v>43285</v>
      </c>
      <c r="K258" s="143" t="s">
        <v>101</v>
      </c>
      <c r="L258" s="143" t="s">
        <v>102</v>
      </c>
      <c r="M258" s="143" t="s">
        <v>149</v>
      </c>
      <c r="N258" s="143" t="s">
        <v>62</v>
      </c>
      <c r="O258" s="143" t="s">
        <v>62</v>
      </c>
      <c r="P258" s="143" t="s">
        <v>63</v>
      </c>
      <c r="Q258" s="143" t="s">
        <v>63</v>
      </c>
      <c r="R258" s="143">
        <v>87</v>
      </c>
      <c r="S258" s="143">
        <v>90</v>
      </c>
      <c r="T258" s="143" t="s">
        <v>85</v>
      </c>
      <c r="U258" s="143">
        <v>130</v>
      </c>
      <c r="V258" s="178" t="str">
        <f>CHOOSE(MATCH(U:U,{0,1,140,150,160,800000000}),"VACIO","140 y -","140-150","150-160","&gt;160","")</f>
        <v>140 y -</v>
      </c>
      <c r="W258" s="143">
        <v>60</v>
      </c>
      <c r="X258" s="178" t="str">
        <f>CHOOSE(MATCH(W:W,{0,1,90,120,800000000}),"VACIO","90 y -","90-120","&gt;120","")</f>
        <v>90 y -</v>
      </c>
      <c r="Y258" s="144" t="s">
        <v>65</v>
      </c>
      <c r="Z258" s="143" t="s">
        <v>65</v>
      </c>
      <c r="AA258" s="143" t="s">
        <v>65</v>
      </c>
      <c r="AB258" s="143" t="s">
        <v>65</v>
      </c>
      <c r="AC258" s="143" t="s">
        <v>72</v>
      </c>
      <c r="AD258" s="193" t="s">
        <v>73</v>
      </c>
      <c r="AE258" s="194">
        <v>43543</v>
      </c>
      <c r="AF258" s="195" t="s">
        <v>355</v>
      </c>
      <c r="AG258" s="216" t="s">
        <v>65</v>
      </c>
      <c r="AH258" s="216" t="s">
        <v>198</v>
      </c>
      <c r="AI258" s="194">
        <v>43538</v>
      </c>
      <c r="AJ258" s="217">
        <v>80</v>
      </c>
      <c r="AK258" s="144">
        <v>43543</v>
      </c>
      <c r="AL258" s="143">
        <v>142</v>
      </c>
      <c r="AM258" s="143">
        <v>56</v>
      </c>
      <c r="AN258" s="178" t="str">
        <f>CHOOSE(MATCH(AM:AM,{0,1,100,800000000}),"VACIO","100 y -","100 y +","")</f>
        <v>100 y -</v>
      </c>
      <c r="AO258" s="143">
        <v>68</v>
      </c>
      <c r="AP258" s="143">
        <v>89</v>
      </c>
      <c r="AQ258" s="143">
        <v>6.7</v>
      </c>
      <c r="AR258" s="178" t="str">
        <f>CHOOSE(MATCH(AQ:AQ,{0,1,7,8,9,12,30}),"VACIO","7 y -","7-8","8-9","9-12","&gt;12","")</f>
        <v>7 y -</v>
      </c>
      <c r="AS258" s="143">
        <v>500</v>
      </c>
      <c r="AT258" s="178" t="str">
        <f>CHOOSE(MATCH(AS:AS,{0,0.1,30,80000000}),"VACIO","30 y -","30 y +","")</f>
        <v>30 y +</v>
      </c>
      <c r="AU258" s="143">
        <v>4.9</v>
      </c>
      <c r="AV258" s="236">
        <v>1047</v>
      </c>
      <c r="AW258" s="178" t="str">
        <f>CHOOSE(MATCH(AV:AV,{0,0.1,30,80000000}),"VACIO","30 y -","30 y +","")</f>
        <v>30 y +</v>
      </c>
      <c r="AX258" s="242">
        <v>11</v>
      </c>
      <c r="AY258" s="178" t="str">
        <f ca="1">CHOOSE(MATCH(AX:AX,{0,1,15,30,45,60,80000000}),"VACIO","15 y -","15-29","30-44","45-59","60 y +","")</f>
        <v>15 y -</v>
      </c>
      <c r="AZ258" s="143"/>
      <c r="BA258" s="144">
        <v>43397</v>
      </c>
      <c r="BB258" s="247" t="str">
        <f ca="1" t="shared" si="25"/>
        <v>No Vigente</v>
      </c>
      <c r="BC258" s="143" t="s">
        <v>218</v>
      </c>
      <c r="BD258" s="144">
        <v>43543</v>
      </c>
      <c r="BE258" s="144">
        <v>43647</v>
      </c>
      <c r="BF258" s="251" t="str">
        <f ca="1" t="shared" si="26"/>
        <v>activo</v>
      </c>
      <c r="BG258" s="193"/>
    </row>
    <row r="259" s="129" customFormat="1" ht="15" customHeight="1" spans="1:59">
      <c r="A259" s="142" t="s">
        <v>775</v>
      </c>
      <c r="B259" s="143" t="s">
        <v>776</v>
      </c>
      <c r="C259" s="143">
        <v>3437</v>
      </c>
      <c r="D259" s="144">
        <v>23763</v>
      </c>
      <c r="E259" s="175">
        <f ca="1" t="shared" si="27"/>
        <v>43990</v>
      </c>
      <c r="F259" s="176">
        <f ca="1" t="shared" si="28"/>
        <v>20227</v>
      </c>
      <c r="G259" s="177">
        <f ca="1" t="shared" si="29"/>
        <v>55</v>
      </c>
      <c r="H25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59" s="143">
        <v>1</v>
      </c>
      <c r="J259" s="144">
        <v>42916</v>
      </c>
      <c r="K259" s="143" t="s">
        <v>59</v>
      </c>
      <c r="L259" s="143" t="s">
        <v>60</v>
      </c>
      <c r="M259" s="143" t="s">
        <v>61</v>
      </c>
      <c r="N259" s="143" t="s">
        <v>62</v>
      </c>
      <c r="O259" s="143" t="s">
        <v>62</v>
      </c>
      <c r="P259" s="143" t="s">
        <v>63</v>
      </c>
      <c r="Q259" s="143" t="s">
        <v>63</v>
      </c>
      <c r="R259" s="143">
        <v>52.1</v>
      </c>
      <c r="S259" s="143">
        <v>52</v>
      </c>
      <c r="T259" s="143" t="s">
        <v>76</v>
      </c>
      <c r="U259" s="143">
        <v>144</v>
      </c>
      <c r="V259" s="178" t="str">
        <f>CHOOSE(MATCH(U:U,{0,1,140,150,160,800000000}),"VACIO","140 y -","140-150","150-160","&gt;160","")</f>
        <v>140-150</v>
      </c>
      <c r="W259" s="143">
        <v>88</v>
      </c>
      <c r="X259" s="178" t="str">
        <f>CHOOSE(MATCH(W:W,{0,1,90,120,800000000}),"VACIO","90 y -","90-120","&gt;120","")</f>
        <v>90 y -</v>
      </c>
      <c r="Y259" s="143" t="s">
        <v>63</v>
      </c>
      <c r="Z259" s="143" t="s">
        <v>63</v>
      </c>
      <c r="AA259" s="143" t="s">
        <v>65</v>
      </c>
      <c r="AB259" s="143" t="s">
        <v>63</v>
      </c>
      <c r="AC259" s="143" t="s">
        <v>66</v>
      </c>
      <c r="AD259" s="193" t="s">
        <v>73</v>
      </c>
      <c r="AE259" s="195"/>
      <c r="AF259" s="195"/>
      <c r="AG259" s="216" t="s">
        <v>63</v>
      </c>
      <c r="AH259" s="216"/>
      <c r="AI259" s="195"/>
      <c r="AJ259" s="217"/>
      <c r="AK259" s="143"/>
      <c r="AL259" s="143"/>
      <c r="AM259" s="143"/>
      <c r="AN259" s="178" t="str">
        <f>CHOOSE(MATCH(AM:AM,{0,1,100,800000000}),"VACIO","100 y -","100 y +","")</f>
        <v>VACIO</v>
      </c>
      <c r="AO259" s="143"/>
      <c r="AP259" s="143"/>
      <c r="AQ259" s="143"/>
      <c r="AR259" s="178" t="str">
        <f>CHOOSE(MATCH(AQ:AQ,{0,1,7,8,9,12,30}),"VACIO","7 y -","7-8","8-9","9-12","&gt;12","")</f>
        <v>VACIO</v>
      </c>
      <c r="AS259" s="143"/>
      <c r="AT259" s="178" t="str">
        <f>CHOOSE(MATCH(AS:AS,{0,0.1,30,80000000}),"VACIO","30 y -","30 y +","")</f>
        <v>VACIO</v>
      </c>
      <c r="AU259" s="143"/>
      <c r="AV259" s="236"/>
      <c r="AW259" s="178" t="str">
        <f>CHOOSE(MATCH(AV:AV,{0,0.1,30,80000000}),"VACIO","30 y -","30 y +","")</f>
        <v>VACIO</v>
      </c>
      <c r="AX259" s="242"/>
      <c r="AY259" s="178" t="str">
        <f ca="1">CHOOSE(MATCH(AX:AX,{0,1,15,30,45,60,80000000}),"VACIO","15 y -","15-29","30-44","45-59","60 y +","")</f>
        <v>VACIO</v>
      </c>
      <c r="AZ259" s="143"/>
      <c r="BA259" s="144"/>
      <c r="BB259" s="247" t="str">
        <f ca="1" t="shared" si="25"/>
        <v>No Vigente</v>
      </c>
      <c r="BC259" s="143"/>
      <c r="BD259" s="144">
        <v>43658</v>
      </c>
      <c r="BE259" s="144">
        <v>43678</v>
      </c>
      <c r="BF259" s="251" t="str">
        <f ca="1" t="shared" si="26"/>
        <v>activo</v>
      </c>
      <c r="BG259" s="193" t="s">
        <v>777</v>
      </c>
    </row>
    <row r="260" s="129" customFormat="1" ht="15" customHeight="1" spans="1:59">
      <c r="A260" s="145" t="s">
        <v>778</v>
      </c>
      <c r="B260" s="146" t="s">
        <v>779</v>
      </c>
      <c r="C260" s="146">
        <v>5142</v>
      </c>
      <c r="D260" s="147">
        <v>21089</v>
      </c>
      <c r="E260" s="175">
        <f ca="1" t="shared" si="27"/>
        <v>43990</v>
      </c>
      <c r="F260" s="176">
        <f ca="1" t="shared" si="28"/>
        <v>22901</v>
      </c>
      <c r="G260" s="177">
        <f ca="1" t="shared" si="29"/>
        <v>62</v>
      </c>
      <c r="H26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60" s="146">
        <v>1</v>
      </c>
      <c r="J260" s="147">
        <v>40571</v>
      </c>
      <c r="K260" s="146" t="s">
        <v>59</v>
      </c>
      <c r="L260" s="146" t="s">
        <v>102</v>
      </c>
      <c r="M260" s="146" t="s">
        <v>780</v>
      </c>
      <c r="N260" s="146" t="s">
        <v>62</v>
      </c>
      <c r="O260" s="146" t="s">
        <v>62</v>
      </c>
      <c r="P260" s="143" t="s">
        <v>63</v>
      </c>
      <c r="Q260" s="143" t="s">
        <v>63</v>
      </c>
      <c r="R260" s="146">
        <v>95</v>
      </c>
      <c r="S260" s="146">
        <v>84.5</v>
      </c>
      <c r="T260" s="146" t="s">
        <v>64</v>
      </c>
      <c r="U260" s="146">
        <v>120</v>
      </c>
      <c r="V260" s="178" t="str">
        <f>CHOOSE(MATCH(U:U,{0,1,140,150,160,800000000}),"VACIO","140 y -","140-150","150-160","&gt;160","")</f>
        <v>140 y -</v>
      </c>
      <c r="W260" s="146">
        <v>68</v>
      </c>
      <c r="X260" s="178" t="str">
        <f>CHOOSE(MATCH(W:W,{0,1,90,120,800000000}),"VACIO","90 y -","90-120","&gt;120","")</f>
        <v>90 y -</v>
      </c>
      <c r="Y260" s="146" t="s">
        <v>63</v>
      </c>
      <c r="Z260" s="146" t="s">
        <v>63</v>
      </c>
      <c r="AA260" s="146" t="s">
        <v>65</v>
      </c>
      <c r="AB260" s="146" t="s">
        <v>63</v>
      </c>
      <c r="AC260" s="146" t="s">
        <v>72</v>
      </c>
      <c r="AD260" s="196" t="s">
        <v>73</v>
      </c>
      <c r="AE260" s="198">
        <v>43896</v>
      </c>
      <c r="AF260" s="197" t="s">
        <v>74</v>
      </c>
      <c r="AG260" s="219" t="s">
        <v>63</v>
      </c>
      <c r="AH260" s="219"/>
      <c r="AI260" s="197"/>
      <c r="AJ260" s="218">
        <v>110</v>
      </c>
      <c r="AK260" s="147">
        <v>43896</v>
      </c>
      <c r="AL260" s="146">
        <v>187</v>
      </c>
      <c r="AM260" s="146">
        <v>104</v>
      </c>
      <c r="AN260" s="178" t="str">
        <f>CHOOSE(MATCH(AM:AM,{0,1,100,800000000}),"VACIO","100 y -","100 y +","")</f>
        <v>100 y +</v>
      </c>
      <c r="AO260" s="146">
        <v>41</v>
      </c>
      <c r="AP260" s="146">
        <v>167</v>
      </c>
      <c r="AQ260" s="146">
        <v>6.1</v>
      </c>
      <c r="AR260" s="178" t="str">
        <f>CHOOSE(MATCH(AQ:AQ,{0;1;7;8;9;12;30}),"VACIO","7 y -","7-8","8-9","9-12","&gt;12","")</f>
        <v>7 y -</v>
      </c>
      <c r="AS260" s="146">
        <v>11</v>
      </c>
      <c r="AT260" s="178" t="str">
        <f>CHOOSE(MATCH(AS:AS,{0,0.1,30,80000000}),"VACIO","30 y -","30 y +","")</f>
        <v>30 y -</v>
      </c>
      <c r="AU260" s="146">
        <v>0.7</v>
      </c>
      <c r="AV260" s="236">
        <v>8.9</v>
      </c>
      <c r="AW260" s="178" t="str">
        <f>CHOOSE(MATCH(AV:AV,{0,0.1,30,80000000}),"VACIO","30 y -","30 y +","")</f>
        <v>30 y -</v>
      </c>
      <c r="AX260" s="242">
        <v>92</v>
      </c>
      <c r="AY260" s="178" t="str">
        <f ca="1">CHOOSE(MATCH(AX:AX,{0,1,15,30,45,60,80000000}),"VACIO","15 y -","15-29","30-44","45-59","60 y +","")</f>
        <v>60 y +</v>
      </c>
      <c r="AZ260" s="146"/>
      <c r="BA260" s="147"/>
      <c r="BB260" s="247" t="str">
        <f ca="1" t="shared" si="25"/>
        <v>No Vigente</v>
      </c>
      <c r="BC260" s="146"/>
      <c r="BD260" s="147">
        <v>43896</v>
      </c>
      <c r="BE260" s="147">
        <v>44228</v>
      </c>
      <c r="BF260" s="251" t="str">
        <f ca="1" t="shared" si="26"/>
        <v>activo</v>
      </c>
      <c r="BG260" s="196"/>
    </row>
    <row r="261" s="129" customFormat="1" ht="15" customHeight="1" spans="1:59">
      <c r="A261" s="142" t="s">
        <v>781</v>
      </c>
      <c r="B261" s="143" t="s">
        <v>782</v>
      </c>
      <c r="C261" s="143">
        <v>5675</v>
      </c>
      <c r="D261" s="144">
        <v>25405</v>
      </c>
      <c r="E261" s="175">
        <f ca="1" t="shared" si="27"/>
        <v>43990</v>
      </c>
      <c r="F261" s="176">
        <f ca="1" t="shared" si="28"/>
        <v>18585</v>
      </c>
      <c r="G261" s="177">
        <f ca="1" t="shared" si="29"/>
        <v>50</v>
      </c>
      <c r="H261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261" s="143">
        <v>1</v>
      </c>
      <c r="J261" s="144">
        <v>42459</v>
      </c>
      <c r="K261" s="143" t="s">
        <v>59</v>
      </c>
      <c r="L261" s="143" t="s">
        <v>60</v>
      </c>
      <c r="M261" s="143"/>
      <c r="N261" s="143" t="s">
        <v>62</v>
      </c>
      <c r="O261" s="143" t="s">
        <v>62</v>
      </c>
      <c r="P261" s="143" t="s">
        <v>63</v>
      </c>
      <c r="Q261" s="143" t="s">
        <v>63</v>
      </c>
      <c r="R261" s="143">
        <v>102.2</v>
      </c>
      <c r="S261" s="143">
        <v>108</v>
      </c>
      <c r="T261" s="143" t="s">
        <v>64</v>
      </c>
      <c r="U261" s="143">
        <v>128</v>
      </c>
      <c r="V261" s="178" t="str">
        <f>CHOOSE(MATCH(U:U,{0,1,140,150,160,800000000}),"VACIO","140 y -","140-150","150-160","&gt;160","")</f>
        <v>140 y -</v>
      </c>
      <c r="W261" s="143">
        <v>91</v>
      </c>
      <c r="X261" s="178" t="str">
        <f>CHOOSE(MATCH(W:W,{0,1,90,120,800000000}),"VACIO","90 y -","90-120","&gt;120","")</f>
        <v>90-120</v>
      </c>
      <c r="Y261" s="143" t="s">
        <v>63</v>
      </c>
      <c r="Z261" s="143" t="s">
        <v>65</v>
      </c>
      <c r="AA261" s="143" t="s">
        <v>63</v>
      </c>
      <c r="AB261" s="143" t="s">
        <v>63</v>
      </c>
      <c r="AC261" s="143" t="s">
        <v>72</v>
      </c>
      <c r="AD261" s="193" t="s">
        <v>73</v>
      </c>
      <c r="AE261" s="195"/>
      <c r="AF261" s="195"/>
      <c r="AG261" s="216" t="s">
        <v>63</v>
      </c>
      <c r="AH261" s="216"/>
      <c r="AI261" s="195"/>
      <c r="AJ261" s="217">
        <v>91</v>
      </c>
      <c r="AK261" s="144">
        <v>43417</v>
      </c>
      <c r="AL261" s="143">
        <v>182</v>
      </c>
      <c r="AM261" s="143">
        <v>116</v>
      </c>
      <c r="AN261" s="178" t="str">
        <f>CHOOSE(MATCH(AM:AM,{0,1,100,800000000}),"VACIO","100 y -","100 y +","")</f>
        <v>100 y +</v>
      </c>
      <c r="AO261" s="143">
        <v>36</v>
      </c>
      <c r="AP261" s="143">
        <v>140</v>
      </c>
      <c r="AQ261" s="143"/>
      <c r="AR261" s="178" t="str">
        <f>CHOOSE(MATCH(AQ:AQ,{0,1,7,8,9,12,30}),"VACIO","7 y -","7-8","8-9","9-12","&gt;12","")</f>
        <v>VACIO</v>
      </c>
      <c r="AS261" s="143">
        <v>1</v>
      </c>
      <c r="AT261" s="178" t="str">
        <f>CHOOSE(MATCH(AS:AS,{0,0.1,30,80000000}),"VACIO","30 y -","30 y +","")</f>
        <v>30 y -</v>
      </c>
      <c r="AU261" s="143">
        <v>0.7</v>
      </c>
      <c r="AV261" s="236">
        <v>2.19</v>
      </c>
      <c r="AW261" s="178" t="str">
        <f>CHOOSE(MATCH(AV:AV,{0,0.1,30,80000000}),"VACIO","30 y -","30 y +","")</f>
        <v>30 y -</v>
      </c>
      <c r="AX261" s="242">
        <v>101</v>
      </c>
      <c r="AY261" s="178" t="str">
        <f ca="1">CHOOSE(MATCH(AX:AX,{0,1,15,30,45,60,80000000}),"VACIO","15 y -","15-29","30-44","45-59","60 y +","")</f>
        <v>60 y +</v>
      </c>
      <c r="AZ261" s="143" t="s">
        <v>76</v>
      </c>
      <c r="BA261" s="144"/>
      <c r="BB261" s="247" t="str">
        <f ca="1" t="shared" si="25"/>
        <v>No Vigente</v>
      </c>
      <c r="BC261" s="143"/>
      <c r="BD261" s="144">
        <v>43873</v>
      </c>
      <c r="BE261" s="144">
        <v>44075</v>
      </c>
      <c r="BF261" s="251" t="str">
        <f ca="1" t="shared" si="26"/>
        <v>activo</v>
      </c>
      <c r="BG261" s="193"/>
    </row>
    <row r="262" s="129" customFormat="1" ht="15" customHeight="1" spans="1:59">
      <c r="A262" s="145" t="s">
        <v>783</v>
      </c>
      <c r="B262" s="146" t="s">
        <v>784</v>
      </c>
      <c r="C262" s="146">
        <v>2829</v>
      </c>
      <c r="D262" s="147">
        <v>24744</v>
      </c>
      <c r="E262" s="175">
        <f ca="1" t="shared" si="27"/>
        <v>43990</v>
      </c>
      <c r="F262" s="176">
        <f ca="1" t="shared" si="28"/>
        <v>19246</v>
      </c>
      <c r="G262" s="177">
        <f ca="1" t="shared" si="29"/>
        <v>52</v>
      </c>
      <c r="H26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262" s="146">
        <v>1</v>
      </c>
      <c r="J262" s="147">
        <v>40687</v>
      </c>
      <c r="K262" s="146" t="s">
        <v>59</v>
      </c>
      <c r="L262" s="146" t="s">
        <v>102</v>
      </c>
      <c r="M262" s="146" t="s">
        <v>149</v>
      </c>
      <c r="N262" s="146" t="s">
        <v>62</v>
      </c>
      <c r="O262" s="146" t="s">
        <v>62</v>
      </c>
      <c r="P262" s="143" t="s">
        <v>63</v>
      </c>
      <c r="Q262" s="143" t="s">
        <v>63</v>
      </c>
      <c r="R262" s="146">
        <v>79</v>
      </c>
      <c r="S262" s="146">
        <v>79.3</v>
      </c>
      <c r="T262" s="146" t="s">
        <v>64</v>
      </c>
      <c r="U262" s="146">
        <v>120</v>
      </c>
      <c r="V262" s="178" t="str">
        <f>CHOOSE(MATCH(U:U,{0,1,140,150,160,800000000}),"VACIO","140 y -","140-150","150-160","&gt;160","")</f>
        <v>140 y -</v>
      </c>
      <c r="W262" s="146">
        <v>70</v>
      </c>
      <c r="X262" s="178" t="str">
        <f>CHOOSE(MATCH(W:W,{0;1;90;120;800000000}),"VACIO","90 y -","90-120","&gt;120","")</f>
        <v>90 y -</v>
      </c>
      <c r="Y262" s="146" t="s">
        <v>63</v>
      </c>
      <c r="Z262" s="146" t="s">
        <v>65</v>
      </c>
      <c r="AA262" s="146" t="s">
        <v>65</v>
      </c>
      <c r="AB262" s="146" t="s">
        <v>63</v>
      </c>
      <c r="AC262" s="146" t="s">
        <v>72</v>
      </c>
      <c r="AD262" s="196" t="s">
        <v>73</v>
      </c>
      <c r="AE262" s="198">
        <v>43719</v>
      </c>
      <c r="AF262" s="197" t="s">
        <v>74</v>
      </c>
      <c r="AG262" s="219" t="s">
        <v>63</v>
      </c>
      <c r="AH262" s="219"/>
      <c r="AI262" s="197"/>
      <c r="AJ262" s="218">
        <v>135</v>
      </c>
      <c r="AK262" s="147">
        <v>43847</v>
      </c>
      <c r="AL262" s="146">
        <v>134</v>
      </c>
      <c r="AM262" s="146">
        <v>63</v>
      </c>
      <c r="AN262" s="178" t="str">
        <f>CHOOSE(MATCH(AM:AM,{0,1,100,800000000}),"VACIO","100 y -","100 y +","")</f>
        <v>100 y -</v>
      </c>
      <c r="AO262" s="146">
        <v>37</v>
      </c>
      <c r="AP262" s="146">
        <v>163</v>
      </c>
      <c r="AQ262" s="146">
        <v>7.5</v>
      </c>
      <c r="AR262" s="178" t="str">
        <f>CHOOSE(MATCH(AQ:AQ,{0,1,7,8,9,12,30}),"VACIO","7 y -","7-8","8-9","9-12","&gt;12","")</f>
        <v>7-8</v>
      </c>
      <c r="AS262" s="146">
        <v>1</v>
      </c>
      <c r="AT262" s="178" t="str">
        <f>CHOOSE(MATCH(AS:AS,{0,0.1,30,80000000}),"VACIO","30 y -","30 y +","")</f>
        <v>30 y -</v>
      </c>
      <c r="AU262" s="146">
        <v>0.7</v>
      </c>
      <c r="AV262" s="236">
        <v>15</v>
      </c>
      <c r="AW262" s="178" t="str">
        <f>CHOOSE(MATCH(AV:AV,{0,0.1,30,80000000}),"VACIO","30 y -","30 y +","")</f>
        <v>30 y -</v>
      </c>
      <c r="AX262" s="242">
        <v>100</v>
      </c>
      <c r="AY262" s="178" t="str">
        <f ca="1">CHOOSE(MATCH(AX:AX,{0,1,15,30,45,60,80000000}),"VACIO","15 y -","15-29","30-44","45-59","60 y +","")</f>
        <v>60 y +</v>
      </c>
      <c r="AZ262" s="146" t="s">
        <v>76</v>
      </c>
      <c r="BA262" s="147">
        <v>42989</v>
      </c>
      <c r="BB262" s="247" t="str">
        <f ca="1" t="shared" si="25"/>
        <v>No Vigente</v>
      </c>
      <c r="BC262" s="146" t="s">
        <v>77</v>
      </c>
      <c r="BD262" s="147">
        <v>43847</v>
      </c>
      <c r="BE262" s="147">
        <v>43922</v>
      </c>
      <c r="BF262" s="251" t="str">
        <f ca="1" t="shared" si="26"/>
        <v>activo</v>
      </c>
      <c r="BG262" s="193"/>
    </row>
    <row r="263" s="52" customFormat="1" ht="15" customHeight="1" spans="1:59">
      <c r="A263" s="55" t="s">
        <v>785</v>
      </c>
      <c r="B263" s="56" t="s">
        <v>786</v>
      </c>
      <c r="C263" s="56">
        <v>121</v>
      </c>
      <c r="D263" s="57">
        <v>25287</v>
      </c>
      <c r="E263" s="175">
        <f ca="1" t="shared" si="27"/>
        <v>43990</v>
      </c>
      <c r="F263" s="176">
        <f ca="1" t="shared" si="28"/>
        <v>18703</v>
      </c>
      <c r="G263" s="64">
        <f ca="1" t="shared" si="29"/>
        <v>51</v>
      </c>
      <c r="H263" s="65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263" s="56">
        <v>1</v>
      </c>
      <c r="J263" s="57">
        <v>39989</v>
      </c>
      <c r="K263" s="56" t="s">
        <v>59</v>
      </c>
      <c r="L263" s="56" t="s">
        <v>60</v>
      </c>
      <c r="M263" s="56"/>
      <c r="N263" s="56" t="s">
        <v>62</v>
      </c>
      <c r="O263" s="56" t="s">
        <v>62</v>
      </c>
      <c r="P263" s="56" t="s">
        <v>63</v>
      </c>
      <c r="Q263" s="56" t="s">
        <v>63</v>
      </c>
      <c r="R263" s="56">
        <v>79</v>
      </c>
      <c r="S263" s="56">
        <v>85</v>
      </c>
      <c r="T263" s="56" t="s">
        <v>64</v>
      </c>
      <c r="U263" s="56">
        <v>160</v>
      </c>
      <c r="V263" s="178" t="str">
        <f>CHOOSE(MATCH(U:U,{0,1,140,150,160,800000000}),"VACIO","140 y -","140-150","150-160","&gt;160","")</f>
        <v>&gt;160</v>
      </c>
      <c r="W263" s="56">
        <v>90</v>
      </c>
      <c r="X263" s="178" t="str">
        <f>CHOOSE(MATCH(W:W,{0,1,90,120,800000000}),"VACIO","90 y -","90-120","&gt;120","")</f>
        <v>90-120</v>
      </c>
      <c r="Y263" s="56" t="s">
        <v>63</v>
      </c>
      <c r="Z263" s="56" t="s">
        <v>65</v>
      </c>
      <c r="AA263" s="56" t="s">
        <v>65</v>
      </c>
      <c r="AB263" s="56" t="s">
        <v>63</v>
      </c>
      <c r="AC263" s="56" t="s">
        <v>72</v>
      </c>
      <c r="AD263" s="72" t="s">
        <v>74</v>
      </c>
      <c r="AE263" s="73"/>
      <c r="AF263" s="73"/>
      <c r="AG263" s="78" t="s">
        <v>63</v>
      </c>
      <c r="AH263" s="78"/>
      <c r="AI263" s="73"/>
      <c r="AJ263" s="79">
        <v>102</v>
      </c>
      <c r="AK263" s="57">
        <v>42986</v>
      </c>
      <c r="AL263" s="56">
        <v>176</v>
      </c>
      <c r="AM263" s="56">
        <v>118</v>
      </c>
      <c r="AN263" s="178" t="str">
        <f>CHOOSE(MATCH(AM:AM,{0,1,100,800000000}),"VACIO","100 y -","100 y +","")</f>
        <v>100 y +</v>
      </c>
      <c r="AO263" s="56">
        <v>38</v>
      </c>
      <c r="AP263" s="56">
        <v>98</v>
      </c>
      <c r="AQ263" s="56"/>
      <c r="AR263" s="178" t="str">
        <f>CHOOSE(MATCH(AQ:AQ,{0,1,7,8,9,12,30}),"VACIO","7 y -","7-8","8-9","9-12","&gt;12","")</f>
        <v>VACIO</v>
      </c>
      <c r="AS263" s="56">
        <v>11</v>
      </c>
      <c r="AT263" s="178" t="str">
        <f>CHOOSE(MATCH(AS:AS,{0,0.1,30,80000000}),"VACIO","30 y -","30 y +","")</f>
        <v>30 y -</v>
      </c>
      <c r="AU263" s="56">
        <v>0.7</v>
      </c>
      <c r="AV263" s="81"/>
      <c r="AW263" s="178" t="str">
        <f>CHOOSE(MATCH(AV:AV,{0,0.1,30,80000000}),"VACIO","30 y -","30 y +","")</f>
        <v>VACIO</v>
      </c>
      <c r="AX263" s="83">
        <v>102</v>
      </c>
      <c r="AY263" s="178" t="str">
        <f ca="1">CHOOSE(MATCH(AX:AX,{0,1,15,30,45,60,80000000}),"VACIO","15 y -","15-29","30-44","45-59","60 y +","")</f>
        <v>60 y +</v>
      </c>
      <c r="AZ263" s="56"/>
      <c r="BA263" s="57"/>
      <c r="BB263" s="85" t="str">
        <f ca="1" t="shared" si="25"/>
        <v>No Vigente</v>
      </c>
      <c r="BC263" s="56"/>
      <c r="BD263" s="57">
        <v>43673</v>
      </c>
      <c r="BE263" s="57">
        <v>43770</v>
      </c>
      <c r="BF263" s="252" t="str">
        <f ca="1" t="shared" si="26"/>
        <v>activo</v>
      </c>
      <c r="BG263" s="72" t="s">
        <v>787</v>
      </c>
    </row>
    <row r="264" s="129" customFormat="1" ht="15" customHeight="1" spans="1:59">
      <c r="A264" s="142" t="s">
        <v>788</v>
      </c>
      <c r="B264" s="143" t="s">
        <v>789</v>
      </c>
      <c r="C264" s="143">
        <v>175</v>
      </c>
      <c r="D264" s="144">
        <v>25949</v>
      </c>
      <c r="E264" s="175">
        <f ca="1" t="shared" si="27"/>
        <v>43990</v>
      </c>
      <c r="F264" s="176">
        <f ca="1" t="shared" si="28"/>
        <v>18041</v>
      </c>
      <c r="G264" s="177">
        <f ca="1" t="shared" si="29"/>
        <v>49</v>
      </c>
      <c r="H264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64" s="143">
        <v>1</v>
      </c>
      <c r="J264" s="144">
        <v>43252</v>
      </c>
      <c r="K264" s="143" t="s">
        <v>59</v>
      </c>
      <c r="L264" s="143" t="s">
        <v>60</v>
      </c>
      <c r="M264" s="143"/>
      <c r="N264" s="143" t="s">
        <v>62</v>
      </c>
      <c r="O264" s="143" t="s">
        <v>62</v>
      </c>
      <c r="P264" s="143" t="s">
        <v>63</v>
      </c>
      <c r="Q264" s="143" t="s">
        <v>63</v>
      </c>
      <c r="R264" s="143">
        <v>104</v>
      </c>
      <c r="S264" s="143">
        <v>109</v>
      </c>
      <c r="T264" s="143" t="s">
        <v>64</v>
      </c>
      <c r="U264" s="143">
        <v>132</v>
      </c>
      <c r="V264" s="178" t="str">
        <f>CHOOSE(MATCH(U:U,{0,1,140,150,160,800000000}),"VACIO","140 y -","140-150","150-160","&gt;160","")</f>
        <v>140 y -</v>
      </c>
      <c r="W264" s="143">
        <v>96</v>
      </c>
      <c r="X264" s="178" t="str">
        <f>CHOOSE(MATCH(W:W,{0,1,90,120,800000000}),"VACIO","90 y -","90-120","&gt;120","")</f>
        <v>90-120</v>
      </c>
      <c r="Y264" s="143" t="s">
        <v>63</v>
      </c>
      <c r="Z264" s="143" t="s">
        <v>63</v>
      </c>
      <c r="AA264" s="143" t="s">
        <v>63</v>
      </c>
      <c r="AB264" s="143" t="s">
        <v>63</v>
      </c>
      <c r="AC264" s="143" t="s">
        <v>72</v>
      </c>
      <c r="AD264" s="193" t="s">
        <v>74</v>
      </c>
      <c r="AE264" s="195"/>
      <c r="AF264" s="195"/>
      <c r="AG264" s="216"/>
      <c r="AH264" s="216"/>
      <c r="AI264" s="195"/>
      <c r="AJ264" s="217">
        <v>105</v>
      </c>
      <c r="AK264" s="144">
        <v>43252</v>
      </c>
      <c r="AL264" s="143">
        <v>222</v>
      </c>
      <c r="AM264" s="143">
        <v>139</v>
      </c>
      <c r="AN264" s="178" t="str">
        <f>CHOOSE(MATCH(AM:AM,{0,1,100,800000000}),"VACIO","100 y -","100 y +","")</f>
        <v>100 y +</v>
      </c>
      <c r="AO264" s="143">
        <v>47</v>
      </c>
      <c r="AP264" s="143">
        <v>176</v>
      </c>
      <c r="AQ264" s="143"/>
      <c r="AR264" s="178" t="str">
        <f>CHOOSE(MATCH(AQ:AQ,{0,1,7,8,9,12,30}),"VACIO","7 y -","7-8","8-9","9-12","&gt;12","")</f>
        <v>VACIO</v>
      </c>
      <c r="AS264" s="143"/>
      <c r="AT264" s="178" t="str">
        <f>CHOOSE(MATCH(AS:AS,{0,0.1,30,80000000}),"VACIO","30 y -","30 y +","")</f>
        <v>VACIO</v>
      </c>
      <c r="AU264" s="143">
        <v>0.7</v>
      </c>
      <c r="AV264" s="236"/>
      <c r="AW264" s="178" t="str">
        <f>CHOOSE(MATCH(AV:AV,{0,0.1,30,80000000}),"VACIO","30 y -","30 y +","")</f>
        <v>VACIO</v>
      </c>
      <c r="AX264" s="242"/>
      <c r="AY264" s="178" t="str">
        <f ca="1">CHOOSE(MATCH(AX:AX,{0,1,15,30,45,60,80000000}),"VACIO","15 y -","15-29","30-44","45-59","60 y +","")</f>
        <v>VACIO</v>
      </c>
      <c r="AZ264" s="143"/>
      <c r="BA264" s="144"/>
      <c r="BB264" s="247" t="str">
        <f ca="1" t="shared" si="25"/>
        <v>No Vigente</v>
      </c>
      <c r="BC264" s="143"/>
      <c r="BD264" s="144">
        <v>43494</v>
      </c>
      <c r="BE264" s="144">
        <v>43617</v>
      </c>
      <c r="BF264" s="251" t="str">
        <f ca="1" t="shared" si="26"/>
        <v>activo</v>
      </c>
      <c r="BG264" s="193" t="s">
        <v>790</v>
      </c>
    </row>
    <row r="265" s="52" customFormat="1" ht="15" customHeight="1" spans="1:59">
      <c r="A265" s="148" t="s">
        <v>791</v>
      </c>
      <c r="B265" s="56" t="s">
        <v>792</v>
      </c>
      <c r="C265" s="56">
        <v>371</v>
      </c>
      <c r="D265" s="57">
        <v>23109</v>
      </c>
      <c r="E265" s="175">
        <f ca="1" t="shared" si="27"/>
        <v>43990</v>
      </c>
      <c r="F265" s="176">
        <f ca="1" t="shared" si="28"/>
        <v>20881</v>
      </c>
      <c r="G265" s="64">
        <f ca="1" t="shared" si="29"/>
        <v>57</v>
      </c>
      <c r="H265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65" s="56">
        <v>1</v>
      </c>
      <c r="J265" s="57">
        <v>42228</v>
      </c>
      <c r="K265" s="56" t="s">
        <v>59</v>
      </c>
      <c r="L265" s="56" t="s">
        <v>70</v>
      </c>
      <c r="M265" s="56"/>
      <c r="N265" s="56" t="s">
        <v>62</v>
      </c>
      <c r="O265" s="56" t="s">
        <v>62</v>
      </c>
      <c r="P265" s="56" t="s">
        <v>63</v>
      </c>
      <c r="Q265" s="56" t="s">
        <v>63</v>
      </c>
      <c r="R265" s="56">
        <v>72</v>
      </c>
      <c r="S265" s="56">
        <v>62</v>
      </c>
      <c r="T265" s="56" t="s">
        <v>85</v>
      </c>
      <c r="U265" s="56">
        <v>120</v>
      </c>
      <c r="V265" s="178" t="str">
        <f>CHOOSE(MATCH(U:U,{0,1,140,150,160,800000000}),"VACIO","140 y -","140-150","150-160","&gt;160","")</f>
        <v>140 y -</v>
      </c>
      <c r="W265" s="56">
        <v>74</v>
      </c>
      <c r="X265" s="178" t="str">
        <f>CHOOSE(MATCH(W:W,{0,1,90,120,800000000}),"VACIO","90 y -","90-120","&gt;120","")</f>
        <v>90 y -</v>
      </c>
      <c r="Y265" s="56" t="s">
        <v>63</v>
      </c>
      <c r="Z265" s="56" t="s">
        <v>63</v>
      </c>
      <c r="AA265" s="56" t="s">
        <v>65</v>
      </c>
      <c r="AB265" s="56" t="s">
        <v>65</v>
      </c>
      <c r="AC265" s="56" t="s">
        <v>72</v>
      </c>
      <c r="AD265" s="72" t="s">
        <v>73</v>
      </c>
      <c r="AE265" s="261">
        <v>43750</v>
      </c>
      <c r="AF265" s="73" t="s">
        <v>74</v>
      </c>
      <c r="AG265" s="78" t="s">
        <v>63</v>
      </c>
      <c r="AH265" s="78"/>
      <c r="AI265" s="73"/>
      <c r="AJ265" s="79">
        <v>115</v>
      </c>
      <c r="AK265" s="57">
        <v>43440</v>
      </c>
      <c r="AL265" s="56">
        <v>174</v>
      </c>
      <c r="AM265" s="56">
        <v>91.6</v>
      </c>
      <c r="AN265" s="178" t="str">
        <f>CHOOSE(MATCH(AM:AM,{0,1,100,800000000}),"VACIO","100 y -","100 y +","")</f>
        <v>100 y -</v>
      </c>
      <c r="AO265" s="56">
        <v>60</v>
      </c>
      <c r="AP265" s="56">
        <v>112</v>
      </c>
      <c r="AQ265" s="56">
        <v>6.1</v>
      </c>
      <c r="AR265" s="178" t="str">
        <f>CHOOSE(MATCH(AQ:AQ,{0,1,7,8,9,12,30}),"VACIO","7 y -","7-8","8-9","9-12","&gt;12","")</f>
        <v>7 y -</v>
      </c>
      <c r="AS265" s="56">
        <v>11</v>
      </c>
      <c r="AT265" s="178" t="str">
        <f>CHOOSE(MATCH(AS:AS,{0,0.1,30,80000000}),"VACIO","30 y -","30 y +","")</f>
        <v>30 y -</v>
      </c>
      <c r="AU265" s="56">
        <v>0.7</v>
      </c>
      <c r="AV265" s="81">
        <f>IFERROR(AS:AS/AU:AU,"")</f>
        <v>15.7142857142857</v>
      </c>
      <c r="AW265" s="178" t="str">
        <f>CHOOSE(MATCH(AV:AV,{0,0.1,30,80000000}),"VACIO","30 y -","30 y +","")</f>
        <v>30 y -</v>
      </c>
      <c r="AX265" s="83">
        <v>97.54</v>
      </c>
      <c r="AY265" s="178" t="str">
        <f ca="1">CHOOSE(MATCH(AX:AX,{0,1,15,30,45,60,80000000}),"VACIO","15 y -","15-29","30-44","45-59","60 y +","")</f>
        <v>60 y +</v>
      </c>
      <c r="AZ265" s="56" t="s">
        <v>76</v>
      </c>
      <c r="BA265" s="57">
        <v>43227</v>
      </c>
      <c r="BB265" s="85" t="str">
        <f ca="1" t="shared" si="25"/>
        <v>No Vigente</v>
      </c>
      <c r="BC265" s="56" t="s">
        <v>77</v>
      </c>
      <c r="BD265" s="57">
        <v>43488</v>
      </c>
      <c r="BE265" s="57">
        <v>43831</v>
      </c>
      <c r="BF265" s="252" t="str">
        <f ca="1" t="shared" si="26"/>
        <v>activo</v>
      </c>
      <c r="BG265" s="307"/>
    </row>
    <row r="266" s="129" customFormat="1" ht="15" customHeight="1" spans="1:59">
      <c r="A266" s="142" t="s">
        <v>793</v>
      </c>
      <c r="B266" s="143" t="s">
        <v>794</v>
      </c>
      <c r="C266" s="143">
        <v>6100</v>
      </c>
      <c r="D266" s="144">
        <v>30656</v>
      </c>
      <c r="E266" s="175">
        <f ca="1" t="shared" si="27"/>
        <v>43990</v>
      </c>
      <c r="F266" s="176">
        <f ca="1" t="shared" si="28"/>
        <v>13334</v>
      </c>
      <c r="G266" s="177">
        <f ca="1" t="shared" si="29"/>
        <v>36</v>
      </c>
      <c r="H266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266" s="143">
        <v>1</v>
      </c>
      <c r="J266" s="144">
        <v>41757</v>
      </c>
      <c r="K266" s="143" t="s">
        <v>59</v>
      </c>
      <c r="L266" s="143" t="s">
        <v>60</v>
      </c>
      <c r="M266" s="143"/>
      <c r="N266" s="143"/>
      <c r="O266" s="143"/>
      <c r="P266" s="143" t="s">
        <v>63</v>
      </c>
      <c r="Q266" s="143" t="s">
        <v>63</v>
      </c>
      <c r="R266" s="143">
        <v>65</v>
      </c>
      <c r="S266" s="143">
        <v>80.2</v>
      </c>
      <c r="T266" s="143" t="s">
        <v>64</v>
      </c>
      <c r="U266" s="143">
        <v>128</v>
      </c>
      <c r="V266" s="178" t="str">
        <f>CHOOSE(MATCH(U:U,{0,1,140,150,160,800000000}),"VACIO","140 y -","140-150","150-160","&gt;160","")</f>
        <v>140 y -</v>
      </c>
      <c r="W266" s="143">
        <v>70</v>
      </c>
      <c r="X266" s="178" t="str">
        <f>CHOOSE(MATCH(W:W,{0,1,90,120,800000000}),"VACIO","90 y -","90-120","&gt;120","")</f>
        <v>90 y -</v>
      </c>
      <c r="Y266" s="143" t="s">
        <v>63</v>
      </c>
      <c r="Z266" s="143" t="s">
        <v>63</v>
      </c>
      <c r="AA266" s="143" t="s">
        <v>63</v>
      </c>
      <c r="AB266" s="143" t="s">
        <v>63</v>
      </c>
      <c r="AC266" s="143" t="s">
        <v>66</v>
      </c>
      <c r="AD266" s="193" t="s">
        <v>74</v>
      </c>
      <c r="AE266" s="195"/>
      <c r="AF266" s="195"/>
      <c r="AG266" s="216"/>
      <c r="AH266" s="216"/>
      <c r="AI266" s="195"/>
      <c r="AJ266" s="217">
        <v>81</v>
      </c>
      <c r="AK266" s="144">
        <v>42745</v>
      </c>
      <c r="AL266" s="143">
        <v>176</v>
      </c>
      <c r="AM266" s="143">
        <v>107</v>
      </c>
      <c r="AN266" s="178" t="str">
        <f>CHOOSE(MATCH(AM:AM,{0,1,100,800000000}),"VACIO","100 y -","100 y +","")</f>
        <v>100 y +</v>
      </c>
      <c r="AO266" s="143">
        <v>56</v>
      </c>
      <c r="AP266" s="143">
        <v>62</v>
      </c>
      <c r="AQ266" s="143"/>
      <c r="AR266" s="178" t="str">
        <f>CHOOSE(MATCH(AQ:AQ,{0,1,7,8,9,12,30}),"VACIO","7 y -","7-8","8-9","9-12","&gt;12","")</f>
        <v>VACIO</v>
      </c>
      <c r="AS266" s="143"/>
      <c r="AT266" s="178" t="str">
        <f>CHOOSE(MATCH(AS:AS,{0,0.1,30,80000000}),"VACIO","30 y -","30 y +","")</f>
        <v>VACIO</v>
      </c>
      <c r="AU266" s="143">
        <v>0.7</v>
      </c>
      <c r="AV266" s="236"/>
      <c r="AW266" s="178" t="s">
        <v>121</v>
      </c>
      <c r="AX266" s="242">
        <v>113</v>
      </c>
      <c r="AY266" s="178" t="str">
        <f ca="1">CHOOSE(MATCH(AX:AX,{0,1,15,30,45,60,80000000}),"VACIO","15 y -","15-29","30-44","45-59","60 y +","")</f>
        <v>60 y +</v>
      </c>
      <c r="AZ266" s="143"/>
      <c r="BA266" s="144"/>
      <c r="BB266" s="247" t="str">
        <f ca="1" t="shared" si="25"/>
        <v>No Vigente</v>
      </c>
      <c r="BC266" s="143"/>
      <c r="BD266" s="144">
        <v>42963</v>
      </c>
      <c r="BE266" s="144">
        <v>43328</v>
      </c>
      <c r="BF266" s="251" t="str">
        <f ca="1" t="shared" si="26"/>
        <v>pasivo</v>
      </c>
      <c r="BG266" s="166" t="s">
        <v>105</v>
      </c>
    </row>
    <row r="267" s="129" customFormat="1" ht="15" customHeight="1" spans="1:59">
      <c r="A267" s="145" t="s">
        <v>795</v>
      </c>
      <c r="B267" s="146" t="s">
        <v>796</v>
      </c>
      <c r="C267" s="146">
        <v>5424</v>
      </c>
      <c r="D267" s="147">
        <v>27344</v>
      </c>
      <c r="E267" s="175">
        <f ca="1" t="shared" si="27"/>
        <v>43990</v>
      </c>
      <c r="F267" s="176">
        <f ca="1" t="shared" si="28"/>
        <v>16646</v>
      </c>
      <c r="G267" s="177">
        <f ca="1" t="shared" si="29"/>
        <v>45</v>
      </c>
      <c r="H267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67" s="146">
        <v>1</v>
      </c>
      <c r="J267" s="147">
        <v>40504</v>
      </c>
      <c r="K267" s="146" t="s">
        <v>101</v>
      </c>
      <c r="L267" s="146" t="s">
        <v>102</v>
      </c>
      <c r="M267" s="146" t="s">
        <v>149</v>
      </c>
      <c r="N267" s="146"/>
      <c r="O267" s="146"/>
      <c r="P267" s="183" t="s">
        <v>63</v>
      </c>
      <c r="Q267" s="183" t="s">
        <v>63</v>
      </c>
      <c r="R267" s="146">
        <v>108.5</v>
      </c>
      <c r="S267" s="146">
        <v>106</v>
      </c>
      <c r="T267" s="146" t="s">
        <v>64</v>
      </c>
      <c r="U267" s="146">
        <v>137</v>
      </c>
      <c r="V267" s="178" t="str">
        <f>CHOOSE(MATCH(U:U,{0,1,140,150,160,800000000}),"VACIO","140 y -","140-150","150-160","&gt;160","")</f>
        <v>140 y -</v>
      </c>
      <c r="W267" s="146">
        <v>95</v>
      </c>
      <c r="X267" s="178" t="str">
        <f>CHOOSE(MATCH(W:W,{0,1,90,120,800000000}),"VACIO","90 y -","90-120","&gt;120","")</f>
        <v>90-120</v>
      </c>
      <c r="Y267" s="146" t="s">
        <v>63</v>
      </c>
      <c r="Z267" s="146" t="s">
        <v>65</v>
      </c>
      <c r="AA267" s="146" t="s">
        <v>65</v>
      </c>
      <c r="AB267" s="146" t="s">
        <v>63</v>
      </c>
      <c r="AC267" s="146" t="s">
        <v>593</v>
      </c>
      <c r="AD267" s="196" t="s">
        <v>73</v>
      </c>
      <c r="AE267" s="198">
        <v>42835</v>
      </c>
      <c r="AF267" s="197" t="s">
        <v>74</v>
      </c>
      <c r="AG267" s="219"/>
      <c r="AH267" s="219"/>
      <c r="AI267" s="197"/>
      <c r="AJ267" s="218">
        <v>271</v>
      </c>
      <c r="AK267" s="147">
        <v>42965</v>
      </c>
      <c r="AL267" s="146">
        <v>229</v>
      </c>
      <c r="AM267" s="146">
        <v>145</v>
      </c>
      <c r="AN267" s="178" t="str">
        <f>CHOOSE(MATCH(AM:AM,{0,1,100,800000000}),"VACIO","100 y -","100 y +","")</f>
        <v>100 y +</v>
      </c>
      <c r="AO267" s="146">
        <v>35</v>
      </c>
      <c r="AP267" s="146">
        <v>504</v>
      </c>
      <c r="AQ267" s="146">
        <v>9.1</v>
      </c>
      <c r="AR267" s="178" t="str">
        <f>CHOOSE(MATCH(AQ:AQ,{0,1,7,8,9,12,30}),"VACIO","7 y -","7-8","8-9","9-12","&gt;12","")</f>
        <v>9-12</v>
      </c>
      <c r="AS267" s="146">
        <v>500</v>
      </c>
      <c r="AT267" s="178" t="str">
        <f>CHOOSE(MATCH(AS:AS,{0;0.1;30;80000000}),"VACIO","30 y -","30 y +","")</f>
        <v>30 y +</v>
      </c>
      <c r="AU267" s="146">
        <v>1.2</v>
      </c>
      <c r="AV267" s="236">
        <v>7664</v>
      </c>
      <c r="AW267" s="178" t="str">
        <f>CHOOSE(MATCH(AV:AV,{0,0.1,30,80000000}),"VACIO","30 y -","30 y +","")</f>
        <v>30 y +</v>
      </c>
      <c r="AX267" s="242">
        <v>74.1</v>
      </c>
      <c r="AY267" s="178" t="str">
        <f ca="1">CHOOSE(MATCH(AX:AX,{0,1,15,30,45,60,80000000}),"VACIO","15 y -","15-29","30-44","45-59","60 y +","")</f>
        <v>60 y +</v>
      </c>
      <c r="AZ267" s="146" t="s">
        <v>76</v>
      </c>
      <c r="BA267" s="147">
        <v>42534</v>
      </c>
      <c r="BB267" s="247" t="str">
        <f ca="1" t="shared" si="25"/>
        <v>No Vigente</v>
      </c>
      <c r="BC267" s="146" t="s">
        <v>77</v>
      </c>
      <c r="BD267" s="147">
        <v>42984</v>
      </c>
      <c r="BE267" s="147">
        <v>43106</v>
      </c>
      <c r="BF267" s="251" t="str">
        <f ca="1" t="shared" si="26"/>
        <v>pasivo</v>
      </c>
      <c r="BG267" s="193" t="s">
        <v>105</v>
      </c>
    </row>
    <row r="268" s="129" customFormat="1" ht="15" customHeight="1" spans="1:59">
      <c r="A268" s="142" t="s">
        <v>797</v>
      </c>
      <c r="B268" s="143" t="s">
        <v>798</v>
      </c>
      <c r="C268" s="143">
        <v>6787</v>
      </c>
      <c r="D268" s="144">
        <v>23102</v>
      </c>
      <c r="E268" s="175">
        <f ca="1" t="shared" si="27"/>
        <v>43990</v>
      </c>
      <c r="F268" s="176">
        <f ca="1" t="shared" si="28"/>
        <v>20888</v>
      </c>
      <c r="G268" s="177">
        <f ca="1" t="shared" si="29"/>
        <v>57</v>
      </c>
      <c r="H268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268" s="143">
        <v>1</v>
      </c>
      <c r="J268" s="144">
        <v>42419</v>
      </c>
      <c r="K268" s="143" t="s">
        <v>101</v>
      </c>
      <c r="L268" s="143" t="s">
        <v>60</v>
      </c>
      <c r="M268" s="143"/>
      <c r="N268" s="143" t="s">
        <v>62</v>
      </c>
      <c r="O268" s="143" t="s">
        <v>62</v>
      </c>
      <c r="P268" s="143" t="s">
        <v>63</v>
      </c>
      <c r="Q268" s="143" t="s">
        <v>63</v>
      </c>
      <c r="R268" s="143">
        <v>56.3</v>
      </c>
      <c r="S268" s="143">
        <v>58.5</v>
      </c>
      <c r="T268" s="143" t="s">
        <v>76</v>
      </c>
      <c r="U268" s="143">
        <v>110</v>
      </c>
      <c r="V268" s="178" t="str">
        <f>CHOOSE(MATCH(U:U,{0,1,140,150,160,800000000}),"VACIO","140 y -","140-150","150-160","&gt;160","")</f>
        <v>140 y -</v>
      </c>
      <c r="W268" s="143">
        <v>78</v>
      </c>
      <c r="X268" s="178" t="str">
        <f>CHOOSE(MATCH(W:W,{0,1,90,120,800000000}),"VACIO","90 y -","90-120","&gt;120","")</f>
        <v>90 y -</v>
      </c>
      <c r="Y268" s="143" t="s">
        <v>63</v>
      </c>
      <c r="Z268" s="143" t="s">
        <v>65</v>
      </c>
      <c r="AA268" s="143" t="s">
        <v>65</v>
      </c>
      <c r="AB268" s="143" t="s">
        <v>63</v>
      </c>
      <c r="AC268" s="143" t="s">
        <v>72</v>
      </c>
      <c r="AD268" s="193" t="s">
        <v>74</v>
      </c>
      <c r="AE268" s="195"/>
      <c r="AF268" s="195"/>
      <c r="AG268" s="216"/>
      <c r="AH268" s="216"/>
      <c r="AI268" s="195"/>
      <c r="AJ268" s="217">
        <v>102</v>
      </c>
      <c r="AK268" s="144">
        <v>42821</v>
      </c>
      <c r="AL268" s="143">
        <v>162</v>
      </c>
      <c r="AM268" s="143">
        <v>85</v>
      </c>
      <c r="AN268" s="178" t="str">
        <f>CHOOSE(MATCH(AM:AM,{0,1,100,800000000}),"VACIO","100 y -","100 y +","")</f>
        <v>100 y -</v>
      </c>
      <c r="AO268" s="143">
        <v>53</v>
      </c>
      <c r="AP268" s="143">
        <v>121</v>
      </c>
      <c r="AQ268" s="143"/>
      <c r="AR268" s="178" t="str">
        <f>CHOOSE(MATCH(AQ:AQ,{0,1,7,8,9,12,30}),"VACIO","7 y -","7-8","8-9","9-12","&gt;12","")</f>
        <v>VACIO</v>
      </c>
      <c r="AS268" s="143"/>
      <c r="AT268" s="178" t="str">
        <f>CHOOSE(MATCH(AS:AS,{0,0.1,30,80000000}),"VACIO","30 y -","30 y +","")</f>
        <v>VACIO</v>
      </c>
      <c r="AU268" s="143">
        <v>0.9</v>
      </c>
      <c r="AV268" s="236"/>
      <c r="AW268" s="178" t="str">
        <f>CHOOSE(MATCH(AV:AV,{0,0.1,30,80000000}),"VACIO","30 y -","30 y +","")</f>
        <v>VACIO</v>
      </c>
      <c r="AX268" s="242">
        <v>96</v>
      </c>
      <c r="AY268" s="178" t="str">
        <f ca="1">CHOOSE(MATCH(AX:AX,{0,1,15,30,45,60,80000000}),"VACIO","15 y -","15-29","30-44","45-59","60 y +","")</f>
        <v>60 y +</v>
      </c>
      <c r="AZ268" s="143"/>
      <c r="BA268" s="144"/>
      <c r="BB268" s="247" t="str">
        <f ca="1" t="shared" si="25"/>
        <v>No Vigente</v>
      </c>
      <c r="BC268" s="143"/>
      <c r="BD268" s="144">
        <v>43291</v>
      </c>
      <c r="BE268" s="144">
        <v>43617</v>
      </c>
      <c r="BF268" s="251" t="str">
        <f ca="1" t="shared" si="26"/>
        <v>activo</v>
      </c>
      <c r="BG268" s="193"/>
    </row>
    <row r="269" s="129" customFormat="1" ht="15" customHeight="1" spans="1:59">
      <c r="A269" s="145" t="s">
        <v>799</v>
      </c>
      <c r="B269" s="146" t="s">
        <v>800</v>
      </c>
      <c r="C269" s="146">
        <v>5321</v>
      </c>
      <c r="D269" s="147">
        <v>23470</v>
      </c>
      <c r="E269" s="175">
        <f ca="1" t="shared" si="27"/>
        <v>43990</v>
      </c>
      <c r="F269" s="176">
        <f ca="1" t="shared" si="28"/>
        <v>20520</v>
      </c>
      <c r="G269" s="177">
        <f ca="1" t="shared" si="29"/>
        <v>56</v>
      </c>
      <c r="H26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69" s="146">
        <v>1</v>
      </c>
      <c r="J269" s="147">
        <v>41166</v>
      </c>
      <c r="K269" s="146" t="s">
        <v>101</v>
      </c>
      <c r="L269" s="146" t="s">
        <v>102</v>
      </c>
      <c r="M269" s="146"/>
      <c r="N269" s="146" t="s">
        <v>62</v>
      </c>
      <c r="O269" s="146" t="s">
        <v>62</v>
      </c>
      <c r="P269" s="143" t="s">
        <v>63</v>
      </c>
      <c r="Q269" s="143" t="s">
        <v>63</v>
      </c>
      <c r="R269" s="146">
        <v>92</v>
      </c>
      <c r="S269" s="146">
        <v>80</v>
      </c>
      <c r="T269" s="146" t="s">
        <v>64</v>
      </c>
      <c r="U269" s="146">
        <v>118</v>
      </c>
      <c r="V269" s="178" t="str">
        <f>CHOOSE(MATCH(U:U,{0,1,140,150,160,800000000}),"VACIO","140 y -","140-150","150-160","&gt;160","")</f>
        <v>140 y -</v>
      </c>
      <c r="W269" s="146">
        <v>82</v>
      </c>
      <c r="X269" s="178" t="str">
        <f>CHOOSE(MATCH(W:W,{0,1,90,120,800000000}),"VACIO","90 y -","90-120","&gt;120","")</f>
        <v>90 y -</v>
      </c>
      <c r="Y269" s="146" t="s">
        <v>63</v>
      </c>
      <c r="Z269" s="146" t="s">
        <v>65</v>
      </c>
      <c r="AA269" s="146" t="s">
        <v>65</v>
      </c>
      <c r="AB269" s="146" t="s">
        <v>63</v>
      </c>
      <c r="AC269" s="146" t="s">
        <v>66</v>
      </c>
      <c r="AD269" s="196" t="s">
        <v>73</v>
      </c>
      <c r="AE269" s="198">
        <v>43853</v>
      </c>
      <c r="AF269" s="197" t="s">
        <v>74</v>
      </c>
      <c r="AG269" s="219" t="s">
        <v>63</v>
      </c>
      <c r="AH269" s="219"/>
      <c r="AI269" s="197"/>
      <c r="AJ269" s="218">
        <v>106</v>
      </c>
      <c r="AK269" s="147">
        <v>43031</v>
      </c>
      <c r="AL269" s="146">
        <v>186</v>
      </c>
      <c r="AM269" s="146">
        <v>130</v>
      </c>
      <c r="AN269" s="178" t="str">
        <f>CHOOSE(MATCH(AM:AM,{0,1,100,800000000}),"VACIO","100 y -","100 y +","")</f>
        <v>100 y +</v>
      </c>
      <c r="AO269" s="146">
        <v>38</v>
      </c>
      <c r="AP269" s="146">
        <v>90</v>
      </c>
      <c r="AQ269" s="146">
        <v>6.5</v>
      </c>
      <c r="AR269" s="178" t="str">
        <f>CHOOSE(MATCH(AQ:AQ,{0,1,7,8,9,12,30}),"VACIO","7 y -","7-8","8-9","9-12","&gt;12","")</f>
        <v>7 y -</v>
      </c>
      <c r="AS269" s="146">
        <v>43</v>
      </c>
      <c r="AT269" s="178" t="str">
        <f>CHOOSE(MATCH(AS:AS,{0,0.1,30,80000000}),"VACIO","30 y -","30 y +","")</f>
        <v>30 y +</v>
      </c>
      <c r="AU269" s="146">
        <v>0.7</v>
      </c>
      <c r="AV269" s="236">
        <f>IFERROR(AS:AS/AU:AU,"")</f>
        <v>61.4285714285714</v>
      </c>
      <c r="AW269" s="178" t="str">
        <f>CHOOSE(MATCH(AV:AV,{0,0.1,30,80000000}),"VACIO","30 y -","30 y +","")</f>
        <v>30 y +</v>
      </c>
      <c r="AX269" s="242">
        <v>107</v>
      </c>
      <c r="AY269" s="178" t="str">
        <f ca="1">CHOOSE(MATCH(AX:AX,{0;1;15;30;45;60;80000000}),"VACIO","15 y -","15-29","30-44","45-59","60 y +","")</f>
        <v>60 y +</v>
      </c>
      <c r="AZ269" s="146"/>
      <c r="BA269" s="147"/>
      <c r="BB269" s="247" t="str">
        <f ca="1" t="shared" si="25"/>
        <v>No Vigente</v>
      </c>
      <c r="BC269" s="146"/>
      <c r="BD269" s="147">
        <v>43853</v>
      </c>
      <c r="BE269" s="147">
        <v>43891</v>
      </c>
      <c r="BF269" s="251" t="str">
        <f ca="1" t="shared" si="26"/>
        <v>activo</v>
      </c>
      <c r="BG269" s="196" t="s">
        <v>105</v>
      </c>
    </row>
    <row r="270" s="129" customFormat="1" ht="15" customHeight="1" spans="1:59">
      <c r="A270" s="142" t="s">
        <v>801</v>
      </c>
      <c r="B270" s="143" t="s">
        <v>802</v>
      </c>
      <c r="C270" s="143">
        <v>2950</v>
      </c>
      <c r="D270" s="144">
        <v>24253</v>
      </c>
      <c r="E270" s="175">
        <f ca="1" t="shared" si="27"/>
        <v>43990</v>
      </c>
      <c r="F270" s="176">
        <f ca="1" t="shared" si="28"/>
        <v>19737</v>
      </c>
      <c r="G270" s="177">
        <f ca="1" t="shared" si="29"/>
        <v>54</v>
      </c>
      <c r="H270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270" s="143">
        <v>1</v>
      </c>
      <c r="J270" s="144">
        <v>42283</v>
      </c>
      <c r="K270" s="143" t="s">
        <v>101</v>
      </c>
      <c r="L270" s="143" t="s">
        <v>60</v>
      </c>
      <c r="M270" s="143"/>
      <c r="N270" s="143"/>
      <c r="O270" s="143"/>
      <c r="P270" s="143" t="s">
        <v>63</v>
      </c>
      <c r="Q270" s="143" t="s">
        <v>63</v>
      </c>
      <c r="R270" s="143">
        <v>95</v>
      </c>
      <c r="S270" s="143">
        <v>98.5</v>
      </c>
      <c r="T270" s="143" t="s">
        <v>64</v>
      </c>
      <c r="U270" s="143">
        <v>164</v>
      </c>
      <c r="V270" s="178" t="str">
        <f>CHOOSE(MATCH(U:U,{0,1,140,150,160,800000000}),"VACIO","140 y -","140-150","150-160","&gt;160","")</f>
        <v>&gt;160</v>
      </c>
      <c r="W270" s="143">
        <v>90</v>
      </c>
      <c r="X270" s="178" t="str">
        <f>CHOOSE(MATCH(W:W,{0,1,90,120,800000000}),"VACIO","90 y -","90-120","&gt;120","")</f>
        <v>90-120</v>
      </c>
      <c r="Y270" s="143" t="s">
        <v>63</v>
      </c>
      <c r="Z270" s="143" t="s">
        <v>65</v>
      </c>
      <c r="AA270" s="143" t="s">
        <v>65</v>
      </c>
      <c r="AB270" s="143" t="s">
        <v>65</v>
      </c>
      <c r="AC270" s="143" t="s">
        <v>72</v>
      </c>
      <c r="AD270" s="193" t="s">
        <v>67</v>
      </c>
      <c r="AE270" s="195"/>
      <c r="AF270" s="195"/>
      <c r="AG270" s="216"/>
      <c r="AH270" s="216"/>
      <c r="AI270" s="195"/>
      <c r="AJ270" s="217">
        <v>108</v>
      </c>
      <c r="AK270" s="144">
        <v>42278</v>
      </c>
      <c r="AL270" s="143">
        <v>139</v>
      </c>
      <c r="AM270" s="143"/>
      <c r="AN270" s="178" t="str">
        <f>CHOOSE(MATCH(AM:AM,{0;1;100;800000000}),"VACIO","100 y -","100 y +","")</f>
        <v>VACIO</v>
      </c>
      <c r="AO270" s="143">
        <v>41</v>
      </c>
      <c r="AP270" s="143"/>
      <c r="AQ270" s="143"/>
      <c r="AR270" s="178" t="str">
        <f>CHOOSE(MATCH(AQ:AQ,{0,1,7,8,9,12,30}),"VACIO","7 y -","7-8","8-9","9-12","&gt;12","")</f>
        <v>VACIO</v>
      </c>
      <c r="AS270" s="143"/>
      <c r="AT270" s="178" t="str">
        <f>CHOOSE(MATCH(AS:AS,{0,0.1,30,80000000}),"VACIO","30 y -","30 y +","")</f>
        <v>VACIO</v>
      </c>
      <c r="AU270" s="143">
        <v>0.8</v>
      </c>
      <c r="AV270" s="236"/>
      <c r="AW270" s="178" t="str">
        <f>CHOOSE(MATCH(AV:AV,{0,0.1,30,80000000}),"VACIO","30 y -","30 y +","")</f>
        <v>VACIO</v>
      </c>
      <c r="AX270" s="242">
        <v>102</v>
      </c>
      <c r="AY270" s="178" t="str">
        <f ca="1">CHOOSE(MATCH(AX:AX,{0,1,15,30,45,60,80000000}),"VACIO","15 y -","15-29","30-44","45-59","60 y +","")</f>
        <v>60 y +</v>
      </c>
      <c r="AZ270" s="143" t="s">
        <v>155</v>
      </c>
      <c r="BA270" s="144"/>
      <c r="BB270" s="247" t="str">
        <f ca="1" t="shared" si="25"/>
        <v>No Vigente</v>
      </c>
      <c r="BC270" s="143"/>
      <c r="BD270" s="144">
        <v>42468</v>
      </c>
      <c r="BE270" s="144">
        <v>42590</v>
      </c>
      <c r="BF270" s="251" t="str">
        <f ca="1" t="shared" si="26"/>
        <v>pasivo</v>
      </c>
      <c r="BG270" s="143"/>
    </row>
    <row r="271" s="129" customFormat="1" ht="15" customHeight="1" spans="1:59">
      <c r="A271" s="145" t="s">
        <v>803</v>
      </c>
      <c r="B271" s="146" t="s">
        <v>804</v>
      </c>
      <c r="C271" s="146">
        <v>441</v>
      </c>
      <c r="D271" s="147">
        <v>20256</v>
      </c>
      <c r="E271" s="175">
        <f ca="1" t="shared" si="27"/>
        <v>43990</v>
      </c>
      <c r="F271" s="176">
        <f ca="1" t="shared" si="28"/>
        <v>23734</v>
      </c>
      <c r="G271" s="177">
        <f ca="1" t="shared" si="29"/>
        <v>64</v>
      </c>
      <c r="H27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71" s="146">
        <v>1</v>
      </c>
      <c r="J271" s="147">
        <v>39822</v>
      </c>
      <c r="K271" s="146" t="s">
        <v>101</v>
      </c>
      <c r="L271" s="146" t="s">
        <v>60</v>
      </c>
      <c r="M271" s="146" t="s">
        <v>805</v>
      </c>
      <c r="N271" s="146" t="s">
        <v>62</v>
      </c>
      <c r="O271" s="146" t="s">
        <v>89</v>
      </c>
      <c r="P271" s="143" t="s">
        <v>63</v>
      </c>
      <c r="Q271" s="143" t="s">
        <v>63</v>
      </c>
      <c r="R271" s="146">
        <v>97.5</v>
      </c>
      <c r="S271" s="146">
        <v>64</v>
      </c>
      <c r="T271" s="146" t="s">
        <v>64</v>
      </c>
      <c r="U271" s="146">
        <v>126</v>
      </c>
      <c r="V271" s="178" t="str">
        <f>CHOOSE(MATCH(U:U,{0;1;140;150;160;800000000}),"VACIO","140 y -","140-150","150-160","&gt;160","")</f>
        <v>140 y -</v>
      </c>
      <c r="W271" s="146">
        <v>65</v>
      </c>
      <c r="X271" s="178" t="str">
        <f>CHOOSE(MATCH(W:W,{0,1,90,120,800000000}),"VACIO","90 y -","90-120","&gt;120","")</f>
        <v>90 y -</v>
      </c>
      <c r="Y271" s="146" t="s">
        <v>63</v>
      </c>
      <c r="Z271" s="146" t="s">
        <v>65</v>
      </c>
      <c r="AA271" s="146" t="s">
        <v>65</v>
      </c>
      <c r="AB271" s="146" t="s">
        <v>65</v>
      </c>
      <c r="AC271" s="146" t="s">
        <v>72</v>
      </c>
      <c r="AD271" s="196" t="s">
        <v>67</v>
      </c>
      <c r="AE271" s="197"/>
      <c r="AF271" s="197"/>
      <c r="AG271" s="219"/>
      <c r="AH271" s="219"/>
      <c r="AI271" s="197"/>
      <c r="AJ271" s="218">
        <v>90</v>
      </c>
      <c r="AK271" s="147">
        <v>43479</v>
      </c>
      <c r="AL271" s="146">
        <v>127</v>
      </c>
      <c r="AM271" s="146">
        <v>42</v>
      </c>
      <c r="AN271" s="178" t="str">
        <f>CHOOSE(MATCH(AM:AM,{0,1,100,800000000}),"VACIO","100 y -","100 y +","")</f>
        <v>100 y -</v>
      </c>
      <c r="AO271" s="146">
        <v>64</v>
      </c>
      <c r="AP271" s="146">
        <v>103</v>
      </c>
      <c r="AQ271" s="146">
        <v>5.4</v>
      </c>
      <c r="AR271" s="178" t="str">
        <f>CHOOSE(MATCH(AQ:AQ,{0,1,7,8,9,12,30}),"VACIO","7 y -","7-8","8-9","9-12","&gt;12","")</f>
        <v>7 y -</v>
      </c>
      <c r="AS271" s="146">
        <v>7</v>
      </c>
      <c r="AT271" s="178" t="str">
        <f>CHOOSE(MATCH(AS:AS,{0,0.1,30,80000000}),"VACIO","30 y -","30 y +","")</f>
        <v>30 y -</v>
      </c>
      <c r="AU271" s="146">
        <v>0.9</v>
      </c>
      <c r="AV271" s="236">
        <f>IFERROR(AS:AS/AU:AU,"")</f>
        <v>7.77777777777778</v>
      </c>
      <c r="AW271" s="178" t="str">
        <f>CHOOSE(MATCH(AV:AV,{0,0.1,30,80000000}),"VACIO","30 y -","30 y +","")</f>
        <v>30 y -</v>
      </c>
      <c r="AX271" s="242">
        <v>90</v>
      </c>
      <c r="AY271" s="178" t="str">
        <f ca="1">CHOOSE(MATCH(AX:AX,{0,1,15,30,45,60,80000000}),"VACIO","15 y -","15-29","30-44","45-59","60 y +","")</f>
        <v>60 y +</v>
      </c>
      <c r="AZ271" s="146"/>
      <c r="BA271" s="147"/>
      <c r="BB271" s="247" t="str">
        <f ca="1" t="shared" si="25"/>
        <v>No Vigente</v>
      </c>
      <c r="BC271" s="146"/>
      <c r="BD271" s="147">
        <v>43851</v>
      </c>
      <c r="BE271" s="147">
        <v>43909</v>
      </c>
      <c r="BF271" s="251" t="str">
        <f ca="1" t="shared" si="26"/>
        <v>activo</v>
      </c>
      <c r="BG271" s="196"/>
    </row>
    <row r="272" s="129" customFormat="1" ht="15" customHeight="1" spans="1:59">
      <c r="A272" s="145" t="s">
        <v>806</v>
      </c>
      <c r="B272" s="146" t="s">
        <v>807</v>
      </c>
      <c r="C272" s="146">
        <v>665</v>
      </c>
      <c r="D272" s="147">
        <v>18828</v>
      </c>
      <c r="E272" s="175">
        <f ca="1" t="shared" si="27"/>
        <v>43990</v>
      </c>
      <c r="F272" s="176">
        <f ca="1" t="shared" si="28"/>
        <v>25162</v>
      </c>
      <c r="G272" s="177">
        <f ca="1" t="shared" si="29"/>
        <v>68</v>
      </c>
      <c r="H27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72" s="146">
        <v>1</v>
      </c>
      <c r="J272" s="147">
        <v>36711</v>
      </c>
      <c r="K272" s="146" t="s">
        <v>101</v>
      </c>
      <c r="L272" s="146" t="s">
        <v>102</v>
      </c>
      <c r="M272" s="146" t="s">
        <v>808</v>
      </c>
      <c r="N272" s="146" t="s">
        <v>62</v>
      </c>
      <c r="O272" s="146" t="s">
        <v>62</v>
      </c>
      <c r="P272" s="143" t="s">
        <v>63</v>
      </c>
      <c r="Q272" s="143" t="s">
        <v>63</v>
      </c>
      <c r="R272" s="146">
        <v>101</v>
      </c>
      <c r="S272" s="146">
        <v>92</v>
      </c>
      <c r="T272" s="146" t="s">
        <v>85</v>
      </c>
      <c r="U272" s="146">
        <v>122</v>
      </c>
      <c r="V272" s="178" t="str">
        <f>CHOOSE(MATCH(U:U,{0,1,140,150,160,800000000}),"VACIO","140 y -","140-150","150-160","&gt;160","")</f>
        <v>140 y -</v>
      </c>
      <c r="W272" s="146">
        <v>100</v>
      </c>
      <c r="X272" s="178" t="str">
        <f>CHOOSE(MATCH(W:W,{0,1,90,120,800000000}),"VACIO","90 y -","90-120","&gt;120","")</f>
        <v>90-120</v>
      </c>
      <c r="Y272" s="146" t="s">
        <v>63</v>
      </c>
      <c r="Z272" s="146" t="s">
        <v>65</v>
      </c>
      <c r="AA272" s="146" t="s">
        <v>65</v>
      </c>
      <c r="AB272" s="146" t="s">
        <v>63</v>
      </c>
      <c r="AC272" s="146" t="s">
        <v>72</v>
      </c>
      <c r="AD272" s="196" t="s">
        <v>73</v>
      </c>
      <c r="AE272" s="198">
        <v>43851</v>
      </c>
      <c r="AF272" s="197" t="s">
        <v>74</v>
      </c>
      <c r="AG272" s="219" t="s">
        <v>63</v>
      </c>
      <c r="AH272" s="219" t="s">
        <v>809</v>
      </c>
      <c r="AI272" s="198">
        <v>43894</v>
      </c>
      <c r="AJ272" s="218">
        <v>113</v>
      </c>
      <c r="AK272" s="147">
        <v>43839</v>
      </c>
      <c r="AL272" s="146">
        <v>128</v>
      </c>
      <c r="AM272" s="146">
        <v>72</v>
      </c>
      <c r="AN272" s="178" t="str">
        <f>CHOOSE(MATCH(AM:AM,{0,1,100,800000000}),"VACIO","100 y -","100 y +","")</f>
        <v>100 y -</v>
      </c>
      <c r="AO272" s="146">
        <v>37</v>
      </c>
      <c r="AP272" s="146">
        <v>89</v>
      </c>
      <c r="AQ272" s="146">
        <v>5.4</v>
      </c>
      <c r="AR272" s="178" t="str">
        <f>CHOOSE(MATCH(AQ:AQ,{0,1,7,8,9,12,30}),"VACIO","7 y -","7-8","8-9","9-12","&gt;12","")</f>
        <v>7 y -</v>
      </c>
      <c r="AS272" s="146">
        <v>9.5</v>
      </c>
      <c r="AT272" s="178" t="str">
        <f>CHOOSE(MATCH(AS:AS,{0,0.1,30,80000000}),"VACIO","30 y -","30 y +","")</f>
        <v>30 y -</v>
      </c>
      <c r="AU272" s="146">
        <v>0.8</v>
      </c>
      <c r="AV272" s="236">
        <v>1.3</v>
      </c>
      <c r="AW272" s="178" t="str">
        <f>CHOOSE(MATCH(AV:AV,{0,0.1,30,80000000}),"VACIO","30 y -","30 y +","")</f>
        <v>30 y -</v>
      </c>
      <c r="AX272" s="242">
        <v>91</v>
      </c>
      <c r="AY272" s="178" t="str">
        <f ca="1">CHOOSE(MATCH(AX:AX,{0,1,15,30,45,60,80000000}),"VACIO","15 y -","15-29","30-44","45-59","60 y +","")</f>
        <v>60 y +</v>
      </c>
      <c r="AZ272" s="146" t="s">
        <v>76</v>
      </c>
      <c r="BA272" s="147">
        <v>42814</v>
      </c>
      <c r="BB272" s="247" t="str">
        <f ca="1" t="shared" si="25"/>
        <v>No Vigente</v>
      </c>
      <c r="BC272" s="146" t="s">
        <v>77</v>
      </c>
      <c r="BD272" s="147">
        <v>43894</v>
      </c>
      <c r="BE272" s="147">
        <v>44044</v>
      </c>
      <c r="BF272" s="251" t="str">
        <f ca="1" t="shared" si="26"/>
        <v>activo</v>
      </c>
      <c r="BG272" s="196"/>
    </row>
    <row r="273" s="52" customFormat="1" ht="15" customHeight="1" spans="1:59">
      <c r="A273" s="148" t="s">
        <v>810</v>
      </c>
      <c r="B273" s="149" t="s">
        <v>811</v>
      </c>
      <c r="C273" s="149">
        <v>1107</v>
      </c>
      <c r="D273" s="150">
        <v>16199</v>
      </c>
      <c r="E273" s="175">
        <f ca="1" t="shared" si="27"/>
        <v>43990</v>
      </c>
      <c r="F273" s="176">
        <f ca="1" t="shared" si="28"/>
        <v>27791</v>
      </c>
      <c r="G273" s="64">
        <f ca="1" t="shared" si="29"/>
        <v>76</v>
      </c>
      <c r="H273" s="65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73" s="149">
        <v>1</v>
      </c>
      <c r="J273" s="150">
        <v>39070</v>
      </c>
      <c r="K273" s="149" t="s">
        <v>101</v>
      </c>
      <c r="L273" s="149" t="s">
        <v>60</v>
      </c>
      <c r="M273" s="149" t="s">
        <v>812</v>
      </c>
      <c r="N273" s="149" t="s">
        <v>62</v>
      </c>
      <c r="O273" s="149" t="s">
        <v>89</v>
      </c>
      <c r="P273" s="56" t="s">
        <v>63</v>
      </c>
      <c r="Q273" s="56" t="s">
        <v>63</v>
      </c>
      <c r="R273" s="149">
        <v>71</v>
      </c>
      <c r="S273" s="149">
        <v>82</v>
      </c>
      <c r="T273" s="149" t="s">
        <v>85</v>
      </c>
      <c r="U273" s="149">
        <v>132</v>
      </c>
      <c r="V273" s="178" t="str">
        <f>CHOOSE(MATCH(U:U,{0,1,140,150,160,800000000}),"VACIO","140 y -","140-150","150-160","&gt;160","")</f>
        <v>140 y -</v>
      </c>
      <c r="W273" s="149">
        <v>80</v>
      </c>
      <c r="X273" s="178" t="str">
        <f>CHOOSE(MATCH(W:W,{0,1,90,120,800000000}),"VACIO","90 y -","90-120","&gt;120","")</f>
        <v>90 y -</v>
      </c>
      <c r="Y273" s="149" t="s">
        <v>63</v>
      </c>
      <c r="Z273" s="149" t="s">
        <v>65</v>
      </c>
      <c r="AA273" s="149" t="s">
        <v>65</v>
      </c>
      <c r="AB273" s="149" t="s">
        <v>65</v>
      </c>
      <c r="AC273" s="149" t="s">
        <v>72</v>
      </c>
      <c r="AD273" s="199" t="s">
        <v>73</v>
      </c>
      <c r="AE273" s="200"/>
      <c r="AF273" s="200"/>
      <c r="AG273" s="220" t="s">
        <v>63</v>
      </c>
      <c r="AH273" s="220" t="s">
        <v>233</v>
      </c>
      <c r="AI273" s="201">
        <v>43594</v>
      </c>
      <c r="AJ273" s="221">
        <v>106</v>
      </c>
      <c r="AK273" s="150">
        <v>43605</v>
      </c>
      <c r="AL273" s="149">
        <v>239</v>
      </c>
      <c r="AM273" s="149">
        <v>161</v>
      </c>
      <c r="AN273" s="178" t="str">
        <f>CHOOSE(MATCH(AM:AM,{0,1,100,800000000}),"VACIO","100 y -","100 y +","")</f>
        <v>100 y +</v>
      </c>
      <c r="AO273" s="149">
        <v>31</v>
      </c>
      <c r="AP273" s="149">
        <v>223</v>
      </c>
      <c r="AQ273" s="149">
        <v>6.3</v>
      </c>
      <c r="AR273" s="178" t="str">
        <f>CHOOSE(MATCH(AQ:AQ,{0,1,7,8,9,12,30}),"VACIO","7 y -","7-8","8-9","9-12","&gt;12","")</f>
        <v>7 y -</v>
      </c>
      <c r="AS273" s="149">
        <v>5</v>
      </c>
      <c r="AT273" s="178" t="str">
        <f>CHOOSE(MATCH(AS:AS,{0,0.1,30,80000000}),"VACIO","30 y -","30 y +","")</f>
        <v>30 y -</v>
      </c>
      <c r="AU273" s="149">
        <v>1.3</v>
      </c>
      <c r="AV273" s="81">
        <f>IFERROR(AS:AS/AU:AU,"")</f>
        <v>3.84615384615385</v>
      </c>
      <c r="AW273" s="178" t="str">
        <f>CHOOSE(MATCH(AV:AV,{0,0.1,30,80000000}),"VACIO","30 y -","30 y +","")</f>
        <v>30 y -</v>
      </c>
      <c r="AX273" s="83">
        <v>53.3</v>
      </c>
      <c r="AY273" s="178" t="str">
        <f ca="1">CHOOSE(MATCH(AX:AX,{0,1,15,30,45,60,80000000}),"VACIO","15 y -","15-29","30-44","45-59","60 y +","")</f>
        <v>45-59</v>
      </c>
      <c r="AZ273" s="149" t="s">
        <v>76</v>
      </c>
      <c r="BA273" s="150"/>
      <c r="BB273" s="85" t="str">
        <f ca="1" t="shared" si="25"/>
        <v>No Vigente</v>
      </c>
      <c r="BC273" s="149"/>
      <c r="BD273" s="150">
        <v>43640</v>
      </c>
      <c r="BE273" s="150">
        <v>43800</v>
      </c>
      <c r="BF273" s="252" t="str">
        <f ca="1" t="shared" si="26"/>
        <v>activo</v>
      </c>
      <c r="BG273" s="199"/>
    </row>
    <row r="274" s="129" customFormat="1" ht="15" customHeight="1" spans="1:59">
      <c r="A274" s="145" t="s">
        <v>813</v>
      </c>
      <c r="B274" s="146" t="s">
        <v>814</v>
      </c>
      <c r="C274" s="146">
        <v>53</v>
      </c>
      <c r="D274" s="147">
        <v>16638</v>
      </c>
      <c r="E274" s="175">
        <f ca="1" t="shared" si="27"/>
        <v>43990</v>
      </c>
      <c r="F274" s="176">
        <f ca="1" t="shared" si="28"/>
        <v>27352</v>
      </c>
      <c r="G274" s="177">
        <f ca="1" t="shared" si="29"/>
        <v>74</v>
      </c>
      <c r="H274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74" s="146">
        <v>1</v>
      </c>
      <c r="J274" s="147">
        <v>39009</v>
      </c>
      <c r="K274" s="146" t="s">
        <v>101</v>
      </c>
      <c r="L274" s="146" t="s">
        <v>102</v>
      </c>
      <c r="M274" s="146"/>
      <c r="N274" s="146" t="s">
        <v>62</v>
      </c>
      <c r="O274" s="146" t="s">
        <v>62</v>
      </c>
      <c r="P274" s="143" t="s">
        <v>63</v>
      </c>
      <c r="Q274" s="143" t="s">
        <v>63</v>
      </c>
      <c r="R274" s="146">
        <v>61.5</v>
      </c>
      <c r="S274" s="146">
        <v>67</v>
      </c>
      <c r="T274" s="146" t="s">
        <v>85</v>
      </c>
      <c r="U274" s="146">
        <v>130</v>
      </c>
      <c r="V274" s="178" t="str">
        <f>CHOOSE(MATCH(U:U,{0,1,140,150,160,800000000}),"VACIO","140 y -","140-150","150-160","&gt;160","")</f>
        <v>140 y -</v>
      </c>
      <c r="W274" s="146">
        <v>70</v>
      </c>
      <c r="X274" s="178" t="str">
        <f>CHOOSE(MATCH(W:W,{0,1,90,120,800000000}),"VACIO","90 y -","90-120","&gt;120","")</f>
        <v>90 y -</v>
      </c>
      <c r="Y274" s="146" t="s">
        <v>63</v>
      </c>
      <c r="Z274" s="146" t="s">
        <v>65</v>
      </c>
      <c r="AA274" s="146" t="s">
        <v>65</v>
      </c>
      <c r="AB274" s="146" t="s">
        <v>65</v>
      </c>
      <c r="AC274" s="146" t="s">
        <v>72</v>
      </c>
      <c r="AD274" s="196" t="s">
        <v>73</v>
      </c>
      <c r="AE274" s="198">
        <v>43550</v>
      </c>
      <c r="AF274" s="197" t="s">
        <v>74</v>
      </c>
      <c r="AG274" s="219" t="s">
        <v>63</v>
      </c>
      <c r="AH274" s="219" t="s">
        <v>144</v>
      </c>
      <c r="AI274" s="198">
        <v>43328</v>
      </c>
      <c r="AJ274" s="218">
        <v>92</v>
      </c>
      <c r="AK274" s="147">
        <v>43537</v>
      </c>
      <c r="AL274" s="146">
        <v>149</v>
      </c>
      <c r="AM274" s="146">
        <v>84</v>
      </c>
      <c r="AN274" s="178" t="str">
        <f>CHOOSE(MATCH(AM:AM,{0,1,100,800000000}),"VACIO","100 y -","100 y +","")</f>
        <v>100 y -</v>
      </c>
      <c r="AO274" s="146">
        <v>49</v>
      </c>
      <c r="AP274" s="146">
        <v>78</v>
      </c>
      <c r="AQ274" s="146">
        <v>5.3</v>
      </c>
      <c r="AR274" s="178" t="str">
        <f>CHOOSE(MATCH(AQ:AQ,{0,1,7,8,9,12,30}),"VACIO","7 y -","7-8","8-9","9-12","&gt;12","")</f>
        <v>7 y -</v>
      </c>
      <c r="AS274" s="146">
        <v>16</v>
      </c>
      <c r="AT274" s="178" t="str">
        <f>CHOOSE(MATCH(AS:AS,{0,0.1,30,80000000}),"VACIO","30 y -","30 y +","")</f>
        <v>30 y -</v>
      </c>
      <c r="AU274" s="146">
        <v>1.1</v>
      </c>
      <c r="AV274" s="236">
        <v>9.5</v>
      </c>
      <c r="AW274" s="178" t="str">
        <f>CHOOSE(MATCH(AV:AV,{0,0.1,30,80000000}),"VACIO","30 y -","30 y +","")</f>
        <v>30 y -</v>
      </c>
      <c r="AX274" s="242">
        <v>66</v>
      </c>
      <c r="AY274" s="178" t="str">
        <f ca="1">CHOOSE(MATCH(AX:AX,{0,1,15,30,45,60,80000000}),"VACIO","15 y -","15-29","30-44","45-59","60 y +","")</f>
        <v>60 y +</v>
      </c>
      <c r="AZ274" s="146" t="s">
        <v>76</v>
      </c>
      <c r="BA274" s="147">
        <v>43272</v>
      </c>
      <c r="BB274" s="247" t="str">
        <f ca="1" t="shared" si="25"/>
        <v>No Vigente</v>
      </c>
      <c r="BC274" s="146" t="s">
        <v>77</v>
      </c>
      <c r="BD274" s="147">
        <v>43550</v>
      </c>
      <c r="BE274" s="147">
        <v>43891</v>
      </c>
      <c r="BF274" s="251" t="str">
        <f ca="1" t="shared" si="26"/>
        <v>activo</v>
      </c>
      <c r="BG274" s="166"/>
    </row>
    <row r="275" s="52" customFormat="1" ht="15" customHeight="1" spans="1:59">
      <c r="A275" s="55" t="s">
        <v>815</v>
      </c>
      <c r="B275" s="56" t="s">
        <v>816</v>
      </c>
      <c r="C275" s="56">
        <v>167</v>
      </c>
      <c r="D275" s="57">
        <v>29315</v>
      </c>
      <c r="E275" s="175">
        <f ca="1" t="shared" si="27"/>
        <v>43990</v>
      </c>
      <c r="F275" s="176">
        <f ca="1" t="shared" si="28"/>
        <v>14675</v>
      </c>
      <c r="G275" s="64">
        <f ca="1" t="shared" si="29"/>
        <v>40</v>
      </c>
      <c r="H275" s="65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275" s="56">
        <v>1</v>
      </c>
      <c r="J275" s="57">
        <v>41646</v>
      </c>
      <c r="K275" s="56" t="s">
        <v>101</v>
      </c>
      <c r="L275" s="56" t="s">
        <v>70</v>
      </c>
      <c r="M275" s="56" t="s">
        <v>149</v>
      </c>
      <c r="N275" s="56" t="s">
        <v>62</v>
      </c>
      <c r="O275" s="56" t="s">
        <v>62</v>
      </c>
      <c r="P275" s="56" t="s">
        <v>63</v>
      </c>
      <c r="Q275" s="56" t="s">
        <v>63</v>
      </c>
      <c r="R275" s="56">
        <v>99</v>
      </c>
      <c r="S275" s="56">
        <v>91.5</v>
      </c>
      <c r="T275" s="149" t="s">
        <v>85</v>
      </c>
      <c r="U275" s="56">
        <v>124</v>
      </c>
      <c r="V275" s="178" t="str">
        <f>CHOOSE(MATCH(U:U,{0,1,140,150,160,800000000}),"VACIO","140 y -","140-150","150-160","&gt;160","")</f>
        <v>140 y -</v>
      </c>
      <c r="W275" s="56">
        <v>78</v>
      </c>
      <c r="X275" s="178" t="str">
        <f>CHOOSE(MATCH(W:W,{0,1,90,120,800000000}),"VACIO","90 y -","90-120","&gt;120","")</f>
        <v>90 y -</v>
      </c>
      <c r="Y275" s="56" t="s">
        <v>65</v>
      </c>
      <c r="Z275" s="56" t="s">
        <v>63</v>
      </c>
      <c r="AA275" s="56" t="s">
        <v>65</v>
      </c>
      <c r="AB275" s="56" t="s">
        <v>63</v>
      </c>
      <c r="AC275" s="56" t="s">
        <v>72</v>
      </c>
      <c r="AD275" s="72" t="s">
        <v>73</v>
      </c>
      <c r="AE275" s="261">
        <v>43812</v>
      </c>
      <c r="AF275" s="73" t="s">
        <v>74</v>
      </c>
      <c r="AG275" s="78" t="s">
        <v>63</v>
      </c>
      <c r="AH275" s="78"/>
      <c r="AI275" s="73"/>
      <c r="AJ275" s="79">
        <v>217</v>
      </c>
      <c r="AK275" s="57">
        <v>43136</v>
      </c>
      <c r="AL275" s="56">
        <v>184</v>
      </c>
      <c r="AM275" s="56">
        <v>108</v>
      </c>
      <c r="AN275" s="178" t="str">
        <f>CHOOSE(MATCH(AM:AM,{0,1,100,800000000}),"VACIO","100 y -","100 y +","")</f>
        <v>100 y +</v>
      </c>
      <c r="AO275" s="56">
        <v>43</v>
      </c>
      <c r="AP275" s="56">
        <v>166</v>
      </c>
      <c r="AQ275" s="56">
        <v>13.7</v>
      </c>
      <c r="AR275" s="178" t="str">
        <f>CHOOSE(MATCH(AQ:AQ,{0,1,7,8,9,12,30}),"VACIO","7 y -","7-8","8-9","9-12","&gt;12","")</f>
        <v>&gt;12</v>
      </c>
      <c r="AS275" s="56">
        <v>500</v>
      </c>
      <c r="AT275" s="178" t="str">
        <f>CHOOSE(MATCH(AS:AS,{0,0.1,30,80000000}),"VACIO","30 y -","30 y +","")</f>
        <v>30 y +</v>
      </c>
      <c r="AU275" s="56">
        <v>0.8</v>
      </c>
      <c r="AV275" s="81"/>
      <c r="AW275" s="178" t="str">
        <f>CHOOSE(MATCH(AV:AV,{0,0.1,30,80000000}),"VACIO","30 y -","30 y +","")</f>
        <v>VACIO</v>
      </c>
      <c r="AX275" s="83"/>
      <c r="AY275" s="178" t="str">
        <f ca="1">CHOOSE(MATCH(AX:AX,{0,1,15,30,45,60,80000000}),"VACIO","15 y -","15-29","30-44","45-59","60 y +","")</f>
        <v>VACIO</v>
      </c>
      <c r="AZ275" s="56"/>
      <c r="BA275" s="57">
        <v>43024</v>
      </c>
      <c r="BB275" s="85" t="str">
        <f ca="1" t="shared" si="25"/>
        <v>No Vigente</v>
      </c>
      <c r="BC275" s="56" t="s">
        <v>77</v>
      </c>
      <c r="BD275" s="57">
        <v>43812</v>
      </c>
      <c r="BE275" s="57">
        <v>43862</v>
      </c>
      <c r="BF275" s="252" t="str">
        <f ca="1" t="shared" si="26"/>
        <v>activo</v>
      </c>
      <c r="BG275" s="199" t="s">
        <v>105</v>
      </c>
    </row>
    <row r="276" s="129" customFormat="1" ht="15" customHeight="1" spans="1:59">
      <c r="A276" s="145" t="s">
        <v>817</v>
      </c>
      <c r="B276" s="146" t="s">
        <v>818</v>
      </c>
      <c r="C276" s="146">
        <v>337</v>
      </c>
      <c r="D276" s="147">
        <v>21096</v>
      </c>
      <c r="E276" s="175">
        <f ca="1" t="shared" si="27"/>
        <v>43990</v>
      </c>
      <c r="F276" s="176">
        <f ca="1" t="shared" si="28"/>
        <v>22894</v>
      </c>
      <c r="G276" s="177">
        <f ca="1" t="shared" si="29"/>
        <v>62</v>
      </c>
      <c r="H27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76" s="146">
        <v>1</v>
      </c>
      <c r="J276" s="147">
        <v>39596</v>
      </c>
      <c r="K276" s="146" t="s">
        <v>101</v>
      </c>
      <c r="L276" s="146" t="s">
        <v>60</v>
      </c>
      <c r="M276" s="146" t="s">
        <v>120</v>
      </c>
      <c r="N276" s="146" t="s">
        <v>62</v>
      </c>
      <c r="O276" s="146" t="s">
        <v>62</v>
      </c>
      <c r="P276" s="143" t="s">
        <v>63</v>
      </c>
      <c r="Q276" s="143" t="s">
        <v>63</v>
      </c>
      <c r="R276" s="146">
        <v>74.5</v>
      </c>
      <c r="S276" s="146">
        <v>77.1</v>
      </c>
      <c r="T276" s="146" t="s">
        <v>85</v>
      </c>
      <c r="U276" s="146">
        <v>140</v>
      </c>
      <c r="V276" s="178" t="str">
        <f>CHOOSE(MATCH(U:U,{0,1,140,150,160,800000000}),"VACIO","140 y -","140-150","150-160","&gt;160","")</f>
        <v>140-150</v>
      </c>
      <c r="W276" s="146">
        <v>90</v>
      </c>
      <c r="X276" s="178" t="str">
        <f>CHOOSE(MATCH(W:W,{0,1,90,120,800000000}),"VACIO","90 y -","90-120","&gt;120","")</f>
        <v>90-120</v>
      </c>
      <c r="Y276" s="146" t="s">
        <v>63</v>
      </c>
      <c r="Z276" s="146" t="s">
        <v>65</v>
      </c>
      <c r="AA276" s="146" t="s">
        <v>65</v>
      </c>
      <c r="AB276" s="146" t="s">
        <v>63</v>
      </c>
      <c r="AC276" s="146" t="s">
        <v>72</v>
      </c>
      <c r="AD276" s="196" t="s">
        <v>67</v>
      </c>
      <c r="AE276" s="197"/>
      <c r="AF276" s="197"/>
      <c r="AG276" s="219" t="s">
        <v>63</v>
      </c>
      <c r="AH276" s="219"/>
      <c r="AI276" s="197"/>
      <c r="AJ276" s="218">
        <v>85</v>
      </c>
      <c r="AK276" s="147">
        <v>43837</v>
      </c>
      <c r="AL276" s="146">
        <v>177</v>
      </c>
      <c r="AM276" s="146">
        <v>118</v>
      </c>
      <c r="AN276" s="178" t="str">
        <f>CHOOSE(MATCH(AM:AM,{0,1,100,800000000}),"VACIO","100 y -","100 y +","")</f>
        <v>100 y +</v>
      </c>
      <c r="AO276" s="146">
        <v>39</v>
      </c>
      <c r="AP276" s="146">
        <v>94</v>
      </c>
      <c r="AQ276" s="146"/>
      <c r="AR276" s="178" t="str">
        <f>CHOOSE(MATCH(AQ:AQ,{0,1,7,8,9,12,30}),"VACIO","7 y -","7-8","8-9","9-12","&gt;12","")</f>
        <v>VACIO</v>
      </c>
      <c r="AS276" s="146">
        <v>9</v>
      </c>
      <c r="AT276" s="178" t="str">
        <f>CHOOSE(MATCH(AS:AS,{0,0.1,30,80000000}),"VACIO","30 y -","30 y +","")</f>
        <v>30 y -</v>
      </c>
      <c r="AU276" s="146">
        <v>1</v>
      </c>
      <c r="AV276" s="236">
        <v>12.06</v>
      </c>
      <c r="AW276" s="178" t="str">
        <f>CHOOSE(MATCH(AV:AV,{0,0.1,30,80000000}),"VACIO","30 y -","30 y +","")</f>
        <v>30 y -</v>
      </c>
      <c r="AX276" s="242">
        <v>80</v>
      </c>
      <c r="AY276" s="178" t="str">
        <f ca="1">CHOOSE(MATCH(AX:AX,{0,1,15,30,45,60,80000000}),"VACIO","15 y -","15-29","30-44","45-59","60 y +","")</f>
        <v>60 y +</v>
      </c>
      <c r="AZ276" s="146"/>
      <c r="BA276" s="147"/>
      <c r="BB276" s="247" t="str">
        <f ca="1" t="shared" si="25"/>
        <v>No Vigente</v>
      </c>
      <c r="BC276" s="146"/>
      <c r="BD276" s="147">
        <v>43864</v>
      </c>
      <c r="BE276" s="147">
        <v>44136</v>
      </c>
      <c r="BF276" s="251" t="str">
        <f ca="1" t="shared" si="26"/>
        <v>activo</v>
      </c>
      <c r="BG276" s="193"/>
    </row>
    <row r="277" s="129" customFormat="1" ht="15" customHeight="1" spans="1:59">
      <c r="A277" s="142" t="s">
        <v>819</v>
      </c>
      <c r="B277" s="143" t="s">
        <v>820</v>
      </c>
      <c r="C277" s="143">
        <v>6917</v>
      </c>
      <c r="D277" s="144">
        <v>21086</v>
      </c>
      <c r="E277" s="175">
        <f ca="1" t="shared" si="27"/>
        <v>43990</v>
      </c>
      <c r="F277" s="176">
        <f ca="1" t="shared" si="28"/>
        <v>22904</v>
      </c>
      <c r="G277" s="177">
        <f ca="1" t="shared" si="29"/>
        <v>62</v>
      </c>
      <c r="H27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77" s="183">
        <v>1</v>
      </c>
      <c r="J277" s="156">
        <v>42807</v>
      </c>
      <c r="K277" s="183" t="s">
        <v>101</v>
      </c>
      <c r="L277" s="183" t="s">
        <v>60</v>
      </c>
      <c r="M277" s="183" t="s">
        <v>821</v>
      </c>
      <c r="N277" s="183"/>
      <c r="O277" s="183"/>
      <c r="P277" s="143" t="s">
        <v>63</v>
      </c>
      <c r="Q277" s="143" t="s">
        <v>63</v>
      </c>
      <c r="R277" s="155">
        <v>84.5</v>
      </c>
      <c r="S277" s="155">
        <v>85.5</v>
      </c>
      <c r="T277" s="183" t="s">
        <v>64</v>
      </c>
      <c r="U277" s="155">
        <v>130</v>
      </c>
      <c r="V277" s="178" t="str">
        <f>CHOOSE(MATCH(U:U,{0,1,140,150,160,800000000}),"VACIO","140 y -","140-150","150-160","&gt;160","")</f>
        <v>140 y -</v>
      </c>
      <c r="W277" s="155">
        <v>70</v>
      </c>
      <c r="X277" s="178" t="str">
        <f>CHOOSE(MATCH(W:W,{0,1,90,120,800000000}),"VACIO","90 y -","90-120","&gt;120","")</f>
        <v>90 y -</v>
      </c>
      <c r="Y277" s="183" t="s">
        <v>63</v>
      </c>
      <c r="Z277" s="183" t="s">
        <v>65</v>
      </c>
      <c r="AA277" s="183" t="s">
        <v>65</v>
      </c>
      <c r="AB277" s="183" t="s">
        <v>63</v>
      </c>
      <c r="AC277" s="183" t="s">
        <v>66</v>
      </c>
      <c r="AD277" s="202" t="s">
        <v>73</v>
      </c>
      <c r="AE277" s="204"/>
      <c r="AF277" s="204"/>
      <c r="AG277" s="222"/>
      <c r="AH277" s="222"/>
      <c r="AI277" s="204"/>
      <c r="AJ277" s="223">
        <v>116</v>
      </c>
      <c r="AK277" s="156">
        <v>42716</v>
      </c>
      <c r="AL277" s="155">
        <v>186</v>
      </c>
      <c r="AM277" s="155">
        <v>119</v>
      </c>
      <c r="AN277" s="178" t="str">
        <f>CHOOSE(MATCH(AM:AM,{0,1,100,800000000}),"VACIO","100 y -","100 y +","")</f>
        <v>100 y +</v>
      </c>
      <c r="AO277" s="155">
        <v>50</v>
      </c>
      <c r="AP277" s="155">
        <v>86</v>
      </c>
      <c r="AQ277" s="155">
        <v>6.6</v>
      </c>
      <c r="AR277" s="178" t="str">
        <f>CHOOSE(MATCH(AQ:AQ,{0,1,7,8,9,12,30}),"VACIO","7 y -","7-8","8-9","9-12","&gt;12","")</f>
        <v>7 y -</v>
      </c>
      <c r="AS277" s="155"/>
      <c r="AT277" s="178" t="str">
        <f>CHOOSE(MATCH(AS:AS,{0,0.1,30,80000000}),"VACIO","30 y -","30 y +","")</f>
        <v>VACIO</v>
      </c>
      <c r="AU277" s="155">
        <v>0.7</v>
      </c>
      <c r="AV277" s="236"/>
      <c r="AW277" s="178" t="str">
        <f>CHOOSE(MATCH(AV:AV,{0,0.1,30,80000000}),"VACIO","30 y -","30 y +","")</f>
        <v>VACIO</v>
      </c>
      <c r="AX277" s="242">
        <v>103</v>
      </c>
      <c r="AY277" s="178" t="str">
        <f ca="1">CHOOSE(MATCH(AX:AX,{0,1,15,30,45,60,80000000}),"VACIO","15 y -","15-29","30-44","45-59","60 y +","")</f>
        <v>60 y +</v>
      </c>
      <c r="AZ277" s="183"/>
      <c r="BA277" s="156"/>
      <c r="BB277" s="247" t="str">
        <f ca="1" t="shared" si="25"/>
        <v>No Vigente</v>
      </c>
      <c r="BC277" s="183"/>
      <c r="BD277" s="144">
        <v>43108</v>
      </c>
      <c r="BE277" s="144">
        <v>43241</v>
      </c>
      <c r="BF277" s="251" t="str">
        <f ca="1" t="shared" si="26"/>
        <v>pasivo</v>
      </c>
      <c r="BG277" s="193" t="s">
        <v>105</v>
      </c>
    </row>
    <row r="278" s="129" customFormat="1" ht="15" customHeight="1" spans="1:59">
      <c r="A278" s="142" t="s">
        <v>822</v>
      </c>
      <c r="B278" s="143" t="s">
        <v>823</v>
      </c>
      <c r="C278" s="143">
        <v>5980</v>
      </c>
      <c r="D278" s="144">
        <v>29095</v>
      </c>
      <c r="E278" s="175">
        <f ca="1" t="shared" si="27"/>
        <v>43990</v>
      </c>
      <c r="F278" s="176">
        <f ca="1" t="shared" si="28"/>
        <v>14895</v>
      </c>
      <c r="G278" s="177">
        <f ca="1" t="shared" si="29"/>
        <v>40</v>
      </c>
      <c r="H278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278" s="143">
        <v>1</v>
      </c>
      <c r="J278" s="144">
        <v>42433</v>
      </c>
      <c r="K278" s="143" t="s">
        <v>101</v>
      </c>
      <c r="L278" s="143" t="s">
        <v>60</v>
      </c>
      <c r="M278" s="143"/>
      <c r="N278" s="143" t="s">
        <v>62</v>
      </c>
      <c r="O278" s="143" t="s">
        <v>62</v>
      </c>
      <c r="P278" s="143" t="s">
        <v>63</v>
      </c>
      <c r="Q278" s="143" t="s">
        <v>63</v>
      </c>
      <c r="R278" s="143">
        <v>94</v>
      </c>
      <c r="S278" s="143">
        <v>93.2</v>
      </c>
      <c r="T278" s="143" t="s">
        <v>64</v>
      </c>
      <c r="U278" s="143">
        <v>128</v>
      </c>
      <c r="V278" s="178" t="str">
        <f>CHOOSE(MATCH(U:U,{0;1;140;150;160;800000000}),"VACIO","140 y -","140-150","150-160","&gt;160","")</f>
        <v>140 y -</v>
      </c>
      <c r="W278" s="143">
        <v>84</v>
      </c>
      <c r="X278" s="178" t="str">
        <f>CHOOSE(MATCH(W:W,{0,1,90,120,800000000}),"VACIO","90 y -","90-120","&gt;120","")</f>
        <v>90 y -</v>
      </c>
      <c r="Y278" s="143" t="s">
        <v>63</v>
      </c>
      <c r="Z278" s="143" t="s">
        <v>65</v>
      </c>
      <c r="AA278" s="143" t="s">
        <v>63</v>
      </c>
      <c r="AB278" s="143" t="s">
        <v>63</v>
      </c>
      <c r="AC278" s="143" t="s">
        <v>72</v>
      </c>
      <c r="AD278" s="193" t="s">
        <v>73</v>
      </c>
      <c r="AE278" s="194"/>
      <c r="AF278" s="194"/>
      <c r="AG278" s="260"/>
      <c r="AH278" s="216"/>
      <c r="AI278" s="195"/>
      <c r="AJ278" s="217">
        <v>99</v>
      </c>
      <c r="AK278" s="144">
        <v>43248</v>
      </c>
      <c r="AL278" s="143">
        <v>235</v>
      </c>
      <c r="AM278" s="143">
        <v>178</v>
      </c>
      <c r="AN278" s="178" t="str">
        <f>CHOOSE(MATCH(AM:AM,{0,1,100,800000000}),"VACIO","100 y -","100 y +","")</f>
        <v>100 y +</v>
      </c>
      <c r="AO278" s="143">
        <v>32</v>
      </c>
      <c r="AP278" s="143">
        <v>122</v>
      </c>
      <c r="AQ278" s="143"/>
      <c r="AR278" s="178" t="str">
        <f>CHOOSE(MATCH(AQ:AQ,{0;1;7;8;9;12;30}),"VACIO","7 y -","7-8","8-9","9-12","&gt;12","")</f>
        <v>VACIO</v>
      </c>
      <c r="AS278" s="143">
        <v>31</v>
      </c>
      <c r="AT278" s="178" t="s">
        <v>824</v>
      </c>
      <c r="AU278" s="143">
        <v>0.8</v>
      </c>
      <c r="AV278" s="236">
        <v>16.8</v>
      </c>
      <c r="AW278" s="178" t="str">
        <f>CHOOSE(MATCH(AV:AV,{0,0.1,30,80000000}),"VACIO","30 y -","30 y +","")</f>
        <v>30 y -</v>
      </c>
      <c r="AX278" s="242">
        <v>113</v>
      </c>
      <c r="AY278" s="178" t="str">
        <f ca="1">CHOOSE(MATCH(AX:AX,{0,1,15,30,45,60,80000000}),"VACIO","15 y -","15-29","30-44","45-59","60 y +","")</f>
        <v>60 y +</v>
      </c>
      <c r="AZ278" s="143"/>
      <c r="BA278" s="144"/>
      <c r="BB278" s="247" t="str">
        <f ca="1" t="shared" si="25"/>
        <v>No Vigente</v>
      </c>
      <c r="BC278" s="143"/>
      <c r="BD278" s="144">
        <v>43734</v>
      </c>
      <c r="BE278" s="144">
        <v>43739</v>
      </c>
      <c r="BF278" s="251" t="str">
        <f ca="1" t="shared" si="26"/>
        <v>activo</v>
      </c>
      <c r="BG278" s="143" t="s">
        <v>588</v>
      </c>
    </row>
    <row r="279" s="129" customFormat="1" ht="15" customHeight="1" spans="1:59">
      <c r="A279" s="165" t="s">
        <v>825</v>
      </c>
      <c r="B279" s="166" t="s">
        <v>826</v>
      </c>
      <c r="C279" s="166">
        <v>4907</v>
      </c>
      <c r="D279" s="144">
        <v>22597</v>
      </c>
      <c r="E279" s="175">
        <f ca="1" t="shared" si="27"/>
        <v>43990</v>
      </c>
      <c r="F279" s="176">
        <f ca="1" t="shared" si="28"/>
        <v>21393</v>
      </c>
      <c r="G279" s="177">
        <f ca="1" t="shared" si="29"/>
        <v>58</v>
      </c>
      <c r="H27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79" s="143">
        <v>1</v>
      </c>
      <c r="J279" s="144">
        <v>43010</v>
      </c>
      <c r="K279" s="143" t="s">
        <v>101</v>
      </c>
      <c r="L279" s="143" t="s">
        <v>60</v>
      </c>
      <c r="M279" s="143"/>
      <c r="N279" s="143" t="s">
        <v>62</v>
      </c>
      <c r="O279" s="143" t="s">
        <v>62</v>
      </c>
      <c r="P279" s="143" t="s">
        <v>63</v>
      </c>
      <c r="Q279" s="143" t="s">
        <v>63</v>
      </c>
      <c r="R279" s="143">
        <v>69</v>
      </c>
      <c r="S279" s="143">
        <v>73</v>
      </c>
      <c r="T279" s="143" t="s">
        <v>85</v>
      </c>
      <c r="U279" s="143">
        <v>93</v>
      </c>
      <c r="V279" s="178" t="str">
        <f>CHOOSE(MATCH(U:U,{0,1,140,150,160,800000000}),"VACIO","140 y -","140-150","150-160","&gt;160","")</f>
        <v>140 y -</v>
      </c>
      <c r="W279" s="143">
        <v>64</v>
      </c>
      <c r="X279" s="178" t="str">
        <f>CHOOSE(MATCH(W:W,{0,1,90,120,800000000}),"VACIO","90 y -","90-120","&gt;120","")</f>
        <v>90 y -</v>
      </c>
      <c r="Y279" s="143" t="s">
        <v>63</v>
      </c>
      <c r="Z279" s="143" t="s">
        <v>63</v>
      </c>
      <c r="AA279" s="143" t="s">
        <v>63</v>
      </c>
      <c r="AB279" s="143" t="s">
        <v>63</v>
      </c>
      <c r="AC279" s="143" t="s">
        <v>72</v>
      </c>
      <c r="AD279" s="193" t="s">
        <v>73</v>
      </c>
      <c r="AE279" s="195"/>
      <c r="AF279" s="195"/>
      <c r="AG279" s="216" t="s">
        <v>63</v>
      </c>
      <c r="AH279" s="216"/>
      <c r="AI279" s="195"/>
      <c r="AJ279" s="217">
        <v>110</v>
      </c>
      <c r="AK279" s="144">
        <v>43242</v>
      </c>
      <c r="AL279" s="143">
        <v>198</v>
      </c>
      <c r="AM279" s="143">
        <v>129</v>
      </c>
      <c r="AN279" s="178" t="str">
        <f>CHOOSE(MATCH(AM:AM,{0,1,100,800000000}),"VACIO","100 y -","100 y +","")</f>
        <v>100 y +</v>
      </c>
      <c r="AO279" s="143">
        <v>45</v>
      </c>
      <c r="AP279" s="143">
        <v>120</v>
      </c>
      <c r="AQ279" s="143"/>
      <c r="AR279" s="178" t="str">
        <f>CHOOSE(MATCH(AQ:AQ,{0,1,7,8,9,12,30}),"VACIO","7 y -","7-8","8-9","9-12","&gt;12","")</f>
        <v>VACIO</v>
      </c>
      <c r="AS279" s="143">
        <v>44</v>
      </c>
      <c r="AT279" s="178" t="str">
        <f>CHOOSE(MATCH(AS:AS,{0,0.1,30,80000000}),"VACIO","30 y -","30 y +","")</f>
        <v>30 y +</v>
      </c>
      <c r="AU279" s="143">
        <v>0.8</v>
      </c>
      <c r="AV279" s="236">
        <f>IFERROR(AS:AS/AU:AU,"")</f>
        <v>55</v>
      </c>
      <c r="AW279" s="178" t="s">
        <v>824</v>
      </c>
      <c r="AX279" s="242">
        <v>99.9</v>
      </c>
      <c r="AY279" s="178" t="str">
        <f ca="1">CHOOSE(MATCH(AX:AX,{0,1,15,30,45,60,80000000}),"VACIO","15 y -","15-29","30-44","45-59","60 y +","")</f>
        <v>60 y +</v>
      </c>
      <c r="AZ279" s="143" t="s">
        <v>76</v>
      </c>
      <c r="BA279" s="194"/>
      <c r="BB279" s="247" t="str">
        <f ca="1" t="shared" si="25"/>
        <v>No Vigente</v>
      </c>
      <c r="BC279" s="143"/>
      <c r="BD279" s="144">
        <v>43887</v>
      </c>
      <c r="BE279" s="144">
        <v>43922</v>
      </c>
      <c r="BF279" s="251" t="str">
        <f ca="1" t="shared" si="26"/>
        <v>activo</v>
      </c>
      <c r="BG279" s="193" t="s">
        <v>827</v>
      </c>
    </row>
    <row r="280" s="129" customFormat="1" ht="15" customHeight="1" spans="1:59">
      <c r="A280" s="145" t="s">
        <v>828</v>
      </c>
      <c r="B280" s="146" t="s">
        <v>829</v>
      </c>
      <c r="C280" s="146">
        <v>4458</v>
      </c>
      <c r="D280" s="147">
        <v>21530</v>
      </c>
      <c r="E280" s="175">
        <f ca="1" t="shared" si="27"/>
        <v>43990</v>
      </c>
      <c r="F280" s="176">
        <f ca="1" t="shared" si="28"/>
        <v>22460</v>
      </c>
      <c r="G280" s="177">
        <f ca="1" t="shared" si="29"/>
        <v>61</v>
      </c>
      <c r="H28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80" s="146">
        <v>1</v>
      </c>
      <c r="J280" s="147">
        <v>40529</v>
      </c>
      <c r="K280" s="146" t="s">
        <v>101</v>
      </c>
      <c r="L280" s="146" t="s">
        <v>60</v>
      </c>
      <c r="M280" s="146"/>
      <c r="N280" s="146" t="s">
        <v>62</v>
      </c>
      <c r="O280" s="146" t="s">
        <v>62</v>
      </c>
      <c r="P280" s="143" t="s">
        <v>65</v>
      </c>
      <c r="Q280" s="143" t="s">
        <v>63</v>
      </c>
      <c r="R280" s="146">
        <v>89.5</v>
      </c>
      <c r="S280" s="146">
        <v>101.5</v>
      </c>
      <c r="T280" s="146" t="s">
        <v>64</v>
      </c>
      <c r="U280" s="146">
        <v>130</v>
      </c>
      <c r="V280" s="178" t="str">
        <f>CHOOSE(MATCH(U:U,{0,1,140,150,160,800000000}),"VACIO","140 y -","140-150","150-160","&gt;160","")</f>
        <v>140 y -</v>
      </c>
      <c r="W280" s="146">
        <v>86</v>
      </c>
      <c r="X280" s="178" t="str">
        <f>CHOOSE(MATCH(W:W,{0,1,90,120,800000000}),"VACIO","90 y -","90-120","&gt;120","")</f>
        <v>90 y -</v>
      </c>
      <c r="Y280" s="146" t="s">
        <v>63</v>
      </c>
      <c r="Z280" s="146" t="s">
        <v>65</v>
      </c>
      <c r="AA280" s="146" t="s">
        <v>65</v>
      </c>
      <c r="AB280" s="146" t="s">
        <v>65</v>
      </c>
      <c r="AC280" s="146" t="s">
        <v>72</v>
      </c>
      <c r="AD280" s="196" t="s">
        <v>67</v>
      </c>
      <c r="AE280" s="197"/>
      <c r="AF280" s="197"/>
      <c r="AG280" s="219" t="s">
        <v>63</v>
      </c>
      <c r="AH280" s="219"/>
      <c r="AI280" s="197"/>
      <c r="AJ280" s="218">
        <v>104</v>
      </c>
      <c r="AK280" s="147">
        <v>43259</v>
      </c>
      <c r="AL280" s="146">
        <v>114</v>
      </c>
      <c r="AM280" s="146">
        <v>37.6</v>
      </c>
      <c r="AN280" s="178" t="str">
        <f>CHOOSE(MATCH(AM:AM,{0,1,100,800000000}),"VACIO","100 y -","100 y +","")</f>
        <v>100 y -</v>
      </c>
      <c r="AO280" s="146">
        <v>30</v>
      </c>
      <c r="AP280" s="146">
        <v>232</v>
      </c>
      <c r="AQ280" s="146"/>
      <c r="AR280" s="178" t="str">
        <f>CHOOSE(MATCH(AQ:AQ,{0,1,7,8,9,12,30}),"VACIO","7 y -","7-8","8-9","9-12","&gt;12","")</f>
        <v>VACIO</v>
      </c>
      <c r="AS280" s="146"/>
      <c r="AT280" s="178" t="str">
        <f>CHOOSE(MATCH(AS:AS,{0,0.1,30,80000000}),"VACIO","30 y -","30 y +","")</f>
        <v>VACIO</v>
      </c>
      <c r="AU280" s="146">
        <v>1.6</v>
      </c>
      <c r="AV280" s="236"/>
      <c r="AW280" s="178" t="s">
        <v>121</v>
      </c>
      <c r="AX280" s="242">
        <v>47.1</v>
      </c>
      <c r="AY280" s="178" t="str">
        <f ca="1">CHOOSE(MATCH(AX:AX,{0,1,15,30,45,60,80000000}),"VACIO","15 y -","15-29","30-44","45-59","60 y +","")</f>
        <v>45-59</v>
      </c>
      <c r="AZ280" s="146"/>
      <c r="BA280" s="147"/>
      <c r="BB280" s="247" t="str">
        <f ca="1" t="shared" si="25"/>
        <v>No Vigente</v>
      </c>
      <c r="BC280" s="146"/>
      <c r="BD280" s="147">
        <v>43736</v>
      </c>
      <c r="BE280" s="147">
        <v>43800</v>
      </c>
      <c r="BF280" s="251" t="str">
        <f ca="1" t="shared" si="26"/>
        <v>activo</v>
      </c>
      <c r="BG280" s="196"/>
    </row>
    <row r="281" s="52" customFormat="1" ht="15" customHeight="1" spans="1:59">
      <c r="A281" s="55" t="s">
        <v>830</v>
      </c>
      <c r="B281" s="56" t="s">
        <v>831</v>
      </c>
      <c r="C281" s="56">
        <v>2376</v>
      </c>
      <c r="D281" s="57">
        <v>23551</v>
      </c>
      <c r="E281" s="175">
        <f ca="1" t="shared" si="27"/>
        <v>43990</v>
      </c>
      <c r="F281" s="176">
        <f ca="1" t="shared" si="28"/>
        <v>20439</v>
      </c>
      <c r="G281" s="64">
        <f ca="1" t="shared" si="29"/>
        <v>55</v>
      </c>
      <c r="H281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81" s="56">
        <v>1</v>
      </c>
      <c r="J281" s="57">
        <v>43046</v>
      </c>
      <c r="K281" s="56" t="s">
        <v>101</v>
      </c>
      <c r="L281" s="56" t="s">
        <v>70</v>
      </c>
      <c r="M281" s="56"/>
      <c r="N281" s="56"/>
      <c r="O281" s="56"/>
      <c r="P281" s="56" t="s">
        <v>63</v>
      </c>
      <c r="Q281" s="56" t="s">
        <v>63</v>
      </c>
      <c r="R281" s="56">
        <v>64</v>
      </c>
      <c r="S281" s="56">
        <v>63</v>
      </c>
      <c r="T281" s="56" t="s">
        <v>76</v>
      </c>
      <c r="U281" s="56">
        <v>126</v>
      </c>
      <c r="V281" s="178" t="str">
        <f>CHOOSE(MATCH(U:U,{0,1,140,150,160,800000000}),"VACIO","140 y -","140-150","150-160","&gt;160","")</f>
        <v>140 y -</v>
      </c>
      <c r="W281" s="56">
        <v>64</v>
      </c>
      <c r="X281" s="178" t="str">
        <f>CHOOSE(MATCH(W:W,{0,1,90,120,800000000}),"VACIO","90 y -","90-120","&gt;120","")</f>
        <v>90 y -</v>
      </c>
      <c r="Y281" s="56" t="s">
        <v>63</v>
      </c>
      <c r="Z281" s="56" t="s">
        <v>65</v>
      </c>
      <c r="AA281" s="56" t="s">
        <v>63</v>
      </c>
      <c r="AB281" s="56" t="s">
        <v>65</v>
      </c>
      <c r="AC281" s="56" t="s">
        <v>66</v>
      </c>
      <c r="AD281" s="72" t="s">
        <v>73</v>
      </c>
      <c r="AE281" s="261">
        <v>43467</v>
      </c>
      <c r="AF281" s="73" t="s">
        <v>74</v>
      </c>
      <c r="AG281" s="78"/>
      <c r="AH281" s="78"/>
      <c r="AI281" s="73"/>
      <c r="AJ281" s="79">
        <v>112</v>
      </c>
      <c r="AK281" s="57">
        <v>43294</v>
      </c>
      <c r="AL281" s="56">
        <v>216</v>
      </c>
      <c r="AM281" s="56">
        <v>128</v>
      </c>
      <c r="AN281" s="178" t="str">
        <f>CHOOSE(MATCH(AM:AM,{0,1,100,800000000}),"VACIO","100 y -","100 y +","")</f>
        <v>100 y +</v>
      </c>
      <c r="AO281" s="56">
        <v>49</v>
      </c>
      <c r="AP281" s="56">
        <v>195</v>
      </c>
      <c r="AQ281" s="56">
        <v>6.8</v>
      </c>
      <c r="AR281" s="178" t="str">
        <f>CHOOSE(MATCH(AQ:AQ,{0,1,7,8,9,12,30}),"VACIO","7 y -","7-8","8-9","9-12","&gt;12","")</f>
        <v>7 y -</v>
      </c>
      <c r="AS281" s="56">
        <v>428</v>
      </c>
      <c r="AT281" s="178" t="str">
        <f>CHOOSE(MATCH(AS:AS,{0,0.1,30,80000000}),"VACIO","30 y -","30 y +","")</f>
        <v>30 y +</v>
      </c>
      <c r="AU281" s="56">
        <v>1.1</v>
      </c>
      <c r="AV281" s="81"/>
      <c r="AW281" s="178" t="str">
        <f>CHOOSE(MATCH(AV:AV,{0,0.1,30,80000000}),"VACIO","30 y -","30 y +","")</f>
        <v>VACIO</v>
      </c>
      <c r="AX281" s="83">
        <v>76</v>
      </c>
      <c r="AY281" s="178" t="str">
        <f ca="1">CHOOSE(MATCH(AX:AX,{0;1;15;30;45;60;80000000}),"VACIO","15 y -","15-29","30-44","45-59","60 y +","")</f>
        <v>60 y +</v>
      </c>
      <c r="AZ281" s="56"/>
      <c r="BA281" s="57">
        <v>43217</v>
      </c>
      <c r="BB281" s="85" t="str">
        <f ca="1" t="shared" si="25"/>
        <v>No Vigente</v>
      </c>
      <c r="BC281" s="56" t="s">
        <v>77</v>
      </c>
      <c r="BD281" s="57">
        <v>43745</v>
      </c>
      <c r="BE281" s="57">
        <v>43770</v>
      </c>
      <c r="BF281" s="252" t="str">
        <f ca="1" t="shared" si="26"/>
        <v>activo</v>
      </c>
      <c r="BG281" s="72" t="s">
        <v>624</v>
      </c>
    </row>
    <row r="282" s="129" customFormat="1" ht="15" customHeight="1" spans="1:59">
      <c r="A282" s="142" t="s">
        <v>832</v>
      </c>
      <c r="B282" s="143" t="s">
        <v>833</v>
      </c>
      <c r="C282" s="143">
        <v>906</v>
      </c>
      <c r="D282" s="144">
        <v>21325</v>
      </c>
      <c r="E282" s="175">
        <f ca="1" t="shared" si="27"/>
        <v>43990</v>
      </c>
      <c r="F282" s="176">
        <f ca="1" t="shared" si="28"/>
        <v>22665</v>
      </c>
      <c r="G282" s="177">
        <f ca="1" t="shared" si="29"/>
        <v>62</v>
      </c>
      <c r="H28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82" s="143">
        <v>1</v>
      </c>
      <c r="J282" s="144">
        <v>43311</v>
      </c>
      <c r="K282" s="143" t="s">
        <v>101</v>
      </c>
      <c r="L282" s="143" t="s">
        <v>60</v>
      </c>
      <c r="M282" s="143"/>
      <c r="N282" s="143" t="s">
        <v>62</v>
      </c>
      <c r="O282" s="143" t="s">
        <v>62</v>
      </c>
      <c r="P282" s="143" t="s">
        <v>65</v>
      </c>
      <c r="Q282" s="143" t="s">
        <v>65</v>
      </c>
      <c r="R282" s="143">
        <v>53.8</v>
      </c>
      <c r="S282" s="143">
        <v>53.8</v>
      </c>
      <c r="T282" s="143" t="s">
        <v>85</v>
      </c>
      <c r="U282" s="143">
        <v>130</v>
      </c>
      <c r="V282" s="178" t="str">
        <f>CHOOSE(MATCH(U:U,{0,1,140,150,160,800000000}),"VACIO","140 y -","140-150","150-160","&gt;160","")</f>
        <v>140 y -</v>
      </c>
      <c r="W282" s="143">
        <v>82</v>
      </c>
      <c r="X282" s="178" t="str">
        <f>CHOOSE(MATCH(W:W,{0,1,90,120,800000000}),"VACIO","90 y -","90-120","&gt;120","")</f>
        <v>90 y -</v>
      </c>
      <c r="Y282" s="143" t="s">
        <v>63</v>
      </c>
      <c r="Z282" s="143" t="s">
        <v>65</v>
      </c>
      <c r="AA282" s="143" t="s">
        <v>65</v>
      </c>
      <c r="AB282" s="143" t="s">
        <v>63</v>
      </c>
      <c r="AC282" s="143" t="s">
        <v>66</v>
      </c>
      <c r="AD282" s="193" t="s">
        <v>73</v>
      </c>
      <c r="AE282" s="195"/>
      <c r="AF282" s="195"/>
      <c r="AG282" s="216"/>
      <c r="AH282" s="216"/>
      <c r="AI282" s="195"/>
      <c r="AJ282" s="217">
        <v>76</v>
      </c>
      <c r="AK282" s="144">
        <v>43311</v>
      </c>
      <c r="AL282" s="143">
        <v>131</v>
      </c>
      <c r="AM282" s="143">
        <v>72</v>
      </c>
      <c r="AN282" s="178" t="str">
        <f>CHOOSE(MATCH(AM:AM,{0,1,100,800000000}),"VACIO","100 y -","100 y +","")</f>
        <v>100 y -</v>
      </c>
      <c r="AO282" s="143">
        <v>33</v>
      </c>
      <c r="AP282" s="143">
        <v>128</v>
      </c>
      <c r="AQ282" s="143"/>
      <c r="AR282" s="178" t="str">
        <f>CHOOSE(MATCH(AQ:AQ,{0,1,7,8,9,12,30}),"VACIO","7 y -","7-8","8-9","9-12","&gt;12","")</f>
        <v>VACIO</v>
      </c>
      <c r="AS282" s="143"/>
      <c r="AT282" s="178" t="str">
        <f>CHOOSE(MATCH(AS:AS,{0,0.1,30,80000000}),"VACIO","30 y -","30 y +","")</f>
        <v>VACIO</v>
      </c>
      <c r="AU282" s="143">
        <v>1.4</v>
      </c>
      <c r="AV282" s="236"/>
      <c r="AW282" s="178" t="str">
        <f>CHOOSE(MATCH(AV:AV,{0,0.1,30,80000000}),"VACIO","30 y -","30 y +","")</f>
        <v>VACIO</v>
      </c>
      <c r="AX282" s="242">
        <v>54</v>
      </c>
      <c r="AY282" s="178" t="str">
        <f ca="1">CHOOSE(MATCH(AX:AX,{0,1,15,30,45,60,80000000}),"VACIO","15 y -","15-29","30-44","45-59","60 y +","")</f>
        <v>45-59</v>
      </c>
      <c r="AZ282" s="143"/>
      <c r="BA282" s="144"/>
      <c r="BB282" s="247" t="str">
        <f ca="1" t="shared" si="25"/>
        <v>No Vigente</v>
      </c>
      <c r="BC282" s="143"/>
      <c r="BD282" s="144">
        <v>43311</v>
      </c>
      <c r="BE282" s="144">
        <v>43403</v>
      </c>
      <c r="BF282" s="251" t="str">
        <f ca="1" t="shared" si="26"/>
        <v>pasivo</v>
      </c>
      <c r="BG282" s="193"/>
    </row>
    <row r="283" s="129" customFormat="1" ht="15" customHeight="1" spans="1:59">
      <c r="A283" s="142" t="s">
        <v>834</v>
      </c>
      <c r="B283" s="143" t="s">
        <v>835</v>
      </c>
      <c r="C283" s="143">
        <v>4438</v>
      </c>
      <c r="D283" s="144">
        <v>21647</v>
      </c>
      <c r="E283" s="175">
        <f ca="1" t="shared" si="27"/>
        <v>43990</v>
      </c>
      <c r="F283" s="176">
        <f ca="1" t="shared" si="28"/>
        <v>22343</v>
      </c>
      <c r="G283" s="177">
        <f ca="1" t="shared" si="29"/>
        <v>61</v>
      </c>
      <c r="H28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83" s="143">
        <v>1</v>
      </c>
      <c r="J283" s="144">
        <v>42521</v>
      </c>
      <c r="K283" s="143" t="s">
        <v>59</v>
      </c>
      <c r="L283" s="143" t="s">
        <v>70</v>
      </c>
      <c r="M283" s="143" t="s">
        <v>61</v>
      </c>
      <c r="N283" s="143" t="s">
        <v>62</v>
      </c>
      <c r="O283" s="143" t="s">
        <v>62</v>
      </c>
      <c r="P283" s="143" t="s">
        <v>63</v>
      </c>
      <c r="Q283" s="143" t="s">
        <v>63</v>
      </c>
      <c r="R283" s="143">
        <v>76</v>
      </c>
      <c r="S283" s="143">
        <v>71</v>
      </c>
      <c r="T283" s="143" t="s">
        <v>64</v>
      </c>
      <c r="U283" s="143">
        <v>126</v>
      </c>
      <c r="V283" s="178" t="str">
        <f>CHOOSE(MATCH(U:U,{0,1,140,150,160,800000000}),"VACIO","140 y -","140-150","150-160","&gt;160","")</f>
        <v>140 y -</v>
      </c>
      <c r="W283" s="143">
        <v>80</v>
      </c>
      <c r="X283" s="178" t="str">
        <f>CHOOSE(MATCH(W:W,{0,1,90,120,800000000}),"VACIO","90 y -","90-120","&gt;120","")</f>
        <v>90 y -</v>
      </c>
      <c r="Y283" s="143" t="s">
        <v>63</v>
      </c>
      <c r="Z283" s="143" t="s">
        <v>63</v>
      </c>
      <c r="AA283" s="143" t="s">
        <v>63</v>
      </c>
      <c r="AB283" s="143" t="s">
        <v>65</v>
      </c>
      <c r="AC283" s="143" t="s">
        <v>72</v>
      </c>
      <c r="AD283" s="193" t="s">
        <v>73</v>
      </c>
      <c r="AE283" s="194">
        <v>43810</v>
      </c>
      <c r="AF283" s="195" t="s">
        <v>74</v>
      </c>
      <c r="AG283" s="216" t="s">
        <v>63</v>
      </c>
      <c r="AH283" s="216"/>
      <c r="AI283" s="195"/>
      <c r="AJ283" s="217">
        <v>101</v>
      </c>
      <c r="AK283" s="144">
        <v>43525</v>
      </c>
      <c r="AL283" s="143">
        <v>193</v>
      </c>
      <c r="AM283" s="143">
        <v>74</v>
      </c>
      <c r="AN283" s="178" t="str">
        <f>CHOOSE(MATCH(AM:AM,{0,1,100,800000000}),"VACIO","100 y -","100 y +","")</f>
        <v>100 y -</v>
      </c>
      <c r="AO283" s="143">
        <v>39</v>
      </c>
      <c r="AP283" s="143">
        <v>149</v>
      </c>
      <c r="AQ283" s="143">
        <v>5.6</v>
      </c>
      <c r="AR283" s="178" t="str">
        <f>CHOOSE(MATCH(AQ:AQ,{0,1,7,8,9,12,30}),"VACIO","7 y -","7-8","8-9","9-12","&gt;12","")</f>
        <v>7 y -</v>
      </c>
      <c r="AS283" s="143">
        <v>1</v>
      </c>
      <c r="AT283" s="178" t="str">
        <f>CHOOSE(MATCH(AS:AS,{0,0.1,30,80000000}),"VACIO","30 y -","30 y +","")</f>
        <v>30 y -</v>
      </c>
      <c r="AU283" s="143">
        <v>0.8</v>
      </c>
      <c r="AV283" s="236">
        <f>IFERROR(AS:AS/AU:AU,"")</f>
        <v>1.25</v>
      </c>
      <c r="AW283" s="178" t="str">
        <f>CHOOSE(MATCH(AV:AV,{0,0.1,30,80000000}),"VACIO","30 y -","30 y +","")</f>
        <v>30 y -</v>
      </c>
      <c r="AX283" s="242">
        <v>80</v>
      </c>
      <c r="AY283" s="178" t="str">
        <f ca="1">CHOOSE(MATCH(AX:AX,{0,1,15,30,45,60,80000000}),"VACIO","15 y -","15-29","30-44","45-59","60 y +","")</f>
        <v>60 y +</v>
      </c>
      <c r="AZ283" s="143"/>
      <c r="BA283" s="144">
        <v>43374</v>
      </c>
      <c r="BB283" s="247" t="str">
        <f ca="1" t="shared" si="25"/>
        <v>No Vigente</v>
      </c>
      <c r="BC283" s="143" t="s">
        <v>77</v>
      </c>
      <c r="BD283" s="144">
        <v>43810</v>
      </c>
      <c r="BE283" s="144">
        <v>43983</v>
      </c>
      <c r="BF283" s="251" t="str">
        <f ca="1" t="shared" si="26"/>
        <v>activo</v>
      </c>
      <c r="BG283" s="193"/>
    </row>
    <row r="284" s="129" customFormat="1" ht="15" customHeight="1" spans="1:59">
      <c r="A284" s="142" t="s">
        <v>836</v>
      </c>
      <c r="B284" s="143" t="s">
        <v>837</v>
      </c>
      <c r="C284" s="143">
        <v>2216</v>
      </c>
      <c r="D284" s="144">
        <v>15022</v>
      </c>
      <c r="E284" s="175">
        <f ca="1" t="shared" si="27"/>
        <v>43990</v>
      </c>
      <c r="F284" s="176">
        <f ca="1" t="shared" si="28"/>
        <v>28968</v>
      </c>
      <c r="G284" s="177">
        <f ca="1" t="shared" si="29"/>
        <v>79</v>
      </c>
      <c r="H28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284" s="143">
        <v>1</v>
      </c>
      <c r="J284" s="144">
        <v>41953</v>
      </c>
      <c r="K284" s="143" t="s">
        <v>59</v>
      </c>
      <c r="L284" s="143" t="s">
        <v>60</v>
      </c>
      <c r="M284" s="143" t="s">
        <v>80</v>
      </c>
      <c r="N284" s="143"/>
      <c r="O284" s="143"/>
      <c r="P284" s="143" t="s">
        <v>63</v>
      </c>
      <c r="Q284" s="143" t="s">
        <v>63</v>
      </c>
      <c r="R284" s="143">
        <v>75</v>
      </c>
      <c r="S284" s="143">
        <v>67</v>
      </c>
      <c r="T284" s="143" t="s">
        <v>85</v>
      </c>
      <c r="U284" s="143">
        <v>160</v>
      </c>
      <c r="V284" s="178" t="str">
        <f>CHOOSE(MATCH(U:U,{0,1,140,150,160,800000000}),"VACIO","140 y -","140-150","150-160","&gt;160","")</f>
        <v>&gt;160</v>
      </c>
      <c r="W284" s="143">
        <v>70</v>
      </c>
      <c r="X284" s="178" t="str">
        <f>CHOOSE(MATCH(W:W,{0,1,90,120,800000000}),"VACIO","90 y -","90-120","&gt;120","")</f>
        <v>90 y -</v>
      </c>
      <c r="Y284" s="143" t="s">
        <v>63</v>
      </c>
      <c r="Z284" s="143" t="s">
        <v>65</v>
      </c>
      <c r="AA284" s="143" t="s">
        <v>65</v>
      </c>
      <c r="AB284" s="143" t="s">
        <v>65</v>
      </c>
      <c r="AC284" s="143" t="s">
        <v>72</v>
      </c>
      <c r="AD284" s="193" t="s">
        <v>67</v>
      </c>
      <c r="AE284" s="195"/>
      <c r="AF284" s="195"/>
      <c r="AG284" s="216"/>
      <c r="AH284" s="216" t="s">
        <v>98</v>
      </c>
      <c r="AI284" s="194">
        <v>43038</v>
      </c>
      <c r="AJ284" s="217">
        <v>91</v>
      </c>
      <c r="AK284" s="144">
        <v>42906</v>
      </c>
      <c r="AL284" s="143">
        <v>169</v>
      </c>
      <c r="AM284" s="143">
        <v>100</v>
      </c>
      <c r="AN284" s="178" t="str">
        <f>CHOOSE(MATCH(AM:AM,{0,1,100,800000000}),"VACIO","100 y -","100 y +","")</f>
        <v>100 y +</v>
      </c>
      <c r="AO284" s="143">
        <v>44</v>
      </c>
      <c r="AP284" s="143">
        <v>123</v>
      </c>
      <c r="AQ284" s="143"/>
      <c r="AR284" s="178" t="str">
        <f>CHOOSE(MATCH(AQ:AQ,{0,1,7,8,9,12,30}),"VACIO","7 y -","7-8","8-9","9-12","&gt;12","")</f>
        <v>VACIO</v>
      </c>
      <c r="AS284" s="143"/>
      <c r="AT284" s="178" t="str">
        <f>CHOOSE(MATCH(AS:AS,{0,0.1,30,80000000}),"VACIO","30 y -","30 y +","")</f>
        <v>VACIO</v>
      </c>
      <c r="AU284" s="143">
        <v>0.7</v>
      </c>
      <c r="AV284" s="236"/>
      <c r="AW284" s="178" t="str">
        <f>CHOOSE(MATCH(AV:AV,{0,0.1,30,80000000}),"VACIO","30 y -","30 y +","")</f>
        <v>VACIO</v>
      </c>
      <c r="AX284" s="242">
        <v>87.1</v>
      </c>
      <c r="AY284" s="178" t="str">
        <f ca="1">CHOOSE(MATCH(AX:AX,{0,1,15,30,45,60,80000000}),"VACIO","15 y -","15-29","30-44","45-59","60 y +","")</f>
        <v>60 y +</v>
      </c>
      <c r="AZ284" s="143"/>
      <c r="BA284" s="144"/>
      <c r="BB284" s="247" t="str">
        <f ca="1" t="shared" si="25"/>
        <v>No Vigente</v>
      </c>
      <c r="BC284" s="143"/>
      <c r="BD284" s="144">
        <v>43151</v>
      </c>
      <c r="BE284" s="144">
        <v>43240</v>
      </c>
      <c r="BF284" s="251" t="str">
        <f ca="1" t="shared" si="26"/>
        <v>pasivo</v>
      </c>
      <c r="BG284" s="208" t="s">
        <v>105</v>
      </c>
    </row>
    <row r="285" s="129" customFormat="1" ht="15" customHeight="1" spans="1:59">
      <c r="A285" s="142" t="s">
        <v>838</v>
      </c>
      <c r="B285" s="143" t="s">
        <v>839</v>
      </c>
      <c r="C285" s="143">
        <v>5727</v>
      </c>
      <c r="D285" s="144">
        <v>16977</v>
      </c>
      <c r="E285" s="175">
        <f ca="1" t="shared" si="27"/>
        <v>43990</v>
      </c>
      <c r="F285" s="176">
        <f ca="1" t="shared" si="28"/>
        <v>27013</v>
      </c>
      <c r="G285" s="177">
        <f ca="1" t="shared" si="29"/>
        <v>73</v>
      </c>
      <c r="H28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85" s="143">
        <v>1</v>
      </c>
      <c r="J285" s="144">
        <v>42080</v>
      </c>
      <c r="K285" s="143" t="s">
        <v>101</v>
      </c>
      <c r="L285" s="143" t="s">
        <v>70</v>
      </c>
      <c r="M285" s="143"/>
      <c r="N285" s="143" t="s">
        <v>62</v>
      </c>
      <c r="O285" s="143" t="s">
        <v>62</v>
      </c>
      <c r="P285" s="143" t="s">
        <v>63</v>
      </c>
      <c r="Q285" s="143" t="s">
        <v>63</v>
      </c>
      <c r="R285" s="143">
        <v>68</v>
      </c>
      <c r="S285" s="143">
        <v>85.5</v>
      </c>
      <c r="T285" s="146" t="s">
        <v>85</v>
      </c>
      <c r="U285" s="143">
        <v>124</v>
      </c>
      <c r="V285" s="178" t="str">
        <f>CHOOSE(MATCH(U:U,{0,1,140,150,160,800000000}),"VACIO","140 y -","140-150","150-160","&gt;160","")</f>
        <v>140 y -</v>
      </c>
      <c r="W285" s="143">
        <v>78</v>
      </c>
      <c r="X285" s="178" t="str">
        <f>CHOOSE(MATCH(W:W,{0,1,90,120,800000000}),"VACIO","90 y -","90-120","&gt;120","")</f>
        <v>90 y -</v>
      </c>
      <c r="Y285" s="143" t="s">
        <v>65</v>
      </c>
      <c r="Z285" s="143" t="s">
        <v>63</v>
      </c>
      <c r="AA285" s="143" t="s">
        <v>65</v>
      </c>
      <c r="AB285" s="143" t="s">
        <v>65</v>
      </c>
      <c r="AC285" s="143" t="s">
        <v>72</v>
      </c>
      <c r="AD285" s="193" t="s">
        <v>73</v>
      </c>
      <c r="AE285" s="194">
        <v>44175</v>
      </c>
      <c r="AF285" s="195" t="s">
        <v>333</v>
      </c>
      <c r="AG285" s="216" t="s">
        <v>63</v>
      </c>
      <c r="AH285" s="216" t="s">
        <v>840</v>
      </c>
      <c r="AI285" s="194">
        <v>43584</v>
      </c>
      <c r="AJ285" s="217">
        <v>71</v>
      </c>
      <c r="AK285" s="144">
        <v>43809</v>
      </c>
      <c r="AL285" s="143">
        <v>180</v>
      </c>
      <c r="AM285" s="143">
        <v>117</v>
      </c>
      <c r="AN285" s="178" t="str">
        <f>CHOOSE(MATCH(AM:AM,{0,1,100,800000000}),"VACIO","100 y -","100 y +","")</f>
        <v>100 y +</v>
      </c>
      <c r="AO285" s="143">
        <v>38</v>
      </c>
      <c r="AP285" s="143">
        <v>121</v>
      </c>
      <c r="AQ285" s="143">
        <v>6.8</v>
      </c>
      <c r="AR285" s="178" t="str">
        <f>CHOOSE(MATCH(AQ:AQ,{0,1,7,8,9,12,30}),"VACIO","7 y -","7-8","8-9","9-12","&gt;12","")</f>
        <v>7 y -</v>
      </c>
      <c r="AS285" s="143">
        <v>5</v>
      </c>
      <c r="AT285" s="178" t="str">
        <f>CHOOSE(MATCH(AS:AS,{0,0.1,30,80000000}),"VACIO","30 y -","30 y +","")</f>
        <v>30 y -</v>
      </c>
      <c r="AU285" s="143">
        <v>0.8</v>
      </c>
      <c r="AV285" s="236">
        <f>IFERROR(AS:AS/AU:AU,"")</f>
        <v>6.25</v>
      </c>
      <c r="AW285" s="178" t="str">
        <f>CHOOSE(MATCH(AV:AV,{0,0.1,30,80000000}),"VACIO","30 y -","30 y +","")</f>
        <v>30 y -</v>
      </c>
      <c r="AX285" s="242">
        <v>85</v>
      </c>
      <c r="AY285" s="178" t="str">
        <f ca="1">CHOOSE(MATCH(AX:AX,{0,1,15,30,45,60,80000000}),"VACIO","15 y -","15-29","30-44","45-59","60 y +","")</f>
        <v>60 y +</v>
      </c>
      <c r="AZ285" s="143" t="s">
        <v>76</v>
      </c>
      <c r="BA285" s="144">
        <v>43200</v>
      </c>
      <c r="BB285" s="247" t="str">
        <f ca="1" t="shared" ref="BB285:BB348" si="30">IF((E:E-BA:BA)&lt;365,"Vigente","No Vigente")</f>
        <v>No Vigente</v>
      </c>
      <c r="BC285" s="143" t="s">
        <v>77</v>
      </c>
      <c r="BD285" s="144">
        <v>43809</v>
      </c>
      <c r="BE285" s="144">
        <v>43983</v>
      </c>
      <c r="BF285" s="251" t="str">
        <f ca="1" t="shared" si="26"/>
        <v>activo</v>
      </c>
      <c r="BG285" s="193"/>
    </row>
    <row r="286" s="129" customFormat="1" ht="15" customHeight="1" spans="1:59">
      <c r="A286" s="145" t="s">
        <v>841</v>
      </c>
      <c r="B286" s="146" t="s">
        <v>842</v>
      </c>
      <c r="C286" s="146">
        <v>5323</v>
      </c>
      <c r="D286" s="147">
        <v>13440</v>
      </c>
      <c r="E286" s="175">
        <f ca="1" t="shared" si="27"/>
        <v>43990</v>
      </c>
      <c r="F286" s="176">
        <f ca="1" t="shared" si="28"/>
        <v>30550</v>
      </c>
      <c r="G286" s="177">
        <f ca="1" t="shared" si="29"/>
        <v>83</v>
      </c>
      <c r="H28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286" s="146">
        <v>1</v>
      </c>
      <c r="J286" s="147">
        <v>40310</v>
      </c>
      <c r="K286" s="146" t="s">
        <v>101</v>
      </c>
      <c r="L286" s="146" t="s">
        <v>60</v>
      </c>
      <c r="M286" s="146" t="s">
        <v>843</v>
      </c>
      <c r="N286" s="146" t="s">
        <v>62</v>
      </c>
      <c r="O286" s="146" t="s">
        <v>62</v>
      </c>
      <c r="P286" s="143" t="s">
        <v>63</v>
      </c>
      <c r="Q286" s="143" t="s">
        <v>65</v>
      </c>
      <c r="R286" s="146">
        <v>86</v>
      </c>
      <c r="S286" s="146">
        <v>84.5</v>
      </c>
      <c r="T286" s="146" t="s">
        <v>85</v>
      </c>
      <c r="U286" s="146">
        <v>120</v>
      </c>
      <c r="V286" s="178" t="str">
        <f>CHOOSE(MATCH(U:U,{0,1,140,150,160,800000000}),"VACIO","140 y -","140-150","150-160","&gt;160","")</f>
        <v>140 y -</v>
      </c>
      <c r="W286" s="146">
        <v>60</v>
      </c>
      <c r="X286" s="178" t="str">
        <f>CHOOSE(MATCH(W:W,{0,1,90,120,800000000}),"VACIO","90 y -","90-120","&gt;120","")</f>
        <v>90 y -</v>
      </c>
      <c r="Y286" s="146" t="s">
        <v>63</v>
      </c>
      <c r="Z286" s="146" t="s">
        <v>65</v>
      </c>
      <c r="AA286" s="146" t="s">
        <v>65</v>
      </c>
      <c r="AB286" s="146" t="s">
        <v>65</v>
      </c>
      <c r="AC286" s="146" t="s">
        <v>72</v>
      </c>
      <c r="AD286" s="196" t="s">
        <v>73</v>
      </c>
      <c r="AE286" s="197"/>
      <c r="AF286" s="197"/>
      <c r="AG286" s="219" t="s">
        <v>63</v>
      </c>
      <c r="AH286" s="219" t="s">
        <v>844</v>
      </c>
      <c r="AI286" s="198">
        <v>43419</v>
      </c>
      <c r="AJ286" s="218">
        <v>117</v>
      </c>
      <c r="AK286" s="147">
        <v>43812</v>
      </c>
      <c r="AL286" s="146">
        <v>141</v>
      </c>
      <c r="AM286" s="146">
        <v>76</v>
      </c>
      <c r="AN286" s="178" t="str">
        <f>CHOOSE(MATCH(AM:AM,{0,1,100,800000000}),"VACIO","100 y -","100 y +","")</f>
        <v>100 y -</v>
      </c>
      <c r="AO286" s="146">
        <v>25</v>
      </c>
      <c r="AP286" s="146">
        <v>220</v>
      </c>
      <c r="AQ286" s="146">
        <v>5.8</v>
      </c>
      <c r="AR286" s="178" t="str">
        <f>CHOOSE(MATCH(AQ:AQ,{0,1,7,8,9,12,30}),"VACIO","7 y -","7-8","8-9","9-12","&gt;12","")</f>
        <v>7 y -</v>
      </c>
      <c r="AS286" s="146">
        <v>65</v>
      </c>
      <c r="AT286" s="178" t="str">
        <f>CHOOSE(MATCH(AS:AS,{0,0.1,30,80000000}),"VACIO","30 y -","30 y +","")</f>
        <v>30 y +</v>
      </c>
      <c r="AU286" s="146">
        <v>1.7</v>
      </c>
      <c r="AV286" s="236">
        <v>30</v>
      </c>
      <c r="AW286" s="178" t="str">
        <f>CHOOSE(MATCH(AV:AV,{0,0.1,30,80000000}),"VACIO","30 y -","30 y +","")</f>
        <v>30 y +</v>
      </c>
      <c r="AX286" s="242">
        <v>36</v>
      </c>
      <c r="AY286" s="178" t="str">
        <f ca="1">CHOOSE(MATCH(AX:AX,{0,1,15,30,45,60,80000000}),"VACIO","15 y -","15-29","30-44","45-59","60 y +","")</f>
        <v>30-44</v>
      </c>
      <c r="AZ286" s="146" t="s">
        <v>155</v>
      </c>
      <c r="BA286" s="147"/>
      <c r="BB286" s="247" t="str">
        <f ca="1" t="shared" si="30"/>
        <v>No Vigente</v>
      </c>
      <c r="BC286" s="146"/>
      <c r="BD286" s="147">
        <v>43894</v>
      </c>
      <c r="BE286" s="144">
        <v>44075</v>
      </c>
      <c r="BF286" s="251" t="str">
        <f ca="1" t="shared" si="26"/>
        <v>activo</v>
      </c>
      <c r="BG286" s="193" t="s">
        <v>229</v>
      </c>
    </row>
    <row r="287" s="129" customFormat="1" ht="15" customHeight="1" spans="1:59">
      <c r="A287" s="142" t="s">
        <v>845</v>
      </c>
      <c r="B287" s="143" t="s">
        <v>846</v>
      </c>
      <c r="C287" s="143">
        <v>1101</v>
      </c>
      <c r="D287" s="144">
        <v>16894</v>
      </c>
      <c r="E287" s="175">
        <f ca="1" t="shared" si="27"/>
        <v>43990</v>
      </c>
      <c r="F287" s="176">
        <f ca="1" t="shared" si="28"/>
        <v>27096</v>
      </c>
      <c r="G287" s="177">
        <f ca="1" t="shared" si="29"/>
        <v>74</v>
      </c>
      <c r="H28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87" s="146">
        <v>1</v>
      </c>
      <c r="J287" s="144">
        <v>40213</v>
      </c>
      <c r="K287" s="143" t="s">
        <v>101</v>
      </c>
      <c r="L287" s="143" t="s">
        <v>60</v>
      </c>
      <c r="M287" s="143" t="s">
        <v>847</v>
      </c>
      <c r="N287" s="143" t="s">
        <v>89</v>
      </c>
      <c r="O287" s="143" t="s">
        <v>89</v>
      </c>
      <c r="P287" s="183" t="s">
        <v>65</v>
      </c>
      <c r="Q287" s="183" t="s">
        <v>63</v>
      </c>
      <c r="R287" s="143">
        <v>64.5</v>
      </c>
      <c r="S287" s="143">
        <v>71</v>
      </c>
      <c r="T287" s="143" t="s">
        <v>76</v>
      </c>
      <c r="U287" s="143">
        <v>130</v>
      </c>
      <c r="V287" s="178" t="str">
        <f>CHOOSE(MATCH(U:U,{0,1,140,150,160,800000000}),"VACIO","140 y -","140-150","150-160","&gt;160","")</f>
        <v>140 y -</v>
      </c>
      <c r="W287" s="143">
        <v>70</v>
      </c>
      <c r="X287" s="178" t="str">
        <f>CHOOSE(MATCH(W:W,{0,1,90,120,800000000}),"VACIO","90 y -","90-120","&gt;120","")</f>
        <v>90 y -</v>
      </c>
      <c r="Y287" s="143" t="s">
        <v>63</v>
      </c>
      <c r="Z287" s="143" t="s">
        <v>63</v>
      </c>
      <c r="AA287" s="143" t="s">
        <v>65</v>
      </c>
      <c r="AB287" s="143" t="s">
        <v>65</v>
      </c>
      <c r="AC287" s="143" t="s">
        <v>72</v>
      </c>
      <c r="AD287" s="193" t="s">
        <v>73</v>
      </c>
      <c r="AE287" s="195"/>
      <c r="AF287" s="195"/>
      <c r="AG287" s="216"/>
      <c r="AH287" s="216" t="s">
        <v>139</v>
      </c>
      <c r="AI287" s="194">
        <v>43231</v>
      </c>
      <c r="AJ287" s="304"/>
      <c r="AK287" s="144">
        <v>42965</v>
      </c>
      <c r="AL287" s="143">
        <v>152</v>
      </c>
      <c r="AM287" s="143">
        <v>94</v>
      </c>
      <c r="AN287" s="178" t="str">
        <f>CHOOSE(MATCH(AM:AM,{0,1,100,800000000}),"VACIO","100 y -","100 y +","")</f>
        <v>100 y -</v>
      </c>
      <c r="AO287" s="143">
        <v>31</v>
      </c>
      <c r="AP287" s="143">
        <v>132</v>
      </c>
      <c r="AQ287" s="143"/>
      <c r="AR287" s="178" t="str">
        <f>CHOOSE(MATCH(AQ:AQ,{0,1,7,8,9,12,30}),"VACIO","7 y -","7-8","8-9","9-12","&gt;12","")</f>
        <v>VACIO</v>
      </c>
      <c r="AS287" s="143"/>
      <c r="AT287" s="178" t="str">
        <f>CHOOSE(MATCH(AS:AS,{0,0.1,30,80000000}),"VACIO","30 y -","30 y +","")</f>
        <v>VACIO</v>
      </c>
      <c r="AU287" s="143">
        <v>0.8</v>
      </c>
      <c r="AV287" s="236"/>
      <c r="AW287" s="178" t="str">
        <f>CHOOSE(MATCH(AV:AV,{0,0.1,30,80000000}),"VACIO","30 y -","30 y +","")</f>
        <v>VACIO</v>
      </c>
      <c r="AX287" s="242">
        <v>90.5</v>
      </c>
      <c r="AY287" s="178" t="str">
        <f ca="1">CHOOSE(MATCH(AX:AX,{0,1,15,30,45,60,80000000}),"VACIO","15 y -","15-29","30-44","45-59","60 y +","")</f>
        <v>60 y +</v>
      </c>
      <c r="AZ287" s="143"/>
      <c r="BA287" s="144"/>
      <c r="BB287" s="247" t="str">
        <f ca="1" t="shared" si="30"/>
        <v>No Vigente</v>
      </c>
      <c r="BC287" s="143"/>
      <c r="BD287" s="144">
        <v>43734</v>
      </c>
      <c r="BE287" s="144">
        <v>43891</v>
      </c>
      <c r="BF287" s="251" t="str">
        <f ca="1" t="shared" si="26"/>
        <v>activo</v>
      </c>
      <c r="BG287" s="193" t="s">
        <v>848</v>
      </c>
    </row>
    <row r="288" s="129" customFormat="1" ht="15" customHeight="1" spans="1:59">
      <c r="A288" s="142" t="s">
        <v>849</v>
      </c>
      <c r="B288" s="143" t="s">
        <v>850</v>
      </c>
      <c r="C288" s="143">
        <v>477</v>
      </c>
      <c r="D288" s="144">
        <v>27382</v>
      </c>
      <c r="E288" s="175">
        <f ca="1" t="shared" si="27"/>
        <v>43990</v>
      </c>
      <c r="F288" s="176">
        <f ca="1" t="shared" si="28"/>
        <v>16608</v>
      </c>
      <c r="G288" s="177">
        <f ca="1" t="shared" si="29"/>
        <v>45</v>
      </c>
      <c r="H288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288" s="143">
        <v>1</v>
      </c>
      <c r="J288" s="144">
        <v>43167</v>
      </c>
      <c r="K288" s="143" t="s">
        <v>101</v>
      </c>
      <c r="L288" s="143" t="s">
        <v>60</v>
      </c>
      <c r="M288" s="143"/>
      <c r="N288" s="143"/>
      <c r="O288" s="143"/>
      <c r="P288" s="143" t="s">
        <v>63</v>
      </c>
      <c r="Q288" s="143" t="s">
        <v>63</v>
      </c>
      <c r="R288" s="143">
        <v>97.5</v>
      </c>
      <c r="S288" s="143">
        <v>97.5</v>
      </c>
      <c r="T288" s="143" t="s">
        <v>64</v>
      </c>
      <c r="U288" s="143">
        <v>150</v>
      </c>
      <c r="V288" s="178" t="str">
        <f>CHOOSE(MATCH(U:U,{0,1,140,150,160,800000000}),"VACIO","140 y -","140-150","150-160","&gt;160","")</f>
        <v>150-160</v>
      </c>
      <c r="W288" s="143">
        <v>96</v>
      </c>
      <c r="X288" s="178" t="str">
        <f>CHOOSE(MATCH(W:W,{0,1,90,120,800000000}),"VACIO","90 y -","90-120","&gt;120","")</f>
        <v>90-120</v>
      </c>
      <c r="Y288" s="143" t="s">
        <v>63</v>
      </c>
      <c r="Z288" s="143" t="s">
        <v>65</v>
      </c>
      <c r="AA288" s="143" t="s">
        <v>63</v>
      </c>
      <c r="AB288" s="143" t="s">
        <v>63</v>
      </c>
      <c r="AC288" s="143" t="s">
        <v>66</v>
      </c>
      <c r="AD288" s="193" t="s">
        <v>67</v>
      </c>
      <c r="AE288" s="195"/>
      <c r="AF288" s="195"/>
      <c r="AG288" s="216"/>
      <c r="AH288" s="216"/>
      <c r="AI288" s="195"/>
      <c r="AJ288" s="217">
        <v>105</v>
      </c>
      <c r="AK288" s="144">
        <v>43167</v>
      </c>
      <c r="AL288" s="143">
        <v>199</v>
      </c>
      <c r="AM288" s="143">
        <v>129</v>
      </c>
      <c r="AN288" s="178" t="str">
        <f>CHOOSE(MATCH(AM:AM,{0,1,100,800000000}),"VACIO","100 y -","100 y +","")</f>
        <v>100 y +</v>
      </c>
      <c r="AO288" s="143">
        <v>50</v>
      </c>
      <c r="AP288" s="143">
        <v>102</v>
      </c>
      <c r="AQ288" s="143"/>
      <c r="AR288" s="178" t="str">
        <f>CHOOSE(MATCH(AQ:AQ,{0,1,7,8,9,12,30}),"VACIO","7 y -","7-8","8-9","9-12","&gt;12","")</f>
        <v>VACIO</v>
      </c>
      <c r="AS288" s="143">
        <v>21</v>
      </c>
      <c r="AT288" s="178" t="str">
        <f>CHOOSE(MATCH(AS:AS,{0,0.1,30,80000000}),"VACIO","30 y -","30 y +","")</f>
        <v>30 y -</v>
      </c>
      <c r="AU288" s="143">
        <v>0.7</v>
      </c>
      <c r="AV288" s="236">
        <f>IFERROR(AS:AS/AU:AU,"")</f>
        <v>30</v>
      </c>
      <c r="AW288" s="178" t="str">
        <f>CHOOSE(MATCH(AV:AV,{0,0.1,30,80000000}),"VACIO","30 y -","30 y +","")</f>
        <v>30 y +</v>
      </c>
      <c r="AX288" s="242">
        <v>115</v>
      </c>
      <c r="AY288" s="178" t="str">
        <f ca="1">CHOOSE(MATCH(AX:AX,{0,1,15,30,45,60,80000000}),"VACIO","15 y -","15-29","30-44","45-59","60 y +","")</f>
        <v>60 y +</v>
      </c>
      <c r="AZ288" s="143" t="s">
        <v>76</v>
      </c>
      <c r="BA288" s="144"/>
      <c r="BB288" s="247" t="str">
        <f ca="1" t="shared" si="30"/>
        <v>No Vigente</v>
      </c>
      <c r="BC288" s="143"/>
      <c r="BD288" s="144">
        <v>43312</v>
      </c>
      <c r="BE288" s="144">
        <v>43404</v>
      </c>
      <c r="BF288" s="251" t="str">
        <f ca="1" t="shared" si="26"/>
        <v>pasivo</v>
      </c>
      <c r="BG288" s="193" t="s">
        <v>128</v>
      </c>
    </row>
    <row r="289" s="129" customFormat="1" ht="15" customHeight="1" spans="1:59">
      <c r="A289" s="142" t="s">
        <v>851</v>
      </c>
      <c r="B289" s="143" t="s">
        <v>852</v>
      </c>
      <c r="C289" s="143">
        <v>7150</v>
      </c>
      <c r="D289" s="144">
        <v>19639</v>
      </c>
      <c r="E289" s="175">
        <f ca="1" t="shared" si="27"/>
        <v>43990</v>
      </c>
      <c r="F289" s="176">
        <f ca="1" t="shared" si="28"/>
        <v>24351</v>
      </c>
      <c r="G289" s="177">
        <f ca="1" t="shared" si="29"/>
        <v>66</v>
      </c>
      <c r="H28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89" s="143">
        <v>1</v>
      </c>
      <c r="J289" s="144">
        <v>43185</v>
      </c>
      <c r="K289" s="143" t="s">
        <v>101</v>
      </c>
      <c r="L289" s="143" t="s">
        <v>102</v>
      </c>
      <c r="M289" s="143"/>
      <c r="N289" s="143" t="s">
        <v>62</v>
      </c>
      <c r="O289" s="143" t="s">
        <v>62</v>
      </c>
      <c r="P289" s="143" t="s">
        <v>63</v>
      </c>
      <c r="Q289" s="143" t="s">
        <v>65</v>
      </c>
      <c r="R289" s="143">
        <v>85.5</v>
      </c>
      <c r="S289" s="143">
        <v>91.5</v>
      </c>
      <c r="T289" s="143" t="s">
        <v>64</v>
      </c>
      <c r="U289" s="143">
        <v>128</v>
      </c>
      <c r="V289" s="178" t="str">
        <f>CHOOSE(MATCH(U:U,{0,1,140,150,160,800000000}),"VACIO","140 y -","140-150","150-160","&gt;160","")</f>
        <v>140 y -</v>
      </c>
      <c r="W289" s="143">
        <v>70</v>
      </c>
      <c r="X289" s="178" t="str">
        <f>CHOOSE(MATCH(W:W,{0,1,90,120,800000000}),"VACIO","90 y -","90-120","&gt;120","")</f>
        <v>90 y -</v>
      </c>
      <c r="Y289" s="143" t="s">
        <v>65</v>
      </c>
      <c r="Z289" s="143" t="s">
        <v>65</v>
      </c>
      <c r="AA289" s="143" t="s">
        <v>63</v>
      </c>
      <c r="AB289" s="143" t="s">
        <v>65</v>
      </c>
      <c r="AC289" s="143" t="s">
        <v>72</v>
      </c>
      <c r="AD289" s="193" t="s">
        <v>73</v>
      </c>
      <c r="AE289" s="194">
        <v>43756</v>
      </c>
      <c r="AF289" s="195" t="s">
        <v>333</v>
      </c>
      <c r="AG289" s="216" t="s">
        <v>63</v>
      </c>
      <c r="AH289" s="216" t="s">
        <v>853</v>
      </c>
      <c r="AI289" s="194">
        <v>43713</v>
      </c>
      <c r="AJ289" s="304">
        <v>118</v>
      </c>
      <c r="AK289" s="144">
        <v>43858</v>
      </c>
      <c r="AL289" s="143">
        <v>130</v>
      </c>
      <c r="AM289" s="143">
        <v>79</v>
      </c>
      <c r="AN289" s="178" t="str">
        <f>CHOOSE(MATCH(AM:AM,{0,1,100,800000000}),"VACIO","100 y -","100 y +","")</f>
        <v>100 y -</v>
      </c>
      <c r="AO289" s="143">
        <v>25</v>
      </c>
      <c r="AP289" s="143">
        <v>128</v>
      </c>
      <c r="AQ289" s="143">
        <v>8.19</v>
      </c>
      <c r="AR289" s="178" t="str">
        <f>CHOOSE(MATCH(AQ:AQ,{0,1,7,8,9,12,30}),"VACIO","7 y -","7-8","8-9","9-12","&gt;12","")</f>
        <v>8-9</v>
      </c>
      <c r="AS289" s="143">
        <v>14</v>
      </c>
      <c r="AT289" s="178" t="str">
        <f>CHOOSE(MATCH(AS:AS,{0,0.1,30,80000000}),"VACIO","30 y -","30 y +","")</f>
        <v>30 y -</v>
      </c>
      <c r="AU289" s="143">
        <v>1.1</v>
      </c>
      <c r="AV289" s="236">
        <v>17</v>
      </c>
      <c r="AW289" s="178" t="str">
        <f>CHOOSE(MATCH(AV:AV,{0,0.1,30,80000000}),"VACIO","30 y -","30 y +","")</f>
        <v>30 y -</v>
      </c>
      <c r="AX289" s="242">
        <v>69</v>
      </c>
      <c r="AY289" s="178" t="str">
        <f ca="1">CHOOSE(MATCH(AX:AX,{0,1,15,30,45,60,80000000}),"VACIO","15 y -","15-29","30-44","45-59","60 y +","")</f>
        <v>60 y +</v>
      </c>
      <c r="AZ289" s="143" t="s">
        <v>155</v>
      </c>
      <c r="BA289" s="144">
        <v>43397</v>
      </c>
      <c r="BB289" s="247" t="str">
        <f ca="1" t="shared" si="30"/>
        <v>No Vigente</v>
      </c>
      <c r="BC289" s="143" t="s">
        <v>77</v>
      </c>
      <c r="BD289" s="144">
        <v>43875</v>
      </c>
      <c r="BE289" s="144">
        <v>43952</v>
      </c>
      <c r="BF289" s="251" t="str">
        <f ca="1" t="shared" si="26"/>
        <v>activo</v>
      </c>
      <c r="BG289" s="193"/>
    </row>
    <row r="290" s="129" customFormat="1" ht="15" customHeight="1" spans="1:59">
      <c r="A290" s="145" t="s">
        <v>854</v>
      </c>
      <c r="B290" s="146" t="s">
        <v>855</v>
      </c>
      <c r="C290" s="146">
        <v>6186</v>
      </c>
      <c r="D290" s="147">
        <v>19802</v>
      </c>
      <c r="E290" s="175">
        <f ca="1" t="shared" si="27"/>
        <v>43990</v>
      </c>
      <c r="F290" s="176">
        <f ca="1" t="shared" si="28"/>
        <v>24188</v>
      </c>
      <c r="G290" s="177">
        <f ca="1" t="shared" si="29"/>
        <v>66</v>
      </c>
      <c r="H29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290" s="146">
        <v>1</v>
      </c>
      <c r="J290" s="147">
        <v>41442</v>
      </c>
      <c r="K290" s="146" t="s">
        <v>101</v>
      </c>
      <c r="L290" s="146" t="s">
        <v>102</v>
      </c>
      <c r="M290" s="146" t="s">
        <v>149</v>
      </c>
      <c r="N290" s="146" t="s">
        <v>62</v>
      </c>
      <c r="O290" s="146" t="s">
        <v>62</v>
      </c>
      <c r="P290" s="143" t="s">
        <v>63</v>
      </c>
      <c r="Q290" s="143" t="s">
        <v>63</v>
      </c>
      <c r="R290" s="146">
        <v>77</v>
      </c>
      <c r="S290" s="146">
        <v>58</v>
      </c>
      <c r="T290" s="146" t="s">
        <v>76</v>
      </c>
      <c r="U290" s="146">
        <v>122</v>
      </c>
      <c r="V290" s="178" t="str">
        <f>CHOOSE(MATCH(U:U,{0,1,140,150,160,800000000}),"VACIO","140 y -","140-150","150-160","&gt;160","")</f>
        <v>140 y -</v>
      </c>
      <c r="W290" s="146">
        <v>80</v>
      </c>
      <c r="X290" s="178" t="str">
        <f>CHOOSE(MATCH(W:W,{0,1,90,120,800000000}),"VACIO","90 y -","90-120","&gt;120","")</f>
        <v>90 y -</v>
      </c>
      <c r="Y290" s="146" t="s">
        <v>63</v>
      </c>
      <c r="Z290" s="146" t="s">
        <v>65</v>
      </c>
      <c r="AA290" s="146" t="s">
        <v>65</v>
      </c>
      <c r="AB290" s="146" t="s">
        <v>63</v>
      </c>
      <c r="AC290" s="146" t="s">
        <v>66</v>
      </c>
      <c r="AD290" s="196" t="s">
        <v>73</v>
      </c>
      <c r="AE290" s="198">
        <v>43816</v>
      </c>
      <c r="AF290" s="197" t="s">
        <v>74</v>
      </c>
      <c r="AG290" s="219" t="s">
        <v>63</v>
      </c>
      <c r="AH290" s="219"/>
      <c r="AI290" s="197"/>
      <c r="AJ290" s="218">
        <v>154</v>
      </c>
      <c r="AK290" s="147">
        <v>43123</v>
      </c>
      <c r="AL290" s="146">
        <v>45</v>
      </c>
      <c r="AM290" s="146">
        <v>117</v>
      </c>
      <c r="AN290" s="178" t="str">
        <f>CHOOSE(MATCH(AM:AM,{0,1,100,800000000}),"VACIO","100 y -","100 y +","")</f>
        <v>100 y +</v>
      </c>
      <c r="AO290" s="146">
        <v>45</v>
      </c>
      <c r="AP290" s="146">
        <v>94</v>
      </c>
      <c r="AQ290" s="146">
        <v>7.4</v>
      </c>
      <c r="AR290" s="178" t="str">
        <f>CHOOSE(MATCH(AQ:AQ,{0;1;7;8;9;12;30}),"VACIO","7 y -","7-8","8-9","9-12","&gt;12","")</f>
        <v>7-8</v>
      </c>
      <c r="AS290" s="146"/>
      <c r="AT290" s="178" t="str">
        <f>CHOOSE(MATCH(AS:AS,{0,0.1,30,80000000}),"VACIO","30 y -","30 y +","")</f>
        <v>VACIO</v>
      </c>
      <c r="AU290" s="146">
        <v>0.8</v>
      </c>
      <c r="AV290" s="236"/>
      <c r="AW290" s="178" t="str">
        <f>CHOOSE(MATCH(AV:AV,{0,0.1,30,80000000}),"VACIO","30 y -","30 y +","")</f>
        <v>VACIO</v>
      </c>
      <c r="AX290" s="242">
        <v>71</v>
      </c>
      <c r="AY290" s="178" t="str">
        <f ca="1">CHOOSE(MATCH(AX:AX,{0;1;15;30;45;60;80000000}),"VACIO","15 y -","15-29","30-44","45-59","60 y +","")</f>
        <v>60 y +</v>
      </c>
      <c r="AZ290" s="146" t="s">
        <v>76</v>
      </c>
      <c r="BA290" s="147">
        <v>42944</v>
      </c>
      <c r="BB290" s="247" t="str">
        <f ca="1" t="shared" si="30"/>
        <v>No Vigente</v>
      </c>
      <c r="BC290" s="146" t="s">
        <v>77</v>
      </c>
      <c r="BD290" s="147">
        <v>43816</v>
      </c>
      <c r="BE290" s="147">
        <v>43862</v>
      </c>
      <c r="BF290" s="251" t="str">
        <f ca="1" t="shared" si="26"/>
        <v>activo</v>
      </c>
      <c r="BG290" s="208"/>
    </row>
    <row r="291" s="129" customFormat="1" ht="15" customHeight="1" spans="1:59">
      <c r="A291" s="142" t="s">
        <v>856</v>
      </c>
      <c r="B291" s="143" t="s">
        <v>857</v>
      </c>
      <c r="C291" s="143">
        <v>6639</v>
      </c>
      <c r="D291" s="144">
        <v>17051</v>
      </c>
      <c r="E291" s="175">
        <f ca="1" t="shared" si="27"/>
        <v>43990</v>
      </c>
      <c r="F291" s="176">
        <f ca="1" t="shared" si="28"/>
        <v>26939</v>
      </c>
      <c r="G291" s="177">
        <f ca="1" t="shared" si="29"/>
        <v>73</v>
      </c>
      <c r="H29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291" s="143">
        <v>1</v>
      </c>
      <c r="J291" s="144">
        <v>42248</v>
      </c>
      <c r="K291" s="143" t="s">
        <v>101</v>
      </c>
      <c r="L291" s="143" t="s">
        <v>70</v>
      </c>
      <c r="M291" s="143"/>
      <c r="N291" s="143" t="s">
        <v>62</v>
      </c>
      <c r="O291" s="143" t="s">
        <v>62</v>
      </c>
      <c r="P291" s="143" t="s">
        <v>63</v>
      </c>
      <c r="Q291" s="143" t="s">
        <v>63</v>
      </c>
      <c r="R291" s="143">
        <v>77</v>
      </c>
      <c r="S291" s="143">
        <v>73.5</v>
      </c>
      <c r="T291" s="143" t="s">
        <v>76</v>
      </c>
      <c r="U291" s="143">
        <v>120</v>
      </c>
      <c r="V291" s="178" t="str">
        <f>CHOOSE(MATCH(U:U,{0,1,140,150,160,800000000}),"VACIO","140 y -","140-150","150-160","&gt;160","")</f>
        <v>140 y -</v>
      </c>
      <c r="W291" s="143">
        <v>80</v>
      </c>
      <c r="X291" s="178" t="str">
        <f>CHOOSE(MATCH(W:W,{0,1,90,120,800000000}),"VACIO","90 y -","90-120","&gt;120","")</f>
        <v>90 y -</v>
      </c>
      <c r="Y291" s="143" t="s">
        <v>65</v>
      </c>
      <c r="Z291" s="143" t="s">
        <v>63</v>
      </c>
      <c r="AA291" s="143" t="s">
        <v>65</v>
      </c>
      <c r="AB291" s="143" t="s">
        <v>63</v>
      </c>
      <c r="AC291" s="143" t="s">
        <v>66</v>
      </c>
      <c r="AD291" s="193" t="s">
        <v>73</v>
      </c>
      <c r="AE291" s="194">
        <v>43564</v>
      </c>
      <c r="AF291" s="195" t="s">
        <v>74</v>
      </c>
      <c r="AG291" s="216"/>
      <c r="AH291" s="216" t="s">
        <v>502</v>
      </c>
      <c r="AI291" s="194">
        <v>43817</v>
      </c>
      <c r="AJ291" s="217">
        <v>206</v>
      </c>
      <c r="AK291" s="144">
        <v>43524</v>
      </c>
      <c r="AL291" s="143">
        <v>150</v>
      </c>
      <c r="AM291" s="143">
        <v>92</v>
      </c>
      <c r="AN291" s="178" t="str">
        <f>CHOOSE(MATCH(AM:AM,{0,1,100,800000000}),"VACIO","100 y -","100 y +","")</f>
        <v>100 y -</v>
      </c>
      <c r="AO291" s="143">
        <v>40</v>
      </c>
      <c r="AP291" s="143">
        <v>91</v>
      </c>
      <c r="AQ291" s="143">
        <v>8.1</v>
      </c>
      <c r="AR291" s="178" t="str">
        <f>CHOOSE(MATCH(AQ:AQ,{0,1,7,8,9,12,30}),"VACIO","7 y -","7-8","8-9","9-12","&gt;12","")</f>
        <v>8-9</v>
      </c>
      <c r="AS291" s="143">
        <v>91</v>
      </c>
      <c r="AT291" s="178" t="str">
        <f>CHOOSE(MATCH(AS:AS,{0,0.1,30,80000000}),"VACIO","30 y -","30 y +","")</f>
        <v>30 y +</v>
      </c>
      <c r="AU291" s="143">
        <v>0.7</v>
      </c>
      <c r="AV291" s="236"/>
      <c r="AW291" s="178" t="str">
        <f>CHOOSE(MATCH(AV:AV,{0,0.1,30,80000000}),"VACIO","30 y -","30 y +","")</f>
        <v>VACIO</v>
      </c>
      <c r="AX291" s="242">
        <v>94.9</v>
      </c>
      <c r="AY291" s="178" t="str">
        <f ca="1">CHOOSE(MATCH(AX:AX,{0;1;15;30;45;60;80000000}),"VACIO","15 y -","15-29","30-44","45-59","60 y +","")</f>
        <v>60 y +</v>
      </c>
      <c r="AZ291" s="143"/>
      <c r="BA291" s="144">
        <v>42998</v>
      </c>
      <c r="BB291" s="247" t="str">
        <f ca="1" t="shared" si="30"/>
        <v>No Vigente</v>
      </c>
      <c r="BC291" s="143" t="s">
        <v>218</v>
      </c>
      <c r="BD291" s="144">
        <v>43817</v>
      </c>
      <c r="BE291" s="144">
        <v>43862</v>
      </c>
      <c r="BF291" s="251" t="str">
        <f ca="1" t="shared" si="26"/>
        <v>activo</v>
      </c>
      <c r="BG291" s="196"/>
    </row>
    <row r="292" s="129" customFormat="1" ht="15" customHeight="1" spans="1:59">
      <c r="A292" s="142" t="s">
        <v>858</v>
      </c>
      <c r="B292" s="143" t="s">
        <v>859</v>
      </c>
      <c r="C292" s="143">
        <v>2736</v>
      </c>
      <c r="D292" s="144">
        <v>23066</v>
      </c>
      <c r="E292" s="175">
        <f ca="1" t="shared" si="27"/>
        <v>43990</v>
      </c>
      <c r="F292" s="176">
        <f ca="1" t="shared" si="28"/>
        <v>20924</v>
      </c>
      <c r="G292" s="177">
        <f ca="1" t="shared" si="29"/>
        <v>57</v>
      </c>
      <c r="H29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92" s="143">
        <v>1</v>
      </c>
      <c r="J292" s="144">
        <v>43129</v>
      </c>
      <c r="K292" s="143" t="s">
        <v>101</v>
      </c>
      <c r="L292" s="143" t="s">
        <v>60</v>
      </c>
      <c r="M292" s="143" t="s">
        <v>61</v>
      </c>
      <c r="N292" s="143" t="s">
        <v>62</v>
      </c>
      <c r="O292" s="143" t="s">
        <v>62</v>
      </c>
      <c r="P292" s="143" t="s">
        <v>63</v>
      </c>
      <c r="Q292" s="143" t="s">
        <v>63</v>
      </c>
      <c r="R292" s="143">
        <v>76</v>
      </c>
      <c r="S292" s="143">
        <v>77</v>
      </c>
      <c r="T292" s="143" t="s">
        <v>85</v>
      </c>
      <c r="U292" s="143">
        <v>120</v>
      </c>
      <c r="V292" s="178" t="str">
        <f>CHOOSE(MATCH(U:U,{0,1,140,150,160,800000000}),"VACIO","140 y -","140-150","150-160","&gt;160","")</f>
        <v>140 y -</v>
      </c>
      <c r="W292" s="143">
        <v>80</v>
      </c>
      <c r="X292" s="178" t="str">
        <f>CHOOSE(MATCH(W:W,{0,1,90,120,800000000}),"VACIO","90 y -","90-120","&gt;120","")</f>
        <v>90 y -</v>
      </c>
      <c r="Y292" s="143" t="s">
        <v>63</v>
      </c>
      <c r="Z292" s="143" t="s">
        <v>65</v>
      </c>
      <c r="AA292" s="143" t="s">
        <v>65</v>
      </c>
      <c r="AB292" s="143" t="s">
        <v>63</v>
      </c>
      <c r="AC292" s="143" t="s">
        <v>66</v>
      </c>
      <c r="AD292" s="193" t="s">
        <v>73</v>
      </c>
      <c r="AE292" s="195"/>
      <c r="AF292" s="195"/>
      <c r="AG292" s="216"/>
      <c r="AH292" s="216"/>
      <c r="AI292" s="195"/>
      <c r="AJ292" s="217">
        <v>94</v>
      </c>
      <c r="AK292" s="144">
        <v>43354</v>
      </c>
      <c r="AL292" s="143">
        <v>225</v>
      </c>
      <c r="AM292" s="143">
        <v>141</v>
      </c>
      <c r="AN292" s="178" t="str">
        <f>CHOOSE(MATCH(AM:AM,{0,1,100,800000000}),"VACIO","100 y -","100 y +","")</f>
        <v>100 y +</v>
      </c>
      <c r="AO292" s="143">
        <v>50</v>
      </c>
      <c r="AP292" s="143">
        <v>171</v>
      </c>
      <c r="AQ292" s="143"/>
      <c r="AR292" s="178" t="str">
        <f>CHOOSE(MATCH(AQ:AQ,{0,1,7,8,9,12,30}),"VACIO","7 y -","7-8","8-9","9-12","&gt;12","")</f>
        <v>VACIO</v>
      </c>
      <c r="AS292" s="143">
        <v>1</v>
      </c>
      <c r="AT292" s="178" t="str">
        <f>CHOOSE(MATCH(AS:AS,{0,0.1,30,80000000}),"VACIO","30 y -","30 y +","")</f>
        <v>30 y -</v>
      </c>
      <c r="AU292" s="143">
        <v>0.9</v>
      </c>
      <c r="AV292" s="236">
        <f>IFERROR(AS:AS/AU:AU,"")</f>
        <v>1.11111111111111</v>
      </c>
      <c r="AW292" s="178" t="str">
        <f>CHOOSE(MATCH(AV:AV,{0,0.1,30,80000000}),"VACIO","30 y -","30 y +","")</f>
        <v>30 y -</v>
      </c>
      <c r="AX292" s="242">
        <v>91.5</v>
      </c>
      <c r="AY292" s="178" t="str">
        <f ca="1">CHOOSE(MATCH(AX:AX,{0;1;15;30;45;60;80000000}),"VACIO","15 y -","15-29","30-44","45-59","60 y +","")</f>
        <v>60 y +</v>
      </c>
      <c r="AZ292" s="143" t="s">
        <v>76</v>
      </c>
      <c r="BA292" s="144"/>
      <c r="BB292" s="247" t="str">
        <f ca="1" t="shared" si="30"/>
        <v>No Vigente</v>
      </c>
      <c r="BC292" s="143"/>
      <c r="BD292" s="144">
        <v>43714</v>
      </c>
      <c r="BE292" s="144">
        <v>43739</v>
      </c>
      <c r="BF292" s="251" t="str">
        <f ca="1" t="shared" si="26"/>
        <v>activo</v>
      </c>
      <c r="BG292" s="143" t="s">
        <v>790</v>
      </c>
    </row>
    <row r="293" s="129" customFormat="1" ht="15" customHeight="1" spans="1:59">
      <c r="A293" s="145" t="s">
        <v>860</v>
      </c>
      <c r="B293" s="146" t="s">
        <v>861</v>
      </c>
      <c r="C293" s="146">
        <v>4390</v>
      </c>
      <c r="D293" s="147">
        <v>22642</v>
      </c>
      <c r="E293" s="175">
        <f ca="1" t="shared" si="27"/>
        <v>43990</v>
      </c>
      <c r="F293" s="176">
        <f ca="1" t="shared" si="28"/>
        <v>21348</v>
      </c>
      <c r="G293" s="177">
        <f ca="1" t="shared" si="29"/>
        <v>58</v>
      </c>
      <c r="H29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93" s="146">
        <v>1</v>
      </c>
      <c r="J293" s="147">
        <v>39307</v>
      </c>
      <c r="K293" s="146" t="s">
        <v>101</v>
      </c>
      <c r="L293" s="146" t="s">
        <v>102</v>
      </c>
      <c r="M293" s="146"/>
      <c r="N293" s="146" t="s">
        <v>62</v>
      </c>
      <c r="O293" s="146" t="s">
        <v>62</v>
      </c>
      <c r="P293" s="143" t="s">
        <v>63</v>
      </c>
      <c r="Q293" s="143" t="s">
        <v>63</v>
      </c>
      <c r="R293" s="146">
        <v>61.5</v>
      </c>
      <c r="S293" s="146">
        <v>62.5</v>
      </c>
      <c r="T293" s="146" t="s">
        <v>76</v>
      </c>
      <c r="U293" s="146">
        <v>162</v>
      </c>
      <c r="V293" s="178" t="str">
        <f>CHOOSE(MATCH(U:U,{0,1,140,150,160,800000000}),"VACIO","140 y -","140-150","150-160","&gt;160","")</f>
        <v>&gt;160</v>
      </c>
      <c r="W293" s="146">
        <v>92</v>
      </c>
      <c r="X293" s="178" t="str">
        <f>CHOOSE(MATCH(W:W,{0,1,90,120,800000000}),"VACIO","90 y -","90-120","&gt;120","")</f>
        <v>90-120</v>
      </c>
      <c r="Y293" s="146" t="s">
        <v>63</v>
      </c>
      <c r="Z293" s="146" t="s">
        <v>65</v>
      </c>
      <c r="AA293" s="146" t="s">
        <v>65</v>
      </c>
      <c r="AB293" s="146" t="s">
        <v>65</v>
      </c>
      <c r="AC293" s="146" t="s">
        <v>66</v>
      </c>
      <c r="AD293" s="196" t="s">
        <v>73</v>
      </c>
      <c r="AE293" s="198">
        <v>43664</v>
      </c>
      <c r="AF293" s="197" t="s">
        <v>74</v>
      </c>
      <c r="AG293" s="219" t="s">
        <v>63</v>
      </c>
      <c r="AH293" s="219"/>
      <c r="AI293" s="197"/>
      <c r="AJ293" s="218">
        <v>233</v>
      </c>
      <c r="AK293" s="147">
        <v>43664</v>
      </c>
      <c r="AL293" s="146">
        <v>275</v>
      </c>
      <c r="AM293" s="146">
        <v>178</v>
      </c>
      <c r="AN293" s="178" t="str">
        <f>CHOOSE(MATCH(AM:AM,{0,1,100,800000000}),"VACIO","100 y -","100 y +","")</f>
        <v>100 y +</v>
      </c>
      <c r="AO293" s="146">
        <v>53</v>
      </c>
      <c r="AP293" s="146">
        <v>220</v>
      </c>
      <c r="AQ293" s="146">
        <v>8.4</v>
      </c>
      <c r="AR293" s="178" t="str">
        <f>CHOOSE(MATCH(AQ:AQ,{0,1,7,8,9,12,30}),"VACIO","7 y -","7-8","8-9","9-12","&gt;12","")</f>
        <v>8-9</v>
      </c>
      <c r="AS293" s="146">
        <v>12</v>
      </c>
      <c r="AT293" s="178" t="str">
        <f>CHOOSE(MATCH(AS:AS,{0,0.1,30,80000000}),"VACIO","30 y -","30 y +","")</f>
        <v>30 y -</v>
      </c>
      <c r="AU293" s="146">
        <v>0.9</v>
      </c>
      <c r="AV293" s="236">
        <f>IFERROR(AS:AS/AU:AU,"")</f>
        <v>13.3333333333333</v>
      </c>
      <c r="AW293" s="178" t="str">
        <f>CHOOSE(MATCH(AV:AV,{0,0.1,30,80000000}),"VACIO","30 y -","30 y +","")</f>
        <v>30 y -</v>
      </c>
      <c r="AX293" s="242">
        <v>94</v>
      </c>
      <c r="AY293" s="178" t="str">
        <f ca="1">CHOOSE(MATCH(AX:AX,{0,1,15,30,45,60,80000000}),"VACIO","15 y -","15-29","30-44","45-59","60 y +","")</f>
        <v>60 y +</v>
      </c>
      <c r="AZ293" s="146" t="s">
        <v>76</v>
      </c>
      <c r="BA293" s="147">
        <v>42956</v>
      </c>
      <c r="BB293" s="247" t="str">
        <f ca="1" t="shared" si="30"/>
        <v>No Vigente</v>
      </c>
      <c r="BC293" s="146" t="s">
        <v>218</v>
      </c>
      <c r="BD293" s="147">
        <v>43664</v>
      </c>
      <c r="BE293" s="147">
        <v>43831</v>
      </c>
      <c r="BF293" s="251" t="str">
        <f ca="1" t="shared" si="26"/>
        <v>activo</v>
      </c>
      <c r="BG293" s="196"/>
    </row>
    <row r="294" s="129" customFormat="1" ht="15" customHeight="1" spans="1:59">
      <c r="A294" s="145" t="s">
        <v>862</v>
      </c>
      <c r="B294" s="146" t="s">
        <v>863</v>
      </c>
      <c r="C294" s="146">
        <v>6013</v>
      </c>
      <c r="D294" s="147">
        <v>21612</v>
      </c>
      <c r="E294" s="175">
        <f ca="1" t="shared" si="27"/>
        <v>43990</v>
      </c>
      <c r="F294" s="176">
        <f ca="1" t="shared" si="28"/>
        <v>22378</v>
      </c>
      <c r="G294" s="177">
        <f ca="1" t="shared" si="29"/>
        <v>61</v>
      </c>
      <c r="H294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294" s="146">
        <v>1</v>
      </c>
      <c r="J294" s="147">
        <v>41228</v>
      </c>
      <c r="K294" s="146" t="s">
        <v>101</v>
      </c>
      <c r="L294" s="146" t="s">
        <v>70</v>
      </c>
      <c r="M294" s="146"/>
      <c r="N294" s="146" t="s">
        <v>62</v>
      </c>
      <c r="O294" s="146" t="s">
        <v>62</v>
      </c>
      <c r="P294" s="143" t="s">
        <v>63</v>
      </c>
      <c r="Q294" s="143" t="s">
        <v>63</v>
      </c>
      <c r="R294" s="146">
        <v>98</v>
      </c>
      <c r="S294" s="146">
        <v>88.5</v>
      </c>
      <c r="T294" s="146" t="s">
        <v>64</v>
      </c>
      <c r="U294" s="146">
        <v>134</v>
      </c>
      <c r="V294" s="178" t="str">
        <f>CHOOSE(MATCH(U:U,{0,1,140,150,160,800000000}),"VACIO","140 y -","140-150","150-160","&gt;160","")</f>
        <v>140 y -</v>
      </c>
      <c r="W294" s="146">
        <v>80</v>
      </c>
      <c r="X294" s="178" t="str">
        <f>CHOOSE(MATCH(W:W,{0,1,90,120,800000000}),"VACIO","90 y -","90-120","&gt;120","")</f>
        <v>90 y -</v>
      </c>
      <c r="Y294" s="146" t="s">
        <v>63</v>
      </c>
      <c r="Z294" s="146" t="s">
        <v>63</v>
      </c>
      <c r="AA294" s="146" t="s">
        <v>65</v>
      </c>
      <c r="AB294" s="146" t="s">
        <v>63</v>
      </c>
      <c r="AC294" s="146" t="s">
        <v>66</v>
      </c>
      <c r="AD294" s="196" t="s">
        <v>73</v>
      </c>
      <c r="AE294" s="198">
        <v>43886</v>
      </c>
      <c r="AF294" s="197" t="s">
        <v>74</v>
      </c>
      <c r="AG294" s="219" t="s">
        <v>63</v>
      </c>
      <c r="AH294" s="219"/>
      <c r="AI294" s="197"/>
      <c r="AJ294" s="218">
        <v>180</v>
      </c>
      <c r="AK294" s="147">
        <v>43672</v>
      </c>
      <c r="AL294" s="146">
        <v>152</v>
      </c>
      <c r="AM294" s="146">
        <v>97</v>
      </c>
      <c r="AN294" s="178" t="str">
        <f>CHOOSE(MATCH(AM:AM,{0,1,100,800000000}),"VACIO","100 y -","100 y +","")</f>
        <v>100 y -</v>
      </c>
      <c r="AO294" s="146">
        <v>31</v>
      </c>
      <c r="AP294" s="146">
        <v>158</v>
      </c>
      <c r="AQ294" s="146">
        <v>10</v>
      </c>
      <c r="AR294" s="178" t="str">
        <f>CHOOSE(MATCH(AQ:AQ,{0;1;7;8;9;12;30}),"VACIO","7 y -","7-8","8-9","9-12","&gt;12","")</f>
        <v>9-12</v>
      </c>
      <c r="AS294" s="146">
        <v>34</v>
      </c>
      <c r="AT294" s="178" t="str">
        <f>CHOOSE(MATCH(AS:AS,{0,0.1,30,80000000}),"VACIO","30 y -","30 y +","")</f>
        <v>30 y +</v>
      </c>
      <c r="AU294" s="146">
        <v>0.7</v>
      </c>
      <c r="AV294" s="236">
        <v>189</v>
      </c>
      <c r="AW294" s="178" t="str">
        <f>CHOOSE(MATCH(AV:AV,{0,0.1,30,80000000}),"VACIO","30 y -","30 y +","")</f>
        <v>30 y +</v>
      </c>
      <c r="AX294" s="242">
        <v>102</v>
      </c>
      <c r="AY294" s="178" t="str">
        <f ca="1">CHOOSE(MATCH(AX:AX,{0;1;15;30;45;60;80000000}),"VACIO","15 y -","15-29","30-44","45-59","60 y +","")</f>
        <v>60 y +</v>
      </c>
      <c r="AZ294" s="146" t="s">
        <v>76</v>
      </c>
      <c r="BA294" s="147">
        <v>43482</v>
      </c>
      <c r="BB294" s="247" t="str">
        <f ca="1" t="shared" si="30"/>
        <v>No Vigente</v>
      </c>
      <c r="BC294" s="146"/>
      <c r="BD294" s="147">
        <v>43886</v>
      </c>
      <c r="BE294" s="147">
        <v>43952</v>
      </c>
      <c r="BF294" s="251" t="str">
        <f ca="1" t="shared" si="26"/>
        <v>activo</v>
      </c>
      <c r="BG294" s="196"/>
    </row>
    <row r="295" s="129" customFormat="1" ht="15" customHeight="1" spans="1:59">
      <c r="A295" s="142" t="s">
        <v>864</v>
      </c>
      <c r="B295" s="143" t="s">
        <v>865</v>
      </c>
      <c r="C295" s="143">
        <v>7043</v>
      </c>
      <c r="D295" s="144">
        <v>27560</v>
      </c>
      <c r="E295" s="175">
        <f ca="1" t="shared" si="27"/>
        <v>43990</v>
      </c>
      <c r="F295" s="176">
        <f ca="1" t="shared" si="28"/>
        <v>16430</v>
      </c>
      <c r="G295" s="177">
        <f ca="1" t="shared" si="29"/>
        <v>44</v>
      </c>
      <c r="H29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295" s="143">
        <v>1</v>
      </c>
      <c r="J295" s="144">
        <v>42949</v>
      </c>
      <c r="K295" s="143" t="s">
        <v>101</v>
      </c>
      <c r="L295" s="143" t="s">
        <v>60</v>
      </c>
      <c r="M295" s="143"/>
      <c r="N295" s="143"/>
      <c r="O295" s="143"/>
      <c r="P295" s="143" t="s">
        <v>63</v>
      </c>
      <c r="Q295" s="143" t="s">
        <v>63</v>
      </c>
      <c r="R295" s="143">
        <v>107.9</v>
      </c>
      <c r="S295" s="143">
        <v>107.9</v>
      </c>
      <c r="T295" s="143" t="s">
        <v>64</v>
      </c>
      <c r="U295" s="143">
        <v>150</v>
      </c>
      <c r="V295" s="178" t="str">
        <f>CHOOSE(MATCH(U:U,{0,1,140,150,160,800000000}),"VACIO","140 y -","140-150","150-160","&gt;160","")</f>
        <v>150-160</v>
      </c>
      <c r="W295" s="143">
        <v>96</v>
      </c>
      <c r="X295" s="178" t="str">
        <f>CHOOSE(MATCH(W:W,{0,1,90,120,800000000}),"VACIO","90 y -","90-120","&gt;120","")</f>
        <v>90-120</v>
      </c>
      <c r="Y295" s="143" t="s">
        <v>63</v>
      </c>
      <c r="Z295" s="143" t="s">
        <v>65</v>
      </c>
      <c r="AA295" s="143" t="s">
        <v>65</v>
      </c>
      <c r="AB295" s="143" t="s">
        <v>63</v>
      </c>
      <c r="AC295" s="143" t="s">
        <v>66</v>
      </c>
      <c r="AD295" s="193" t="s">
        <v>74</v>
      </c>
      <c r="AE295" s="195"/>
      <c r="AF295" s="195"/>
      <c r="AG295" s="216"/>
      <c r="AH295" s="216"/>
      <c r="AI295" s="195"/>
      <c r="AJ295" s="217">
        <v>93</v>
      </c>
      <c r="AK295" s="144">
        <v>42929</v>
      </c>
      <c r="AL295" s="143">
        <v>232</v>
      </c>
      <c r="AM295" s="143">
        <v>153</v>
      </c>
      <c r="AN295" s="178" t="str">
        <f>CHOOSE(MATCH(AM:AM,{0;1;100;800000000}),"VACIO","100 y -","100 y +","")</f>
        <v>100 y +</v>
      </c>
      <c r="AO295" s="143">
        <v>44</v>
      </c>
      <c r="AP295" s="143">
        <v>175</v>
      </c>
      <c r="AQ295" s="143"/>
      <c r="AR295" s="178" t="str">
        <f>CHOOSE(MATCH(AQ:AQ,{0,1,7,8,9,12,30}),"VACIO","7 y -","7-8","8-9","9-12","&gt;12","")</f>
        <v>VACIO</v>
      </c>
      <c r="AS295" s="143">
        <v>13</v>
      </c>
      <c r="AT295" s="178" t="str">
        <f>CHOOSE(MATCH(AS:AS,{0;0.1;30;80000000}),"VACIO","30 y -","30 y +","")</f>
        <v>30 y -</v>
      </c>
      <c r="AU295" s="143">
        <v>0.7</v>
      </c>
      <c r="AV295" s="236">
        <f>IFERROR(AS:AS/AU:AU,"")</f>
        <v>18.5714285714286</v>
      </c>
      <c r="AW295" s="178" t="str">
        <f>CHOOSE(MATCH(AV:AV,{0,0.1,30,80000000}),"VACIO","30 y -","30 y +","")</f>
        <v>30 y -</v>
      </c>
      <c r="AX295" s="242">
        <v>116.4</v>
      </c>
      <c r="AY295" s="178" t="str">
        <f ca="1">CHOOSE(MATCH(AX:AX,{0,1,15,30,45,60,80000000}),"VACIO","15 y -","15-29","30-44","45-59","60 y +","")</f>
        <v>60 y +</v>
      </c>
      <c r="AZ295" s="143"/>
      <c r="BA295" s="144"/>
      <c r="BB295" s="247" t="str">
        <f ca="1" t="shared" si="30"/>
        <v>No Vigente</v>
      </c>
      <c r="BC295" s="143"/>
      <c r="BD295" s="144">
        <v>42949</v>
      </c>
      <c r="BE295" s="144">
        <v>43071</v>
      </c>
      <c r="BF295" s="251" t="str">
        <f ca="1" t="shared" si="26"/>
        <v>pasivo</v>
      </c>
      <c r="BG295" s="193" t="s">
        <v>105</v>
      </c>
    </row>
    <row r="296" s="129" customFormat="1" ht="15" customHeight="1" spans="1:59">
      <c r="A296" s="142" t="s">
        <v>866</v>
      </c>
      <c r="B296" s="143" t="s">
        <v>867</v>
      </c>
      <c r="C296" s="143">
        <v>491</v>
      </c>
      <c r="D296" s="144">
        <v>21711</v>
      </c>
      <c r="E296" s="175">
        <f ca="1" t="shared" si="27"/>
        <v>43990</v>
      </c>
      <c r="F296" s="176">
        <f ca="1" t="shared" si="28"/>
        <v>22279</v>
      </c>
      <c r="G296" s="177">
        <f ca="1" t="shared" si="29"/>
        <v>60</v>
      </c>
      <c r="H29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96" s="143">
        <v>1</v>
      </c>
      <c r="J296" s="144">
        <v>42916</v>
      </c>
      <c r="K296" s="143" t="s">
        <v>101</v>
      </c>
      <c r="L296" s="143" t="s">
        <v>60</v>
      </c>
      <c r="M296" s="143"/>
      <c r="N296" s="143"/>
      <c r="O296" s="143"/>
      <c r="P296" s="143" t="s">
        <v>63</v>
      </c>
      <c r="Q296" s="143" t="s">
        <v>63</v>
      </c>
      <c r="R296" s="143">
        <v>89.4</v>
      </c>
      <c r="S296" s="143">
        <v>84</v>
      </c>
      <c r="T296" s="143" t="s">
        <v>64</v>
      </c>
      <c r="U296" s="143">
        <v>140</v>
      </c>
      <c r="V296" s="178" t="str">
        <f>CHOOSE(MATCH(U:U,{0,1,140,150,160,800000000}),"VACIO","140 y -","140-150","150-160","&gt;160","")</f>
        <v>140-150</v>
      </c>
      <c r="W296" s="143">
        <v>88</v>
      </c>
      <c r="X296" s="178" t="str">
        <f>CHOOSE(MATCH(W:W,{0,1,90,120,800000000}),"VACIO","90 y -","90-120","&gt;120","")</f>
        <v>90 y -</v>
      </c>
      <c r="Y296" s="143" t="s">
        <v>63</v>
      </c>
      <c r="Z296" s="143" t="s">
        <v>65</v>
      </c>
      <c r="AA296" s="143" t="s">
        <v>65</v>
      </c>
      <c r="AB296" s="143" t="s">
        <v>63</v>
      </c>
      <c r="AC296" s="143" t="s">
        <v>66</v>
      </c>
      <c r="AD296" s="193" t="s">
        <v>74</v>
      </c>
      <c r="AE296" s="195"/>
      <c r="AF296" s="195"/>
      <c r="AG296" s="216" t="s">
        <v>63</v>
      </c>
      <c r="AH296" s="216"/>
      <c r="AI296" s="195"/>
      <c r="AJ296" s="217">
        <v>84</v>
      </c>
      <c r="AK296" s="144">
        <v>43878</v>
      </c>
      <c r="AL296" s="143">
        <v>162</v>
      </c>
      <c r="AM296" s="143">
        <v>97.5</v>
      </c>
      <c r="AN296" s="178" t="str">
        <f>CHOOSE(MATCH(AM:AM,{0,1,100,800000000}),"VACIO","100 y -","100 y +","")</f>
        <v>100 y -</v>
      </c>
      <c r="AO296" s="143">
        <v>48.7</v>
      </c>
      <c r="AP296" s="143">
        <v>79</v>
      </c>
      <c r="AQ296" s="143"/>
      <c r="AR296" s="178" t="str">
        <f>CHOOSE(MATCH(AQ:AQ,{0,1,7,8,9,12,30}),"VACIO","7 y -","7-8","8-9","9-12","&gt;12","")</f>
        <v>VACIO</v>
      </c>
      <c r="AS296" s="143">
        <v>12</v>
      </c>
      <c r="AT296" s="178" t="str">
        <f>CHOOSE(MATCH(AS:AS,{0,0.1,30,80000000}),"VACIO","30 y -","30 y +","")</f>
        <v>30 y -</v>
      </c>
      <c r="AU296" s="143">
        <v>0.32</v>
      </c>
      <c r="AV296" s="236"/>
      <c r="AW296" s="178" t="str">
        <f>CHOOSE(MATCH(AV:AV,{0,0.1,30,80000000}),"VACIO","30 y -","30 y +","")</f>
        <v>VACIO</v>
      </c>
      <c r="AX296" s="242">
        <v>96</v>
      </c>
      <c r="AY296" s="178" t="str">
        <f ca="1">CHOOSE(MATCH(AX:AX,{0,1,15,30,45,60,80000000}),"VACIO","15 y -","15-29","30-44","45-59","60 y +","")</f>
        <v>60 y +</v>
      </c>
      <c r="AZ296" s="143"/>
      <c r="BA296" s="144"/>
      <c r="BB296" s="247" t="str">
        <f ca="1" t="shared" si="30"/>
        <v>No Vigente</v>
      </c>
      <c r="BC296" s="143"/>
      <c r="BD296" s="144">
        <v>43878</v>
      </c>
      <c r="BE296" s="144">
        <v>44228</v>
      </c>
      <c r="BF296" s="251" t="str">
        <f ca="1" t="shared" si="26"/>
        <v>activo</v>
      </c>
      <c r="BG296" s="193"/>
    </row>
    <row r="297" s="129" customFormat="1" ht="15" customHeight="1" spans="1:59">
      <c r="A297" s="145" t="s">
        <v>868</v>
      </c>
      <c r="B297" s="146" t="s">
        <v>869</v>
      </c>
      <c r="C297" s="146">
        <v>1838</v>
      </c>
      <c r="D297" s="147">
        <v>23040</v>
      </c>
      <c r="E297" s="175">
        <f ca="1" t="shared" si="27"/>
        <v>43990</v>
      </c>
      <c r="F297" s="176">
        <f ca="1" t="shared" si="28"/>
        <v>20950</v>
      </c>
      <c r="G297" s="177">
        <f ca="1" t="shared" si="29"/>
        <v>57</v>
      </c>
      <c r="H29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97" s="146">
        <v>1</v>
      </c>
      <c r="J297" s="147">
        <v>40542</v>
      </c>
      <c r="K297" s="146" t="s">
        <v>101</v>
      </c>
      <c r="L297" s="146" t="s">
        <v>60</v>
      </c>
      <c r="M297" s="146"/>
      <c r="N297" s="146" t="s">
        <v>62</v>
      </c>
      <c r="O297" s="146" t="s">
        <v>62</v>
      </c>
      <c r="P297" s="143" t="s">
        <v>63</v>
      </c>
      <c r="Q297" s="143" t="s">
        <v>63</v>
      </c>
      <c r="R297" s="146">
        <v>77</v>
      </c>
      <c r="S297" s="146">
        <v>81</v>
      </c>
      <c r="T297" s="146" t="s">
        <v>64</v>
      </c>
      <c r="U297" s="146">
        <v>122</v>
      </c>
      <c r="V297" s="178" t="str">
        <f>CHOOSE(MATCH(U:U,{0,1,140,150,160,800000000}),"VACIO","140 y -","140-150","150-160","&gt;160","")</f>
        <v>140 y -</v>
      </c>
      <c r="W297" s="146">
        <v>80</v>
      </c>
      <c r="X297" s="178" t="str">
        <f>CHOOSE(MATCH(W:W,{0,1,90,120,800000000}),"VACIO","90 y -","90-120","&gt;120","")</f>
        <v>90 y -</v>
      </c>
      <c r="Y297" s="146" t="s">
        <v>63</v>
      </c>
      <c r="Z297" s="146" t="s">
        <v>65</v>
      </c>
      <c r="AA297" s="146" t="s">
        <v>63</v>
      </c>
      <c r="AB297" s="146" t="s">
        <v>63</v>
      </c>
      <c r="AC297" s="146" t="s">
        <v>72</v>
      </c>
      <c r="AD297" s="196" t="s">
        <v>67</v>
      </c>
      <c r="AE297" s="197"/>
      <c r="AF297" s="197"/>
      <c r="AG297" s="219" t="s">
        <v>63</v>
      </c>
      <c r="AH297" s="219"/>
      <c r="AI297" s="197"/>
      <c r="AJ297" s="218">
        <v>97</v>
      </c>
      <c r="AK297" s="147">
        <v>43290</v>
      </c>
      <c r="AL297" s="146">
        <v>198</v>
      </c>
      <c r="AM297" s="146">
        <v>112</v>
      </c>
      <c r="AN297" s="178" t="str">
        <f>CHOOSE(MATCH(AM:AM,{0,1,100,800000000}),"VACIO","100 y -","100 y +","")</f>
        <v>100 y +</v>
      </c>
      <c r="AO297" s="146">
        <v>46</v>
      </c>
      <c r="AP297" s="146">
        <v>158</v>
      </c>
      <c r="AQ297" s="146"/>
      <c r="AR297" s="178" t="str">
        <f>CHOOSE(MATCH(AQ:AQ,{0,1,7,8,9,12,30}),"VACIO","7 y -","7-8","8-9","9-12","&gt;12","")</f>
        <v>VACIO</v>
      </c>
      <c r="AS297" s="146">
        <v>13</v>
      </c>
      <c r="AT297" s="178" t="str">
        <f>CHOOSE(MATCH(AS:AS,{0,0.1,30,80000000}),"VACIO","30 y -","30 y +","")</f>
        <v>30 y -</v>
      </c>
      <c r="AU297" s="146">
        <v>0.8</v>
      </c>
      <c r="AV297" s="236">
        <f>IFERROR(AS:AS/AU:AU,"")</f>
        <v>16.25</v>
      </c>
      <c r="AW297" s="178" t="str">
        <f>CHOOSE(MATCH(AV:AV,{0,0.1,30,80000000}),"VACIO","30 y -","30 y +","")</f>
        <v>30 y -</v>
      </c>
      <c r="AX297" s="242">
        <v>100</v>
      </c>
      <c r="AY297" s="178" t="str">
        <f ca="1">CHOOSE(MATCH(AX:AX,{0;1;15;30;45;60;80000000}),"VACIO","15 y -","15-29","30-44","45-59","60 y +","")</f>
        <v>60 y +</v>
      </c>
      <c r="AZ297" s="146" t="s">
        <v>76</v>
      </c>
      <c r="BA297" s="147"/>
      <c r="BB297" s="247" t="str">
        <f ca="1" t="shared" si="30"/>
        <v>No Vigente</v>
      </c>
      <c r="BC297" s="146"/>
      <c r="BD297" s="147">
        <v>43658</v>
      </c>
      <c r="BE297" s="147">
        <v>43914</v>
      </c>
      <c r="BF297" s="251" t="str">
        <f ca="1" t="shared" ref="BF297:BF360" si="31">IF((E:E-BE:BE)&lt;395,"activo","pasivo")</f>
        <v>activo</v>
      </c>
      <c r="BG297" s="208"/>
    </row>
    <row r="298" s="129" customFormat="1" ht="15" customHeight="1" spans="1:59">
      <c r="A298" s="154" t="s">
        <v>870</v>
      </c>
      <c r="B298" s="155" t="s">
        <v>871</v>
      </c>
      <c r="C298" s="155">
        <v>3803</v>
      </c>
      <c r="D298" s="156">
        <v>22083</v>
      </c>
      <c r="E298" s="175">
        <f ca="1" t="shared" si="27"/>
        <v>43990</v>
      </c>
      <c r="F298" s="176">
        <f ca="1" t="shared" si="28"/>
        <v>21907</v>
      </c>
      <c r="G298" s="177">
        <f ca="1" t="shared" si="29"/>
        <v>59</v>
      </c>
      <c r="H29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298" s="183">
        <v>1</v>
      </c>
      <c r="J298" s="156">
        <v>41554</v>
      </c>
      <c r="K298" s="183" t="s">
        <v>101</v>
      </c>
      <c r="L298" s="183" t="s">
        <v>102</v>
      </c>
      <c r="M298" s="183" t="s">
        <v>149</v>
      </c>
      <c r="N298" s="183" t="s">
        <v>62</v>
      </c>
      <c r="O298" s="183" t="s">
        <v>62</v>
      </c>
      <c r="P298" s="143" t="s">
        <v>63</v>
      </c>
      <c r="Q298" s="143" t="s">
        <v>63</v>
      </c>
      <c r="R298" s="155">
        <v>85</v>
      </c>
      <c r="S298" s="155">
        <v>89</v>
      </c>
      <c r="T298" s="183" t="s">
        <v>64</v>
      </c>
      <c r="U298" s="155">
        <v>140</v>
      </c>
      <c r="V298" s="178" t="str">
        <f>CHOOSE(MATCH(U:U,{0,1,140,150,160,800000000}),"VACIO","140 y -","140-150","150-160","&gt;160","")</f>
        <v>140-150</v>
      </c>
      <c r="W298" s="155">
        <v>80</v>
      </c>
      <c r="X298" s="178" t="str">
        <f>CHOOSE(MATCH(W:W,{0,1,90,120,800000000}),"VACIO","90 y -","90-120","&gt;120","")</f>
        <v>90 y -</v>
      </c>
      <c r="Y298" s="183" t="s">
        <v>63</v>
      </c>
      <c r="Z298" s="183" t="s">
        <v>63</v>
      </c>
      <c r="AA298" s="183" t="s">
        <v>65</v>
      </c>
      <c r="AB298" s="183" t="s">
        <v>65</v>
      </c>
      <c r="AC298" s="183" t="s">
        <v>66</v>
      </c>
      <c r="AD298" s="202" t="s">
        <v>73</v>
      </c>
      <c r="AE298" s="203">
        <v>43671</v>
      </c>
      <c r="AF298" s="204" t="s">
        <v>74</v>
      </c>
      <c r="AG298" s="222" t="s">
        <v>63</v>
      </c>
      <c r="AH298" s="222"/>
      <c r="AI298" s="204"/>
      <c r="AJ298" s="223">
        <v>115</v>
      </c>
      <c r="AK298" s="156">
        <v>43753</v>
      </c>
      <c r="AL298" s="155">
        <v>131</v>
      </c>
      <c r="AM298" s="155">
        <v>62</v>
      </c>
      <c r="AN298" s="178" t="str">
        <f>CHOOSE(MATCH(AM:AM,{0,1,100,800000000}),"VACIO","100 y -","100 y +","")</f>
        <v>100 y -</v>
      </c>
      <c r="AO298" s="155">
        <v>40</v>
      </c>
      <c r="AP298" s="155">
        <v>143</v>
      </c>
      <c r="AQ298" s="155">
        <v>6.3</v>
      </c>
      <c r="AR298" s="178" t="str">
        <f>CHOOSE(MATCH(AQ:AQ,{0,1,7,8,9,12,30}),"VACIO","7 y -","7-8","8-9","9-12","&gt;12","")</f>
        <v>7 y -</v>
      </c>
      <c r="AS298" s="155">
        <v>76</v>
      </c>
      <c r="AT298" s="178" t="str">
        <f>CHOOSE(MATCH(AS:AS,{0,0.1,30,80000000}),"VACIO","30 y -","30 y +","")</f>
        <v>30 y +</v>
      </c>
      <c r="AU298" s="155">
        <v>0.8</v>
      </c>
      <c r="AV298" s="236">
        <v>79.3</v>
      </c>
      <c r="AW298" s="178" t="str">
        <f>CHOOSE(MATCH(AV:AV,{0,0.1,30,80000000}),"VACIO","30 y -","30 y +","")</f>
        <v>30 y +</v>
      </c>
      <c r="AX298" s="242">
        <v>104</v>
      </c>
      <c r="AY298" s="178" t="str">
        <f ca="1">CHOOSE(MATCH(AX:AX,{0,1,15,30,45,60,80000000}),"VACIO","15 y -","15-29","30-44","45-59","60 y +","")</f>
        <v>60 y +</v>
      </c>
      <c r="AZ298" s="183" t="s">
        <v>76</v>
      </c>
      <c r="BA298" s="156">
        <v>42944</v>
      </c>
      <c r="BB298" s="247" t="str">
        <f ca="1" t="shared" si="30"/>
        <v>No Vigente</v>
      </c>
      <c r="BC298" s="183" t="s">
        <v>77</v>
      </c>
      <c r="BD298" s="156">
        <v>43852</v>
      </c>
      <c r="BE298" s="144">
        <v>43922</v>
      </c>
      <c r="BF298" s="251" t="str">
        <f ca="1" t="shared" si="31"/>
        <v>activo</v>
      </c>
      <c r="BG298" s="196" t="s">
        <v>268</v>
      </c>
    </row>
    <row r="299" s="129" customFormat="1" ht="15" customHeight="1" spans="1:59">
      <c r="A299" s="142" t="s">
        <v>872</v>
      </c>
      <c r="B299" s="143" t="s">
        <v>873</v>
      </c>
      <c r="C299" s="143">
        <v>269</v>
      </c>
      <c r="D299" s="144">
        <v>20682</v>
      </c>
      <c r="E299" s="175">
        <f ca="1" t="shared" si="27"/>
        <v>43990</v>
      </c>
      <c r="F299" s="176">
        <f ca="1" t="shared" si="28"/>
        <v>23308</v>
      </c>
      <c r="G299" s="177">
        <f ca="1" t="shared" si="29"/>
        <v>63</v>
      </c>
      <c r="H29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299" s="143">
        <v>1</v>
      </c>
      <c r="J299" s="144">
        <v>43284</v>
      </c>
      <c r="K299" s="143" t="s">
        <v>101</v>
      </c>
      <c r="L299" s="143" t="s">
        <v>60</v>
      </c>
      <c r="M299" s="143"/>
      <c r="N299" s="143" t="s">
        <v>62</v>
      </c>
      <c r="O299" s="143" t="s">
        <v>62</v>
      </c>
      <c r="P299" s="143" t="s">
        <v>63</v>
      </c>
      <c r="Q299" s="143" t="s">
        <v>63</v>
      </c>
      <c r="R299" s="143">
        <v>94</v>
      </c>
      <c r="S299" s="143">
        <v>91.5</v>
      </c>
      <c r="T299" s="143" t="s">
        <v>85</v>
      </c>
      <c r="U299" s="143">
        <v>140</v>
      </c>
      <c r="V299" s="178" t="str">
        <f>CHOOSE(MATCH(U:U,{0,1,140,150,160,800000000}),"VACIO","140 y -","140-150","150-160","&gt;160","")</f>
        <v>140-150</v>
      </c>
      <c r="W299" s="143">
        <v>94</v>
      </c>
      <c r="X299" s="178" t="str">
        <f>CHOOSE(MATCH(W:W,{0,1,90,120,800000000}),"VACIO","90 y -","90-120","&gt;120","")</f>
        <v>90-120</v>
      </c>
      <c r="Y299" s="143" t="s">
        <v>63</v>
      </c>
      <c r="Z299" s="143" t="s">
        <v>65</v>
      </c>
      <c r="AA299" s="143" t="s">
        <v>65</v>
      </c>
      <c r="AB299" s="143" t="s">
        <v>63</v>
      </c>
      <c r="AC299" s="143" t="s">
        <v>72</v>
      </c>
      <c r="AD299" s="193" t="s">
        <v>67</v>
      </c>
      <c r="AE299" s="195"/>
      <c r="AF299" s="195"/>
      <c r="AG299" s="216" t="s">
        <v>63</v>
      </c>
      <c r="AH299" s="216"/>
      <c r="AI299" s="195"/>
      <c r="AJ299" s="217">
        <v>95</v>
      </c>
      <c r="AK299" s="144">
        <v>43352</v>
      </c>
      <c r="AL299" s="143">
        <v>212</v>
      </c>
      <c r="AM299" s="143">
        <v>160</v>
      </c>
      <c r="AN299" s="178" t="str">
        <f>CHOOSE(MATCH(AM:AM,{0,1,100,800000000}),"VACIO","100 y -","100 y +","")</f>
        <v>100 y +</v>
      </c>
      <c r="AO299" s="143">
        <v>55</v>
      </c>
      <c r="AP299" s="143">
        <v>127</v>
      </c>
      <c r="AQ299" s="143"/>
      <c r="AR299" s="178" t="str">
        <f>CHOOSE(MATCH(AQ:AQ,{0,1,7,8,9,12,30}),"VACIO","7 y -","7-8","8-9","9-12","&gt;12","")</f>
        <v>VACIO</v>
      </c>
      <c r="AS299" s="143">
        <v>30</v>
      </c>
      <c r="AT299" s="178" t="str">
        <f>CHOOSE(MATCH(AS:AS,{0,0.1,30,80000000}),"VACIO","30 y -","30 y +","")</f>
        <v>30 y +</v>
      </c>
      <c r="AU299" s="143">
        <v>1.3</v>
      </c>
      <c r="AV299" s="236">
        <v>21</v>
      </c>
      <c r="AW299" s="178" t="str">
        <f>CHOOSE(MATCH(AV:AV,{0,0.1,30,80000000}),"VACIO","30 y -","30 y +","")</f>
        <v>30 y -</v>
      </c>
      <c r="AX299" s="242">
        <v>62</v>
      </c>
      <c r="AY299" s="178" t="str">
        <f ca="1">CHOOSE(MATCH(AX:AX,{0,1,15,30,45,60,80000000}),"VACIO","15 y -","15-29","30-44","45-59","60 y +","")</f>
        <v>60 y +</v>
      </c>
      <c r="AZ299" s="143" t="s">
        <v>76</v>
      </c>
      <c r="BA299" s="144"/>
      <c r="BB299" s="247" t="str">
        <f ca="1" t="shared" si="30"/>
        <v>No Vigente</v>
      </c>
      <c r="BC299" s="143"/>
      <c r="BD299" s="144">
        <v>43474</v>
      </c>
      <c r="BE299" s="144">
        <v>43952</v>
      </c>
      <c r="BF299" s="251" t="str">
        <f ca="1" t="shared" si="31"/>
        <v>activo</v>
      </c>
      <c r="BG299" s="193"/>
    </row>
    <row r="300" s="52" customFormat="1" ht="15" customHeight="1" spans="1:59">
      <c r="A300" s="148" t="s">
        <v>874</v>
      </c>
      <c r="B300" s="149" t="s">
        <v>875</v>
      </c>
      <c r="C300" s="149">
        <v>1219</v>
      </c>
      <c r="D300" s="150">
        <v>20801</v>
      </c>
      <c r="E300" s="175">
        <f ca="1" t="shared" si="27"/>
        <v>43990</v>
      </c>
      <c r="F300" s="176">
        <f ca="1" t="shared" si="28"/>
        <v>23189</v>
      </c>
      <c r="G300" s="64">
        <f ca="1" t="shared" si="29"/>
        <v>63</v>
      </c>
      <c r="H300" s="65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300" s="149">
        <v>1</v>
      </c>
      <c r="J300" s="150">
        <v>41479</v>
      </c>
      <c r="K300" s="149" t="s">
        <v>101</v>
      </c>
      <c r="L300" s="149" t="s">
        <v>70</v>
      </c>
      <c r="M300" s="149" t="s">
        <v>149</v>
      </c>
      <c r="N300" s="149" t="s">
        <v>62</v>
      </c>
      <c r="O300" s="149" t="s">
        <v>62</v>
      </c>
      <c r="P300" s="149" t="s">
        <v>63</v>
      </c>
      <c r="Q300" s="149" t="s">
        <v>63</v>
      </c>
      <c r="R300" s="149">
        <v>85.1</v>
      </c>
      <c r="S300" s="149">
        <v>76.5</v>
      </c>
      <c r="T300" s="149" t="s">
        <v>76</v>
      </c>
      <c r="U300" s="149">
        <v>126</v>
      </c>
      <c r="V300" s="178" t="str">
        <f>CHOOSE(MATCH(U:U,{0,1,140,150,160,800000000}),"VACIO","140 y -","140-150","150-160","&gt;160","")</f>
        <v>140 y -</v>
      </c>
      <c r="W300" s="149">
        <v>82</v>
      </c>
      <c r="X300" s="178" t="str">
        <f>CHOOSE(MATCH(W:W,{0,1,90,120,800000000}),"VACIO","90 y -","90-120","&gt;120","")</f>
        <v>90 y -</v>
      </c>
      <c r="Y300" s="149" t="s">
        <v>63</v>
      </c>
      <c r="Z300" s="149" t="s">
        <v>63</v>
      </c>
      <c r="AA300" s="149" t="s">
        <v>65</v>
      </c>
      <c r="AB300" s="149" t="s">
        <v>63</v>
      </c>
      <c r="AC300" s="149" t="s">
        <v>72</v>
      </c>
      <c r="AD300" s="199" t="s">
        <v>73</v>
      </c>
      <c r="AE300" s="201">
        <v>43811</v>
      </c>
      <c r="AF300" s="200" t="s">
        <v>74</v>
      </c>
      <c r="AG300" s="220" t="s">
        <v>63</v>
      </c>
      <c r="AH300" s="220"/>
      <c r="AI300" s="200"/>
      <c r="AJ300" s="221"/>
      <c r="AK300" s="150">
        <v>43514</v>
      </c>
      <c r="AL300" s="149">
        <v>254</v>
      </c>
      <c r="AM300" s="149">
        <v>115</v>
      </c>
      <c r="AN300" s="178" t="str">
        <f>CHOOSE(MATCH(AM:AM,{0;1;100;800000000}),"VACIO","100 y -","100 y +","")</f>
        <v>100 y +</v>
      </c>
      <c r="AO300" s="149">
        <v>37</v>
      </c>
      <c r="AP300" s="149">
        <v>283</v>
      </c>
      <c r="AQ300" s="149">
        <v>6.9</v>
      </c>
      <c r="AR300" s="178" t="str">
        <f>CHOOSE(MATCH(AQ:AQ,{0,1,7,8,9,12,30}),"VACIO","7 y -","7-8","8-9","9-12","&gt;12","")</f>
        <v>7 y -</v>
      </c>
      <c r="AS300" s="149"/>
      <c r="AT300" s="178" t="str">
        <f>CHOOSE(MATCH(AS:AS,{0,0.1,30,80000000}),"VACIO","30 y -","30 y +","")</f>
        <v>VACIO</v>
      </c>
      <c r="AU300" s="149">
        <v>0.8</v>
      </c>
      <c r="AV300" s="308"/>
      <c r="AW300" s="178" t="str">
        <f>CHOOSE(MATCH(AV:AV,{0,0.1,30,80000000}),"VACIO","30 y -","30 y +","")</f>
        <v>VACIO</v>
      </c>
      <c r="AX300" s="309">
        <v>95</v>
      </c>
      <c r="AY300" s="178" t="str">
        <f ca="1">CHOOSE(MATCH(AX:AX,{0,1,15,30,45,60,80000000}),"VACIO","15 y -","15-29","30-44","45-59","60 y +","")</f>
        <v>60 y +</v>
      </c>
      <c r="AZ300" s="149"/>
      <c r="BA300" s="150">
        <v>42886</v>
      </c>
      <c r="BB300" s="85" t="str">
        <f ca="1" t="shared" si="30"/>
        <v>No Vigente</v>
      </c>
      <c r="BC300" s="149" t="s">
        <v>77</v>
      </c>
      <c r="BD300" s="150">
        <v>43811</v>
      </c>
      <c r="BE300" s="57">
        <v>43862</v>
      </c>
      <c r="BF300" s="252" t="str">
        <f ca="1" t="shared" si="31"/>
        <v>activo</v>
      </c>
      <c r="BG300" s="310" t="s">
        <v>168</v>
      </c>
    </row>
    <row r="301" s="52" customFormat="1" ht="15" customHeight="1" spans="1:59">
      <c r="A301" s="55" t="s">
        <v>876</v>
      </c>
      <c r="B301" s="56" t="s">
        <v>877</v>
      </c>
      <c r="C301" s="56">
        <v>365</v>
      </c>
      <c r="D301" s="57">
        <v>17636</v>
      </c>
      <c r="E301" s="175">
        <f ca="1" t="shared" si="27"/>
        <v>43990</v>
      </c>
      <c r="F301" s="176">
        <f ca="1" t="shared" si="28"/>
        <v>26354</v>
      </c>
      <c r="G301" s="177">
        <f ca="1" t="shared" si="29"/>
        <v>72</v>
      </c>
      <c r="H301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01" s="56">
        <v>1</v>
      </c>
      <c r="J301" s="57">
        <v>43180</v>
      </c>
      <c r="K301" s="56" t="s">
        <v>101</v>
      </c>
      <c r="L301" s="56" t="s">
        <v>102</v>
      </c>
      <c r="M301" s="56" t="s">
        <v>61</v>
      </c>
      <c r="N301" s="56" t="s">
        <v>62</v>
      </c>
      <c r="O301" s="56" t="s">
        <v>62</v>
      </c>
      <c r="P301" s="56" t="s">
        <v>63</v>
      </c>
      <c r="Q301" s="56" t="s">
        <v>63</v>
      </c>
      <c r="R301" s="56">
        <v>99.3</v>
      </c>
      <c r="S301" s="56">
        <v>93.8</v>
      </c>
      <c r="T301" s="56" t="s">
        <v>64</v>
      </c>
      <c r="U301" s="56">
        <v>120</v>
      </c>
      <c r="V301" s="178" t="str">
        <f>CHOOSE(MATCH(U:U,{0;1;140;150;160;800000000}),"VACIO","140 y -","140-150","150-160","&gt;160","")</f>
        <v>140 y -</v>
      </c>
      <c r="W301" s="56">
        <v>80</v>
      </c>
      <c r="X301" s="178" t="str">
        <f>CHOOSE(MATCH(W:W,{0;1;90;120;800000000}),"VACIO","90 y -","90-120","&gt;120","")</f>
        <v>90 y -</v>
      </c>
      <c r="Y301" s="56" t="s">
        <v>63</v>
      </c>
      <c r="Z301" s="56" t="s">
        <v>65</v>
      </c>
      <c r="AA301" s="56" t="s">
        <v>65</v>
      </c>
      <c r="AB301" s="56" t="s">
        <v>63</v>
      </c>
      <c r="AC301" s="56" t="s">
        <v>66</v>
      </c>
      <c r="AD301" s="72" t="s">
        <v>73</v>
      </c>
      <c r="AE301" s="261">
        <v>43563</v>
      </c>
      <c r="AF301" s="73" t="s">
        <v>74</v>
      </c>
      <c r="AG301" s="78" t="s">
        <v>63</v>
      </c>
      <c r="AH301" s="78" t="s">
        <v>188</v>
      </c>
      <c r="AI301" s="261">
        <v>43423</v>
      </c>
      <c r="AJ301" s="79">
        <v>185</v>
      </c>
      <c r="AK301" s="57">
        <v>43312</v>
      </c>
      <c r="AL301" s="56">
        <v>190</v>
      </c>
      <c r="AM301" s="56">
        <v>109</v>
      </c>
      <c r="AN301" s="178" t="str">
        <f>CHOOSE(MATCH(AM:AM,{0,1,100,800000000}),"VACIO","100 y -","100 y +","")</f>
        <v>100 y +</v>
      </c>
      <c r="AO301" s="56">
        <v>38</v>
      </c>
      <c r="AP301" s="56">
        <v>213</v>
      </c>
      <c r="AQ301" s="56">
        <v>6.6</v>
      </c>
      <c r="AR301" s="178" t="str">
        <f>CHOOSE(MATCH(AQ:AQ,{0,1,7,8,9,12,30}),"VACIO","7 y -","7-8","8-9","9-12","&gt;12","")</f>
        <v>7 y -</v>
      </c>
      <c r="AS301" s="56">
        <v>103</v>
      </c>
      <c r="AT301" s="178" t="str">
        <f>CHOOSE(MATCH(AS:AS,{0,0.1,30,80000000}),"VACIO","30 y -","30 y +","")</f>
        <v>30 y +</v>
      </c>
      <c r="AU301" s="56">
        <v>1.1</v>
      </c>
      <c r="AV301" s="81"/>
      <c r="AW301" s="178" t="str">
        <f>CHOOSE(MATCH(AV:AV,{0,0.1,30,80000000}),"VACIO","30 y -","30 y +","")</f>
        <v>VACIO</v>
      </c>
      <c r="AX301" s="83">
        <v>68</v>
      </c>
      <c r="AY301" s="178" t="str">
        <f ca="1">CHOOSE(MATCH(AX:AX,{0,1,15,30,45,60,80000000}),"VACIO","15 y -","15-29","30-44","45-59","60 y +","")</f>
        <v>60 y +</v>
      </c>
      <c r="AZ301" s="56"/>
      <c r="BA301" s="57"/>
      <c r="BB301" s="247" t="str">
        <f ca="1" t="shared" si="30"/>
        <v>No Vigente</v>
      </c>
      <c r="BC301" s="56"/>
      <c r="BD301" s="57">
        <v>43620</v>
      </c>
      <c r="BE301" s="57">
        <v>43709</v>
      </c>
      <c r="BF301" s="251" t="str">
        <f ca="1" t="shared" si="31"/>
        <v>activo</v>
      </c>
      <c r="BG301" s="72"/>
    </row>
    <row r="302" s="129" customFormat="1" ht="15" customHeight="1" spans="1:59">
      <c r="A302" s="145" t="s">
        <v>878</v>
      </c>
      <c r="B302" s="146" t="s">
        <v>879</v>
      </c>
      <c r="C302" s="146">
        <v>5289</v>
      </c>
      <c r="D302" s="147">
        <v>24925</v>
      </c>
      <c r="E302" s="175">
        <f ca="1" t="shared" si="27"/>
        <v>43990</v>
      </c>
      <c r="F302" s="176">
        <f ca="1" t="shared" si="28"/>
        <v>19065</v>
      </c>
      <c r="G302" s="177">
        <f ca="1" t="shared" si="29"/>
        <v>52</v>
      </c>
      <c r="H30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02" s="146">
        <v>1</v>
      </c>
      <c r="J302" s="147">
        <v>40731</v>
      </c>
      <c r="K302" s="146" t="s">
        <v>101</v>
      </c>
      <c r="L302" s="146" t="s">
        <v>60</v>
      </c>
      <c r="M302" s="146" t="s">
        <v>61</v>
      </c>
      <c r="N302" s="146" t="s">
        <v>62</v>
      </c>
      <c r="O302" s="146" t="s">
        <v>62</v>
      </c>
      <c r="P302" s="143" t="s">
        <v>63</v>
      </c>
      <c r="Q302" s="143" t="s">
        <v>63</v>
      </c>
      <c r="R302" s="146">
        <v>73</v>
      </c>
      <c r="S302" s="146">
        <v>81.5</v>
      </c>
      <c r="T302" s="146" t="s">
        <v>64</v>
      </c>
      <c r="U302" s="146">
        <v>140</v>
      </c>
      <c r="V302" s="178" t="str">
        <f>CHOOSE(MATCH(U:U,{0,1,140,150,160,800000000}),"VACIO","140 y -","140-150","150-160","&gt;160","")</f>
        <v>140-150</v>
      </c>
      <c r="W302" s="146">
        <v>90</v>
      </c>
      <c r="X302" s="178" t="str">
        <f>CHOOSE(MATCH(W:W,{0,1,90,120,800000000}),"VACIO","90 y -","90-120","&gt;120","")</f>
        <v>90-120</v>
      </c>
      <c r="Y302" s="146" t="s">
        <v>63</v>
      </c>
      <c r="Z302" s="146" t="s">
        <v>65</v>
      </c>
      <c r="AA302" s="146" t="s">
        <v>65</v>
      </c>
      <c r="AB302" s="146" t="s">
        <v>65</v>
      </c>
      <c r="AC302" s="146" t="s">
        <v>72</v>
      </c>
      <c r="AD302" s="196" t="s">
        <v>67</v>
      </c>
      <c r="AE302" s="197"/>
      <c r="AF302" s="197"/>
      <c r="AG302" s="219"/>
      <c r="AH302" s="219"/>
      <c r="AI302" s="197"/>
      <c r="AJ302" s="218">
        <v>92</v>
      </c>
      <c r="AK302" s="147">
        <v>43531</v>
      </c>
      <c r="AL302" s="146">
        <v>105</v>
      </c>
      <c r="AM302" s="146">
        <v>46</v>
      </c>
      <c r="AN302" s="178" t="str">
        <f>CHOOSE(MATCH(AM:AM,{0,1,100,800000000}),"VACIO","100 y -","100 y +","")</f>
        <v>100 y -</v>
      </c>
      <c r="AO302" s="146">
        <v>27</v>
      </c>
      <c r="AP302" s="146">
        <v>161</v>
      </c>
      <c r="AQ302" s="146"/>
      <c r="AR302" s="178" t="str">
        <f>CHOOSE(MATCH(AQ:AQ,{0,1,7,8,9,12,30}),"VACIO","7 y -","7-8","8-9","9-12","&gt;12","")</f>
        <v>VACIO</v>
      </c>
      <c r="AS302" s="146">
        <v>20</v>
      </c>
      <c r="AT302" s="178" t="str">
        <f>CHOOSE(MATCH(AS:AS,{0,0.1,30,80000000}),"VACIO","30 y -","30 y +","")</f>
        <v>30 y -</v>
      </c>
      <c r="AU302" s="146">
        <v>1</v>
      </c>
      <c r="AV302" s="236">
        <f>IFERROR(AS:AS/AU:AU,"")</f>
        <v>20</v>
      </c>
      <c r="AW302" s="178" t="str">
        <f>CHOOSE(MATCH(AV:AV,{0,0.1,30,80000000}),"VACIO","30 y -","30 y +","")</f>
        <v>30 y -</v>
      </c>
      <c r="AX302" s="242">
        <v>86</v>
      </c>
      <c r="AY302" s="178" t="str">
        <f ca="1">CHOOSE(MATCH(AX:AX,{0,1,15,30,45,60,80000000}),"VACIO","15 y -","15-29","30-44","45-59","60 y +","")</f>
        <v>60 y +</v>
      </c>
      <c r="AZ302" s="146" t="s">
        <v>76</v>
      </c>
      <c r="BA302" s="147"/>
      <c r="BB302" s="247" t="str">
        <f ca="1" t="shared" si="30"/>
        <v>No Vigente</v>
      </c>
      <c r="BC302" s="146"/>
      <c r="BD302" s="147">
        <v>43846</v>
      </c>
      <c r="BE302" s="144">
        <v>44013</v>
      </c>
      <c r="BF302" s="251" t="str">
        <f ca="1" t="shared" si="31"/>
        <v>activo</v>
      </c>
      <c r="BG302" s="189" t="s">
        <v>168</v>
      </c>
    </row>
    <row r="303" s="129" customFormat="1" ht="15" customHeight="1" spans="1:59">
      <c r="A303" s="145" t="s">
        <v>880</v>
      </c>
      <c r="B303" s="146" t="s">
        <v>881</v>
      </c>
      <c r="C303" s="146">
        <v>5184</v>
      </c>
      <c r="D303" s="147">
        <v>20704</v>
      </c>
      <c r="E303" s="175">
        <f ca="1" t="shared" si="27"/>
        <v>43990</v>
      </c>
      <c r="F303" s="176">
        <f ca="1" t="shared" si="28"/>
        <v>23286</v>
      </c>
      <c r="G303" s="177">
        <f ca="1" t="shared" si="29"/>
        <v>63</v>
      </c>
      <c r="H30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03" s="146">
        <v>1</v>
      </c>
      <c r="J303" s="147">
        <v>40366</v>
      </c>
      <c r="K303" s="146" t="s">
        <v>59</v>
      </c>
      <c r="L303" s="146" t="s">
        <v>102</v>
      </c>
      <c r="M303" s="146" t="s">
        <v>149</v>
      </c>
      <c r="N303" s="146" t="s">
        <v>62</v>
      </c>
      <c r="O303" s="146" t="s">
        <v>62</v>
      </c>
      <c r="P303" s="143" t="s">
        <v>63</v>
      </c>
      <c r="Q303" s="143" t="s">
        <v>63</v>
      </c>
      <c r="R303" s="146">
        <v>80.3</v>
      </c>
      <c r="S303" s="146">
        <v>75</v>
      </c>
      <c r="T303" s="146" t="s">
        <v>64</v>
      </c>
      <c r="U303" s="146">
        <v>180</v>
      </c>
      <c r="V303" s="178" t="str">
        <f>CHOOSE(MATCH(U:U,{0,1,140,150,160,800000000}),"VACIO","140 y -","140-150","150-160","&gt;160","")</f>
        <v>&gt;160</v>
      </c>
      <c r="W303" s="146">
        <v>98</v>
      </c>
      <c r="X303" s="178" t="str">
        <f>CHOOSE(MATCH(W:W,{0,1,90,120,800000000}),"VACIO","90 y -","90-120","&gt;120","")</f>
        <v>90-120</v>
      </c>
      <c r="Y303" s="146" t="s">
        <v>65</v>
      </c>
      <c r="Z303" s="146" t="s">
        <v>65</v>
      </c>
      <c r="AA303" s="146" t="s">
        <v>65</v>
      </c>
      <c r="AB303" s="146" t="s">
        <v>65</v>
      </c>
      <c r="AC303" s="146" t="s">
        <v>66</v>
      </c>
      <c r="AD303" s="196" t="s">
        <v>73</v>
      </c>
      <c r="AE303" s="198">
        <v>43074</v>
      </c>
      <c r="AF303" s="197" t="s">
        <v>74</v>
      </c>
      <c r="AG303" s="219"/>
      <c r="AH303" s="219"/>
      <c r="AI303" s="197"/>
      <c r="AJ303" s="218">
        <v>156</v>
      </c>
      <c r="AK303" s="147">
        <v>43244</v>
      </c>
      <c r="AL303" s="146">
        <v>229</v>
      </c>
      <c r="AM303" s="146">
        <v>136</v>
      </c>
      <c r="AN303" s="178" t="str">
        <f>CHOOSE(MATCH(AM:AM,{0,1,100,800000000}),"VACIO","100 y -","100 y +","")</f>
        <v>100 y +</v>
      </c>
      <c r="AO303" s="146">
        <v>31</v>
      </c>
      <c r="AP303" s="146">
        <v>309</v>
      </c>
      <c r="AQ303" s="146">
        <v>7.6</v>
      </c>
      <c r="AR303" s="178" t="str">
        <f>CHOOSE(MATCH(AQ:AQ,{0,1,7,8,9,12,30}),"VACIO","7 y -","7-8","8-9","9-12","&gt;12","")</f>
        <v>7-8</v>
      </c>
      <c r="AS303" s="146"/>
      <c r="AT303" s="178" t="str">
        <f>CHOOSE(MATCH(AS:AS,{0,0.1,30,80000000}),"VACIO","30 y -","30 y +","")</f>
        <v>VACIO</v>
      </c>
      <c r="AU303" s="146">
        <v>0.7</v>
      </c>
      <c r="AV303" s="236"/>
      <c r="AW303" s="178" t="str">
        <f>CHOOSE(MATCH(AV:AV,{0,0.1,30,80000000}),"VACIO","30 y -","30 y +","")</f>
        <v>VACIO</v>
      </c>
      <c r="AX303" s="242">
        <v>80.3</v>
      </c>
      <c r="AY303" s="178" t="str">
        <f ca="1">CHOOSE(MATCH(AX:AX,{0,1,15,30,45,60,80000000}),"VACIO","15 y -","15-29","30-44","45-59","60 y +","")</f>
        <v>60 y +</v>
      </c>
      <c r="AZ303" s="146" t="s">
        <v>155</v>
      </c>
      <c r="BA303" s="147">
        <v>42927</v>
      </c>
      <c r="BB303" s="247" t="str">
        <f ca="1" t="shared" si="30"/>
        <v>No Vigente</v>
      </c>
      <c r="BC303" s="146" t="s">
        <v>77</v>
      </c>
      <c r="BD303" s="147">
        <v>43663</v>
      </c>
      <c r="BE303" s="147">
        <v>43709</v>
      </c>
      <c r="BF303" s="251" t="str">
        <f ca="1" t="shared" si="31"/>
        <v>activo</v>
      </c>
      <c r="BG303" s="196"/>
    </row>
    <row r="304" s="129" customFormat="1" ht="15" customHeight="1" spans="1:59">
      <c r="A304" s="142" t="s">
        <v>882</v>
      </c>
      <c r="B304" s="143" t="s">
        <v>883</v>
      </c>
      <c r="C304" s="143">
        <v>4201</v>
      </c>
      <c r="D304" s="144">
        <v>20372</v>
      </c>
      <c r="E304" s="175">
        <f ca="1" t="shared" si="27"/>
        <v>43990</v>
      </c>
      <c r="F304" s="176">
        <f ca="1" t="shared" si="28"/>
        <v>23618</v>
      </c>
      <c r="G304" s="177">
        <f ca="1" t="shared" si="29"/>
        <v>64</v>
      </c>
      <c r="H30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04" s="143">
        <v>1</v>
      </c>
      <c r="J304" s="144">
        <v>42109</v>
      </c>
      <c r="K304" s="143" t="s">
        <v>59</v>
      </c>
      <c r="L304" s="143" t="s">
        <v>102</v>
      </c>
      <c r="M304" s="143" t="s">
        <v>884</v>
      </c>
      <c r="N304" s="143" t="s">
        <v>62</v>
      </c>
      <c r="O304" s="143" t="s">
        <v>62</v>
      </c>
      <c r="P304" s="143" t="s">
        <v>63</v>
      </c>
      <c r="Q304" s="143" t="s">
        <v>63</v>
      </c>
      <c r="R304" s="143">
        <v>82</v>
      </c>
      <c r="S304" s="143">
        <v>80</v>
      </c>
      <c r="T304" s="143" t="s">
        <v>64</v>
      </c>
      <c r="U304" s="143">
        <v>110</v>
      </c>
      <c r="V304" s="178" t="str">
        <f>CHOOSE(MATCH(U:U,{0,1,140,150,160,800000000}),"VACIO","140 y -","140-150","150-160","&gt;160","")</f>
        <v>140 y -</v>
      </c>
      <c r="W304" s="143">
        <v>70</v>
      </c>
      <c r="X304" s="178" t="str">
        <f>CHOOSE(MATCH(W:W,{0,1,90,120,800000000}),"VACIO","90 y -","90-120","&gt;120","")</f>
        <v>90 y -</v>
      </c>
      <c r="Y304" s="143" t="s">
        <v>63</v>
      </c>
      <c r="Z304" s="143" t="s">
        <v>65</v>
      </c>
      <c r="AA304" s="143" t="s">
        <v>65</v>
      </c>
      <c r="AB304" s="143" t="s">
        <v>63</v>
      </c>
      <c r="AC304" s="143" t="s">
        <v>72</v>
      </c>
      <c r="AD304" s="193" t="s">
        <v>73</v>
      </c>
      <c r="AE304" s="194">
        <v>43571</v>
      </c>
      <c r="AF304" s="195" t="s">
        <v>74</v>
      </c>
      <c r="AG304" s="216"/>
      <c r="AH304" s="216"/>
      <c r="AI304" s="195"/>
      <c r="AJ304" s="217">
        <v>104</v>
      </c>
      <c r="AK304" s="144">
        <v>43319</v>
      </c>
      <c r="AL304" s="143">
        <v>196</v>
      </c>
      <c r="AM304" s="143">
        <v>99</v>
      </c>
      <c r="AN304" s="178" t="str">
        <f>CHOOSE(MATCH(AM:AM,{0,1,100,800000000}),"VACIO","100 y -","100 y +","")</f>
        <v>100 y -</v>
      </c>
      <c r="AO304" s="143">
        <v>70</v>
      </c>
      <c r="AP304" s="143">
        <v>131</v>
      </c>
      <c r="AQ304" s="143">
        <v>6.3</v>
      </c>
      <c r="AR304" s="178" t="str">
        <f>CHOOSE(MATCH(AQ:AQ,{0,1,7,8,9,12,30}),"VACIO","7 y -","7-8","8-9","9-12","&gt;12","")</f>
        <v>7 y -</v>
      </c>
      <c r="AS304" s="143">
        <v>3</v>
      </c>
      <c r="AT304" s="178" t="str">
        <f>CHOOSE(MATCH(AS:AS,{0,0.1,30,80000000}),"VACIO","30 y -","30 y +","")</f>
        <v>30 y -</v>
      </c>
      <c r="AU304" s="143">
        <v>0.7</v>
      </c>
      <c r="AV304" s="236">
        <f>IFERROR(AS:AS/AU:AU,"")</f>
        <v>4.28571428571429</v>
      </c>
      <c r="AW304" s="178" t="str">
        <f>CHOOSE(MATCH(AV:AV,{0,0.1,30,80000000}),"VACIO","30 y -","30 y +","")</f>
        <v>30 y -</v>
      </c>
      <c r="AX304" s="242">
        <v>79.57</v>
      </c>
      <c r="AY304" s="178" t="str">
        <f ca="1">CHOOSE(MATCH(AX:AX,{0,1,15,30,45,60,80000000}),"VACIO","15 y -","15-29","30-44","45-59","60 y +","")</f>
        <v>60 y +</v>
      </c>
      <c r="AZ304" s="143" t="s">
        <v>76</v>
      </c>
      <c r="BA304" s="144">
        <v>43460</v>
      </c>
      <c r="BB304" s="247" t="str">
        <f ca="1" t="shared" si="30"/>
        <v>No Vigente</v>
      </c>
      <c r="BC304" s="143" t="s">
        <v>77</v>
      </c>
      <c r="BD304" s="144">
        <v>43571</v>
      </c>
      <c r="BE304" s="144">
        <v>43647</v>
      </c>
      <c r="BF304" s="251" t="str">
        <f ca="1" t="shared" si="31"/>
        <v>activo</v>
      </c>
      <c r="BG304" s="196"/>
    </row>
    <row r="305" s="129" customFormat="1" ht="15" customHeight="1" spans="1:59">
      <c r="A305" s="145" t="s">
        <v>885</v>
      </c>
      <c r="B305" s="146" t="s">
        <v>886</v>
      </c>
      <c r="C305" s="146">
        <v>4166</v>
      </c>
      <c r="D305" s="147">
        <v>18797</v>
      </c>
      <c r="E305" s="175">
        <f ca="1" t="shared" si="27"/>
        <v>43990</v>
      </c>
      <c r="F305" s="176">
        <f ca="1" t="shared" si="28"/>
        <v>25193</v>
      </c>
      <c r="G305" s="177">
        <f ca="1" t="shared" si="29"/>
        <v>68</v>
      </c>
      <c r="H30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05" s="146">
        <v>1</v>
      </c>
      <c r="J305" s="147">
        <v>38993</v>
      </c>
      <c r="K305" s="146" t="s">
        <v>59</v>
      </c>
      <c r="L305" s="146" t="s">
        <v>60</v>
      </c>
      <c r="M305" s="146"/>
      <c r="N305" s="146" t="s">
        <v>62</v>
      </c>
      <c r="O305" s="146" t="s">
        <v>62</v>
      </c>
      <c r="P305" s="143" t="s">
        <v>63</v>
      </c>
      <c r="Q305" s="143" t="s">
        <v>63</v>
      </c>
      <c r="R305" s="146">
        <v>54.6</v>
      </c>
      <c r="S305" s="190">
        <v>51.5</v>
      </c>
      <c r="T305" s="146" t="s">
        <v>71</v>
      </c>
      <c r="U305" s="146">
        <v>138</v>
      </c>
      <c r="V305" s="178" t="str">
        <f>CHOOSE(MATCH(U:U,{0,1,140,150,160,800000000}),"VACIO","140 y -","140-150","150-160","&gt;160","")</f>
        <v>140 y -</v>
      </c>
      <c r="W305" s="146">
        <v>80</v>
      </c>
      <c r="X305" s="178" t="str">
        <f>CHOOSE(MATCH(W:W,{0,1,90,120,800000000}),"VACIO","90 y -","90-120","&gt;120","")</f>
        <v>90 y -</v>
      </c>
      <c r="Y305" s="146" t="s">
        <v>63</v>
      </c>
      <c r="Z305" s="146" t="s">
        <v>65</v>
      </c>
      <c r="AA305" s="146" t="s">
        <v>63</v>
      </c>
      <c r="AB305" s="146" t="s">
        <v>63</v>
      </c>
      <c r="AC305" s="146" t="s">
        <v>66</v>
      </c>
      <c r="AD305" s="196" t="s">
        <v>74</v>
      </c>
      <c r="AE305" s="197"/>
      <c r="AF305" s="197"/>
      <c r="AG305" s="219" t="s">
        <v>63</v>
      </c>
      <c r="AH305" s="219"/>
      <c r="AI305" s="197"/>
      <c r="AJ305" s="218">
        <v>75</v>
      </c>
      <c r="AK305" s="147">
        <v>43880</v>
      </c>
      <c r="AL305" s="146">
        <v>201</v>
      </c>
      <c r="AM305" s="146">
        <v>118</v>
      </c>
      <c r="AN305" s="178" t="str">
        <f>CHOOSE(MATCH(AM:AM,{0;1;100;800000000}),"VACIO","100 y -","100 y +","")</f>
        <v>100 y +</v>
      </c>
      <c r="AO305" s="146">
        <v>60</v>
      </c>
      <c r="AP305" s="146">
        <v>108</v>
      </c>
      <c r="AQ305" s="146"/>
      <c r="AR305" s="178" t="str">
        <f>CHOOSE(MATCH(AQ:AQ,{0;1;7;8;9;12;30}),"VACIO","7 y -","7-8","8-9","9-12","&gt;12","")</f>
        <v>VACIO</v>
      </c>
      <c r="AS305" s="146">
        <v>7</v>
      </c>
      <c r="AT305" s="178" t="str">
        <f>CHOOSE(MATCH(AS:AS,{0,0.1,30,80000000}),"VACIO","30 y -","30 y +","")</f>
        <v>30 y -</v>
      </c>
      <c r="AU305" s="146">
        <v>0.7</v>
      </c>
      <c r="AV305" s="236">
        <v>0.119</v>
      </c>
      <c r="AW305" s="178" t="str">
        <f>CHOOSE(MATCH(AV:AV,{0,0.1,30,80000000}),"VACIO","30 y -","30 y +","")</f>
        <v>30 y -</v>
      </c>
      <c r="AX305" s="242">
        <v>89</v>
      </c>
      <c r="AY305" s="178" t="str">
        <f ca="1">CHOOSE(MATCH(AX:AX,{0,1,15,30,45,60,80000000}),"VACIO","15 y -","15-29","30-44","45-59","60 y +","")</f>
        <v>60 y +</v>
      </c>
      <c r="AZ305" s="146"/>
      <c r="BA305" s="147"/>
      <c r="BB305" s="247" t="str">
        <f ca="1" t="shared" si="30"/>
        <v>No Vigente</v>
      </c>
      <c r="BC305" s="146"/>
      <c r="BD305" s="147">
        <v>43901</v>
      </c>
      <c r="BE305" s="147">
        <v>44075</v>
      </c>
      <c r="BF305" s="251" t="str">
        <f ca="1" t="shared" si="31"/>
        <v>activo</v>
      </c>
      <c r="BG305" s="196"/>
    </row>
    <row r="306" s="129" customFormat="1" spans="1:59">
      <c r="A306" s="142" t="s">
        <v>887</v>
      </c>
      <c r="B306" s="143" t="s">
        <v>888</v>
      </c>
      <c r="C306" s="143">
        <v>7239</v>
      </c>
      <c r="D306" s="144">
        <v>21758</v>
      </c>
      <c r="E306" s="175">
        <f ca="1" t="shared" si="27"/>
        <v>43990</v>
      </c>
      <c r="F306" s="176">
        <f ca="1" t="shared" si="28"/>
        <v>22232</v>
      </c>
      <c r="G306" s="177">
        <f ca="1" t="shared" si="29"/>
        <v>60</v>
      </c>
      <c r="H30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06" s="183">
        <v>1</v>
      </c>
      <c r="J306" s="156">
        <v>43301</v>
      </c>
      <c r="K306" s="183" t="s">
        <v>59</v>
      </c>
      <c r="L306" s="183" t="s">
        <v>102</v>
      </c>
      <c r="M306" s="183"/>
      <c r="N306" s="183" t="s">
        <v>62</v>
      </c>
      <c r="O306" s="183" t="s">
        <v>62</v>
      </c>
      <c r="P306" s="143" t="s">
        <v>63</v>
      </c>
      <c r="Q306" s="143" t="s">
        <v>63</v>
      </c>
      <c r="R306" s="155">
        <v>54</v>
      </c>
      <c r="S306" s="155">
        <v>62</v>
      </c>
      <c r="T306" s="183" t="s">
        <v>85</v>
      </c>
      <c r="U306" s="155">
        <v>110</v>
      </c>
      <c r="V306" s="178" t="str">
        <f>CHOOSE(MATCH(U:U,{0,1,140,150,160,800000000}),"VACIO","140 y -","140-150","150-160","&gt;160","")</f>
        <v>140 y -</v>
      </c>
      <c r="W306" s="155">
        <v>62</v>
      </c>
      <c r="X306" s="178" t="str">
        <f>CHOOSE(MATCH(W:W,{0;1;90;120;800000000}),"VACIO","90 y -","90-120","&gt;120","")</f>
        <v>90 y -</v>
      </c>
      <c r="Y306" s="183" t="s">
        <v>65</v>
      </c>
      <c r="Z306" s="183" t="s">
        <v>65</v>
      </c>
      <c r="AA306" s="183" t="s">
        <v>65</v>
      </c>
      <c r="AB306" s="183" t="s">
        <v>63</v>
      </c>
      <c r="AC306" s="183" t="s">
        <v>66</v>
      </c>
      <c r="AD306" s="202" t="s">
        <v>73</v>
      </c>
      <c r="AE306" s="203">
        <v>43556</v>
      </c>
      <c r="AF306" s="204" t="s">
        <v>74</v>
      </c>
      <c r="AG306" s="222" t="s">
        <v>63</v>
      </c>
      <c r="AH306" s="222"/>
      <c r="AI306" s="204"/>
      <c r="AJ306" s="223">
        <v>64</v>
      </c>
      <c r="AK306" s="156">
        <v>43753</v>
      </c>
      <c r="AL306" s="155">
        <v>161</v>
      </c>
      <c r="AM306" s="155">
        <v>41</v>
      </c>
      <c r="AN306" s="178" t="str">
        <f>CHOOSE(MATCH(AM:AM,{0;1;100;800000000}),"VACIO","100 y -","100 y +","")</f>
        <v>100 y -</v>
      </c>
      <c r="AO306" s="155">
        <v>43</v>
      </c>
      <c r="AP306" s="155">
        <v>136</v>
      </c>
      <c r="AQ306" s="155">
        <v>9.8</v>
      </c>
      <c r="AR306" s="178" t="str">
        <f>CHOOSE(MATCH(AQ:AQ,{0,1,7,8,9,12,30}),"VACIO","7 y -","7-8","8-9","9-12","&gt;12","")</f>
        <v>9-12</v>
      </c>
      <c r="AS306" s="155">
        <v>20</v>
      </c>
      <c r="AT306" s="178" t="str">
        <f>CHOOSE(MATCH(AS:AS,{0,0.1,30,80000000}),"VACIO","30 y -","30 y +","")</f>
        <v>30 y -</v>
      </c>
      <c r="AU306" s="155">
        <v>0.8</v>
      </c>
      <c r="AV306" s="236">
        <v>14.3</v>
      </c>
      <c r="AW306" s="178" t="str">
        <f>CHOOSE(MATCH(AV:AV,{0,0.1,30,80000000}),"VACIO","30 y -","30 y +","")</f>
        <v>30 y -</v>
      </c>
      <c r="AX306" s="242">
        <v>80</v>
      </c>
      <c r="AY306" s="178" t="str">
        <f ca="1">CHOOSE(MATCH(AX:AX,{0,1,15,30,45,60,80000000}),"VACIO","15 y -","15-29","30-44","45-59","60 y +","")</f>
        <v>60 y +</v>
      </c>
      <c r="AZ306" s="183"/>
      <c r="BA306" s="156">
        <v>43482</v>
      </c>
      <c r="BB306" s="247" t="str">
        <f ca="1" t="shared" si="30"/>
        <v>No Vigente</v>
      </c>
      <c r="BC306" s="183" t="s">
        <v>77</v>
      </c>
      <c r="BD306" s="144">
        <v>43879</v>
      </c>
      <c r="BE306" s="144">
        <v>44044</v>
      </c>
      <c r="BF306" s="251" t="str">
        <f ca="1" t="shared" si="31"/>
        <v>activo</v>
      </c>
      <c r="BG306" s="193" t="s">
        <v>229</v>
      </c>
    </row>
    <row r="307" s="129" customFormat="1" ht="15" customHeight="1" spans="1:59">
      <c r="A307" s="145" t="s">
        <v>889</v>
      </c>
      <c r="B307" s="146" t="s">
        <v>890</v>
      </c>
      <c r="C307" s="146">
        <v>1101</v>
      </c>
      <c r="D307" s="147">
        <v>14471</v>
      </c>
      <c r="E307" s="175">
        <f ca="1" t="shared" si="27"/>
        <v>43990</v>
      </c>
      <c r="F307" s="176">
        <f ca="1" t="shared" si="28"/>
        <v>29519</v>
      </c>
      <c r="G307" s="177">
        <f ca="1" t="shared" si="29"/>
        <v>80</v>
      </c>
      <c r="H30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07" s="146">
        <v>1</v>
      </c>
      <c r="J307" s="147">
        <v>38295</v>
      </c>
      <c r="K307" s="146" t="s">
        <v>59</v>
      </c>
      <c r="L307" s="146" t="s">
        <v>60</v>
      </c>
      <c r="M307" s="146" t="s">
        <v>124</v>
      </c>
      <c r="N307" s="146" t="s">
        <v>62</v>
      </c>
      <c r="O307" s="146" t="s">
        <v>62</v>
      </c>
      <c r="P307" s="143" t="s">
        <v>63</v>
      </c>
      <c r="Q307" s="143" t="s">
        <v>63</v>
      </c>
      <c r="R307" s="146">
        <v>63.5</v>
      </c>
      <c r="S307" s="146">
        <v>61.4</v>
      </c>
      <c r="T307" s="146" t="s">
        <v>85</v>
      </c>
      <c r="U307" s="146">
        <v>130</v>
      </c>
      <c r="V307" s="178" t="str">
        <f>CHOOSE(MATCH(U:U,{0,1,140,150,160,800000000}),"VACIO","140 y -","140-150","150-160","&gt;160","")</f>
        <v>140 y -</v>
      </c>
      <c r="W307" s="146">
        <v>80</v>
      </c>
      <c r="X307" s="178" t="str">
        <f>CHOOSE(MATCH(W:W,{0,1,90,120,800000000}),"VACIO","90 y -","90-120","&gt;120","")</f>
        <v>90 y -</v>
      </c>
      <c r="Y307" s="146" t="s">
        <v>63</v>
      </c>
      <c r="Z307" s="146" t="s">
        <v>65</v>
      </c>
      <c r="AA307" s="146" t="s">
        <v>63</v>
      </c>
      <c r="AB307" s="146" t="s">
        <v>65</v>
      </c>
      <c r="AC307" s="146" t="s">
        <v>72</v>
      </c>
      <c r="AD307" s="196" t="s">
        <v>67</v>
      </c>
      <c r="AE307" s="197"/>
      <c r="AF307" s="197"/>
      <c r="AG307" s="219" t="s">
        <v>63</v>
      </c>
      <c r="AH307" s="219" t="s">
        <v>262</v>
      </c>
      <c r="AI307" s="198">
        <v>43558</v>
      </c>
      <c r="AJ307" s="218">
        <v>94</v>
      </c>
      <c r="AK307" s="147">
        <v>43748</v>
      </c>
      <c r="AL307" s="146">
        <v>130</v>
      </c>
      <c r="AM307" s="146">
        <v>68</v>
      </c>
      <c r="AN307" s="178" t="str">
        <f>CHOOSE(MATCH(AM:AM,{0;1;100;800000000}),"VACIO","100 y -","100 y +","")</f>
        <v>100 y -</v>
      </c>
      <c r="AO307" s="146">
        <v>39</v>
      </c>
      <c r="AP307" s="146">
        <v>114</v>
      </c>
      <c r="AQ307" s="146"/>
      <c r="AR307" s="178" t="str">
        <f>CHOOSE(MATCH(AQ:AQ,{0,1,7,8,9,12,30}),"VACIO","7 y -","7-8","8-9","9-12","&gt;12","")</f>
        <v>VACIO</v>
      </c>
      <c r="AS307" s="146">
        <v>1</v>
      </c>
      <c r="AT307" s="178" t="str">
        <f>CHOOSE(MATCH(AS:AS,{0,0.1,30,80000000}),"VACIO","30 y -","30 y +","")</f>
        <v>30 y -</v>
      </c>
      <c r="AU307" s="146">
        <v>1.3</v>
      </c>
      <c r="AV307" s="236"/>
      <c r="AW307" s="178" t="str">
        <f>CHOOSE(MATCH(AV:AV,{0,0.1,30,80000000}),"VACIO","30 y -","30 y +","")</f>
        <v>VACIO</v>
      </c>
      <c r="AX307" s="242">
        <v>38</v>
      </c>
      <c r="AY307" s="178" t="str">
        <f ca="1">CHOOSE(MATCH(AX:AX,{0,1,15,30,45,60,80000000}),"VACIO","15 y -","15-29","30-44","45-59","60 y +","")</f>
        <v>30-44</v>
      </c>
      <c r="AZ307" s="146" t="s">
        <v>76</v>
      </c>
      <c r="BA307" s="147"/>
      <c r="BB307" s="247" t="str">
        <f ca="1" t="shared" si="30"/>
        <v>No Vigente</v>
      </c>
      <c r="BC307" s="146"/>
      <c r="BD307" s="147">
        <v>43837</v>
      </c>
      <c r="BE307" s="147">
        <v>44013</v>
      </c>
      <c r="BF307" s="251" t="str">
        <f ca="1" t="shared" si="31"/>
        <v>activo</v>
      </c>
      <c r="BG307" s="196" t="s">
        <v>848</v>
      </c>
    </row>
    <row r="308" s="129" customFormat="1" ht="15" customHeight="1" spans="1:59">
      <c r="A308" s="145" t="s">
        <v>891</v>
      </c>
      <c r="B308" s="146" t="s">
        <v>892</v>
      </c>
      <c r="C308" s="146">
        <v>4368</v>
      </c>
      <c r="D308" s="147">
        <v>20511</v>
      </c>
      <c r="E308" s="175">
        <f ca="1" t="shared" si="27"/>
        <v>43990</v>
      </c>
      <c r="F308" s="176">
        <f ca="1" t="shared" si="28"/>
        <v>23479</v>
      </c>
      <c r="G308" s="177">
        <f ca="1" t="shared" si="29"/>
        <v>64</v>
      </c>
      <c r="H30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08" s="146">
        <v>1</v>
      </c>
      <c r="J308" s="147">
        <v>40637</v>
      </c>
      <c r="K308" s="146" t="s">
        <v>59</v>
      </c>
      <c r="L308" s="146" t="s">
        <v>60</v>
      </c>
      <c r="M308" s="146" t="s">
        <v>893</v>
      </c>
      <c r="N308" s="146" t="s">
        <v>62</v>
      </c>
      <c r="O308" s="146" t="s">
        <v>62</v>
      </c>
      <c r="P308" s="166" t="s">
        <v>63</v>
      </c>
      <c r="Q308" s="166" t="s">
        <v>63</v>
      </c>
      <c r="R308" s="146">
        <v>68</v>
      </c>
      <c r="S308" s="146">
        <v>67</v>
      </c>
      <c r="T308" s="146" t="s">
        <v>85</v>
      </c>
      <c r="U308" s="146">
        <v>110</v>
      </c>
      <c r="V308" s="178" t="str">
        <f>CHOOSE(MATCH(U:U,{0,1,140,150,160,800000000}),"VACIO","140 y -","140-150","150-160","&gt;160","")</f>
        <v>140 y -</v>
      </c>
      <c r="W308" s="146">
        <v>60</v>
      </c>
      <c r="X308" s="178" t="str">
        <f>CHOOSE(MATCH(W:W,{0,1,90,120,800000000}),"VACIO","90 y -","90-120","&gt;120","")</f>
        <v>90 y -</v>
      </c>
      <c r="Y308" s="146" t="s">
        <v>63</v>
      </c>
      <c r="Z308" s="146" t="s">
        <v>65</v>
      </c>
      <c r="AA308" s="146" t="s">
        <v>63</v>
      </c>
      <c r="AB308" s="146" t="s">
        <v>65</v>
      </c>
      <c r="AC308" s="146" t="s">
        <v>72</v>
      </c>
      <c r="AD308" s="196" t="s">
        <v>67</v>
      </c>
      <c r="AE308" s="197"/>
      <c r="AF308" s="197"/>
      <c r="AG308" s="219" t="s">
        <v>63</v>
      </c>
      <c r="AH308" s="219"/>
      <c r="AI308" s="197"/>
      <c r="AJ308" s="218">
        <v>89</v>
      </c>
      <c r="AK308" s="147">
        <v>43659</v>
      </c>
      <c r="AL308" s="146">
        <v>159</v>
      </c>
      <c r="AM308" s="146">
        <v>81</v>
      </c>
      <c r="AN308" s="178" t="str">
        <f>CHOOSE(MATCH(AM:AM,{0,1,100,800000000}),"VACIO","100 y -","100 y +","")</f>
        <v>100 y -</v>
      </c>
      <c r="AO308" s="146">
        <v>59</v>
      </c>
      <c r="AP308" s="146">
        <v>128</v>
      </c>
      <c r="AQ308" s="146"/>
      <c r="AR308" s="178" t="str">
        <f>CHOOSE(MATCH(AQ:AQ,{0,1,7,8,9,12,30}),"VACIO","7 y -","7-8","8-9","9-12","&gt;12","")</f>
        <v>VACIO</v>
      </c>
      <c r="AS308" s="146">
        <v>1</v>
      </c>
      <c r="AT308" s="178" t="str">
        <f>CHOOSE(MATCH(AS:AS,{0,0.1,30,80000000}),"VACIO","30 y -","30 y +","")</f>
        <v>30 y -</v>
      </c>
      <c r="AU308" s="146">
        <v>0.7</v>
      </c>
      <c r="AV308" s="236">
        <v>1.89</v>
      </c>
      <c r="AW308" s="178" t="str">
        <f>CHOOSE(MATCH(AV:AV,{0,0.1,30,80000000}),"VACIO","30 y -","30 y +","")</f>
        <v>30 y -</v>
      </c>
      <c r="AX308" s="242">
        <v>92</v>
      </c>
      <c r="AY308" s="178" t="str">
        <f ca="1">CHOOSE(MATCH(AX:AX,{0,1,15,30,45,60,80000000}),"VACIO","15 y -","15-29","30-44","45-59","60 y +","")</f>
        <v>60 y +</v>
      </c>
      <c r="AZ308" s="146" t="s">
        <v>76</v>
      </c>
      <c r="BA308" s="147"/>
      <c r="BB308" s="247" t="str">
        <f ca="1" t="shared" si="30"/>
        <v>No Vigente</v>
      </c>
      <c r="BC308" s="146"/>
      <c r="BD308" s="147">
        <v>43659</v>
      </c>
      <c r="BE308" s="147">
        <v>44013</v>
      </c>
      <c r="BF308" s="251" t="str">
        <f ca="1" t="shared" si="31"/>
        <v>activo</v>
      </c>
      <c r="BG308" s="196"/>
    </row>
    <row r="309" s="129" customFormat="1" ht="15" customHeight="1" spans="1:59">
      <c r="A309" s="145" t="s">
        <v>894</v>
      </c>
      <c r="B309" s="146" t="s">
        <v>895</v>
      </c>
      <c r="C309" s="146">
        <v>382</v>
      </c>
      <c r="D309" s="147">
        <v>24597</v>
      </c>
      <c r="E309" s="175">
        <f ca="1" t="shared" si="27"/>
        <v>43990</v>
      </c>
      <c r="F309" s="176">
        <f ca="1" t="shared" si="28"/>
        <v>19393</v>
      </c>
      <c r="G309" s="177">
        <f ca="1" t="shared" si="29"/>
        <v>53</v>
      </c>
      <c r="H30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09" s="146">
        <v>1</v>
      </c>
      <c r="J309" s="147">
        <v>39477</v>
      </c>
      <c r="K309" s="146" t="s">
        <v>59</v>
      </c>
      <c r="L309" s="146" t="s">
        <v>60</v>
      </c>
      <c r="M309" s="146" t="s">
        <v>149</v>
      </c>
      <c r="N309" s="146" t="s">
        <v>62</v>
      </c>
      <c r="O309" s="146" t="s">
        <v>62</v>
      </c>
      <c r="P309" s="143" t="s">
        <v>63</v>
      </c>
      <c r="Q309" s="143" t="s">
        <v>63</v>
      </c>
      <c r="R309" s="146">
        <v>72.5</v>
      </c>
      <c r="S309" s="146">
        <v>69.4</v>
      </c>
      <c r="T309" s="146" t="s">
        <v>85</v>
      </c>
      <c r="U309" s="146">
        <v>120</v>
      </c>
      <c r="V309" s="178" t="str">
        <f>CHOOSE(MATCH(U:U,{0,1,140,150,160,800000000}),"VACIO","140 y -","140-150","150-160","&gt;160","")</f>
        <v>140 y -</v>
      </c>
      <c r="W309" s="146">
        <v>80</v>
      </c>
      <c r="X309" s="178" t="str">
        <f>CHOOSE(MATCH(W:W,{0,1,90,120,800000000}),"VACIO","90 y -","90-120","&gt;120","")</f>
        <v>90 y -</v>
      </c>
      <c r="Y309" s="146" t="s">
        <v>63</v>
      </c>
      <c r="Z309" s="146" t="s">
        <v>65</v>
      </c>
      <c r="AA309" s="146" t="s">
        <v>63</v>
      </c>
      <c r="AB309" s="146" t="s">
        <v>65</v>
      </c>
      <c r="AC309" s="146" t="s">
        <v>66</v>
      </c>
      <c r="AD309" s="196" t="s">
        <v>67</v>
      </c>
      <c r="AE309" s="197"/>
      <c r="AF309" s="197"/>
      <c r="AG309" s="219" t="s">
        <v>63</v>
      </c>
      <c r="AH309" s="219"/>
      <c r="AI309" s="197"/>
      <c r="AJ309" s="218">
        <v>97</v>
      </c>
      <c r="AK309" s="147">
        <v>43381</v>
      </c>
      <c r="AL309" s="146">
        <v>149</v>
      </c>
      <c r="AM309" s="146">
        <v>62</v>
      </c>
      <c r="AN309" s="178" t="str">
        <f>CHOOSE(MATCH(AM:AM,{0,1,100,800000000}),"VACIO","100 y -","100 y +","")</f>
        <v>100 y -</v>
      </c>
      <c r="AO309" s="146">
        <v>54</v>
      </c>
      <c r="AP309" s="146">
        <v>165</v>
      </c>
      <c r="AQ309" s="146"/>
      <c r="AR309" s="178" t="str">
        <f>CHOOSE(MATCH(AQ:AQ,{0;1;7;8;9;12;30}),"VACIO","7 y -","7-8","8-9","9-12","&gt;12","")</f>
        <v>VACIO</v>
      </c>
      <c r="AS309" s="146"/>
      <c r="AT309" s="178" t="str">
        <f>CHOOSE(MATCH(AS:AS,{0,0.1,30,80000000}),"VACIO","30 y -","30 y +","")</f>
        <v>VACIO</v>
      </c>
      <c r="AU309" s="146">
        <v>0.8</v>
      </c>
      <c r="AV309" s="236"/>
      <c r="AW309" s="178" t="str">
        <f>CHOOSE(MATCH(AV:AV,{0,0.1,30,80000000}),"VACIO","30 y -","30 y +","")</f>
        <v>VACIO</v>
      </c>
      <c r="AX309" s="242">
        <v>85</v>
      </c>
      <c r="AY309" s="178" t="str">
        <f ca="1">CHOOSE(MATCH(AX:AX,{0,1,15,30,45,60,80000000}),"VACIO","15 y -","15-29","30-44","45-59","60 y +","")</f>
        <v>60 y +</v>
      </c>
      <c r="AZ309" s="146" t="s">
        <v>76</v>
      </c>
      <c r="BA309" s="147"/>
      <c r="BB309" s="247" t="str">
        <f ca="1" t="shared" si="30"/>
        <v>No Vigente</v>
      </c>
      <c r="BC309" s="146"/>
      <c r="BD309" s="147">
        <v>43846</v>
      </c>
      <c r="BE309" s="147">
        <v>44013</v>
      </c>
      <c r="BF309" s="251" t="str">
        <f ca="1" t="shared" si="31"/>
        <v>activo</v>
      </c>
      <c r="BG309" s="166"/>
    </row>
    <row r="310" s="129" customFormat="1" ht="15" customHeight="1" spans="1:59">
      <c r="A310" s="145" t="s">
        <v>896</v>
      </c>
      <c r="B310" s="146" t="s">
        <v>897</v>
      </c>
      <c r="C310" s="146">
        <v>249</v>
      </c>
      <c r="D310" s="147">
        <v>17484</v>
      </c>
      <c r="E310" s="175">
        <f ca="1" t="shared" si="27"/>
        <v>43990</v>
      </c>
      <c r="F310" s="176">
        <f ca="1" t="shared" si="28"/>
        <v>26506</v>
      </c>
      <c r="G310" s="177">
        <f ca="1" t="shared" si="29"/>
        <v>72</v>
      </c>
      <c r="H31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10" s="146">
        <v>1</v>
      </c>
      <c r="J310" s="147">
        <v>39483</v>
      </c>
      <c r="K310" s="146" t="s">
        <v>59</v>
      </c>
      <c r="L310" s="146" t="s">
        <v>102</v>
      </c>
      <c r="M310" s="146"/>
      <c r="N310" s="146" t="s">
        <v>62</v>
      </c>
      <c r="O310" s="146" t="s">
        <v>62</v>
      </c>
      <c r="P310" s="143" t="s">
        <v>63</v>
      </c>
      <c r="Q310" s="143" t="s">
        <v>63</v>
      </c>
      <c r="R310" s="146">
        <v>88</v>
      </c>
      <c r="S310" s="146">
        <v>98.5</v>
      </c>
      <c r="T310" s="146" t="s">
        <v>64</v>
      </c>
      <c r="U310" s="146">
        <v>140</v>
      </c>
      <c r="V310" s="178" t="str">
        <f>CHOOSE(MATCH(U:U,{0,1,140,150,160,800000000}),"VACIO","140 y -","140-150","150-160","&gt;160","")</f>
        <v>140-150</v>
      </c>
      <c r="W310" s="146">
        <v>80</v>
      </c>
      <c r="X310" s="178" t="str">
        <f>CHOOSE(MATCH(W:W,{0,1,90,120,800000000}),"VACIO","90 y -","90-120","&gt;120","")</f>
        <v>90 y -</v>
      </c>
      <c r="Y310" s="146" t="s">
        <v>63</v>
      </c>
      <c r="Z310" s="146" t="s">
        <v>65</v>
      </c>
      <c r="AA310" s="146" t="s">
        <v>65</v>
      </c>
      <c r="AB310" s="146" t="s">
        <v>63</v>
      </c>
      <c r="AC310" s="146" t="s">
        <v>72</v>
      </c>
      <c r="AD310" s="196" t="s">
        <v>73</v>
      </c>
      <c r="AE310" s="198">
        <v>43742</v>
      </c>
      <c r="AF310" s="197" t="s">
        <v>333</v>
      </c>
      <c r="AG310" s="219" t="s">
        <v>63</v>
      </c>
      <c r="AH310" s="219" t="s">
        <v>898</v>
      </c>
      <c r="AI310" s="198">
        <v>43475</v>
      </c>
      <c r="AJ310" s="218">
        <v>133</v>
      </c>
      <c r="AK310" s="147">
        <v>43419</v>
      </c>
      <c r="AL310" s="146">
        <v>203</v>
      </c>
      <c r="AM310" s="146">
        <v>111</v>
      </c>
      <c r="AN310" s="178" t="str">
        <f>CHOOSE(MATCH(AM:AM,{0,1,100,800000000}),"VACIO","100 y -","100 y +","")</f>
        <v>100 y +</v>
      </c>
      <c r="AO310" s="146">
        <v>53</v>
      </c>
      <c r="AP310" s="146">
        <v>191</v>
      </c>
      <c r="AQ310" s="146">
        <v>6.4</v>
      </c>
      <c r="AR310" s="178" t="str">
        <f>CHOOSE(MATCH(AQ:AQ,{0,1,7,8,9,12,30}),"VACIO","7 y -","7-8","8-9","9-12","&gt;12","")</f>
        <v>7 y -</v>
      </c>
      <c r="AS310" s="146">
        <v>5</v>
      </c>
      <c r="AT310" s="178" t="str">
        <f>CHOOSE(MATCH(AS:AS,{0,0.1,30,80000000}),"VACIO","30 y -","30 y +","")</f>
        <v>30 y -</v>
      </c>
      <c r="AU310" s="146">
        <v>0.8</v>
      </c>
      <c r="AV310" s="236">
        <v>1.5</v>
      </c>
      <c r="AW310" s="178" t="str">
        <f>CHOOSE(MATCH(AV:AV,{0,0.1,30,80000000}),"VACIO","30 y -","30 y +","")</f>
        <v>30 y -</v>
      </c>
      <c r="AX310" s="242">
        <v>74</v>
      </c>
      <c r="AY310" s="178" t="str">
        <f ca="1">CHOOSE(MATCH(AX:AX,{0,1,15,30,45,60,80000000}),"VACIO","15 y -","15-29","30-44","45-59","60 y +","")</f>
        <v>60 y +</v>
      </c>
      <c r="AZ310" s="146"/>
      <c r="BA310" s="147">
        <v>42233</v>
      </c>
      <c r="BB310" s="247" t="str">
        <f ca="1" t="shared" si="30"/>
        <v>No Vigente</v>
      </c>
      <c r="BC310" s="146" t="s">
        <v>77</v>
      </c>
      <c r="BD310" s="147">
        <v>43837</v>
      </c>
      <c r="BE310" s="147">
        <v>43922</v>
      </c>
      <c r="BF310" s="251" t="str">
        <f ca="1" t="shared" si="31"/>
        <v>activo</v>
      </c>
      <c r="BG310" s="196"/>
    </row>
    <row r="311" s="129" customFormat="1" ht="15" customHeight="1" spans="1:59">
      <c r="A311" s="142" t="s">
        <v>899</v>
      </c>
      <c r="B311" s="143" t="s">
        <v>900</v>
      </c>
      <c r="C311" s="143">
        <v>2325</v>
      </c>
      <c r="D311" s="144">
        <v>20622</v>
      </c>
      <c r="E311" s="175">
        <f ca="1" t="shared" si="27"/>
        <v>43990</v>
      </c>
      <c r="F311" s="176">
        <f ca="1" t="shared" si="28"/>
        <v>23368</v>
      </c>
      <c r="G311" s="177">
        <f ca="1" t="shared" si="29"/>
        <v>63</v>
      </c>
      <c r="H31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11" s="143">
        <v>1</v>
      </c>
      <c r="J311" s="144">
        <v>42818</v>
      </c>
      <c r="K311" s="143" t="s">
        <v>59</v>
      </c>
      <c r="L311" s="143" t="s">
        <v>60</v>
      </c>
      <c r="M311" s="143"/>
      <c r="N311" s="143" t="s">
        <v>62</v>
      </c>
      <c r="O311" s="143" t="s">
        <v>62</v>
      </c>
      <c r="P311" s="143" t="s">
        <v>63</v>
      </c>
      <c r="Q311" s="143" t="s">
        <v>63</v>
      </c>
      <c r="R311" s="143">
        <v>54.5</v>
      </c>
      <c r="S311" s="143">
        <v>51</v>
      </c>
      <c r="T311" s="143" t="s">
        <v>76</v>
      </c>
      <c r="U311" s="143">
        <v>132</v>
      </c>
      <c r="V311" s="178" t="str">
        <f>CHOOSE(MATCH(U:U,{0,1,140,150,160,800000000}),"VACIO","140 y -","140-150","150-160","&gt;160","")</f>
        <v>140 y -</v>
      </c>
      <c r="W311" s="143">
        <v>86</v>
      </c>
      <c r="X311" s="178" t="str">
        <f>CHOOSE(MATCH(W:W,{0,1,90,120,800000000}),"VACIO","90 y -","90-120","&gt;120","")</f>
        <v>90 y -</v>
      </c>
      <c r="Y311" s="143" t="s">
        <v>63</v>
      </c>
      <c r="Z311" s="143" t="s">
        <v>65</v>
      </c>
      <c r="AA311" s="143" t="s">
        <v>63</v>
      </c>
      <c r="AB311" s="143" t="s">
        <v>63</v>
      </c>
      <c r="AC311" s="143" t="s">
        <v>72</v>
      </c>
      <c r="AD311" s="193" t="s">
        <v>74</v>
      </c>
      <c r="AE311" s="195"/>
      <c r="AF311" s="195"/>
      <c r="AG311" s="216" t="s">
        <v>63</v>
      </c>
      <c r="AH311" s="216"/>
      <c r="AI311" s="195"/>
      <c r="AJ311" s="217">
        <v>92</v>
      </c>
      <c r="AK311" s="144">
        <v>43447</v>
      </c>
      <c r="AL311" s="143">
        <v>174</v>
      </c>
      <c r="AM311" s="143">
        <v>96</v>
      </c>
      <c r="AN311" s="178" t="str">
        <f>CHOOSE(MATCH(AM:AM,{0,1,100,800000000}),"VACIO","100 y -","100 y +","")</f>
        <v>100 y -</v>
      </c>
      <c r="AO311" s="143">
        <v>47</v>
      </c>
      <c r="AP311" s="143">
        <v>81</v>
      </c>
      <c r="AQ311" s="143"/>
      <c r="AR311" s="178" t="str">
        <f>CHOOSE(MATCH(AQ:AQ,{0,1,7,8,9,12,30}),"VACIO","7 y -","7-8","8-9","9-12","&gt;12","")</f>
        <v>VACIO</v>
      </c>
      <c r="AS311" s="143">
        <v>34</v>
      </c>
      <c r="AT311" s="178" t="str">
        <f>CHOOSE(MATCH(AS:AS,{0,0.1,30,80000000}),"VACIO","30 y -","30 y +","")</f>
        <v>30 y +</v>
      </c>
      <c r="AU311" s="143">
        <v>0.7</v>
      </c>
      <c r="AV311" s="236"/>
      <c r="AW311" s="178" t="str">
        <f>CHOOSE(MATCH(AV:AV,{0,0.1,30,80000000}),"VACIO","30 y -","30 y +","")</f>
        <v>VACIO</v>
      </c>
      <c r="AX311" s="242">
        <v>92</v>
      </c>
      <c r="AY311" s="178" t="str">
        <f ca="1">CHOOSE(MATCH(AX:AX,{0,1,15,30,45,60,80000000}),"VACIO","15 y -","15-29","30-44","45-59","60 y +","")</f>
        <v>60 y +</v>
      </c>
      <c r="AZ311" s="143" t="s">
        <v>76</v>
      </c>
      <c r="BA311" s="144"/>
      <c r="BB311" s="247" t="str">
        <f ca="1" t="shared" si="30"/>
        <v>No Vigente</v>
      </c>
      <c r="BC311" s="143"/>
      <c r="BD311" s="147">
        <v>43887</v>
      </c>
      <c r="BE311" s="144">
        <v>43739</v>
      </c>
      <c r="BF311" s="251" t="str">
        <f ca="1" t="shared" si="31"/>
        <v>activo</v>
      </c>
      <c r="BG311" s="193"/>
    </row>
    <row r="312" s="129" customFormat="1" ht="15" customHeight="1" spans="1:59">
      <c r="A312" s="145" t="s">
        <v>901</v>
      </c>
      <c r="B312" s="146" t="s">
        <v>902</v>
      </c>
      <c r="C312" s="146">
        <v>4815</v>
      </c>
      <c r="D312" s="147">
        <v>13699</v>
      </c>
      <c r="E312" s="175">
        <f ca="1" t="shared" ref="E312:E374" si="32">TODAY()</f>
        <v>43990</v>
      </c>
      <c r="F312" s="176">
        <f ca="1" t="shared" si="28"/>
        <v>30291</v>
      </c>
      <c r="G312" s="177">
        <f ca="1" t="shared" si="29"/>
        <v>82</v>
      </c>
      <c r="H312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12" s="146">
        <v>1</v>
      </c>
      <c r="J312" s="147">
        <v>39741</v>
      </c>
      <c r="K312" s="146" t="s">
        <v>101</v>
      </c>
      <c r="L312" s="146" t="s">
        <v>102</v>
      </c>
      <c r="M312" s="146" t="s">
        <v>149</v>
      </c>
      <c r="N312" s="146" t="s">
        <v>62</v>
      </c>
      <c r="O312" s="146" t="s">
        <v>62</v>
      </c>
      <c r="P312" s="143" t="s">
        <v>63</v>
      </c>
      <c r="Q312" s="143" t="s">
        <v>63</v>
      </c>
      <c r="R312" s="146">
        <v>73</v>
      </c>
      <c r="S312" s="146">
        <v>71.5</v>
      </c>
      <c r="T312" s="146" t="s">
        <v>85</v>
      </c>
      <c r="U312" s="146">
        <v>132</v>
      </c>
      <c r="V312" s="178" t="str">
        <f>CHOOSE(MATCH(U:U,{0,1,140,150,160,800000000}),"VACIO","140 y -","140-150","150-160","&gt;160","")</f>
        <v>140 y -</v>
      </c>
      <c r="W312" s="146">
        <v>80</v>
      </c>
      <c r="X312" s="178" t="str">
        <f>CHOOSE(MATCH(W:W,{0,1,90,120,800000000}),"VACIO","90 y -","90-120","&gt;120","")</f>
        <v>90 y -</v>
      </c>
      <c r="Y312" s="146" t="s">
        <v>63</v>
      </c>
      <c r="Z312" s="146" t="s">
        <v>65</v>
      </c>
      <c r="AA312" s="146" t="s">
        <v>65</v>
      </c>
      <c r="AB312" s="146" t="s">
        <v>65</v>
      </c>
      <c r="AC312" s="146" t="s">
        <v>72</v>
      </c>
      <c r="AD312" s="196" t="s">
        <v>73</v>
      </c>
      <c r="AE312" s="198">
        <v>43826</v>
      </c>
      <c r="AF312" s="197" t="s">
        <v>73</v>
      </c>
      <c r="AG312" s="219" t="s">
        <v>63</v>
      </c>
      <c r="AH312" s="219" t="s">
        <v>293</v>
      </c>
      <c r="AI312" s="198">
        <v>43482</v>
      </c>
      <c r="AJ312" s="218">
        <v>103</v>
      </c>
      <c r="AK312" s="147">
        <v>43683</v>
      </c>
      <c r="AL312" s="146">
        <v>142</v>
      </c>
      <c r="AM312" s="146">
        <v>65</v>
      </c>
      <c r="AN312" s="178" t="str">
        <f>CHOOSE(MATCH(AM:AM,{0,1,100,800000000}),"VACIO","100 y -","100 y +","")</f>
        <v>100 y -</v>
      </c>
      <c r="AO312" s="146">
        <v>50</v>
      </c>
      <c r="AP312" s="146">
        <v>135</v>
      </c>
      <c r="AQ312" s="146">
        <v>6.5</v>
      </c>
      <c r="AR312" s="178" t="str">
        <f>CHOOSE(MATCH(AQ:AQ,{0,1,7,8,9,12,30}),"VACIO","7 y -","7-8","8-9","9-12","&gt;12","")</f>
        <v>7 y -</v>
      </c>
      <c r="AS312" s="146">
        <v>210</v>
      </c>
      <c r="AT312" s="178" t="str">
        <f>CHOOSE(MATCH(AS:AS,{0,0.1,30,80000000}),"VACIO","30 y -","30 y +","")</f>
        <v>30 y +</v>
      </c>
      <c r="AU312" s="146">
        <v>1.5</v>
      </c>
      <c r="AV312" s="236">
        <f>IFERROR(AS:AS/AU:AU,"")</f>
        <v>140</v>
      </c>
      <c r="AW312" s="178" t="str">
        <f>CHOOSE(MATCH(AV:AV,{0,0.1,30,80000000}),"VACIO","30 y -","30 y +","")</f>
        <v>30 y +</v>
      </c>
      <c r="AX312" s="242">
        <v>42</v>
      </c>
      <c r="AY312" s="178" t="str">
        <f ca="1">CHOOSE(MATCH(AX:AX,{0;1;15;30;45;60;80000000}),"VACIO","15 y -","15-29","30-44","45-59","60 y +","")</f>
        <v>30-44</v>
      </c>
      <c r="AZ312" s="146"/>
      <c r="BA312" s="147"/>
      <c r="BB312" s="247" t="str">
        <f ca="1" t="shared" si="30"/>
        <v>No Vigente</v>
      </c>
      <c r="BC312" s="146"/>
      <c r="BD312" s="147">
        <v>43826</v>
      </c>
      <c r="BE312" s="147">
        <v>43862</v>
      </c>
      <c r="BF312" s="251" t="str">
        <f ca="1" t="shared" si="31"/>
        <v>activo</v>
      </c>
      <c r="BG312" s="196"/>
    </row>
    <row r="313" s="129" customFormat="1" ht="15" customHeight="1" spans="1:59">
      <c r="A313" s="145" t="s">
        <v>903</v>
      </c>
      <c r="B313" s="146" t="s">
        <v>904</v>
      </c>
      <c r="C313" s="146">
        <v>2896</v>
      </c>
      <c r="D313" s="147">
        <v>20258</v>
      </c>
      <c r="E313" s="175">
        <f ca="1" t="shared" si="32"/>
        <v>43990</v>
      </c>
      <c r="F313" s="176">
        <f ca="1" t="shared" si="28"/>
        <v>23732</v>
      </c>
      <c r="G313" s="177">
        <f ca="1" t="shared" si="29"/>
        <v>64</v>
      </c>
      <c r="H31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13" s="146">
        <v>1</v>
      </c>
      <c r="J313" s="147">
        <v>40822</v>
      </c>
      <c r="K313" s="146" t="s">
        <v>101</v>
      </c>
      <c r="L313" s="146" t="s">
        <v>102</v>
      </c>
      <c r="M313" s="146" t="s">
        <v>149</v>
      </c>
      <c r="N313" s="146" t="s">
        <v>62</v>
      </c>
      <c r="O313" s="146" t="s">
        <v>62</v>
      </c>
      <c r="P313" s="143" t="s">
        <v>63</v>
      </c>
      <c r="Q313" s="143" t="s">
        <v>63</v>
      </c>
      <c r="R313" s="146">
        <v>69</v>
      </c>
      <c r="S313" s="146">
        <v>63</v>
      </c>
      <c r="T313" s="146" t="s">
        <v>64</v>
      </c>
      <c r="U313" s="146">
        <v>128</v>
      </c>
      <c r="V313" s="178" t="str">
        <f>CHOOSE(MATCH(U:U,{0,1,140,150,160,800000000}),"VACIO","140 y -","140-150","150-160","&gt;160","")</f>
        <v>140 y -</v>
      </c>
      <c r="W313" s="146">
        <v>68</v>
      </c>
      <c r="X313" s="178" t="str">
        <f>CHOOSE(MATCH(W:W,{0,1,90,120,800000000}),"VACIO","90 y -","90-120","&gt;120","")</f>
        <v>90 y -</v>
      </c>
      <c r="Y313" s="146" t="s">
        <v>63</v>
      </c>
      <c r="Z313" s="146" t="s">
        <v>63</v>
      </c>
      <c r="AA313" s="146" t="s">
        <v>65</v>
      </c>
      <c r="AB313" s="146" t="s">
        <v>65</v>
      </c>
      <c r="AC313" s="146" t="s">
        <v>72</v>
      </c>
      <c r="AD313" s="196" t="s">
        <v>73</v>
      </c>
      <c r="AE313" s="198">
        <v>43642</v>
      </c>
      <c r="AF313" s="197" t="s">
        <v>73</v>
      </c>
      <c r="AG313" s="219" t="s">
        <v>63</v>
      </c>
      <c r="AH313" s="219"/>
      <c r="AI313" s="197"/>
      <c r="AJ313" s="218">
        <v>107</v>
      </c>
      <c r="AK313" s="147">
        <v>43622</v>
      </c>
      <c r="AL313" s="146">
        <v>153</v>
      </c>
      <c r="AM313" s="146">
        <v>86</v>
      </c>
      <c r="AN313" s="178" t="str">
        <f>CHOOSE(MATCH(AM:AM,{0,1,100,800000000}),"VACIO","100 y -","100 y +","")</f>
        <v>100 y -</v>
      </c>
      <c r="AO313" s="146">
        <v>47</v>
      </c>
      <c r="AP313" s="146">
        <v>100</v>
      </c>
      <c r="AQ313" s="146">
        <v>5.7</v>
      </c>
      <c r="AR313" s="178" t="str">
        <f>CHOOSE(MATCH(AQ:AQ,{0,1,7,8,9,12,30}),"VACIO","7 y -","7-8","8-9","9-12","&gt;12","")</f>
        <v>7 y -</v>
      </c>
      <c r="AS313" s="146">
        <v>10</v>
      </c>
      <c r="AT313" s="178" t="str">
        <f>CHOOSE(MATCH(AS:AS,{0,0.1,30,80000000}),"VACIO","30 y -","30 y +","")</f>
        <v>30 y -</v>
      </c>
      <c r="AU313" s="146">
        <v>0.8</v>
      </c>
      <c r="AV313" s="236">
        <f>IFERROR(AS:AS/AU:AU,"")</f>
        <v>12.5</v>
      </c>
      <c r="AW313" s="178" t="str">
        <f>CHOOSE(MATCH(AV:AV,{0;0.1;30;80000000}),"VACIO","30 y -","30 y +","")</f>
        <v>30 y -</v>
      </c>
      <c r="AX313" s="242">
        <v>94</v>
      </c>
      <c r="AY313" s="178" t="str">
        <f ca="1">CHOOSE(MATCH(AX:AX,{0,1,15,30,45,60,80000000}),"VACIO","15 y -","15-29","30-44","45-59","60 y +","")</f>
        <v>60 y +</v>
      </c>
      <c r="AZ313" s="146" t="s">
        <v>76</v>
      </c>
      <c r="BA313" s="147">
        <v>42905</v>
      </c>
      <c r="BB313" s="247" t="str">
        <f ca="1" t="shared" si="30"/>
        <v>No Vigente</v>
      </c>
      <c r="BC313" s="146" t="s">
        <v>77</v>
      </c>
      <c r="BD313" s="147">
        <v>43642</v>
      </c>
      <c r="BE313" s="147">
        <v>43800</v>
      </c>
      <c r="BF313" s="251" t="str">
        <f ca="1" t="shared" si="31"/>
        <v>activo</v>
      </c>
      <c r="BG313" s="208"/>
    </row>
    <row r="314" s="129" customFormat="1" ht="15" customHeight="1" spans="1:59">
      <c r="A314" s="142" t="s">
        <v>905</v>
      </c>
      <c r="B314" s="143" t="s">
        <v>906</v>
      </c>
      <c r="C314" s="143">
        <v>879</v>
      </c>
      <c r="D314" s="144">
        <v>27359</v>
      </c>
      <c r="E314" s="175">
        <f ca="1" t="shared" si="32"/>
        <v>43990</v>
      </c>
      <c r="F314" s="176">
        <f ca="1" t="shared" si="28"/>
        <v>16631</v>
      </c>
      <c r="G314" s="177">
        <f ca="1" t="shared" si="29"/>
        <v>45</v>
      </c>
      <c r="H314" s="178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314" s="143">
        <v>1</v>
      </c>
      <c r="J314" s="144">
        <v>43172</v>
      </c>
      <c r="K314" s="143" t="s">
        <v>101</v>
      </c>
      <c r="L314" s="143" t="s">
        <v>60</v>
      </c>
      <c r="M314" s="143" t="s">
        <v>907</v>
      </c>
      <c r="N314" s="143"/>
      <c r="O314" s="143"/>
      <c r="P314" s="143" t="s">
        <v>63</v>
      </c>
      <c r="Q314" s="143" t="s">
        <v>63</v>
      </c>
      <c r="R314" s="143">
        <v>85.5</v>
      </c>
      <c r="S314" s="143">
        <v>85.5</v>
      </c>
      <c r="T314" s="143" t="s">
        <v>85</v>
      </c>
      <c r="U314" s="143">
        <v>138</v>
      </c>
      <c r="V314" s="178" t="str">
        <f>CHOOSE(MATCH(U:U,{0;1;140;150;160;800000000}),"VACIO","140 y -","140-150","150-160","&gt;160","")</f>
        <v>140 y -</v>
      </c>
      <c r="W314" s="143">
        <v>76</v>
      </c>
      <c r="X314" s="178" t="str">
        <f>CHOOSE(MATCH(W:W,{0,1,90,120,800000000}),"VACIO","90 y -","90-120","&gt;120","")</f>
        <v>90 y -</v>
      </c>
      <c r="Y314" s="143" t="s">
        <v>63</v>
      </c>
      <c r="Z314" s="143" t="s">
        <v>65</v>
      </c>
      <c r="AA314" s="143" t="s">
        <v>63</v>
      </c>
      <c r="AB314" s="143" t="s">
        <v>65</v>
      </c>
      <c r="AC314" s="143" t="s">
        <v>72</v>
      </c>
      <c r="AD314" s="193" t="s">
        <v>67</v>
      </c>
      <c r="AE314" s="195"/>
      <c r="AF314" s="195"/>
      <c r="AG314" s="216"/>
      <c r="AH314" s="216"/>
      <c r="AI314" s="195"/>
      <c r="AJ314" s="217">
        <v>84</v>
      </c>
      <c r="AK314" s="144">
        <v>43154</v>
      </c>
      <c r="AL314" s="143">
        <v>226</v>
      </c>
      <c r="AM314" s="143">
        <v>160</v>
      </c>
      <c r="AN314" s="178" t="str">
        <f>CHOOSE(MATCH(AM:AM,{0;1;100;800000000}),"VACIO","100 y -","100 y +","")</f>
        <v>100 y +</v>
      </c>
      <c r="AO314" s="143">
        <v>52</v>
      </c>
      <c r="AP314" s="143">
        <v>71</v>
      </c>
      <c r="AQ314" s="143"/>
      <c r="AR314" s="178" t="str">
        <f>CHOOSE(MATCH(AQ:AQ,{0,1,7,8,9,12,30}),"VACIO","7 y -","7-8","8-9","9-12","&gt;12","")</f>
        <v>VACIO</v>
      </c>
      <c r="AS314" s="143"/>
      <c r="AT314" s="178" t="str">
        <f>CHOOSE(MATCH(AS:AS,{0,0.1,30,80000000}),"VACIO","30 y -","30 y +","")</f>
        <v>VACIO</v>
      </c>
      <c r="AU314" s="143">
        <v>0.9</v>
      </c>
      <c r="AV314" s="236"/>
      <c r="AW314" s="178" t="str">
        <f>CHOOSE(MATCH(AV:AV,{0,0.1,30,80000000}),"VACIO","30 y -","30 y +","")</f>
        <v>VACIO</v>
      </c>
      <c r="AX314" s="242"/>
      <c r="AY314" s="178" t="str">
        <f ca="1">CHOOSE(MATCH(AX:AX,{0,1,15,30,45,60,80000000}),"VACIO","15 y -","15-29","30-44","45-59","60 y +","")</f>
        <v>VACIO</v>
      </c>
      <c r="AZ314" s="143" t="s">
        <v>76</v>
      </c>
      <c r="BA314" s="144"/>
      <c r="BB314" s="247" t="str">
        <f ca="1" t="shared" si="30"/>
        <v>No Vigente</v>
      </c>
      <c r="BC314" s="143"/>
      <c r="BD314" s="144">
        <v>43172</v>
      </c>
      <c r="BE314" s="144">
        <v>43356</v>
      </c>
      <c r="BF314" s="251" t="str">
        <f ca="1" t="shared" si="31"/>
        <v>pasivo</v>
      </c>
      <c r="BG314" s="193"/>
    </row>
    <row r="315" s="129" customFormat="1" ht="15" customHeight="1" spans="1:59">
      <c r="A315" s="142" t="s">
        <v>908</v>
      </c>
      <c r="B315" s="184" t="s">
        <v>909</v>
      </c>
      <c r="C315" s="184">
        <v>4922</v>
      </c>
      <c r="D315" s="185">
        <v>24761</v>
      </c>
      <c r="E315" s="175">
        <f ca="1" t="shared" si="32"/>
        <v>43990</v>
      </c>
      <c r="F315" s="176">
        <f ca="1" t="shared" si="28"/>
        <v>19229</v>
      </c>
      <c r="G315" s="177">
        <f ca="1" t="shared" si="29"/>
        <v>52</v>
      </c>
      <c r="H315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315" s="143">
        <v>1</v>
      </c>
      <c r="J315" s="144">
        <v>42556</v>
      </c>
      <c r="K315" s="143" t="s">
        <v>101</v>
      </c>
      <c r="L315" s="143" t="s">
        <v>60</v>
      </c>
      <c r="M315" s="143"/>
      <c r="N315" s="143" t="s">
        <v>62</v>
      </c>
      <c r="O315" s="143" t="s">
        <v>62</v>
      </c>
      <c r="P315" s="143" t="s">
        <v>63</v>
      </c>
      <c r="Q315" s="143" t="s">
        <v>63</v>
      </c>
      <c r="R315" s="143">
        <v>94.5</v>
      </c>
      <c r="S315" s="143">
        <v>91.5</v>
      </c>
      <c r="T315" s="143" t="s">
        <v>85</v>
      </c>
      <c r="U315" s="143">
        <v>130</v>
      </c>
      <c r="V315" s="178" t="str">
        <f>CHOOSE(MATCH(U:U,{0,1,140,150,160,800000000}),"VACIO","140 y -","140-150","150-160","&gt;160","")</f>
        <v>140 y -</v>
      </c>
      <c r="W315" s="143">
        <v>70</v>
      </c>
      <c r="X315" s="178" t="str">
        <f>CHOOSE(MATCH(W:W,{0,1,90,120,800000000}),"VACIO","90 y -","90-120","&gt;120","")</f>
        <v>90 y -</v>
      </c>
      <c r="Y315" s="143" t="s">
        <v>63</v>
      </c>
      <c r="Z315" s="143" t="s">
        <v>65</v>
      </c>
      <c r="AA315" s="143" t="s">
        <v>63</v>
      </c>
      <c r="AB315" s="143" t="s">
        <v>65</v>
      </c>
      <c r="AC315" s="143" t="s">
        <v>72</v>
      </c>
      <c r="AD315" s="193" t="s">
        <v>67</v>
      </c>
      <c r="AE315" s="195"/>
      <c r="AF315" s="195"/>
      <c r="AG315" s="216" t="s">
        <v>63</v>
      </c>
      <c r="AH315" s="216"/>
      <c r="AI315" s="195"/>
      <c r="AJ315" s="217">
        <v>93</v>
      </c>
      <c r="AK315" s="144">
        <v>42919</v>
      </c>
      <c r="AL315" s="143">
        <v>156</v>
      </c>
      <c r="AM315" s="143">
        <v>83</v>
      </c>
      <c r="AN315" s="178" t="str">
        <f>CHOOSE(MATCH(AM:AM,{0,1,100,800000000}),"VACIO","100 y -","100 y +","")</f>
        <v>100 y -</v>
      </c>
      <c r="AO315" s="143">
        <v>32</v>
      </c>
      <c r="AP315" s="143">
        <v>206</v>
      </c>
      <c r="AQ315" s="143"/>
      <c r="AR315" s="178" t="str">
        <f>CHOOSE(MATCH(AQ:AQ,{0,1,7,8,9,12,30}),"VACIO","7 y -","7-8","8-9","9-12","&gt;12","")</f>
        <v>VACIO</v>
      </c>
      <c r="AS315" s="143"/>
      <c r="AT315" s="178" t="str">
        <f>CHOOSE(MATCH(AS:AS,{0,0.1,30,80000000}),"VACIO","30 y -","30 y +","")</f>
        <v>VACIO</v>
      </c>
      <c r="AU315" s="143">
        <v>1.1</v>
      </c>
      <c r="AV315" s="236"/>
      <c r="AW315" s="178" t="str">
        <f>CHOOSE(MATCH(AV:AV,{0,0.1,30,80000000}),"VACIO","30 y -","30 y +","")</f>
        <v>VACIO</v>
      </c>
      <c r="AX315" s="242">
        <v>99</v>
      </c>
      <c r="AY315" s="178" t="str">
        <f ca="1">CHOOSE(MATCH(AX:AX,{0,1,15,30,45,60,80000000}),"VACIO","15 y -","15-29","30-44","45-59","60 y +","")</f>
        <v>60 y +</v>
      </c>
      <c r="AZ315" s="143"/>
      <c r="BA315" s="144"/>
      <c r="BB315" s="247" t="str">
        <f ca="1" t="shared" si="30"/>
        <v>No Vigente</v>
      </c>
      <c r="BC315" s="143"/>
      <c r="BD315" s="144">
        <v>43638</v>
      </c>
      <c r="BE315" s="144">
        <v>43678</v>
      </c>
      <c r="BF315" s="251" t="str">
        <f ca="1" t="shared" si="31"/>
        <v>activo</v>
      </c>
      <c r="BG315" s="193" t="s">
        <v>910</v>
      </c>
    </row>
    <row r="316" s="129" customFormat="1" ht="15" customHeight="1" spans="1:59">
      <c r="A316" s="145" t="s">
        <v>911</v>
      </c>
      <c r="B316" s="146" t="s">
        <v>912</v>
      </c>
      <c r="C316" s="146">
        <v>4993</v>
      </c>
      <c r="D316" s="147">
        <v>12149</v>
      </c>
      <c r="E316" s="175">
        <f ca="1" t="shared" si="32"/>
        <v>43990</v>
      </c>
      <c r="F316" s="176">
        <f ca="1" t="shared" si="28"/>
        <v>31841</v>
      </c>
      <c r="G316" s="177">
        <f ca="1" t="shared" si="29"/>
        <v>87</v>
      </c>
      <c r="H31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16" s="146">
        <v>1</v>
      </c>
      <c r="J316" s="147">
        <v>35256</v>
      </c>
      <c r="K316" s="146" t="s">
        <v>101</v>
      </c>
      <c r="L316" s="146" t="s">
        <v>60</v>
      </c>
      <c r="M316" s="146" t="s">
        <v>149</v>
      </c>
      <c r="N316" s="146" t="s">
        <v>62</v>
      </c>
      <c r="O316" s="146" t="s">
        <v>62</v>
      </c>
      <c r="P316" s="143" t="s">
        <v>65</v>
      </c>
      <c r="Q316" s="143" t="s">
        <v>63</v>
      </c>
      <c r="R316" s="146">
        <v>85.5</v>
      </c>
      <c r="S316" s="146">
        <v>86.5</v>
      </c>
      <c r="T316" s="146" t="s">
        <v>64</v>
      </c>
      <c r="U316" s="146">
        <v>140</v>
      </c>
      <c r="V316" s="178" t="str">
        <f>CHOOSE(MATCH(U:U,{0,1,140,150,160,800000000}),"VACIO","140 y -","140-150","150-160","&gt;160","")</f>
        <v>140-150</v>
      </c>
      <c r="W316" s="146">
        <v>80</v>
      </c>
      <c r="X316" s="178" t="str">
        <f>CHOOSE(MATCH(W:W,{0;1;90;120;800000000}),"VACIO","90 y -","90-120","&gt;120","")</f>
        <v>90 y -</v>
      </c>
      <c r="Y316" s="146" t="s">
        <v>63</v>
      </c>
      <c r="Z316" s="146" t="s">
        <v>65</v>
      </c>
      <c r="AA316" s="146" t="s">
        <v>65</v>
      </c>
      <c r="AB316" s="146" t="s">
        <v>65</v>
      </c>
      <c r="AC316" s="146" t="s">
        <v>72</v>
      </c>
      <c r="AD316" s="196" t="s">
        <v>73</v>
      </c>
      <c r="AE316" s="197"/>
      <c r="AF316" s="197"/>
      <c r="AG316" s="219" t="s">
        <v>63</v>
      </c>
      <c r="AH316" s="219" t="s">
        <v>709</v>
      </c>
      <c r="AI316" s="198">
        <v>43808</v>
      </c>
      <c r="AJ316" s="218">
        <v>87</v>
      </c>
      <c r="AK316" s="147">
        <v>43861</v>
      </c>
      <c r="AL316" s="146">
        <v>156</v>
      </c>
      <c r="AM316" s="146">
        <v>86</v>
      </c>
      <c r="AN316" s="178" t="str">
        <f>CHOOSE(MATCH(AM:AM,{0,1,100,800000000}),"VACIO","100 y -","100 y +","")</f>
        <v>100 y -</v>
      </c>
      <c r="AO316" s="146">
        <v>31</v>
      </c>
      <c r="AP316" s="146">
        <v>189</v>
      </c>
      <c r="AQ316" s="146"/>
      <c r="AR316" s="178" t="str">
        <f>CHOOSE(MATCH(AQ:AQ,{0;1;7;8;9;12;30}),"VACIO","7 y -","7-8","8-9","9-12","&gt;12","")</f>
        <v>VACIO</v>
      </c>
      <c r="AS316" s="146">
        <v>29</v>
      </c>
      <c r="AT316" s="178" t="str">
        <f>CHOOSE(MATCH(AS:AS,{0,0.1,30,80000000}),"VACIO","30 y -","30 y +","")</f>
        <v>30 y -</v>
      </c>
      <c r="AU316" s="146">
        <v>1.64</v>
      </c>
      <c r="AV316" s="236">
        <v>2.3</v>
      </c>
      <c r="AW316" s="178" t="str">
        <f>CHOOSE(MATCH(AV:AV,{0,0.1,30,80000000}),"VACIO","30 y -","30 y +","")</f>
        <v>30 y -</v>
      </c>
      <c r="AX316" s="242">
        <v>35</v>
      </c>
      <c r="AY316" s="178" t="str">
        <f ca="1">CHOOSE(MATCH(AX:AX,{0,1,15,30,45,60,80000000}),"VACIO","15 y -","15-29","30-44","45-59","60 y +","")</f>
        <v>30-44</v>
      </c>
      <c r="AZ316" s="146" t="s">
        <v>155</v>
      </c>
      <c r="BA316" s="147"/>
      <c r="BB316" s="247" t="str">
        <f ca="1" t="shared" si="30"/>
        <v>No Vigente</v>
      </c>
      <c r="BC316" s="146"/>
      <c r="BD316" s="147">
        <v>43861</v>
      </c>
      <c r="BE316" s="147">
        <v>44044</v>
      </c>
      <c r="BF316" s="251" t="str">
        <f ca="1" t="shared" si="31"/>
        <v>activo</v>
      </c>
      <c r="BG316" s="196"/>
    </row>
    <row r="317" s="129" customFormat="1" ht="15" customHeight="1" spans="1:59">
      <c r="A317" s="145" t="s">
        <v>913</v>
      </c>
      <c r="B317" s="146" t="s">
        <v>914</v>
      </c>
      <c r="C317" s="146">
        <v>30</v>
      </c>
      <c r="D317" s="147">
        <v>21949</v>
      </c>
      <c r="E317" s="175">
        <f ca="1" t="shared" si="32"/>
        <v>43990</v>
      </c>
      <c r="F317" s="176">
        <f ca="1" t="shared" si="28"/>
        <v>22041</v>
      </c>
      <c r="G317" s="177">
        <f ca="1" t="shared" si="29"/>
        <v>60</v>
      </c>
      <c r="H31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17" s="146">
        <v>1</v>
      </c>
      <c r="J317" s="147">
        <v>41064</v>
      </c>
      <c r="K317" s="146" t="s">
        <v>101</v>
      </c>
      <c r="L317" s="146" t="s">
        <v>60</v>
      </c>
      <c r="M317" s="146" t="s">
        <v>915</v>
      </c>
      <c r="N317" s="146" t="s">
        <v>62</v>
      </c>
      <c r="O317" s="146" t="s">
        <v>62</v>
      </c>
      <c r="P317" s="143" t="s">
        <v>63</v>
      </c>
      <c r="Q317" s="143" t="s">
        <v>63</v>
      </c>
      <c r="R317" s="146">
        <v>95</v>
      </c>
      <c r="S317" s="146">
        <v>85</v>
      </c>
      <c r="T317" s="146" t="s">
        <v>64</v>
      </c>
      <c r="U317" s="146">
        <v>128</v>
      </c>
      <c r="V317" s="178" t="str">
        <f>CHOOSE(MATCH(U:U,{0,1,140,150,160,800000000}),"VACIO","140 y -","140-150","150-160","&gt;160","")</f>
        <v>140 y -</v>
      </c>
      <c r="W317" s="146">
        <v>80</v>
      </c>
      <c r="X317" s="178" t="str">
        <f>CHOOSE(MATCH(W:W,{0,1,90,120,800000000}),"VACIO","90 y -","90-120","&gt;120","")</f>
        <v>90 y -</v>
      </c>
      <c r="Y317" s="146" t="s">
        <v>63</v>
      </c>
      <c r="Z317" s="146" t="s">
        <v>65</v>
      </c>
      <c r="AA317" s="146" t="s">
        <v>65</v>
      </c>
      <c r="AB317" s="146" t="s">
        <v>63</v>
      </c>
      <c r="AC317" s="146" t="s">
        <v>72</v>
      </c>
      <c r="AD317" s="196" t="s">
        <v>67</v>
      </c>
      <c r="AE317" s="197"/>
      <c r="AF317" s="197"/>
      <c r="AG317" s="219" t="s">
        <v>63</v>
      </c>
      <c r="AH317" s="219"/>
      <c r="AI317" s="197"/>
      <c r="AJ317" s="218">
        <v>94</v>
      </c>
      <c r="AK317" s="147">
        <v>43838</v>
      </c>
      <c r="AL317" s="146">
        <v>163</v>
      </c>
      <c r="AM317" s="146">
        <v>95</v>
      </c>
      <c r="AN317" s="178" t="str">
        <f>CHOOSE(MATCH(AM:AM,{0,1,100,800000000}),"VACIO","100 y -","100 y +","")</f>
        <v>100 y -</v>
      </c>
      <c r="AO317" s="146">
        <v>38</v>
      </c>
      <c r="AP317" s="146">
        <v>144</v>
      </c>
      <c r="AQ317" s="146">
        <v>5.2</v>
      </c>
      <c r="AR317" s="178" t="str">
        <f>CHOOSE(MATCH(AQ:AQ,{0,1,7,8,9,12,30}),"VACIO","7 y -","7-8","8-9","9-12","&gt;12","")</f>
        <v>7 y -</v>
      </c>
      <c r="AS317" s="146">
        <v>5.7</v>
      </c>
      <c r="AT317" s="178" t="str">
        <f>CHOOSE(MATCH(AS:AS,{0,0.1,30,80000000}),"VACIO","30 y -","30 y +","")</f>
        <v>30 y -</v>
      </c>
      <c r="AU317" s="146">
        <v>0.9</v>
      </c>
      <c r="AV317" s="236">
        <v>0.005</v>
      </c>
      <c r="AW317" s="178" t="str">
        <f>CHOOSE(MATCH(AV:AV,{0,0.1,30,80000000}),"VACIO","30 y -","30 y +","")</f>
        <v>VACIO</v>
      </c>
      <c r="AX317" s="242">
        <v>93</v>
      </c>
      <c r="AY317" s="178" t="str">
        <f ca="1">CHOOSE(MATCH(AX:AX,{0,1,15,30,45,60,80000000}),"VACIO","15 y -","15-29","30-44","45-59","60 y +","")</f>
        <v>60 y +</v>
      </c>
      <c r="AZ317" s="146"/>
      <c r="BA317" s="147"/>
      <c r="BB317" s="247" t="str">
        <f ca="1" t="shared" si="30"/>
        <v>No Vigente</v>
      </c>
      <c r="BC317" s="146"/>
      <c r="BD317" s="147">
        <v>43850</v>
      </c>
      <c r="BE317" s="147">
        <v>44013</v>
      </c>
      <c r="BF317" s="251" t="str">
        <f ca="1" t="shared" si="31"/>
        <v>activo</v>
      </c>
      <c r="BG317" s="196"/>
    </row>
    <row r="318" s="129" customFormat="1" ht="15" customHeight="1" spans="1:59">
      <c r="A318" s="142" t="s">
        <v>916</v>
      </c>
      <c r="B318" s="143" t="s">
        <v>917</v>
      </c>
      <c r="C318" s="143">
        <v>981</v>
      </c>
      <c r="D318" s="144">
        <v>29364</v>
      </c>
      <c r="E318" s="175">
        <f ca="1" t="shared" si="32"/>
        <v>43990</v>
      </c>
      <c r="F318" s="176">
        <f ca="1" t="shared" si="28"/>
        <v>14626</v>
      </c>
      <c r="G318" s="177">
        <f ca="1" t="shared" si="29"/>
        <v>40</v>
      </c>
      <c r="H318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318" s="143">
        <v>1</v>
      </c>
      <c r="J318" s="144">
        <v>41734</v>
      </c>
      <c r="K318" s="143" t="s">
        <v>59</v>
      </c>
      <c r="L318" s="143" t="s">
        <v>70</v>
      </c>
      <c r="M318" s="143"/>
      <c r="N318" s="143" t="s">
        <v>62</v>
      </c>
      <c r="O318" s="143" t="s">
        <v>62</v>
      </c>
      <c r="P318" s="143" t="s">
        <v>63</v>
      </c>
      <c r="Q318" s="143" t="s">
        <v>63</v>
      </c>
      <c r="R318" s="143">
        <v>74</v>
      </c>
      <c r="S318" s="143">
        <v>79.5</v>
      </c>
      <c r="T318" s="143" t="s">
        <v>64</v>
      </c>
      <c r="U318" s="143">
        <v>134</v>
      </c>
      <c r="V318" s="178" t="str">
        <f>CHOOSE(MATCH(U:U,{0,1,140,150,160,800000000}),"VACIO","140 y -","140-150","150-160","&gt;160","")</f>
        <v>140 y -</v>
      </c>
      <c r="W318" s="143">
        <v>80</v>
      </c>
      <c r="X318" s="178" t="str">
        <f>CHOOSE(MATCH(W:W,{0,1,90,120,800000000}),"VACIO","90 y -","90-120","&gt;120","")</f>
        <v>90 y -</v>
      </c>
      <c r="Y318" s="143" t="s">
        <v>65</v>
      </c>
      <c r="Z318" s="143" t="s">
        <v>63</v>
      </c>
      <c r="AA318" s="143" t="s">
        <v>63</v>
      </c>
      <c r="AB318" s="143" t="s">
        <v>63</v>
      </c>
      <c r="AC318" s="143" t="s">
        <v>72</v>
      </c>
      <c r="AD318" s="193" t="s">
        <v>73</v>
      </c>
      <c r="AE318" s="194">
        <v>43518</v>
      </c>
      <c r="AF318" s="195" t="s">
        <v>74</v>
      </c>
      <c r="AG318" s="216" t="s">
        <v>63</v>
      </c>
      <c r="AH318" s="216"/>
      <c r="AI318" s="195"/>
      <c r="AJ318" s="217">
        <v>179</v>
      </c>
      <c r="AK318" s="144">
        <v>43398</v>
      </c>
      <c r="AL318" s="143">
        <v>119</v>
      </c>
      <c r="AM318" s="143">
        <v>56</v>
      </c>
      <c r="AN318" s="178" t="str">
        <f>CHOOSE(MATCH(AM:AM,{0,1,100,800000000}),"VACIO","100 y -","100 y +","")</f>
        <v>100 y -</v>
      </c>
      <c r="AO318" s="143">
        <v>49</v>
      </c>
      <c r="AP318" s="143">
        <v>68</v>
      </c>
      <c r="AQ318" s="143"/>
      <c r="AR318" s="178" t="str">
        <f>CHOOSE(MATCH(AQ:AQ,{0,1,7,8,9,12,30}),"VACIO","7 y -","7-8","8-9","9-12","&gt;12","")</f>
        <v>VACIO</v>
      </c>
      <c r="AS318" s="143">
        <v>9</v>
      </c>
      <c r="AT318" s="178" t="str">
        <f>CHOOSE(MATCH(AS:AS,{0,0.1,30,80000000}),"VACIO","30 y -","30 y +","")</f>
        <v>30 y -</v>
      </c>
      <c r="AU318" s="143">
        <v>0.6</v>
      </c>
      <c r="AV318" s="236"/>
      <c r="AW318" s="178" t="str">
        <f>CHOOSE(MATCH(AV:AV,{0,0.1,30,80000000}),"VACIO","30 y -","30 y +","")</f>
        <v>VACIO</v>
      </c>
      <c r="AX318" s="242"/>
      <c r="AY318" s="178" t="str">
        <f ca="1">CHOOSE(MATCH(AX:AX,{0,1,15,30,45,60,80000000}),"VACIO","15 y -","15-29","30-44","45-59","60 y +","")</f>
        <v>VACIO</v>
      </c>
      <c r="AZ318" s="143"/>
      <c r="BA318" s="144">
        <v>43482</v>
      </c>
      <c r="BB318" s="247" t="str">
        <f ca="1" t="shared" si="30"/>
        <v>No Vigente</v>
      </c>
      <c r="BC318" s="143"/>
      <c r="BD318" s="144">
        <v>43818</v>
      </c>
      <c r="BE318" s="144">
        <v>43922</v>
      </c>
      <c r="BF318" s="251" t="str">
        <f ca="1" t="shared" si="31"/>
        <v>activo</v>
      </c>
      <c r="BG318" s="196"/>
    </row>
    <row r="319" s="129" customFormat="1" ht="15" customHeight="1" spans="1:59">
      <c r="A319" s="145" t="s">
        <v>918</v>
      </c>
      <c r="B319" s="146" t="s">
        <v>919</v>
      </c>
      <c r="C319" s="146">
        <v>1335</v>
      </c>
      <c r="D319" s="147">
        <v>23122</v>
      </c>
      <c r="E319" s="175">
        <f ca="1" t="shared" si="32"/>
        <v>43990</v>
      </c>
      <c r="F319" s="176">
        <f ca="1" t="shared" si="28"/>
        <v>20868</v>
      </c>
      <c r="G319" s="177">
        <f ca="1" t="shared" si="29"/>
        <v>57</v>
      </c>
      <c r="H31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19" s="146">
        <v>1</v>
      </c>
      <c r="J319" s="147">
        <v>37718</v>
      </c>
      <c r="K319" s="146" t="s">
        <v>59</v>
      </c>
      <c r="L319" s="146" t="s">
        <v>102</v>
      </c>
      <c r="M319" s="146"/>
      <c r="N319" s="146" t="s">
        <v>62</v>
      </c>
      <c r="O319" s="146" t="s">
        <v>62</v>
      </c>
      <c r="P319" s="143" t="s">
        <v>63</v>
      </c>
      <c r="Q319" s="143" t="s">
        <v>63</v>
      </c>
      <c r="R319" s="146">
        <v>70</v>
      </c>
      <c r="S319" s="146">
        <v>70.5</v>
      </c>
      <c r="T319" s="146" t="s">
        <v>64</v>
      </c>
      <c r="U319" s="146">
        <v>142</v>
      </c>
      <c r="V319" s="178" t="str">
        <f>CHOOSE(MATCH(U:U,{0,1,140,150,160,800000000}),"VACIO","140 y -","140-150","150-160","&gt;160","")</f>
        <v>140-150</v>
      </c>
      <c r="W319" s="146">
        <v>80</v>
      </c>
      <c r="X319" s="178" t="str">
        <f>CHOOSE(MATCH(W:W,{0,1,90,120,800000000}),"VACIO","90 y -","90-120","&gt;120","")</f>
        <v>90 y -</v>
      </c>
      <c r="Y319" s="146" t="s">
        <v>65</v>
      </c>
      <c r="Z319" s="146" t="s">
        <v>65</v>
      </c>
      <c r="AA319" s="146" t="s">
        <v>65</v>
      </c>
      <c r="AB319" s="146" t="s">
        <v>63</v>
      </c>
      <c r="AC319" s="146" t="s">
        <v>72</v>
      </c>
      <c r="AD319" s="196" t="s">
        <v>73</v>
      </c>
      <c r="AE319" s="198">
        <v>43846</v>
      </c>
      <c r="AF319" s="197" t="s">
        <v>74</v>
      </c>
      <c r="AG319" s="219" t="s">
        <v>63</v>
      </c>
      <c r="AH319" s="219"/>
      <c r="AI319" s="197"/>
      <c r="AJ319" s="218">
        <v>78</v>
      </c>
      <c r="AK319" s="147">
        <v>43895</v>
      </c>
      <c r="AL319" s="146">
        <v>195</v>
      </c>
      <c r="AM319" s="146">
        <v>104</v>
      </c>
      <c r="AN319" s="178" t="str">
        <f>CHOOSE(MATCH(AM:AM,{0,1,100,800000000}),"VACIO","100 y -","100 y +","")</f>
        <v>100 y +</v>
      </c>
      <c r="AO319" s="146">
        <v>54</v>
      </c>
      <c r="AP319" s="146">
        <v>180</v>
      </c>
      <c r="AQ319" s="146">
        <v>8.7</v>
      </c>
      <c r="AR319" s="178" t="str">
        <f>CHOOSE(MATCH(AQ:AQ,{0,1,7,8,9,12,30}),"VACIO","7 y -","7-8","8-9","9-12","&gt;12","")</f>
        <v>8-9</v>
      </c>
      <c r="AS319" s="146">
        <v>3.6</v>
      </c>
      <c r="AT319" s="178" t="str">
        <f>CHOOSE(MATCH(AS:AS,{0,0.1,30,80000000}),"VACIO","30 y -","30 y +","")</f>
        <v>30 y -</v>
      </c>
      <c r="AU319" s="146">
        <v>0.8</v>
      </c>
      <c r="AV319" s="236">
        <f>IFERROR(AS:AS/AU:AU,"")</f>
        <v>4.5</v>
      </c>
      <c r="AW319" s="178" t="str">
        <f>CHOOSE(MATCH(AV:AV,{0,0.1,30,80000000}),"VACIO","30 y -","30 y +","")</f>
        <v>30 y -</v>
      </c>
      <c r="AX319" s="242">
        <v>82</v>
      </c>
      <c r="AY319" s="178" t="str">
        <f ca="1">CHOOSE(MATCH(AX:AX,{0,1,15,30,45,60,80000000}),"VACIO","15 y -","15-29","30-44","45-59","60 y +","")</f>
        <v>60 y +</v>
      </c>
      <c r="AZ319" s="146" t="s">
        <v>76</v>
      </c>
      <c r="BA319" s="147">
        <v>43524</v>
      </c>
      <c r="BB319" s="247" t="str">
        <f ca="1" t="shared" si="30"/>
        <v>No Vigente</v>
      </c>
      <c r="BC319" s="146" t="s">
        <v>77</v>
      </c>
      <c r="BD319" s="147">
        <v>43907</v>
      </c>
      <c r="BE319" s="147">
        <v>44013</v>
      </c>
      <c r="BF319" s="251" t="str">
        <f ca="1" t="shared" si="31"/>
        <v>activo</v>
      </c>
      <c r="BG319" s="254"/>
    </row>
    <row r="320" s="129" customFormat="1" ht="15" customHeight="1" spans="1:59">
      <c r="A320" s="145" t="s">
        <v>920</v>
      </c>
      <c r="B320" s="146" t="s">
        <v>921</v>
      </c>
      <c r="C320" s="146">
        <v>5218</v>
      </c>
      <c r="D320" s="147">
        <v>16054</v>
      </c>
      <c r="E320" s="175">
        <f ca="1" t="shared" si="32"/>
        <v>43990</v>
      </c>
      <c r="F320" s="176">
        <f ca="1" t="shared" si="28"/>
        <v>27936</v>
      </c>
      <c r="G320" s="177">
        <f ca="1" t="shared" si="29"/>
        <v>76</v>
      </c>
      <c r="H320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320" s="146">
        <v>1</v>
      </c>
      <c r="J320" s="147">
        <v>39979</v>
      </c>
      <c r="K320" s="146" t="s">
        <v>101</v>
      </c>
      <c r="L320" s="146" t="s">
        <v>102</v>
      </c>
      <c r="M320" s="146"/>
      <c r="N320" s="146" t="s">
        <v>62</v>
      </c>
      <c r="O320" s="146" t="s">
        <v>62</v>
      </c>
      <c r="P320" s="143" t="s">
        <v>63</v>
      </c>
      <c r="Q320" s="143" t="s">
        <v>63</v>
      </c>
      <c r="R320" s="146">
        <v>73.1</v>
      </c>
      <c r="S320" s="146">
        <v>66</v>
      </c>
      <c r="T320" s="146" t="s">
        <v>76</v>
      </c>
      <c r="U320" s="146">
        <v>122</v>
      </c>
      <c r="V320" s="178" t="str">
        <f>CHOOSE(MATCH(U:U,{0,1,140,150,160,800000000}),"VACIO","140 y -","140-150","150-160","&gt;160","")</f>
        <v>140 y -</v>
      </c>
      <c r="W320" s="146">
        <v>93</v>
      </c>
      <c r="X320" s="178" t="str">
        <f>CHOOSE(MATCH(W:W,{0,1,90,120,800000000}),"VACIO","90 y -","90-120","&gt;120","")</f>
        <v>90-120</v>
      </c>
      <c r="Y320" s="146" t="s">
        <v>63</v>
      </c>
      <c r="Z320" s="146" t="s">
        <v>65</v>
      </c>
      <c r="AA320" s="146" t="s">
        <v>65</v>
      </c>
      <c r="AB320" s="146" t="s">
        <v>65</v>
      </c>
      <c r="AC320" s="146" t="s">
        <v>66</v>
      </c>
      <c r="AD320" s="196" t="s">
        <v>73</v>
      </c>
      <c r="AE320" s="198">
        <v>43812</v>
      </c>
      <c r="AF320" s="197" t="s">
        <v>74</v>
      </c>
      <c r="AG320" s="219" t="s">
        <v>63</v>
      </c>
      <c r="AH320" s="219" t="s">
        <v>90</v>
      </c>
      <c r="AI320" s="198">
        <v>43889</v>
      </c>
      <c r="AJ320" s="218">
        <v>98</v>
      </c>
      <c r="AK320" s="147">
        <v>43647</v>
      </c>
      <c r="AL320" s="146">
        <v>142</v>
      </c>
      <c r="AM320" s="146">
        <v>80</v>
      </c>
      <c r="AN320" s="178" t="str">
        <f>CHOOSE(MATCH(AM:AM,{0,1,100,800000000}),"VACIO","100 y -","100 y +","")</f>
        <v>100 y -</v>
      </c>
      <c r="AO320" s="146">
        <v>42</v>
      </c>
      <c r="AP320" s="146">
        <v>100</v>
      </c>
      <c r="AQ320" s="146">
        <v>7.6</v>
      </c>
      <c r="AR320" s="178" t="str">
        <f>CHOOSE(MATCH(AQ:AQ,{0,1,7,8,9,12,30}),"VACIO","7 y -","7-8","8-9","9-12","&gt;12","")</f>
        <v>7-8</v>
      </c>
      <c r="AS320" s="146">
        <v>7</v>
      </c>
      <c r="AT320" s="178" t="str">
        <f>CHOOSE(MATCH(AS:AS,{0,0.1,30,80000000}),"VACIO","30 y -","30 y +","")</f>
        <v>30 y -</v>
      </c>
      <c r="AU320" s="146">
        <v>0.8</v>
      </c>
      <c r="AV320" s="236">
        <v>10.9</v>
      </c>
      <c r="AW320" s="178" t="str">
        <f>CHOOSE(MATCH(AV:AV,{0,0.1,30,80000000}),"VACIO","30 y -","30 y +","")</f>
        <v>30 y -</v>
      </c>
      <c r="AX320" s="242">
        <v>87</v>
      </c>
      <c r="AY320" s="178" t="str">
        <f ca="1">CHOOSE(MATCH(AX:AX,{0;1;15;30;45;60;80000000}),"VACIO","15 y -","15-29","30-44","45-59","60 y +","")</f>
        <v>60 y +</v>
      </c>
      <c r="AZ320" s="146" t="s">
        <v>76</v>
      </c>
      <c r="BA320" s="147">
        <v>43031</v>
      </c>
      <c r="BB320" s="247" t="str">
        <f ca="1" t="shared" si="30"/>
        <v>No Vigente</v>
      </c>
      <c r="BC320" s="146" t="s">
        <v>77</v>
      </c>
      <c r="BD320" s="147">
        <v>43889</v>
      </c>
      <c r="BE320" s="147">
        <v>43922</v>
      </c>
      <c r="BF320" s="251" t="str">
        <f ca="1" t="shared" si="31"/>
        <v>activo</v>
      </c>
      <c r="BG320" s="193" t="s">
        <v>922</v>
      </c>
    </row>
    <row r="321" s="129" customFormat="1" ht="15" customHeight="1" spans="1:59">
      <c r="A321" s="145" t="s">
        <v>923</v>
      </c>
      <c r="B321" s="146" t="s">
        <v>924</v>
      </c>
      <c r="C321" s="146">
        <v>722</v>
      </c>
      <c r="D321" s="147">
        <v>15716</v>
      </c>
      <c r="E321" s="175">
        <f ca="1" t="shared" si="32"/>
        <v>43990</v>
      </c>
      <c r="F321" s="176">
        <f ca="1" t="shared" si="28"/>
        <v>28274</v>
      </c>
      <c r="G321" s="177">
        <f ca="1" t="shared" si="29"/>
        <v>77</v>
      </c>
      <c r="H321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21" s="146">
        <v>1</v>
      </c>
      <c r="J321" s="147">
        <v>37390</v>
      </c>
      <c r="K321" s="146" t="s">
        <v>59</v>
      </c>
      <c r="L321" s="146" t="s">
        <v>60</v>
      </c>
      <c r="M321" s="146"/>
      <c r="N321" s="146" t="s">
        <v>62</v>
      </c>
      <c r="O321" s="146" t="s">
        <v>62</v>
      </c>
      <c r="P321" s="143" t="s">
        <v>63</v>
      </c>
      <c r="Q321" s="143" t="s">
        <v>63</v>
      </c>
      <c r="R321" s="146">
        <v>71</v>
      </c>
      <c r="S321" s="146">
        <v>70.5</v>
      </c>
      <c r="T321" s="146" t="s">
        <v>85</v>
      </c>
      <c r="U321" s="146">
        <v>138</v>
      </c>
      <c r="V321" s="178" t="str">
        <f>CHOOSE(MATCH(U:U,{0,1,140,150,160,800000000}),"VACIO","140 y -","140-150","150-160","&gt;160","")</f>
        <v>140 y -</v>
      </c>
      <c r="W321" s="146">
        <v>86</v>
      </c>
      <c r="X321" s="178" t="str">
        <f>CHOOSE(MATCH(W:W,{0,1,90,120,800000000}),"VACIO","90 y -","90-120","&gt;120","")</f>
        <v>90 y -</v>
      </c>
      <c r="Y321" s="146" t="s">
        <v>63</v>
      </c>
      <c r="Z321" s="146" t="s">
        <v>65</v>
      </c>
      <c r="AA321" s="146" t="s">
        <v>63</v>
      </c>
      <c r="AB321" s="146" t="s">
        <v>63</v>
      </c>
      <c r="AC321" s="146" t="s">
        <v>72</v>
      </c>
      <c r="AD321" s="196" t="s">
        <v>67</v>
      </c>
      <c r="AE321" s="197"/>
      <c r="AF321" s="197"/>
      <c r="AG321" s="219" t="s">
        <v>63</v>
      </c>
      <c r="AH321" s="219" t="s">
        <v>90</v>
      </c>
      <c r="AI321" s="198">
        <v>43664</v>
      </c>
      <c r="AJ321" s="218">
        <v>83</v>
      </c>
      <c r="AK321" s="147">
        <v>43024</v>
      </c>
      <c r="AL321" s="146">
        <v>146</v>
      </c>
      <c r="AM321" s="146">
        <v>95</v>
      </c>
      <c r="AN321" s="178" t="str">
        <f>CHOOSE(MATCH(AM:AM,{0,1,100,800000000}),"VACIO","100 y -","100 y +","")</f>
        <v>100 y -</v>
      </c>
      <c r="AO321" s="146">
        <v>36</v>
      </c>
      <c r="AP321" s="146">
        <v>73</v>
      </c>
      <c r="AQ321" s="146"/>
      <c r="AR321" s="178" t="str">
        <f>CHOOSE(MATCH(AQ:AQ,{0,1,7,8,9,12,30}),"VACIO","7 y -","7-8","8-9","9-12","&gt;12","")</f>
        <v>VACIO</v>
      </c>
      <c r="AS321" s="146">
        <v>25</v>
      </c>
      <c r="AT321" s="178" t="str">
        <f>CHOOSE(MATCH(AS:AS,{0,0.1,30,80000000}),"VACIO","30 y -","30 y +","")</f>
        <v>30 y -</v>
      </c>
      <c r="AU321" s="146">
        <v>0.8</v>
      </c>
      <c r="AV321" s="236">
        <f>IFERROR(AS:AS/AU:AU,"")</f>
        <v>31.25</v>
      </c>
      <c r="AW321" s="178" t="str">
        <f>CHOOSE(MATCH(AV:AV,{0,0.1,30,80000000}),"VACIO","30 y -","30 y +","")</f>
        <v>30 y +</v>
      </c>
      <c r="AX321" s="242">
        <v>72</v>
      </c>
      <c r="AY321" s="178" t="str">
        <f ca="1">CHOOSE(MATCH(AX:AX,{0,1,15,30,45,60,80000000}),"VACIO","15 y -","15-29","30-44","45-59","60 y +","")</f>
        <v>60 y +</v>
      </c>
      <c r="AZ321" s="146"/>
      <c r="BA321" s="147"/>
      <c r="BB321" s="247" t="str">
        <f ca="1" t="shared" si="30"/>
        <v>No Vigente</v>
      </c>
      <c r="BC321" s="146"/>
      <c r="BD321" s="147">
        <v>43864</v>
      </c>
      <c r="BE321" s="147">
        <v>43983</v>
      </c>
      <c r="BF321" s="251" t="str">
        <f ca="1" t="shared" si="31"/>
        <v>activo</v>
      </c>
      <c r="BG321" s="196"/>
    </row>
    <row r="322" s="129" customFormat="1" ht="15" customHeight="1" spans="1:59">
      <c r="A322" s="145" t="s">
        <v>925</v>
      </c>
      <c r="B322" s="146" t="s">
        <v>926</v>
      </c>
      <c r="C322" s="146">
        <v>149</v>
      </c>
      <c r="D322" s="147">
        <v>15592</v>
      </c>
      <c r="E322" s="175">
        <f ca="1" t="shared" si="32"/>
        <v>43990</v>
      </c>
      <c r="F322" s="176">
        <f ca="1" t="shared" ref="F322:F385" si="33">DATEDIF(D:D,TODAY(),"d")</f>
        <v>28398</v>
      </c>
      <c r="G322" s="177">
        <f ca="1" t="shared" ref="G322:G385" si="34">IF(MONTH(E:E)=MONTH(D322),IF(DAY(E:E)&lt;DAY(D322),YEAR(E:E)-YEAR(D322)-1,YEAR(E:E)-YEAR(D322)),IF(MONTH(E:E)&gt;MONTH(D322),YEAR(E:E)-YEAR(D322),YEAR(E:E)-YEAR(D322)-1))</f>
        <v>77</v>
      </c>
      <c r="H322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22" s="146">
        <v>1</v>
      </c>
      <c r="J322" s="147">
        <v>37302</v>
      </c>
      <c r="K322" s="146" t="s">
        <v>101</v>
      </c>
      <c r="L322" s="146" t="s">
        <v>102</v>
      </c>
      <c r="M322" s="146" t="s">
        <v>61</v>
      </c>
      <c r="N322" s="146" t="s">
        <v>62</v>
      </c>
      <c r="O322" s="146" t="s">
        <v>62</v>
      </c>
      <c r="P322" s="143" t="s">
        <v>63</v>
      </c>
      <c r="Q322" s="143" t="s">
        <v>63</v>
      </c>
      <c r="R322" s="146">
        <v>89</v>
      </c>
      <c r="S322" s="146">
        <v>84</v>
      </c>
      <c r="T322" s="146" t="s">
        <v>85</v>
      </c>
      <c r="U322" s="146">
        <v>130</v>
      </c>
      <c r="V322" s="178" t="str">
        <f>CHOOSE(MATCH(U:U,{0,1,140,150,160,800000000}),"VACIO","140 y -","140-150","150-160","&gt;160","")</f>
        <v>140 y -</v>
      </c>
      <c r="W322" s="146">
        <v>80</v>
      </c>
      <c r="X322" s="178" t="str">
        <f>CHOOSE(MATCH(W:W,{0,1,90,120,800000000}),"VACIO","90 y -","90-120","&gt;120","")</f>
        <v>90 y -</v>
      </c>
      <c r="Y322" s="146" t="s">
        <v>63</v>
      </c>
      <c r="Z322" s="146" t="s">
        <v>65</v>
      </c>
      <c r="AA322" s="146" t="s">
        <v>65</v>
      </c>
      <c r="AB322" s="146" t="s">
        <v>65</v>
      </c>
      <c r="AC322" s="146" t="s">
        <v>72</v>
      </c>
      <c r="AD322" s="196" t="s">
        <v>73</v>
      </c>
      <c r="AE322" s="198">
        <v>43812</v>
      </c>
      <c r="AF322" s="197" t="s">
        <v>74</v>
      </c>
      <c r="AG322" s="219" t="s">
        <v>63</v>
      </c>
      <c r="AH322" s="219" t="s">
        <v>927</v>
      </c>
      <c r="AI322" s="198">
        <v>43536</v>
      </c>
      <c r="AJ322" s="218">
        <v>117</v>
      </c>
      <c r="AK322" s="147">
        <v>43907</v>
      </c>
      <c r="AL322" s="146">
        <v>171</v>
      </c>
      <c r="AM322" s="146">
        <v>101</v>
      </c>
      <c r="AN322" s="178" t="str">
        <f>CHOOSE(MATCH(AM:AM,{0,1,100,800000000}),"VACIO","100 y -","100 y +","")</f>
        <v>100 y +</v>
      </c>
      <c r="AO322" s="146">
        <v>38</v>
      </c>
      <c r="AP322" s="146">
        <v>155</v>
      </c>
      <c r="AQ322" s="146">
        <v>5.9</v>
      </c>
      <c r="AR322" s="178" t="str">
        <f>CHOOSE(MATCH(AQ:AQ,{0,1,7,8,9,12,30}),"VACIO","7 y -","7-8","8-9","9-12","&gt;12","")</f>
        <v>7 y -</v>
      </c>
      <c r="AS322" s="146">
        <v>2.7</v>
      </c>
      <c r="AT322" s="178" t="str">
        <f>CHOOSE(MATCH(AS:AS,{0,0.1,30,80000000}),"VACIO","30 y -","30 y +","")</f>
        <v>30 y -</v>
      </c>
      <c r="AU322" s="146">
        <v>1.18</v>
      </c>
      <c r="AV322" s="236">
        <v>5</v>
      </c>
      <c r="AW322" s="178" t="s">
        <v>184</v>
      </c>
      <c r="AX322" s="242">
        <v>59</v>
      </c>
      <c r="AY322" s="178" t="str">
        <f ca="1">CHOOSE(MATCH(AX:AX,{0,1,15,30,45,60,80000000}),"VACIO","15 y -","15-29","30-44","45-59","60 y +","")</f>
        <v>45-59</v>
      </c>
      <c r="AZ322" s="146"/>
      <c r="BA322" s="147">
        <v>43173</v>
      </c>
      <c r="BB322" s="247" t="str">
        <f ca="1" t="shared" si="30"/>
        <v>No Vigente</v>
      </c>
      <c r="BC322" s="146" t="s">
        <v>77</v>
      </c>
      <c r="BD322" s="147">
        <v>43907</v>
      </c>
      <c r="BE322" s="147">
        <v>44091</v>
      </c>
      <c r="BF322" s="251" t="str">
        <f ca="1" t="shared" si="31"/>
        <v>activo</v>
      </c>
      <c r="BG322" s="196"/>
    </row>
    <row r="323" s="129" customFormat="1" ht="15" customHeight="1" spans="1:59">
      <c r="A323" s="142" t="s">
        <v>928</v>
      </c>
      <c r="B323" s="143" t="s">
        <v>929</v>
      </c>
      <c r="C323" s="143">
        <v>4654</v>
      </c>
      <c r="D323" s="144">
        <v>16111</v>
      </c>
      <c r="E323" s="175">
        <f ca="1" t="shared" si="32"/>
        <v>43990</v>
      </c>
      <c r="F323" s="176">
        <f ca="1" t="shared" si="33"/>
        <v>27879</v>
      </c>
      <c r="G323" s="177">
        <f ca="1" t="shared" si="34"/>
        <v>76</v>
      </c>
      <c r="H323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323" s="143">
        <v>1</v>
      </c>
      <c r="J323" s="144">
        <v>42507</v>
      </c>
      <c r="K323" s="143" t="s">
        <v>59</v>
      </c>
      <c r="L323" s="143" t="s">
        <v>102</v>
      </c>
      <c r="M323" s="143" t="s">
        <v>61</v>
      </c>
      <c r="N323" s="143" t="s">
        <v>62</v>
      </c>
      <c r="O323" s="143" t="s">
        <v>62</v>
      </c>
      <c r="P323" s="143" t="s">
        <v>63</v>
      </c>
      <c r="Q323" s="143" t="s">
        <v>63</v>
      </c>
      <c r="R323" s="143">
        <v>86.5</v>
      </c>
      <c r="S323" s="143">
        <v>85</v>
      </c>
      <c r="T323" s="146" t="s">
        <v>64</v>
      </c>
      <c r="U323" s="143">
        <v>138</v>
      </c>
      <c r="V323" s="178" t="str">
        <f>CHOOSE(MATCH(U:U,{0,1,140,150,160,800000000}),"VACIO","140 y -","140-150","150-160","&gt;160","")</f>
        <v>140 y -</v>
      </c>
      <c r="W323" s="143">
        <v>86</v>
      </c>
      <c r="X323" s="178" t="str">
        <f>CHOOSE(MATCH(W:W,{0,1,90,120,800000000}),"VACIO","90 y -","90-120","&gt;120","")</f>
        <v>90 y -</v>
      </c>
      <c r="Y323" s="143" t="s">
        <v>63</v>
      </c>
      <c r="Z323" s="143" t="s">
        <v>65</v>
      </c>
      <c r="AA323" s="143" t="s">
        <v>65</v>
      </c>
      <c r="AB323" s="143" t="s">
        <v>65</v>
      </c>
      <c r="AC323" s="143" t="s">
        <v>72</v>
      </c>
      <c r="AD323" s="193" t="s">
        <v>73</v>
      </c>
      <c r="AE323" s="194">
        <v>43755</v>
      </c>
      <c r="AF323" s="195" t="s">
        <v>333</v>
      </c>
      <c r="AG323" s="216" t="s">
        <v>63</v>
      </c>
      <c r="AH323" s="216" t="s">
        <v>502</v>
      </c>
      <c r="AI323" s="194">
        <v>43740</v>
      </c>
      <c r="AJ323" s="217">
        <v>119</v>
      </c>
      <c r="AK323" s="144">
        <v>43746</v>
      </c>
      <c r="AL323" s="143">
        <v>159</v>
      </c>
      <c r="AM323" s="143">
        <v>74</v>
      </c>
      <c r="AN323" s="178" t="str">
        <f>CHOOSE(MATCH(AM:AM,{0,1,100,800000000}),"VACIO","100 y -","100 y +","")</f>
        <v>100 y -</v>
      </c>
      <c r="AO323" s="143">
        <v>39</v>
      </c>
      <c r="AP323" s="143">
        <v>128</v>
      </c>
      <c r="AQ323" s="143">
        <v>6.7</v>
      </c>
      <c r="AR323" s="178" t="str">
        <f>CHOOSE(MATCH(AQ:AQ,{0,1,7,8,9,12,30}),"VACIO","7 y -","7-8","8-9","9-12","&gt;12","")</f>
        <v>7 y -</v>
      </c>
      <c r="AS323" s="146">
        <v>11</v>
      </c>
      <c r="AT323" s="178" t="str">
        <f>CHOOSE(MATCH(AS:AS,{0,0.1,30,80000000}),"VACIO","30 y -","30 y +","")</f>
        <v>30 y -</v>
      </c>
      <c r="AU323" s="143">
        <v>0.7</v>
      </c>
      <c r="AV323" s="236">
        <f>IFERROR(AS:AS/AU:AU,"")</f>
        <v>15.7142857142857</v>
      </c>
      <c r="AW323" s="178" t="str">
        <f>CHOOSE(MATCH(AV:AV,{0,0.1,30,80000000}),"VACIO","30 y -","30 y +","")</f>
        <v>30 y -</v>
      </c>
      <c r="AX323" s="242">
        <v>84</v>
      </c>
      <c r="AY323" s="178" t="str">
        <f ca="1">CHOOSE(MATCH(AX:AX,{0;1;15;30;45;60;80000000}),"VACIO","15 y -","15-29","30-44","45-59","60 y +","")</f>
        <v>60 y +</v>
      </c>
      <c r="AZ323" s="143"/>
      <c r="BA323" s="144"/>
      <c r="BB323" s="247" t="str">
        <f ca="1" t="shared" si="30"/>
        <v>No Vigente</v>
      </c>
      <c r="BC323" s="143" t="s">
        <v>77</v>
      </c>
      <c r="BD323" s="144">
        <v>43755</v>
      </c>
      <c r="BE323" s="144">
        <v>43770</v>
      </c>
      <c r="BF323" s="251" t="str">
        <f ca="1" t="shared" si="31"/>
        <v>activo</v>
      </c>
      <c r="BG323" s="143"/>
    </row>
    <row r="324" s="129" customFormat="1" ht="15" customHeight="1" spans="1:59">
      <c r="A324" s="145" t="s">
        <v>930</v>
      </c>
      <c r="B324" s="146" t="s">
        <v>931</v>
      </c>
      <c r="C324" s="146">
        <v>65</v>
      </c>
      <c r="D324" s="147">
        <v>12789</v>
      </c>
      <c r="E324" s="175">
        <f ca="1" t="shared" si="32"/>
        <v>43990</v>
      </c>
      <c r="F324" s="176">
        <f ca="1" t="shared" si="33"/>
        <v>31201</v>
      </c>
      <c r="G324" s="177">
        <f ca="1" t="shared" si="34"/>
        <v>85</v>
      </c>
      <c r="H324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24" s="146">
        <v>1</v>
      </c>
      <c r="J324" s="147">
        <v>40273</v>
      </c>
      <c r="K324" s="146" t="s">
        <v>59</v>
      </c>
      <c r="L324" s="146" t="s">
        <v>102</v>
      </c>
      <c r="M324" s="146" t="s">
        <v>149</v>
      </c>
      <c r="N324" s="146" t="s">
        <v>62</v>
      </c>
      <c r="O324" s="146" t="s">
        <v>62</v>
      </c>
      <c r="P324" s="143" t="s">
        <v>63</v>
      </c>
      <c r="Q324" s="143" t="s">
        <v>63</v>
      </c>
      <c r="R324" s="146">
        <v>88.2</v>
      </c>
      <c r="S324" s="146">
        <v>85</v>
      </c>
      <c r="T324" s="146" t="s">
        <v>64</v>
      </c>
      <c r="U324" s="146">
        <v>122</v>
      </c>
      <c r="V324" s="178" t="str">
        <f>CHOOSE(MATCH(U:U,{0,1,140,150,160,800000000}),"VACIO","140 y -","140-150","150-160","&gt;160","")</f>
        <v>140 y -</v>
      </c>
      <c r="W324" s="146">
        <v>86</v>
      </c>
      <c r="X324" s="178" t="str">
        <f>CHOOSE(MATCH(W:W,{0,1,90,120,800000000}),"VACIO","90 y -","90-120","&gt;120","")</f>
        <v>90 y -</v>
      </c>
      <c r="Y324" s="146" t="s">
        <v>63</v>
      </c>
      <c r="Z324" s="146" t="s">
        <v>65</v>
      </c>
      <c r="AA324" s="146" t="s">
        <v>65</v>
      </c>
      <c r="AB324" s="146" t="s">
        <v>65</v>
      </c>
      <c r="AC324" s="146" t="s">
        <v>72</v>
      </c>
      <c r="AD324" s="196" t="s">
        <v>73</v>
      </c>
      <c r="AE324" s="198">
        <v>43623</v>
      </c>
      <c r="AF324" s="197" t="s">
        <v>74</v>
      </c>
      <c r="AG324" s="219" t="s">
        <v>63</v>
      </c>
      <c r="AH324" s="219" t="s">
        <v>198</v>
      </c>
      <c r="AI324" s="198">
        <v>43104</v>
      </c>
      <c r="AJ324" s="218">
        <v>193</v>
      </c>
      <c r="AK324" s="147">
        <v>42763</v>
      </c>
      <c r="AL324" s="146">
        <v>135</v>
      </c>
      <c r="AM324" s="146">
        <v>65</v>
      </c>
      <c r="AN324" s="178" t="str">
        <f>CHOOSE(MATCH(AM:AM,{0,1,100,800000000}),"VACIO","100 y -","100 y +","")</f>
        <v>100 y -</v>
      </c>
      <c r="AO324" s="146">
        <v>44</v>
      </c>
      <c r="AP324" s="146">
        <v>129</v>
      </c>
      <c r="AQ324" s="146">
        <v>6.1</v>
      </c>
      <c r="AR324" s="178" t="str">
        <f>CHOOSE(MATCH(AQ:AQ,{0,1,7,8,9,12,30}),"VACIO","7 y -","7-8","8-9","9-12","&gt;12","")</f>
        <v>7 y -</v>
      </c>
      <c r="AS324" s="146">
        <v>5</v>
      </c>
      <c r="AT324" s="178" t="str">
        <f>CHOOSE(MATCH(AS:AS,{0,0.1,30,80000000}),"VACIO","30 y -","30 y +","")</f>
        <v>30 y -</v>
      </c>
      <c r="AU324" s="146" t="s">
        <v>932</v>
      </c>
      <c r="AV324" s="236"/>
      <c r="AW324" s="178" t="str">
        <f>CHOOSE(MATCH(AV:AV,{0,0.1,30,80000000}),"VACIO","30 y -","30 y +","")</f>
        <v>VACIO</v>
      </c>
      <c r="AX324" s="242">
        <v>46.39</v>
      </c>
      <c r="AY324" s="178" t="str">
        <f ca="1">CHOOSE(MATCH(AX:AX,{0,1,15,30,45,60,80000000}),"VACIO","15 y -","15-29","30-44","45-59","60 y +","")</f>
        <v>45-59</v>
      </c>
      <c r="AZ324" s="146" t="s">
        <v>76</v>
      </c>
      <c r="BA324" s="147">
        <v>42955</v>
      </c>
      <c r="BB324" s="247" t="str">
        <f ca="1" t="shared" si="30"/>
        <v>No Vigente</v>
      </c>
      <c r="BC324" s="146" t="s">
        <v>77</v>
      </c>
      <c r="BD324" s="147">
        <v>43866</v>
      </c>
      <c r="BE324" s="147">
        <v>43922</v>
      </c>
      <c r="BF324" s="251" t="str">
        <f ca="1" t="shared" si="31"/>
        <v>activo</v>
      </c>
      <c r="BG324" s="208"/>
    </row>
    <row r="325" s="129" customFormat="1" ht="15" customHeight="1" spans="1:59">
      <c r="A325" s="142" t="s">
        <v>933</v>
      </c>
      <c r="B325" s="143" t="s">
        <v>934</v>
      </c>
      <c r="C325" s="143">
        <v>1000</v>
      </c>
      <c r="D325" s="144">
        <v>14383</v>
      </c>
      <c r="E325" s="175">
        <f ca="1" t="shared" si="32"/>
        <v>43990</v>
      </c>
      <c r="F325" s="176">
        <f ca="1" t="shared" si="33"/>
        <v>29607</v>
      </c>
      <c r="G325" s="177">
        <f ca="1" t="shared" si="34"/>
        <v>81</v>
      </c>
      <c r="H32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25" s="143">
        <v>1</v>
      </c>
      <c r="J325" s="144">
        <v>41753</v>
      </c>
      <c r="K325" s="143" t="s">
        <v>59</v>
      </c>
      <c r="L325" s="143" t="s">
        <v>60</v>
      </c>
      <c r="M325" s="143" t="s">
        <v>935</v>
      </c>
      <c r="N325" s="143" t="s">
        <v>62</v>
      </c>
      <c r="O325" s="143" t="s">
        <v>62</v>
      </c>
      <c r="P325" s="143" t="s">
        <v>63</v>
      </c>
      <c r="Q325" s="143" t="s">
        <v>63</v>
      </c>
      <c r="R325" s="143">
        <v>60</v>
      </c>
      <c r="S325" s="143">
        <v>53.5</v>
      </c>
      <c r="T325" s="143" t="s">
        <v>76</v>
      </c>
      <c r="U325" s="143">
        <v>130</v>
      </c>
      <c r="V325" s="178" t="str">
        <f>CHOOSE(MATCH(U:U,{0,1,140,150,160,800000000}),"VACIO","140 y -","140-150","150-160","&gt;160","")</f>
        <v>140 y -</v>
      </c>
      <c r="W325" s="143">
        <v>70</v>
      </c>
      <c r="X325" s="178" t="str">
        <f>CHOOSE(MATCH(W:W,{0,1,90,120,800000000}),"VACIO","90 y -","90-120","&gt;120","")</f>
        <v>90 y -</v>
      </c>
      <c r="Y325" s="143" t="s">
        <v>63</v>
      </c>
      <c r="Z325" s="143" t="s">
        <v>65</v>
      </c>
      <c r="AA325" s="143" t="s">
        <v>63</v>
      </c>
      <c r="AB325" s="143" t="s">
        <v>65</v>
      </c>
      <c r="AC325" s="143" t="s">
        <v>72</v>
      </c>
      <c r="AD325" s="193" t="s">
        <v>67</v>
      </c>
      <c r="AE325" s="195"/>
      <c r="AF325" s="195"/>
      <c r="AG325" s="216" t="s">
        <v>63</v>
      </c>
      <c r="AH325" s="216" t="s">
        <v>936</v>
      </c>
      <c r="AI325" s="194">
        <v>43607</v>
      </c>
      <c r="AJ325" s="217">
        <v>93</v>
      </c>
      <c r="AK325" s="144">
        <v>43391</v>
      </c>
      <c r="AL325" s="143">
        <v>161</v>
      </c>
      <c r="AM325" s="143">
        <v>89</v>
      </c>
      <c r="AN325" s="178" t="str">
        <f>CHOOSE(MATCH(AM:AM,{0,1,100,800000000}),"VACIO","100 y -","100 y +","")</f>
        <v>100 y -</v>
      </c>
      <c r="AO325" s="143">
        <v>42</v>
      </c>
      <c r="AP325" s="143">
        <v>150</v>
      </c>
      <c r="AQ325" s="143"/>
      <c r="AR325" s="178" t="str">
        <f>CHOOSE(MATCH(AQ:AQ,{0,1,7,8,9,12,30}),"VACIO","7 y -","7-8","8-9","9-12","&gt;12","")</f>
        <v>VACIO</v>
      </c>
      <c r="AS325" s="143">
        <v>1</v>
      </c>
      <c r="AT325" s="178" t="str">
        <f>CHOOSE(MATCH(AS:AS,{0,0.1,30,80000000}),"VACIO","30 y -","30 y +","")</f>
        <v>30 y -</v>
      </c>
      <c r="AU325" s="143">
        <v>0.8</v>
      </c>
      <c r="AV325" s="236">
        <v>4.1</v>
      </c>
      <c r="AW325" s="178" t="str">
        <f>CHOOSE(MATCH(AV:AV,{0,0.1,30,80000000}),"VACIO","30 y -","30 y +","")</f>
        <v>30 y -</v>
      </c>
      <c r="AX325" s="242">
        <v>70</v>
      </c>
      <c r="AY325" s="178" t="str">
        <f ca="1">CHOOSE(MATCH(AX:AX,{0,1,15,30,45,60,80000000}),"VACIO","15 y -","15-29","30-44","45-59","60 y +","")</f>
        <v>60 y +</v>
      </c>
      <c r="AZ325" s="143" t="s">
        <v>76</v>
      </c>
      <c r="BA325" s="144"/>
      <c r="BB325" s="247" t="str">
        <f ca="1" t="shared" si="30"/>
        <v>No Vigente</v>
      </c>
      <c r="BC325" s="143"/>
      <c r="BD325" s="144">
        <v>43825</v>
      </c>
      <c r="BE325" s="144">
        <v>43983</v>
      </c>
      <c r="BF325" s="251" t="str">
        <f ca="1" t="shared" si="31"/>
        <v>activo</v>
      </c>
      <c r="BG325" s="196"/>
    </row>
    <row r="326" s="129" customFormat="1" ht="15" customHeight="1" spans="1:59">
      <c r="A326" s="142" t="s">
        <v>937</v>
      </c>
      <c r="B326" s="143" t="s">
        <v>938</v>
      </c>
      <c r="C326" s="143">
        <v>2927</v>
      </c>
      <c r="D326" s="144">
        <v>24744</v>
      </c>
      <c r="E326" s="175">
        <f ca="1" t="shared" si="32"/>
        <v>43990</v>
      </c>
      <c r="F326" s="176">
        <f ca="1" t="shared" si="33"/>
        <v>19246</v>
      </c>
      <c r="G326" s="177">
        <f ca="1" t="shared" si="34"/>
        <v>52</v>
      </c>
      <c r="H32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26" s="143">
        <v>1</v>
      </c>
      <c r="J326" s="144">
        <v>42961</v>
      </c>
      <c r="K326" s="143" t="s">
        <v>59</v>
      </c>
      <c r="L326" s="143" t="s">
        <v>60</v>
      </c>
      <c r="M326" s="143"/>
      <c r="N326" s="143" t="s">
        <v>62</v>
      </c>
      <c r="O326" s="143" t="s">
        <v>62</v>
      </c>
      <c r="P326" s="143" t="s">
        <v>63</v>
      </c>
      <c r="Q326" s="143" t="s">
        <v>63</v>
      </c>
      <c r="R326" s="143">
        <v>97</v>
      </c>
      <c r="S326" s="143">
        <v>88.5</v>
      </c>
      <c r="T326" s="143" t="s">
        <v>64</v>
      </c>
      <c r="U326" s="143">
        <v>130</v>
      </c>
      <c r="V326" s="178" t="str">
        <f>CHOOSE(MATCH(U:U,{0,1,140,150,160,800000000}),"VACIO","140 y -","140-150","150-160","&gt;160","")</f>
        <v>140 y -</v>
      </c>
      <c r="W326" s="143">
        <v>90</v>
      </c>
      <c r="X326" s="178" t="str">
        <f>CHOOSE(MATCH(W:W,{0,1,90,120,800000000}),"VACIO","90 y -","90-120","&gt;120","")</f>
        <v>90-120</v>
      </c>
      <c r="Y326" s="143" t="s">
        <v>63</v>
      </c>
      <c r="Z326" s="143" t="s">
        <v>65</v>
      </c>
      <c r="AA326" s="143" t="s">
        <v>65</v>
      </c>
      <c r="AB326" s="143" t="s">
        <v>65</v>
      </c>
      <c r="AC326" s="143" t="s">
        <v>72</v>
      </c>
      <c r="AD326" s="193" t="s">
        <v>73</v>
      </c>
      <c r="AE326" s="195"/>
      <c r="AF326" s="195"/>
      <c r="AG326" s="216"/>
      <c r="AH326" s="216"/>
      <c r="AI326" s="195"/>
      <c r="AJ326" s="217">
        <v>83</v>
      </c>
      <c r="AK326" s="144">
        <v>43501</v>
      </c>
      <c r="AL326" s="143">
        <v>112</v>
      </c>
      <c r="AM326" s="143">
        <v>43</v>
      </c>
      <c r="AN326" s="178" t="str">
        <f>CHOOSE(MATCH(AM:AM,{0,1,100,800000000}),"VACIO","100 y -","100 y +","")</f>
        <v>100 y -</v>
      </c>
      <c r="AO326" s="143">
        <v>31</v>
      </c>
      <c r="AP326" s="143">
        <v>135</v>
      </c>
      <c r="AQ326" s="143"/>
      <c r="AR326" s="178" t="str">
        <f>CHOOSE(MATCH(AQ:AQ,{0,1,7,8,9,12,30}),"VACIO","7 y -","7-8","8-9","9-12","&gt;12","")</f>
        <v>VACIO</v>
      </c>
      <c r="AS326" s="143">
        <v>1</v>
      </c>
      <c r="AT326" s="178" t="str">
        <f>CHOOSE(MATCH(AS:AS,{0,0.1,30,80000000}),"VACIO","30 y -","30 y +","")</f>
        <v>30 y -</v>
      </c>
      <c r="AU326" s="143">
        <v>0.8</v>
      </c>
      <c r="AV326" s="236">
        <f>IFERROR(AS:AS/AU:AU,"")</f>
        <v>1.25</v>
      </c>
      <c r="AW326" s="178" t="str">
        <f>CHOOSE(MATCH(AV:AV,{0,0.1,30,80000000}),"VACIO","30 y -","30 y +","")</f>
        <v>30 y -</v>
      </c>
      <c r="AX326" s="242">
        <v>85</v>
      </c>
      <c r="AY326" s="178" t="str">
        <f ca="1">CHOOSE(MATCH(AX:AX,{0,1,15,30,45,60,80000000}),"VACIO","15 y -","15-29","30-44","45-59","60 y +","")</f>
        <v>60 y +</v>
      </c>
      <c r="AZ326" s="143" t="s">
        <v>155</v>
      </c>
      <c r="BA326" s="144"/>
      <c r="BB326" s="247" t="str">
        <f ca="1" t="shared" si="30"/>
        <v>No Vigente</v>
      </c>
      <c r="BC326" s="143"/>
      <c r="BD326" s="144">
        <v>43516</v>
      </c>
      <c r="BE326" s="144">
        <v>43678</v>
      </c>
      <c r="BF326" s="251" t="str">
        <f ca="1" t="shared" si="31"/>
        <v>activo</v>
      </c>
      <c r="BG326" s="143" t="s">
        <v>105</v>
      </c>
    </row>
    <row r="327" s="129" customFormat="1" ht="15" customHeight="1" spans="1:59">
      <c r="A327" s="145" t="s">
        <v>939</v>
      </c>
      <c r="B327" s="146" t="s">
        <v>940</v>
      </c>
      <c r="C327" s="146">
        <v>202</v>
      </c>
      <c r="D327" s="147">
        <v>25679</v>
      </c>
      <c r="E327" s="175">
        <f ca="1" t="shared" si="32"/>
        <v>43990</v>
      </c>
      <c r="F327" s="176">
        <f ca="1" t="shared" si="33"/>
        <v>18311</v>
      </c>
      <c r="G327" s="177">
        <f ca="1" t="shared" si="34"/>
        <v>50</v>
      </c>
      <c r="H32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27" s="146">
        <v>1</v>
      </c>
      <c r="J327" s="147">
        <v>41191</v>
      </c>
      <c r="K327" s="146" t="s">
        <v>59</v>
      </c>
      <c r="L327" s="146" t="s">
        <v>60</v>
      </c>
      <c r="M327" s="146" t="s">
        <v>174</v>
      </c>
      <c r="N327" s="146"/>
      <c r="O327" s="146"/>
      <c r="P327" s="143" t="s">
        <v>63</v>
      </c>
      <c r="Q327" s="143" t="s">
        <v>63</v>
      </c>
      <c r="R327" s="146">
        <v>100</v>
      </c>
      <c r="S327" s="146">
        <v>114</v>
      </c>
      <c r="T327" s="146" t="s">
        <v>64</v>
      </c>
      <c r="U327" s="146">
        <v>122</v>
      </c>
      <c r="V327" s="178" t="str">
        <f>CHOOSE(MATCH(U:U,{0,1,140,150,160,800000000}),"VACIO","140 y -","140-150","150-160","&gt;160","")</f>
        <v>140 y -</v>
      </c>
      <c r="W327" s="146">
        <v>76</v>
      </c>
      <c r="X327" s="178" t="str">
        <f>CHOOSE(MATCH(W:W,{0,1,90,120,800000000}),"VACIO","90 y -","90-120","&gt;120","")</f>
        <v>90 y -</v>
      </c>
      <c r="Y327" s="146" t="s">
        <v>63</v>
      </c>
      <c r="Z327" s="146" t="s">
        <v>65</v>
      </c>
      <c r="AA327" s="146" t="s">
        <v>65</v>
      </c>
      <c r="AB327" s="146" t="s">
        <v>63</v>
      </c>
      <c r="AC327" s="146" t="s">
        <v>66</v>
      </c>
      <c r="AD327" s="196" t="s">
        <v>73</v>
      </c>
      <c r="AE327" s="197"/>
      <c r="AF327" s="197"/>
      <c r="AG327" s="219"/>
      <c r="AH327" s="219"/>
      <c r="AI327" s="197"/>
      <c r="AJ327" s="218">
        <v>200</v>
      </c>
      <c r="AK327" s="147">
        <v>43875</v>
      </c>
      <c r="AL327" s="146">
        <v>179</v>
      </c>
      <c r="AM327" s="146">
        <v>66.7</v>
      </c>
      <c r="AN327" s="178" t="str">
        <f>CHOOSE(MATCH(AM:AM,{0,1,100,800000000}),"VACIO","100 y -","100 y +","")</f>
        <v>100 y -</v>
      </c>
      <c r="AO327" s="146">
        <v>46.3</v>
      </c>
      <c r="AP327" s="146">
        <v>330</v>
      </c>
      <c r="AQ327" s="146"/>
      <c r="AR327" s="178" t="str">
        <f>CHOOSE(MATCH(AQ:AQ,{0,1,7,8,9,12,30}),"VACIO","7 y -","7-8","8-9","9-12","&gt;12","")</f>
        <v>VACIO</v>
      </c>
      <c r="AS327" s="146"/>
      <c r="AT327" s="178" t="str">
        <f>CHOOSE(MATCH(AS:AS,{0,0.1,30,80000000}),"VACIO","30 y -","30 y +","")</f>
        <v>VACIO</v>
      </c>
      <c r="AU327" s="146">
        <v>0.8</v>
      </c>
      <c r="AV327" s="236"/>
      <c r="AW327" s="178" t="str">
        <f>CHOOSE(MATCH(AV:AV,{0,0.1,30,80000000}),"VACIO","30 y -","30 y +","")</f>
        <v>VACIO</v>
      </c>
      <c r="AX327" s="242">
        <v>78</v>
      </c>
      <c r="AY327" s="178" t="str">
        <f ca="1">CHOOSE(MATCH(AX:AX,{0;1;15;30;45;60;80000000}),"VACIO","15 y -","15-29","30-44","45-59","60 y +","")</f>
        <v>60 y +</v>
      </c>
      <c r="AZ327" s="146"/>
      <c r="BA327" s="147"/>
      <c r="BB327" s="247" t="str">
        <f ca="1" t="shared" si="30"/>
        <v>No Vigente</v>
      </c>
      <c r="BC327" s="146"/>
      <c r="BD327" s="147">
        <v>43882</v>
      </c>
      <c r="BE327" s="147">
        <v>43922</v>
      </c>
      <c r="BF327" s="251" t="str">
        <f ca="1" t="shared" si="31"/>
        <v>activo</v>
      </c>
      <c r="BG327" s="193"/>
    </row>
    <row r="328" s="129" customFormat="1" ht="14.25" customHeight="1" spans="1:59">
      <c r="A328" s="142" t="s">
        <v>941</v>
      </c>
      <c r="B328" s="143" t="s">
        <v>942</v>
      </c>
      <c r="C328" s="143">
        <v>2522</v>
      </c>
      <c r="D328" s="144">
        <v>25115</v>
      </c>
      <c r="E328" s="175">
        <f ca="1" t="shared" si="32"/>
        <v>43990</v>
      </c>
      <c r="F328" s="176">
        <f ca="1" t="shared" si="33"/>
        <v>18875</v>
      </c>
      <c r="G328" s="177">
        <f ca="1" t="shared" si="34"/>
        <v>51</v>
      </c>
      <c r="H32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28" s="143">
        <v>1</v>
      </c>
      <c r="J328" s="144">
        <v>42045</v>
      </c>
      <c r="K328" s="143" t="s">
        <v>59</v>
      </c>
      <c r="L328" s="143" t="s">
        <v>70</v>
      </c>
      <c r="M328" s="143"/>
      <c r="N328" s="143" t="s">
        <v>62</v>
      </c>
      <c r="O328" s="143" t="s">
        <v>62</v>
      </c>
      <c r="P328" s="143" t="s">
        <v>63</v>
      </c>
      <c r="Q328" s="143" t="s">
        <v>63</v>
      </c>
      <c r="R328" s="143">
        <v>88.4</v>
      </c>
      <c r="S328" s="143">
        <v>74</v>
      </c>
      <c r="T328" s="143" t="s">
        <v>64</v>
      </c>
      <c r="U328" s="143">
        <v>112</v>
      </c>
      <c r="V328" s="178" t="str">
        <f>CHOOSE(MATCH(U:U,{0,1,140,150,160,800000000}),"VACIO","140 y -","140-150","150-160","&gt;160","")</f>
        <v>140 y -</v>
      </c>
      <c r="W328" s="143">
        <v>74</v>
      </c>
      <c r="X328" s="178" t="str">
        <f>CHOOSE(MATCH(W:W,{0,1,90,120,800000000}),"VACIO","90 y -","90-120","&gt;120","")</f>
        <v>90 y -</v>
      </c>
      <c r="Y328" s="143" t="s">
        <v>63</v>
      </c>
      <c r="Z328" s="143" t="s">
        <v>63</v>
      </c>
      <c r="AA328" s="143" t="s">
        <v>63</v>
      </c>
      <c r="AB328" s="143" t="s">
        <v>65</v>
      </c>
      <c r="AC328" s="143" t="s">
        <v>72</v>
      </c>
      <c r="AD328" s="193" t="s">
        <v>73</v>
      </c>
      <c r="AE328" s="194">
        <v>43865</v>
      </c>
      <c r="AF328" s="195" t="s">
        <v>74</v>
      </c>
      <c r="AG328" s="216" t="s">
        <v>63</v>
      </c>
      <c r="AH328" s="216"/>
      <c r="AI328" s="195"/>
      <c r="AJ328" s="217">
        <v>73</v>
      </c>
      <c r="AK328" s="144">
        <v>43865</v>
      </c>
      <c r="AL328" s="143">
        <v>153</v>
      </c>
      <c r="AM328" s="143">
        <v>74</v>
      </c>
      <c r="AN328" s="178" t="str">
        <f>CHOOSE(MATCH(AM:AM,{0,1,100,800000000}),"VACIO","100 y -","100 y +","")</f>
        <v>100 y -</v>
      </c>
      <c r="AO328" s="143">
        <v>65</v>
      </c>
      <c r="AP328" s="143">
        <v>68</v>
      </c>
      <c r="AQ328" s="143">
        <v>5.9</v>
      </c>
      <c r="AR328" s="178" t="str">
        <f>CHOOSE(MATCH(AQ:AQ,{0,1,7,8,9,12,30}),"VACIO","7 y -","7-8","8-9","9-12","&gt;12","")</f>
        <v>7 y -</v>
      </c>
      <c r="AS328" s="143">
        <v>2.7</v>
      </c>
      <c r="AT328" s="178" t="str">
        <f>CHOOSE(MATCH(AS:AS,{0,0.1,30,80000000}),"VACIO","30 y -","30 y +","")</f>
        <v>30 y -</v>
      </c>
      <c r="AU328" s="143">
        <v>0.6</v>
      </c>
      <c r="AV328" s="236">
        <v>0.5</v>
      </c>
      <c r="AW328" s="178" t="str">
        <f>CHOOSE(MATCH(AV:AV,{0,0.1,30,80000000}),"VACIO","30 y -","30 y +","")</f>
        <v>30 y -</v>
      </c>
      <c r="AX328" s="242">
        <v>110</v>
      </c>
      <c r="AY328" s="178" t="str">
        <f ca="1">CHOOSE(MATCH(AX:AX,{0,1,15,30,45,60,80000000}),"VACIO","15 y -","15-29","30-44","45-59","60 y +","")</f>
        <v>60 y +</v>
      </c>
      <c r="AZ328" s="143" t="s">
        <v>76</v>
      </c>
      <c r="BA328" s="144">
        <v>43306</v>
      </c>
      <c r="BB328" s="247" t="str">
        <f ca="1" t="shared" si="30"/>
        <v>No Vigente</v>
      </c>
      <c r="BC328" s="143" t="s">
        <v>77</v>
      </c>
      <c r="BD328" s="144">
        <v>43865</v>
      </c>
      <c r="BE328" s="144">
        <v>44105</v>
      </c>
      <c r="BF328" s="251" t="str">
        <f ca="1" t="shared" si="31"/>
        <v>activo</v>
      </c>
      <c r="BG328" s="196"/>
    </row>
    <row r="329" s="129" customFormat="1" ht="15" customHeight="1" spans="1:59">
      <c r="A329" s="145" t="s">
        <v>943</v>
      </c>
      <c r="B329" s="146" t="s">
        <v>944</v>
      </c>
      <c r="C329" s="146">
        <v>332</v>
      </c>
      <c r="D329" s="147">
        <v>22864</v>
      </c>
      <c r="E329" s="175">
        <f ca="1" t="shared" si="32"/>
        <v>43990</v>
      </c>
      <c r="F329" s="176">
        <f ca="1" t="shared" si="33"/>
        <v>21126</v>
      </c>
      <c r="G329" s="177">
        <f ca="1" t="shared" si="34"/>
        <v>57</v>
      </c>
      <c r="H32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29" s="146">
        <v>1</v>
      </c>
      <c r="J329" s="147">
        <v>36332</v>
      </c>
      <c r="K329" s="146" t="s">
        <v>101</v>
      </c>
      <c r="L329" s="146" t="s">
        <v>102</v>
      </c>
      <c r="M329" s="146"/>
      <c r="N329" s="146" t="s">
        <v>62</v>
      </c>
      <c r="O329" s="146" t="s">
        <v>62</v>
      </c>
      <c r="P329" s="143" t="s">
        <v>63</v>
      </c>
      <c r="Q329" s="143" t="s">
        <v>63</v>
      </c>
      <c r="R329" s="146">
        <v>55</v>
      </c>
      <c r="S329" s="146">
        <v>62</v>
      </c>
      <c r="T329" s="146" t="s">
        <v>85</v>
      </c>
      <c r="U329" s="146">
        <v>138</v>
      </c>
      <c r="V329" s="178" t="str">
        <f>CHOOSE(MATCH(U:U,{0,1,140,150,160,800000000}),"VACIO","140 y -","140-150","150-160","&gt;160","")</f>
        <v>140 y -</v>
      </c>
      <c r="W329" s="146">
        <v>86</v>
      </c>
      <c r="X329" s="178" t="str">
        <f>CHOOSE(MATCH(W:W,{0,1,90,120,800000000}),"VACIO","90 y -","90-120","&gt;120","")</f>
        <v>90 y -</v>
      </c>
      <c r="Y329" s="146" t="s">
        <v>65</v>
      </c>
      <c r="Z329" s="146" t="s">
        <v>65</v>
      </c>
      <c r="AA329" s="146" t="s">
        <v>65</v>
      </c>
      <c r="AB329" s="146" t="s">
        <v>63</v>
      </c>
      <c r="AC329" s="146" t="s">
        <v>72</v>
      </c>
      <c r="AD329" s="196" t="s">
        <v>73</v>
      </c>
      <c r="AE329" s="198">
        <v>43738</v>
      </c>
      <c r="AF329" s="197" t="s">
        <v>73</v>
      </c>
      <c r="AG329" s="219" t="s">
        <v>63</v>
      </c>
      <c r="AH329" s="219"/>
      <c r="AI329" s="197"/>
      <c r="AJ329" s="218">
        <v>128</v>
      </c>
      <c r="AK329" s="147">
        <v>43682</v>
      </c>
      <c r="AL329" s="146">
        <v>119</v>
      </c>
      <c r="AM329" s="146">
        <v>67</v>
      </c>
      <c r="AN329" s="178" t="str">
        <f>CHOOSE(MATCH(AM:AM,{0,1,100,800000000}),"VACIO","100 y -","100 y +","")</f>
        <v>100 y -</v>
      </c>
      <c r="AO329" s="146">
        <v>35</v>
      </c>
      <c r="AP329" s="146">
        <v>82</v>
      </c>
      <c r="AQ329" s="146">
        <v>8.1</v>
      </c>
      <c r="AR329" s="178" t="str">
        <f>CHOOSE(MATCH(AQ:AQ,{0,1,7,8,9,12,30}),"VACIO","7 y -","7-8","8-9","9-12","&gt;12","")</f>
        <v>8-9</v>
      </c>
      <c r="AS329" s="146">
        <v>41</v>
      </c>
      <c r="AT329" s="178" t="str">
        <f>CHOOSE(MATCH(AS:AS,{0,0.1,30,80000000}),"VACIO","30 y -","30 y +","")</f>
        <v>30 y +</v>
      </c>
      <c r="AU329" s="146">
        <v>0.8</v>
      </c>
      <c r="AV329" s="236">
        <v>94</v>
      </c>
      <c r="AW329" s="178" t="str">
        <f>CHOOSE(MATCH(AV:AV,{0,0.1,30,80000000}),"VACIO","30 y -","30 y +","")</f>
        <v>30 y +</v>
      </c>
      <c r="AX329" s="242">
        <v>105</v>
      </c>
      <c r="AY329" s="178" t="str">
        <f ca="1">CHOOSE(MATCH(AX:AX,{0,1,15,30,45,60,80000000}),"VACIO","15 y -","15-29","30-44","45-59","60 y +","")</f>
        <v>60 y +</v>
      </c>
      <c r="AZ329" s="146"/>
      <c r="BA329" s="147">
        <v>42849</v>
      </c>
      <c r="BB329" s="247" t="str">
        <f ca="1" t="shared" si="30"/>
        <v>No Vigente</v>
      </c>
      <c r="BC329" s="146" t="s">
        <v>218</v>
      </c>
      <c r="BD329" s="147">
        <v>43738</v>
      </c>
      <c r="BE329" s="147">
        <v>43952</v>
      </c>
      <c r="BF329" s="251" t="str">
        <f ca="1" t="shared" si="31"/>
        <v>activo</v>
      </c>
      <c r="BG329" s="193"/>
    </row>
    <row r="330" s="129" customFormat="1" ht="17.25" customHeight="1" spans="1:59">
      <c r="A330" s="142" t="s">
        <v>945</v>
      </c>
      <c r="B330" s="143" t="s">
        <v>946</v>
      </c>
      <c r="C330" s="143">
        <v>2717</v>
      </c>
      <c r="D330" s="144">
        <v>24363</v>
      </c>
      <c r="E330" s="175">
        <f ca="1" t="shared" si="32"/>
        <v>43990</v>
      </c>
      <c r="F330" s="176">
        <f ca="1" t="shared" si="33"/>
        <v>19627</v>
      </c>
      <c r="G330" s="177">
        <f ca="1" t="shared" si="34"/>
        <v>53</v>
      </c>
      <c r="H330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30" s="143">
        <v>1</v>
      </c>
      <c r="J330" s="144">
        <v>41750</v>
      </c>
      <c r="K330" s="143" t="s">
        <v>59</v>
      </c>
      <c r="L330" s="143" t="s">
        <v>70</v>
      </c>
      <c r="M330" s="143" t="s">
        <v>947</v>
      </c>
      <c r="N330" s="143" t="s">
        <v>62</v>
      </c>
      <c r="O330" s="143" t="s">
        <v>62</v>
      </c>
      <c r="P330" s="143" t="s">
        <v>63</v>
      </c>
      <c r="Q330" s="143" t="s">
        <v>63</v>
      </c>
      <c r="R330" s="143">
        <v>79</v>
      </c>
      <c r="S330" s="143">
        <v>69.5</v>
      </c>
      <c r="T330" s="143" t="s">
        <v>85</v>
      </c>
      <c r="U330" s="143">
        <v>118</v>
      </c>
      <c r="V330" s="178" t="str">
        <f>CHOOSE(MATCH(U:U,{0,1,140,150,160,800000000}),"VACIO","140 y -","140-150","150-160","&gt;160","")</f>
        <v>140 y -</v>
      </c>
      <c r="W330" s="143">
        <v>84</v>
      </c>
      <c r="X330" s="178" t="str">
        <f>CHOOSE(MATCH(W:W,{0,1,90,120,800000000}),"VACIO","90 y -","90-120","&gt;120","")</f>
        <v>90 y -</v>
      </c>
      <c r="Y330" s="143" t="s">
        <v>63</v>
      </c>
      <c r="Z330" s="143" t="s">
        <v>63</v>
      </c>
      <c r="AA330" s="143" t="s">
        <v>63</v>
      </c>
      <c r="AB330" s="143" t="s">
        <v>65</v>
      </c>
      <c r="AC330" s="143" t="s">
        <v>66</v>
      </c>
      <c r="AD330" s="193" t="s">
        <v>73</v>
      </c>
      <c r="AE330" s="194">
        <v>43661</v>
      </c>
      <c r="AF330" s="195" t="s">
        <v>74</v>
      </c>
      <c r="AG330" s="216" t="s">
        <v>63</v>
      </c>
      <c r="AH330" s="216"/>
      <c r="AI330" s="195"/>
      <c r="AJ330" s="217">
        <v>170</v>
      </c>
      <c r="AK330" s="144">
        <v>43854</v>
      </c>
      <c r="AL330" s="143">
        <v>364</v>
      </c>
      <c r="AM330" s="143">
        <v>245</v>
      </c>
      <c r="AN330" s="178" t="str">
        <f>CHOOSE(MATCH(AM:AM,{0,1,100,800000000}),"VACIO","100 y -","100 y +","")</f>
        <v>100 y +</v>
      </c>
      <c r="AO330" s="143">
        <v>49</v>
      </c>
      <c r="AP330" s="143">
        <v>348</v>
      </c>
      <c r="AQ330" s="143">
        <v>7.8</v>
      </c>
      <c r="AR330" s="178" t="str">
        <f>CHOOSE(MATCH(AQ:AQ,{0,1,7,8,9,12,30}),"VACIO","7 y -","7-8","8-9","9-12","&gt;12","")</f>
        <v>7-8</v>
      </c>
      <c r="AS330" s="143">
        <v>17</v>
      </c>
      <c r="AT330" s="178" t="str">
        <f>CHOOSE(MATCH(AS:AS,{0,0.1,30,80000000}),"VACIO","30 y -","30 y +","")</f>
        <v>30 y -</v>
      </c>
      <c r="AU330" s="143">
        <v>0.7</v>
      </c>
      <c r="AV330" s="236">
        <v>12</v>
      </c>
      <c r="AW330" s="178" t="str">
        <f>CHOOSE(MATCH(AV:AV,{0,0.1,30,80000000}),"VACIO","30 y -","30 y +","")</f>
        <v>30 y -</v>
      </c>
      <c r="AX330" s="242">
        <v>98</v>
      </c>
      <c r="AY330" s="178" t="str">
        <f ca="1">CHOOSE(MATCH(AX:AX,{0,1,15,30,45,60,80000000}),"VACIO","15 y -","15-29","30-44","45-59","60 y +","")</f>
        <v>60 y +</v>
      </c>
      <c r="AZ330" s="143" t="s">
        <v>76</v>
      </c>
      <c r="BA330" s="144">
        <v>43339</v>
      </c>
      <c r="BB330" s="247" t="str">
        <f ca="1" t="shared" si="30"/>
        <v>No Vigente</v>
      </c>
      <c r="BC330" s="143" t="s">
        <v>77</v>
      </c>
      <c r="BD330" s="144">
        <v>43866</v>
      </c>
      <c r="BE330" s="144">
        <v>43952</v>
      </c>
      <c r="BF330" s="251" t="str">
        <f ca="1" t="shared" si="31"/>
        <v>activo</v>
      </c>
      <c r="BG330" s="196"/>
    </row>
    <row r="331" s="129" customFormat="1" ht="15" customHeight="1" spans="1:59">
      <c r="A331" s="165" t="s">
        <v>948</v>
      </c>
      <c r="B331" s="166" t="s">
        <v>949</v>
      </c>
      <c r="C331" s="166">
        <v>6968</v>
      </c>
      <c r="D331" s="167">
        <v>18523</v>
      </c>
      <c r="E331" s="175">
        <f ca="1" t="shared" si="32"/>
        <v>43990</v>
      </c>
      <c r="F331" s="176">
        <f ca="1" t="shared" si="33"/>
        <v>25467</v>
      </c>
      <c r="G331" s="177">
        <f ca="1" t="shared" si="34"/>
        <v>69</v>
      </c>
      <c r="H33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31" s="166">
        <v>1</v>
      </c>
      <c r="J331" s="167">
        <v>43045</v>
      </c>
      <c r="K331" s="166" t="s">
        <v>59</v>
      </c>
      <c r="L331" s="166" t="s">
        <v>448</v>
      </c>
      <c r="M331" s="166" t="s">
        <v>80</v>
      </c>
      <c r="N331" s="166" t="s">
        <v>62</v>
      </c>
      <c r="O331" s="166" t="s">
        <v>62</v>
      </c>
      <c r="P331" s="166" t="s">
        <v>62</v>
      </c>
      <c r="Q331" s="166" t="s">
        <v>62</v>
      </c>
      <c r="R331" s="166">
        <v>65</v>
      </c>
      <c r="S331" s="166">
        <v>70.5</v>
      </c>
      <c r="T331" s="166" t="s">
        <v>85</v>
      </c>
      <c r="U331" s="166">
        <v>130</v>
      </c>
      <c r="V331" s="178" t="str">
        <f>CHOOSE(MATCH(U:U,{0,1,140,150,160,800000000}),"VACIO","140 y -","140-150","150-160","&gt;160","")</f>
        <v>140 y -</v>
      </c>
      <c r="W331" s="166">
        <v>72</v>
      </c>
      <c r="X331" s="178" t="str">
        <f>CHOOSE(MATCH(W:W,{0,1,90,120,800000000}),"VACIO","90 y -","90-120","&gt;120","")</f>
        <v>90 y -</v>
      </c>
      <c r="Y331" s="166" t="s">
        <v>62</v>
      </c>
      <c r="Z331" s="166" t="s">
        <v>89</v>
      </c>
      <c r="AA331" s="166" t="s">
        <v>62</v>
      </c>
      <c r="AB331" s="166" t="s">
        <v>62</v>
      </c>
      <c r="AC331" s="166" t="s">
        <v>593</v>
      </c>
      <c r="AD331" s="208" t="s">
        <v>450</v>
      </c>
      <c r="AE331" s="228">
        <v>43686</v>
      </c>
      <c r="AF331" s="209" t="s">
        <v>74</v>
      </c>
      <c r="AG331" s="227" t="s">
        <v>63</v>
      </c>
      <c r="AH331" s="227" t="s">
        <v>404</v>
      </c>
      <c r="AI331" s="228">
        <v>43734</v>
      </c>
      <c r="AJ331" s="229">
        <v>74</v>
      </c>
      <c r="AK331" s="167">
        <v>43886</v>
      </c>
      <c r="AL331" s="166">
        <v>147</v>
      </c>
      <c r="AM331" s="166">
        <v>90</v>
      </c>
      <c r="AN331" s="178" t="str">
        <f>CHOOSE(MATCH(AM:AM,{0,1,100,800000000}),"VACIO","100 y -","100 y +","")</f>
        <v>100 y -</v>
      </c>
      <c r="AO331" s="166">
        <v>65</v>
      </c>
      <c r="AP331" s="166">
        <v>203</v>
      </c>
      <c r="AQ331" s="166">
        <v>6</v>
      </c>
      <c r="AR331" s="178" t="str">
        <f>CHOOSE(MATCH(AQ:AQ,{0,1,7,8,9,12,30}),"VACIO","7 y -","7-8","8-9","9-12","&gt;12","")</f>
        <v>7 y -</v>
      </c>
      <c r="AS331" s="166">
        <v>13.6</v>
      </c>
      <c r="AT331" s="178" t="str">
        <f>CHOOSE(MATCH(AS:AS,{0,0.1,30,80000000}),"VACIO","30 y -","30 y +","")</f>
        <v>30 y -</v>
      </c>
      <c r="AU331" s="166">
        <v>0.69</v>
      </c>
      <c r="AV331" s="238">
        <v>17</v>
      </c>
      <c r="AW331" s="178" t="str">
        <f>CHOOSE(MATCH(AV:AV,{0,0.1,30,80000000}),"VACIO","30 y -","30 y +","")</f>
        <v>30 y -</v>
      </c>
      <c r="AX331" s="166">
        <v>88</v>
      </c>
      <c r="AY331" s="178" t="str">
        <f ca="1">CHOOSE(MATCH(AX:AX,{0;1;15;30;45;60;80000000}),"VACIO","15 y -","15-29","30-44","45-59","60 y +","")</f>
        <v>60 y +</v>
      </c>
      <c r="AZ331" s="166" t="s">
        <v>457</v>
      </c>
      <c r="BA331" s="167">
        <v>43510</v>
      </c>
      <c r="BB331" s="247" t="str">
        <f ca="1" t="shared" si="30"/>
        <v>No Vigente</v>
      </c>
      <c r="BC331" s="166"/>
      <c r="BD331" s="167">
        <v>43886</v>
      </c>
      <c r="BE331" s="167">
        <v>43983</v>
      </c>
      <c r="BF331" s="251" t="str">
        <f ca="1" t="shared" si="31"/>
        <v>activo</v>
      </c>
      <c r="BG331" s="208"/>
    </row>
    <row r="332" s="129" customFormat="1" ht="15" customHeight="1" spans="1:59">
      <c r="A332" s="142" t="s">
        <v>950</v>
      </c>
      <c r="B332" s="143" t="s">
        <v>951</v>
      </c>
      <c r="C332" s="143">
        <v>4738</v>
      </c>
      <c r="D332" s="144">
        <v>24286</v>
      </c>
      <c r="E332" s="175">
        <f ca="1" t="shared" si="32"/>
        <v>43990</v>
      </c>
      <c r="F332" s="176">
        <f ca="1" t="shared" si="33"/>
        <v>19704</v>
      </c>
      <c r="G332" s="177">
        <f ca="1" t="shared" si="34"/>
        <v>53</v>
      </c>
      <c r="H332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332" s="143">
        <v>1</v>
      </c>
      <c r="J332" s="144">
        <v>42433</v>
      </c>
      <c r="K332" s="143" t="s">
        <v>59</v>
      </c>
      <c r="L332" s="143" t="s">
        <v>102</v>
      </c>
      <c r="M332" s="143" t="s">
        <v>61</v>
      </c>
      <c r="N332" s="143" t="s">
        <v>62</v>
      </c>
      <c r="O332" s="143" t="s">
        <v>62</v>
      </c>
      <c r="P332" s="143" t="s">
        <v>63</v>
      </c>
      <c r="Q332" s="143" t="s">
        <v>63</v>
      </c>
      <c r="R332" s="143">
        <v>99.5</v>
      </c>
      <c r="S332" s="143">
        <v>83.5</v>
      </c>
      <c r="T332" s="143" t="s">
        <v>64</v>
      </c>
      <c r="U332" s="143">
        <v>128</v>
      </c>
      <c r="V332" s="178" t="str">
        <f>CHOOSE(MATCH(U:U,{0,1,140,150,160,800000000}),"VACIO","140 y -","140-150","150-160","&gt;160","")</f>
        <v>140 y -</v>
      </c>
      <c r="W332" s="143">
        <v>70</v>
      </c>
      <c r="X332" s="178" t="str">
        <f>CHOOSE(MATCH(W:W,{0,1,90,120,800000000}),"VACIO","90 y -","90-120","&gt;120","")</f>
        <v>90 y -</v>
      </c>
      <c r="Y332" s="143" t="s">
        <v>65</v>
      </c>
      <c r="Z332" s="143" t="s">
        <v>65</v>
      </c>
      <c r="AA332" s="143" t="s">
        <v>65</v>
      </c>
      <c r="AB332" s="143" t="s">
        <v>63</v>
      </c>
      <c r="AC332" s="143" t="s">
        <v>72</v>
      </c>
      <c r="AD332" s="193" t="s">
        <v>73</v>
      </c>
      <c r="AE332" s="194">
        <v>43080</v>
      </c>
      <c r="AF332" s="195" t="s">
        <v>73</v>
      </c>
      <c r="AG332" s="216" t="s">
        <v>63</v>
      </c>
      <c r="AH332" s="216"/>
      <c r="AI332" s="195"/>
      <c r="AJ332" s="217">
        <v>264</v>
      </c>
      <c r="AK332" s="144">
        <v>43417</v>
      </c>
      <c r="AL332" s="143">
        <v>206</v>
      </c>
      <c r="AM332" s="143">
        <v>118</v>
      </c>
      <c r="AN332" s="178" t="str">
        <f>CHOOSE(MATCH(AM:AM,{0,1,100,800000000}),"VACIO","100 y -","100 y +","")</f>
        <v>100 y +</v>
      </c>
      <c r="AO332" s="143">
        <v>38</v>
      </c>
      <c r="AP332" s="143">
        <v>250</v>
      </c>
      <c r="AQ332" s="143">
        <v>11.6</v>
      </c>
      <c r="AR332" s="178" t="str">
        <f>CHOOSE(MATCH(AQ:AQ,{0,1,7,8,9,12,30}),"VACIO","7 y -","7-8","8-9","9-12","&gt;12","")</f>
        <v>9-12</v>
      </c>
      <c r="AS332" s="143">
        <v>5</v>
      </c>
      <c r="AT332" s="178" t="str">
        <f>CHOOSE(MATCH(AS:AS,{0,0.1,30,80000000}),"VACIO","30 y -","30 y +","")</f>
        <v>30 y -</v>
      </c>
      <c r="AU332" s="143">
        <v>0.7</v>
      </c>
      <c r="AV332" s="236">
        <f>IFERROR(AS:AS/AU:AU,"")</f>
        <v>7.14285714285714</v>
      </c>
      <c r="AW332" s="178" t="str">
        <f>CHOOSE(MATCH(AV:AV,{0;0.1;30;80000000}),"VACIO","30 y -","30 y +","")</f>
        <v>30 y -</v>
      </c>
      <c r="AX332" s="242">
        <v>99</v>
      </c>
      <c r="AY332" s="178" t="str">
        <f ca="1">CHOOSE(MATCH(AX:AX,{0;1;15;30;45;60;80000000}),"VACIO","15 y -","15-29","30-44","45-59","60 y +","")</f>
        <v>60 y +</v>
      </c>
      <c r="AZ332" s="143" t="s">
        <v>76</v>
      </c>
      <c r="BA332" s="144">
        <v>42849</v>
      </c>
      <c r="BB332" s="247" t="str">
        <f ca="1" t="shared" si="30"/>
        <v>No Vigente</v>
      </c>
      <c r="BC332" s="143" t="s">
        <v>77</v>
      </c>
      <c r="BD332" s="144">
        <v>43854</v>
      </c>
      <c r="BE332" s="144">
        <v>43862</v>
      </c>
      <c r="BF332" s="251" t="str">
        <f ca="1" t="shared" si="31"/>
        <v>activo</v>
      </c>
      <c r="BG332" s="193"/>
    </row>
    <row r="333" s="129" customFormat="1" ht="15" customHeight="1" spans="1:59">
      <c r="A333" s="145" t="s">
        <v>952</v>
      </c>
      <c r="B333" s="146" t="s">
        <v>953</v>
      </c>
      <c r="C333" s="146">
        <v>2900</v>
      </c>
      <c r="D333" s="147">
        <v>14413</v>
      </c>
      <c r="E333" s="175">
        <f ca="1" t="shared" si="32"/>
        <v>43990</v>
      </c>
      <c r="F333" s="176">
        <f ca="1" t="shared" si="33"/>
        <v>29577</v>
      </c>
      <c r="G333" s="177">
        <f ca="1" t="shared" si="34"/>
        <v>80</v>
      </c>
      <c r="H333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333" s="146">
        <v>1</v>
      </c>
      <c r="J333" s="147">
        <v>41950</v>
      </c>
      <c r="K333" s="146" t="s">
        <v>101</v>
      </c>
      <c r="L333" s="146" t="s">
        <v>60</v>
      </c>
      <c r="M333" s="146" t="s">
        <v>149</v>
      </c>
      <c r="N333" s="146" t="s">
        <v>62</v>
      </c>
      <c r="O333" s="146" t="s">
        <v>62</v>
      </c>
      <c r="P333" s="143" t="s">
        <v>63</v>
      </c>
      <c r="Q333" s="143" t="s">
        <v>63</v>
      </c>
      <c r="R333" s="146">
        <v>71.5</v>
      </c>
      <c r="S333" s="146">
        <v>64</v>
      </c>
      <c r="T333" s="146" t="s">
        <v>71</v>
      </c>
      <c r="U333" s="146">
        <v>120</v>
      </c>
      <c r="V333" s="178" t="str">
        <f>CHOOSE(MATCH(U:U,{0,1,140,150,160,800000000}),"VACIO","140 y -","140-150","150-160","&gt;160","")</f>
        <v>140 y -</v>
      </c>
      <c r="W333" s="146">
        <v>78</v>
      </c>
      <c r="X333" s="178" t="str">
        <f>CHOOSE(MATCH(W:W,{0,1,90,120,800000000}),"VACIO","90 y -","90-120","&gt;120","")</f>
        <v>90 y -</v>
      </c>
      <c r="Y333" s="146" t="s">
        <v>63</v>
      </c>
      <c r="Z333" s="146" t="s">
        <v>65</v>
      </c>
      <c r="AA333" s="146" t="s">
        <v>65</v>
      </c>
      <c r="AB333" s="146" t="s">
        <v>65</v>
      </c>
      <c r="AC333" s="146" t="s">
        <v>72</v>
      </c>
      <c r="AD333" s="196" t="s">
        <v>74</v>
      </c>
      <c r="AE333" s="197"/>
      <c r="AF333" s="197"/>
      <c r="AG333" s="219"/>
      <c r="AH333" s="219" t="s">
        <v>404</v>
      </c>
      <c r="AI333" s="198">
        <v>42942</v>
      </c>
      <c r="AJ333" s="218">
        <v>85</v>
      </c>
      <c r="AK333" s="147">
        <v>42786</v>
      </c>
      <c r="AL333" s="146">
        <v>153</v>
      </c>
      <c r="AM333" s="146">
        <v>61</v>
      </c>
      <c r="AN333" s="178" t="str">
        <f>CHOOSE(MATCH(AM:AM,{0,1,100,800000000}),"VACIO","100 y -","100 y +","")</f>
        <v>100 y -</v>
      </c>
      <c r="AO333" s="146">
        <v>81</v>
      </c>
      <c r="AP333" s="146">
        <v>55</v>
      </c>
      <c r="AQ333" s="146"/>
      <c r="AR333" s="178" t="str">
        <f>CHOOSE(MATCH(AQ:AQ,{0,1,7,8,9,12,30}),"VACIO","7 y -","7-8","8-9","9-12","&gt;12","")</f>
        <v>VACIO</v>
      </c>
      <c r="AS333" s="146">
        <v>10</v>
      </c>
      <c r="AT333" s="178" t="str">
        <f>CHOOSE(MATCH(AS:AS,{0,0.1,30,80000000}),"VACIO","30 y -","30 y +","")</f>
        <v>30 y -</v>
      </c>
      <c r="AU333" s="146">
        <v>1</v>
      </c>
      <c r="AV333" s="236">
        <f>IFERROR(AS:AS/AU:AU,"")</f>
        <v>10</v>
      </c>
      <c r="AW333" s="178" t="str">
        <f>CHOOSE(MATCH(AV:AV,{0,0.1,30,80000000}),"VACIO","30 y -","30 y +","")</f>
        <v>30 y -</v>
      </c>
      <c r="AX333" s="242">
        <v>72</v>
      </c>
      <c r="AY333" s="178" t="str">
        <f ca="1">CHOOSE(MATCH(AX:AX,{0,1,15,30,45,60,80000000}),"VACIO","15 y -","15-29","30-44","45-59","60 y +","")</f>
        <v>60 y +</v>
      </c>
      <c r="AZ333" s="146" t="s">
        <v>76</v>
      </c>
      <c r="BA333" s="147"/>
      <c r="BB333" s="247" t="str">
        <f ca="1" t="shared" si="30"/>
        <v>No Vigente</v>
      </c>
      <c r="BC333" s="146"/>
      <c r="BD333" s="147">
        <v>43738</v>
      </c>
      <c r="BE333" s="147">
        <v>43891</v>
      </c>
      <c r="BF333" s="251" t="str">
        <f ca="1" t="shared" si="31"/>
        <v>activo</v>
      </c>
      <c r="BG333" s="208"/>
    </row>
    <row r="334" s="129" customFormat="1" customHeight="1" spans="1:59">
      <c r="A334" s="142" t="s">
        <v>954</v>
      </c>
      <c r="B334" s="143" t="s">
        <v>955</v>
      </c>
      <c r="C334" s="143">
        <v>5210</v>
      </c>
      <c r="D334" s="144">
        <v>22481</v>
      </c>
      <c r="E334" s="175">
        <f ca="1" t="shared" si="32"/>
        <v>43990</v>
      </c>
      <c r="F334" s="176">
        <f ca="1" t="shared" si="33"/>
        <v>21509</v>
      </c>
      <c r="G334" s="177">
        <f ca="1" t="shared" si="34"/>
        <v>58</v>
      </c>
      <c r="H334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334" s="143">
        <v>1</v>
      </c>
      <c r="J334" s="144">
        <v>42482</v>
      </c>
      <c r="K334" s="143" t="s">
        <v>101</v>
      </c>
      <c r="L334" s="143" t="s">
        <v>70</v>
      </c>
      <c r="M334" s="143"/>
      <c r="N334" s="143" t="s">
        <v>62</v>
      </c>
      <c r="O334" s="143" t="s">
        <v>62</v>
      </c>
      <c r="P334" s="143" t="s">
        <v>63</v>
      </c>
      <c r="Q334" s="143" t="s">
        <v>63</v>
      </c>
      <c r="R334" s="143">
        <v>64</v>
      </c>
      <c r="S334" s="143">
        <v>64.8</v>
      </c>
      <c r="T334" s="143" t="s">
        <v>85</v>
      </c>
      <c r="U334" s="143">
        <v>130</v>
      </c>
      <c r="V334" s="178" t="str">
        <f>CHOOSE(MATCH(U:U,{0,1,140,150,160,800000000}),"VACIO","140 y -","140-150","150-160","&gt;160","")</f>
        <v>140 y -</v>
      </c>
      <c r="W334" s="143">
        <v>88</v>
      </c>
      <c r="X334" s="178" t="str">
        <f>CHOOSE(MATCH(W:W,{0,1,90,120,800000000}),"VACIO","90 y -","90-120","&gt;120","")</f>
        <v>90 y -</v>
      </c>
      <c r="Y334" s="143" t="s">
        <v>63</v>
      </c>
      <c r="Z334" s="143" t="s">
        <v>63</v>
      </c>
      <c r="AA334" s="143" t="s">
        <v>63</v>
      </c>
      <c r="AB334" s="143" t="s">
        <v>63</v>
      </c>
      <c r="AC334" s="143" t="s">
        <v>72</v>
      </c>
      <c r="AD334" s="193" t="s">
        <v>73</v>
      </c>
      <c r="AE334" s="194">
        <v>43816</v>
      </c>
      <c r="AF334" s="195" t="s">
        <v>74</v>
      </c>
      <c r="AG334" s="216" t="s">
        <v>63</v>
      </c>
      <c r="AH334" s="216"/>
      <c r="AI334" s="195"/>
      <c r="AJ334" s="217">
        <v>317</v>
      </c>
      <c r="AK334" s="144">
        <v>43214</v>
      </c>
      <c r="AL334" s="143">
        <v>184</v>
      </c>
      <c r="AM334" s="143">
        <v>114</v>
      </c>
      <c r="AN334" s="178" t="str">
        <f>CHOOSE(MATCH(AM:AM,{0,1,100,800000000}),"VACIO","100 y -","100 y +","")</f>
        <v>100 y +</v>
      </c>
      <c r="AO334" s="143">
        <v>33</v>
      </c>
      <c r="AP334" s="143">
        <v>183</v>
      </c>
      <c r="AQ334" s="143">
        <v>13.2</v>
      </c>
      <c r="AR334" s="178" t="str">
        <f>CHOOSE(MATCH(AQ:AQ,{0,1,7,8,9,12,30}),"VACIO","7 y -","7-8","8-9","9-12","&gt;12","")</f>
        <v>&gt;12</v>
      </c>
      <c r="AS334" s="143">
        <v>32</v>
      </c>
      <c r="AT334" s="178" t="str">
        <f>CHOOSE(MATCH(AS:AS,{0,0.1,30,80000000}),"VACIO","30 y -","30 y +","")</f>
        <v>30 y +</v>
      </c>
      <c r="AU334" s="143"/>
      <c r="AV334" s="236"/>
      <c r="AW334" s="178" t="str">
        <f>CHOOSE(MATCH(AV:AV,{0,0.1,30,80000000}),"VACIO","30 y -","30 y +","")</f>
        <v>VACIO</v>
      </c>
      <c r="AX334" s="242"/>
      <c r="AY334" s="178" t="str">
        <f ca="1">CHOOSE(MATCH(AX:AX,{0,1,15,30,45,60,80000000}),"VACIO","15 y -","15-29","30-44","45-59","60 y +","")</f>
        <v>VACIO</v>
      </c>
      <c r="AZ334" s="143"/>
      <c r="BA334" s="144"/>
      <c r="BB334" s="247" t="str">
        <f ca="1" t="shared" si="30"/>
        <v>No Vigente</v>
      </c>
      <c r="BC334" s="143"/>
      <c r="BD334" s="144">
        <v>43816</v>
      </c>
      <c r="BE334" s="144">
        <v>43891</v>
      </c>
      <c r="BF334" s="251" t="str">
        <f ca="1" t="shared" si="31"/>
        <v>activo</v>
      </c>
      <c r="BG334" s="193"/>
    </row>
    <row r="335" s="129" customFormat="1" ht="15" customHeight="1" spans="1:59">
      <c r="A335" s="145" t="s">
        <v>956</v>
      </c>
      <c r="B335" s="146" t="s">
        <v>957</v>
      </c>
      <c r="C335" s="146">
        <v>3933</v>
      </c>
      <c r="D335" s="147">
        <v>22527</v>
      </c>
      <c r="E335" s="175">
        <f ca="1" t="shared" si="32"/>
        <v>43990</v>
      </c>
      <c r="F335" s="176">
        <f ca="1" t="shared" si="33"/>
        <v>21463</v>
      </c>
      <c r="G335" s="177">
        <f ca="1" t="shared" si="34"/>
        <v>58</v>
      </c>
      <c r="H33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35" s="146">
        <v>1</v>
      </c>
      <c r="J335" s="147">
        <v>41038</v>
      </c>
      <c r="K335" s="146" t="s">
        <v>101</v>
      </c>
      <c r="L335" s="146" t="s">
        <v>102</v>
      </c>
      <c r="M335" s="146" t="s">
        <v>61</v>
      </c>
      <c r="N335" s="146" t="s">
        <v>62</v>
      </c>
      <c r="O335" s="146" t="s">
        <v>62</v>
      </c>
      <c r="P335" s="143" t="s">
        <v>63</v>
      </c>
      <c r="Q335" s="143" t="s">
        <v>63</v>
      </c>
      <c r="R335" s="146">
        <v>90.2</v>
      </c>
      <c r="S335" s="146">
        <v>88</v>
      </c>
      <c r="T335" s="146" t="s">
        <v>64</v>
      </c>
      <c r="U335" s="146">
        <v>120</v>
      </c>
      <c r="V335" s="178" t="str">
        <f>CHOOSE(MATCH(U:U,{0,1,140,150,160,800000000}),"VACIO","140 y -","140-150","150-160","&gt;160","")</f>
        <v>140 y -</v>
      </c>
      <c r="W335" s="146">
        <v>68</v>
      </c>
      <c r="X335" s="178" t="str">
        <f>CHOOSE(MATCH(W:W,{0,1,90,120,800000000}),"VACIO","90 y -","90-120","&gt;120","")</f>
        <v>90 y -</v>
      </c>
      <c r="Y335" s="146" t="s">
        <v>63</v>
      </c>
      <c r="Z335" s="146" t="s">
        <v>65</v>
      </c>
      <c r="AA335" s="146" t="s">
        <v>65</v>
      </c>
      <c r="AB335" s="146" t="s">
        <v>63</v>
      </c>
      <c r="AC335" s="146" t="s">
        <v>66</v>
      </c>
      <c r="AD335" s="196" t="s">
        <v>73</v>
      </c>
      <c r="AE335" s="198">
        <v>43812</v>
      </c>
      <c r="AF335" s="197" t="s">
        <v>74</v>
      </c>
      <c r="AG335" s="219" t="s">
        <v>63</v>
      </c>
      <c r="AH335" s="219"/>
      <c r="AI335" s="197"/>
      <c r="AJ335" s="218">
        <v>121</v>
      </c>
      <c r="AK335" s="147">
        <v>43811</v>
      </c>
      <c r="AL335" s="146">
        <v>211</v>
      </c>
      <c r="AM335" s="146">
        <v>134</v>
      </c>
      <c r="AN335" s="178" t="str">
        <f>CHOOSE(MATCH(AM:AM,{0,1,100,800000000}),"VACIO","100 y -","100 y +","")</f>
        <v>100 y +</v>
      </c>
      <c r="AO335" s="146">
        <v>35</v>
      </c>
      <c r="AP335" s="146">
        <v>206</v>
      </c>
      <c r="AQ335" s="146">
        <v>6.4</v>
      </c>
      <c r="AR335" s="178" t="str">
        <f>CHOOSE(MATCH(AQ:AQ,{0,1,7,8,9,12,30}),"VACIO","7 y -","7-8","8-9","9-12","&gt;12","")</f>
        <v>7 y -</v>
      </c>
      <c r="AS335" s="146">
        <v>6</v>
      </c>
      <c r="AT335" s="178" t="str">
        <f>CHOOSE(MATCH(AS:AS,{0,0.1,30,80000000}),"VACIO","30 y -","30 y +","")</f>
        <v>30 y -</v>
      </c>
      <c r="AU335" s="146">
        <v>1.2</v>
      </c>
      <c r="AV335" s="236">
        <v>8.31</v>
      </c>
      <c r="AW335" s="178" t="str">
        <f>CHOOSE(MATCH(AV:AV,{0,0.1,30,80000000}),"VACIO","30 y -","30 y +","")</f>
        <v>30 y -</v>
      </c>
      <c r="AX335" s="242">
        <v>66.2</v>
      </c>
      <c r="AY335" s="178" t="str">
        <f ca="1">CHOOSE(MATCH(AX:AX,{0,1,15,30,45,60,80000000}),"VACIO","15 y -","15-29","30-44","45-59","60 y +","")</f>
        <v>60 y +</v>
      </c>
      <c r="AZ335" s="146"/>
      <c r="BA335" s="147">
        <v>43510</v>
      </c>
      <c r="BB335" s="247" t="str">
        <f ca="1" t="shared" si="30"/>
        <v>No Vigente</v>
      </c>
      <c r="BC335" s="146"/>
      <c r="BD335" s="147">
        <v>43826</v>
      </c>
      <c r="BE335" s="147">
        <v>43922</v>
      </c>
      <c r="BF335" s="251" t="str">
        <f ca="1" t="shared" si="31"/>
        <v>activo</v>
      </c>
      <c r="BG335" s="196"/>
    </row>
    <row r="336" s="129" customFormat="1" ht="15" customHeight="1" spans="1:59">
      <c r="A336" s="145" t="s">
        <v>958</v>
      </c>
      <c r="B336" s="146" t="s">
        <v>959</v>
      </c>
      <c r="C336" s="146">
        <v>401</v>
      </c>
      <c r="D336" s="147">
        <v>16802</v>
      </c>
      <c r="E336" s="175">
        <f ca="1" t="shared" si="32"/>
        <v>43990</v>
      </c>
      <c r="F336" s="176">
        <f ca="1" t="shared" si="33"/>
        <v>27188</v>
      </c>
      <c r="G336" s="177">
        <f ca="1" t="shared" si="34"/>
        <v>74</v>
      </c>
      <c r="H33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36" s="146">
        <v>1</v>
      </c>
      <c r="J336" s="147">
        <v>40007</v>
      </c>
      <c r="K336" s="146" t="s">
        <v>101</v>
      </c>
      <c r="L336" s="146" t="s">
        <v>102</v>
      </c>
      <c r="M336" s="146" t="s">
        <v>468</v>
      </c>
      <c r="N336" s="146" t="s">
        <v>62</v>
      </c>
      <c r="O336" s="146" t="s">
        <v>62</v>
      </c>
      <c r="P336" s="143" t="s">
        <v>63</v>
      </c>
      <c r="Q336" s="143" t="s">
        <v>63</v>
      </c>
      <c r="R336" s="146">
        <v>71.5</v>
      </c>
      <c r="S336" s="146">
        <v>72</v>
      </c>
      <c r="T336" s="146" t="s">
        <v>76</v>
      </c>
      <c r="U336" s="146">
        <v>146</v>
      </c>
      <c r="V336" s="178" t="str">
        <f>CHOOSE(MATCH(U:U,{0;1;140;150;160;800000000}),"VACIO","140 y -","140-150","150-160","&gt;160","")</f>
        <v>140-150</v>
      </c>
      <c r="W336" s="146">
        <v>80</v>
      </c>
      <c r="X336" s="178" t="str">
        <f>CHOOSE(MATCH(W:W,{0,1,90,120,800000000}),"VACIO","90 y -","90-120","&gt;120","")</f>
        <v>90 y -</v>
      </c>
      <c r="Y336" s="146" t="s">
        <v>63</v>
      </c>
      <c r="Z336" s="146" t="s">
        <v>65</v>
      </c>
      <c r="AA336" s="146" t="s">
        <v>65</v>
      </c>
      <c r="AB336" s="146" t="s">
        <v>65</v>
      </c>
      <c r="AC336" s="146" t="s">
        <v>72</v>
      </c>
      <c r="AD336" s="196" t="s">
        <v>73</v>
      </c>
      <c r="AE336" s="198">
        <v>43843</v>
      </c>
      <c r="AF336" s="197" t="s">
        <v>74</v>
      </c>
      <c r="AG336" s="219" t="s">
        <v>63</v>
      </c>
      <c r="AH336" s="219" t="s">
        <v>188</v>
      </c>
      <c r="AI336" s="198">
        <v>43213</v>
      </c>
      <c r="AJ336" s="218">
        <v>170</v>
      </c>
      <c r="AK336" s="147">
        <v>43448</v>
      </c>
      <c r="AL336" s="146">
        <v>170</v>
      </c>
      <c r="AM336" s="146">
        <v>100</v>
      </c>
      <c r="AN336" s="178" t="str">
        <f>CHOOSE(MATCH(AM:AM,{0,1,100,800000000}),"VACIO","100 y -","100 y +","")</f>
        <v>100 y +</v>
      </c>
      <c r="AO336" s="146">
        <v>47</v>
      </c>
      <c r="AP336" s="146">
        <v>113</v>
      </c>
      <c r="AQ336" s="146">
        <v>9.1</v>
      </c>
      <c r="AR336" s="178" t="str">
        <f>CHOOSE(MATCH(AQ:AQ,{0,1,7,8,9,12,30}),"VACIO","7 y -","7-8","8-9","9-12","&gt;12","")</f>
        <v>9-12</v>
      </c>
      <c r="AS336" s="146">
        <v>6</v>
      </c>
      <c r="AT336" s="178" t="str">
        <f>CHOOSE(MATCH(AS:AS,{0,0.1,30,80000000}),"VACIO","30 y -","30 y +","")</f>
        <v>30 y -</v>
      </c>
      <c r="AU336" s="146">
        <v>1.3</v>
      </c>
      <c r="AV336" s="236">
        <f>IFERROR(AS:AS/AU:AU,"")</f>
        <v>4.61538461538461</v>
      </c>
      <c r="AW336" s="178" t="str">
        <f>CHOOSE(MATCH(AV:AV,{0,0.1,30,80000000}),"VACIO","30 y -","30 y +","")</f>
        <v>30 y -</v>
      </c>
      <c r="AX336" s="242">
        <v>54</v>
      </c>
      <c r="AY336" s="178" t="str">
        <f ca="1">CHOOSE(MATCH(AX:AX,{0,1,15,30,45,60,80000000}),"VACIO","15 y -","15-29","30-44","45-59","60 y +","")</f>
        <v>45-59</v>
      </c>
      <c r="AZ336" s="146"/>
      <c r="BA336" s="147">
        <v>42814</v>
      </c>
      <c r="BB336" s="247" t="str">
        <f ca="1" t="shared" si="30"/>
        <v>No Vigente</v>
      </c>
      <c r="BC336" s="146" t="s">
        <v>77</v>
      </c>
      <c r="BD336" s="147" t="s">
        <v>960</v>
      </c>
      <c r="BE336" s="147">
        <v>43891</v>
      </c>
      <c r="BF336" s="251" t="str">
        <f ca="1" t="shared" si="31"/>
        <v>activo</v>
      </c>
      <c r="BG336" s="208"/>
    </row>
    <row r="337" s="129" customFormat="1" ht="15" customHeight="1" spans="1:59">
      <c r="A337" s="142" t="s">
        <v>961</v>
      </c>
      <c r="B337" s="143" t="s">
        <v>962</v>
      </c>
      <c r="C337" s="143">
        <v>6301</v>
      </c>
      <c r="D337" s="144">
        <v>16113</v>
      </c>
      <c r="E337" s="175">
        <f ca="1" t="shared" si="32"/>
        <v>43990</v>
      </c>
      <c r="F337" s="176">
        <f ca="1" t="shared" si="33"/>
        <v>27877</v>
      </c>
      <c r="G337" s="177">
        <f ca="1" t="shared" si="34"/>
        <v>76</v>
      </c>
      <c r="H33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37" s="143">
        <v>1</v>
      </c>
      <c r="J337" s="144">
        <v>41968</v>
      </c>
      <c r="K337" s="143" t="s">
        <v>101</v>
      </c>
      <c r="L337" s="143" t="s">
        <v>60</v>
      </c>
      <c r="M337" s="143" t="s">
        <v>124</v>
      </c>
      <c r="N337" s="143"/>
      <c r="O337" s="143"/>
      <c r="P337" s="143" t="s">
        <v>63</v>
      </c>
      <c r="Q337" s="143" t="s">
        <v>63</v>
      </c>
      <c r="R337" s="143">
        <v>86.5</v>
      </c>
      <c r="S337" s="143">
        <v>84.5</v>
      </c>
      <c r="T337" s="143" t="s">
        <v>64</v>
      </c>
      <c r="U337" s="143">
        <v>116</v>
      </c>
      <c r="V337" s="178" t="str">
        <f>CHOOSE(MATCH(U:U,{0,1,140,150,160,800000000}),"VACIO","140 y -","140-150","150-160","&gt;160","")</f>
        <v>140 y -</v>
      </c>
      <c r="W337" s="143">
        <v>82</v>
      </c>
      <c r="X337" s="178" t="str">
        <f>CHOOSE(MATCH(W:W,{0,1,90,120,800000000}),"VACIO","90 y -","90-120","&gt;120","")</f>
        <v>90 y -</v>
      </c>
      <c r="Y337" s="143" t="s">
        <v>63</v>
      </c>
      <c r="Z337" s="143" t="s">
        <v>65</v>
      </c>
      <c r="AA337" s="143" t="s">
        <v>63</v>
      </c>
      <c r="AB337" s="143" t="s">
        <v>65</v>
      </c>
      <c r="AC337" s="143" t="s">
        <v>72</v>
      </c>
      <c r="AD337" s="193" t="s">
        <v>67</v>
      </c>
      <c r="AE337" s="195"/>
      <c r="AF337" s="195"/>
      <c r="AG337" s="216"/>
      <c r="AH337" s="216" t="s">
        <v>963</v>
      </c>
      <c r="AI337" s="195"/>
      <c r="AJ337" s="217">
        <v>92</v>
      </c>
      <c r="AK337" s="144">
        <v>43347</v>
      </c>
      <c r="AL337" s="143">
        <v>211</v>
      </c>
      <c r="AM337" s="143">
        <v>132</v>
      </c>
      <c r="AN337" s="178" t="str">
        <f>CHOOSE(MATCH(AM:AM,{0,1,100,800000000}),"VACIO","100 y -","100 y +","")</f>
        <v>100 y +</v>
      </c>
      <c r="AO337" s="143">
        <v>48</v>
      </c>
      <c r="AP337" s="143">
        <v>157</v>
      </c>
      <c r="AQ337" s="143"/>
      <c r="AR337" s="178" t="str">
        <f>CHOOSE(MATCH(AQ:AQ,{0;1;7;8;9;12;30}),"VACIO","7 y -","7-8","8-9","9-12","&gt;12","")</f>
        <v>VACIO</v>
      </c>
      <c r="AS337" s="143">
        <v>7</v>
      </c>
      <c r="AT337" s="178" t="str">
        <f>CHOOSE(MATCH(AS:AS,{0,0.1,30,80000000}),"VACIO","30 y -","30 y +","")</f>
        <v>30 y -</v>
      </c>
      <c r="AU337" s="143">
        <v>1.1</v>
      </c>
      <c r="AV337" s="236">
        <f>IFERROR(AS:AS/AU:AU,"")</f>
        <v>6.36363636363636</v>
      </c>
      <c r="AW337" s="178" t="str">
        <f>CHOOSE(MATCH(AV:AV,{0,0.1,30,80000000}),"VACIO","30 y -","30 y +","")</f>
        <v>30 y -</v>
      </c>
      <c r="AX337" s="242">
        <v>65.7</v>
      </c>
      <c r="AY337" s="178" t="str">
        <f ca="1">CHOOSE(MATCH(AX:AX,{0,1,15,30,45,60,80000000}),"VACIO","15 y -","15-29","30-44","45-59","60 y +","")</f>
        <v>60 y +</v>
      </c>
      <c r="AZ337" s="143" t="s">
        <v>76</v>
      </c>
      <c r="BA337" s="144"/>
      <c r="BB337" s="247" t="str">
        <f ca="1" t="shared" si="30"/>
        <v>No Vigente</v>
      </c>
      <c r="BC337" s="143"/>
      <c r="BD337" s="144">
        <v>43581</v>
      </c>
      <c r="BE337" s="144">
        <v>43678</v>
      </c>
      <c r="BF337" s="251" t="str">
        <f ca="1" t="shared" si="31"/>
        <v>activo</v>
      </c>
      <c r="BG337" s="146" t="s">
        <v>964</v>
      </c>
    </row>
    <row r="338" s="129" customFormat="1" ht="15" customHeight="1" spans="1:59">
      <c r="A338" s="142" t="s">
        <v>965</v>
      </c>
      <c r="B338" s="143" t="s">
        <v>966</v>
      </c>
      <c r="C338" s="143">
        <v>2823</v>
      </c>
      <c r="D338" s="144">
        <v>23194</v>
      </c>
      <c r="E338" s="175">
        <f ca="1" t="shared" si="32"/>
        <v>43990</v>
      </c>
      <c r="F338" s="176">
        <f ca="1" t="shared" si="33"/>
        <v>20796</v>
      </c>
      <c r="G338" s="177">
        <f ca="1" t="shared" si="34"/>
        <v>56</v>
      </c>
      <c r="H338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338" s="143">
        <v>1</v>
      </c>
      <c r="J338" s="144">
        <v>41648</v>
      </c>
      <c r="K338" s="143" t="s">
        <v>101</v>
      </c>
      <c r="L338" s="143" t="s">
        <v>102</v>
      </c>
      <c r="M338" s="143" t="s">
        <v>967</v>
      </c>
      <c r="N338" s="143" t="s">
        <v>62</v>
      </c>
      <c r="O338" s="143" t="s">
        <v>62</v>
      </c>
      <c r="P338" s="143" t="s">
        <v>65</v>
      </c>
      <c r="Q338" s="143" t="s">
        <v>63</v>
      </c>
      <c r="R338" s="143">
        <v>72</v>
      </c>
      <c r="S338" s="143">
        <v>78</v>
      </c>
      <c r="T338" s="143" t="s">
        <v>85</v>
      </c>
      <c r="U338" s="143">
        <v>130</v>
      </c>
      <c r="V338" s="178" t="str">
        <f>CHOOSE(MATCH(U:U,{0;1;140;150;160;800000000}),"VACIO","140 y -","140-150","150-160","&gt;160","")</f>
        <v>140 y -</v>
      </c>
      <c r="W338" s="143">
        <v>80</v>
      </c>
      <c r="X338" s="178" t="str">
        <f>CHOOSE(MATCH(W:W,{0,1,90,120,800000000}),"VACIO","90 y -","90-120","&gt;120","")</f>
        <v>90 y -</v>
      </c>
      <c r="Y338" s="143" t="s">
        <v>63</v>
      </c>
      <c r="Z338" s="143" t="s">
        <v>65</v>
      </c>
      <c r="AA338" s="143" t="s">
        <v>65</v>
      </c>
      <c r="AB338" s="143" t="s">
        <v>63</v>
      </c>
      <c r="AC338" s="143" t="s">
        <v>66</v>
      </c>
      <c r="AD338" s="193" t="s">
        <v>73</v>
      </c>
      <c r="AE338" s="194">
        <v>43557</v>
      </c>
      <c r="AF338" s="195" t="s">
        <v>74</v>
      </c>
      <c r="AG338" s="216"/>
      <c r="AH338" s="216"/>
      <c r="AI338" s="195"/>
      <c r="AJ338" s="217">
        <v>95</v>
      </c>
      <c r="AK338" s="144">
        <v>43440</v>
      </c>
      <c r="AL338" s="143">
        <v>163</v>
      </c>
      <c r="AM338" s="143">
        <v>110</v>
      </c>
      <c r="AN338" s="178" t="str">
        <f>CHOOSE(MATCH(AM:AM,{0,1,100,800000000}),"VACIO","100 y -","100 y +","")</f>
        <v>100 y +</v>
      </c>
      <c r="AO338" s="143">
        <v>34</v>
      </c>
      <c r="AP338" s="143">
        <v>96</v>
      </c>
      <c r="AQ338" s="143">
        <v>5.8</v>
      </c>
      <c r="AR338" s="178" t="str">
        <f>CHOOSE(MATCH(AQ:AQ,{0,1,7,8,9,12,30}),"VACIO","7 y -","7-8","8-9","9-12","&gt;12","")</f>
        <v>7 y -</v>
      </c>
      <c r="AS338" s="143">
        <v>22</v>
      </c>
      <c r="AT338" s="178" t="str">
        <f>CHOOSE(MATCH(AS:AS,{0,0.1,30,80000000}),"VACIO","30 y -","30 y +","")</f>
        <v>30 y -</v>
      </c>
      <c r="AU338" s="143">
        <v>0.8</v>
      </c>
      <c r="AV338" s="236"/>
      <c r="AW338" s="178" t="str">
        <f>CHOOSE(MATCH(AV:AV,{0,0.1,30,80000000}),"VACIO","30 y -","30 y +","")</f>
        <v>VACIO</v>
      </c>
      <c r="AX338" s="242">
        <v>100</v>
      </c>
      <c r="AY338" s="178" t="str">
        <f ca="1">CHOOSE(MATCH(AX:AX,{0,1,15,30,45,60,80000000}),"VACIO","15 y -","15-29","30-44","45-59","60 y +","")</f>
        <v>60 y +</v>
      </c>
      <c r="AZ338" s="143"/>
      <c r="BA338" s="153">
        <v>42745</v>
      </c>
      <c r="BB338" s="247" t="str">
        <f ca="1" t="shared" si="30"/>
        <v>No Vigente</v>
      </c>
      <c r="BC338" s="143" t="s">
        <v>77</v>
      </c>
      <c r="BD338" s="144">
        <v>43557</v>
      </c>
      <c r="BE338" s="144">
        <v>43739</v>
      </c>
      <c r="BF338" s="251" t="str">
        <f ca="1" t="shared" si="31"/>
        <v>activo</v>
      </c>
      <c r="BG338" s="193"/>
    </row>
    <row r="339" s="129" customFormat="1" ht="15" customHeight="1" spans="1:59">
      <c r="A339" s="142" t="s">
        <v>968</v>
      </c>
      <c r="B339" s="143" t="s">
        <v>969</v>
      </c>
      <c r="C339" s="143">
        <v>2463</v>
      </c>
      <c r="D339" s="144">
        <v>8362</v>
      </c>
      <c r="E339" s="175">
        <f ca="1" t="shared" si="32"/>
        <v>43990</v>
      </c>
      <c r="F339" s="176">
        <f ca="1" t="shared" si="33"/>
        <v>35628</v>
      </c>
      <c r="G339" s="177">
        <f ca="1" t="shared" si="34"/>
        <v>97</v>
      </c>
      <c r="H33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39" s="143">
        <v>1</v>
      </c>
      <c r="J339" s="144">
        <v>42982</v>
      </c>
      <c r="K339" s="143" t="s">
        <v>101</v>
      </c>
      <c r="L339" s="143" t="s">
        <v>60</v>
      </c>
      <c r="M339" s="143"/>
      <c r="N339" s="143"/>
      <c r="O339" s="143"/>
      <c r="P339" s="143" t="s">
        <v>63</v>
      </c>
      <c r="Q339" s="143" t="s">
        <v>63</v>
      </c>
      <c r="R339" s="143">
        <v>37.2</v>
      </c>
      <c r="S339" s="143">
        <v>65</v>
      </c>
      <c r="T339" s="143" t="s">
        <v>76</v>
      </c>
      <c r="U339" s="143">
        <v>134</v>
      </c>
      <c r="V339" s="178" t="str">
        <f>CHOOSE(MATCH(U:U,{0;1;140;150;160;800000000}),"VACIO","140 y -","140-150","150-160","&gt;160","")</f>
        <v>140 y -</v>
      </c>
      <c r="W339" s="143">
        <v>68</v>
      </c>
      <c r="X339" s="178" t="str">
        <f>CHOOSE(MATCH(W:W,{0,1,90,120,800000000}),"VACIO","90 y -","90-120","&gt;120","")</f>
        <v>90 y -</v>
      </c>
      <c r="Y339" s="143" t="s">
        <v>63</v>
      </c>
      <c r="Z339" s="143" t="s">
        <v>65</v>
      </c>
      <c r="AA339" s="143" t="s">
        <v>65</v>
      </c>
      <c r="AB339" s="143" t="s">
        <v>63</v>
      </c>
      <c r="AC339" s="143" t="s">
        <v>66</v>
      </c>
      <c r="AD339" s="193" t="s">
        <v>74</v>
      </c>
      <c r="AE339" s="195"/>
      <c r="AF339" s="195"/>
      <c r="AG339" s="216"/>
      <c r="AH339" s="216"/>
      <c r="AI339" s="195"/>
      <c r="AJ339" s="217">
        <v>104</v>
      </c>
      <c r="AK339" s="144">
        <v>42884</v>
      </c>
      <c r="AL339" s="143">
        <v>194</v>
      </c>
      <c r="AM339" s="143">
        <v>136</v>
      </c>
      <c r="AN339" s="178" t="str">
        <f>CHOOSE(MATCH(AM:AM,{0,1,100,800000000}),"VACIO","100 y -","100 y +","")</f>
        <v>100 y +</v>
      </c>
      <c r="AO339" s="143">
        <v>41</v>
      </c>
      <c r="AP339" s="143">
        <v>83</v>
      </c>
      <c r="AQ339" s="143"/>
      <c r="AR339" s="178" t="str">
        <f>CHOOSE(MATCH(AQ:AQ,{0,1,7,8,9,12,30}),"VACIO","7 y -","7-8","8-9","9-12","&gt;12","")</f>
        <v>VACIO</v>
      </c>
      <c r="AS339" s="143">
        <v>14</v>
      </c>
      <c r="AT339" s="178" t="str">
        <f>CHOOSE(MATCH(AS:AS,{0,0.1,30,80000000}),"VACIO","30 y -","30 y +","")</f>
        <v>30 y -</v>
      </c>
      <c r="AU339" s="143">
        <v>1.1</v>
      </c>
      <c r="AV339" s="236">
        <f>IFERROR(AS:AS/AU:AU,"")</f>
        <v>12.7272727272727</v>
      </c>
      <c r="AW339" s="178" t="str">
        <f>CHOOSE(MATCH(AV:AV,{0,0.1,30,80000000}),"VACIO","30 y -","30 y +","")</f>
        <v>30 y -</v>
      </c>
      <c r="AX339" s="242">
        <v>61</v>
      </c>
      <c r="AY339" s="178" t="str">
        <f ca="1">CHOOSE(MATCH(AX:AX,{0,1,15,30,45,60,80000000}),"VACIO","15 y -","15-29","30-44","45-59","60 y +","")</f>
        <v>60 y +</v>
      </c>
      <c r="AZ339" s="143" t="s">
        <v>76</v>
      </c>
      <c r="BA339" s="144"/>
      <c r="BB339" s="247" t="str">
        <f ca="1" t="shared" si="30"/>
        <v>No Vigente</v>
      </c>
      <c r="BC339" s="143"/>
      <c r="BD339" s="144">
        <v>43419</v>
      </c>
      <c r="BE339" s="144">
        <v>43525</v>
      </c>
      <c r="BF339" s="251" t="str">
        <f ca="1" t="shared" si="31"/>
        <v>pasivo</v>
      </c>
      <c r="BG339" s="193" t="s">
        <v>128</v>
      </c>
    </row>
    <row r="340" s="129" customFormat="1" ht="15" customHeight="1" spans="1:59">
      <c r="A340" s="145" t="s">
        <v>970</v>
      </c>
      <c r="B340" s="146" t="s">
        <v>971</v>
      </c>
      <c r="C340" s="146">
        <v>5593</v>
      </c>
      <c r="D340" s="147">
        <v>13752</v>
      </c>
      <c r="E340" s="175">
        <f ca="1" t="shared" si="32"/>
        <v>43990</v>
      </c>
      <c r="F340" s="176">
        <f ca="1" t="shared" si="33"/>
        <v>30238</v>
      </c>
      <c r="G340" s="177">
        <f ca="1" t="shared" si="34"/>
        <v>82</v>
      </c>
      <c r="H340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340" s="146">
        <v>1</v>
      </c>
      <c r="J340" s="147">
        <v>40511</v>
      </c>
      <c r="K340" s="146" t="s">
        <v>101</v>
      </c>
      <c r="L340" s="146" t="s">
        <v>102</v>
      </c>
      <c r="M340" s="146" t="s">
        <v>972</v>
      </c>
      <c r="N340" s="146" t="s">
        <v>62</v>
      </c>
      <c r="O340" s="146" t="s">
        <v>62</v>
      </c>
      <c r="P340" s="143" t="s">
        <v>63</v>
      </c>
      <c r="Q340" s="143" t="s">
        <v>65</v>
      </c>
      <c r="R340" s="146">
        <v>73.5</v>
      </c>
      <c r="S340" s="146">
        <v>71.5</v>
      </c>
      <c r="T340" s="146" t="s">
        <v>85</v>
      </c>
      <c r="U340" s="146">
        <v>136</v>
      </c>
      <c r="V340" s="178" t="str">
        <f>CHOOSE(MATCH(U:U,{0,1,140,150,160,800000000}),"VACIO","140 y -","140-150","150-160","&gt;160","")</f>
        <v>140 y -</v>
      </c>
      <c r="W340" s="146">
        <v>90</v>
      </c>
      <c r="X340" s="178" t="str">
        <f>CHOOSE(MATCH(W:W,{0,1,90,120,800000000}),"VACIO","90 y -","90-120","&gt;120","")</f>
        <v>90-120</v>
      </c>
      <c r="Y340" s="146" t="s">
        <v>63</v>
      </c>
      <c r="Z340" s="146" t="s">
        <v>65</v>
      </c>
      <c r="AA340" s="146" t="s">
        <v>65</v>
      </c>
      <c r="AB340" s="146" t="s">
        <v>65</v>
      </c>
      <c r="AC340" s="146" t="s">
        <v>72</v>
      </c>
      <c r="AD340" s="196" t="s">
        <v>73</v>
      </c>
      <c r="AE340" s="198">
        <v>43816</v>
      </c>
      <c r="AF340" s="197" t="s">
        <v>333</v>
      </c>
      <c r="AG340" s="219" t="s">
        <v>63</v>
      </c>
      <c r="AH340" s="219" t="s">
        <v>936</v>
      </c>
      <c r="AI340" s="198">
        <v>43731</v>
      </c>
      <c r="AJ340" s="218">
        <v>93</v>
      </c>
      <c r="AK340" s="147">
        <v>43748</v>
      </c>
      <c r="AL340" s="146">
        <v>141</v>
      </c>
      <c r="AM340" s="146">
        <v>71</v>
      </c>
      <c r="AN340" s="178" t="str">
        <f>CHOOSE(MATCH(AM:AM,{0,1,100,800000000}),"VACIO","100 y -","100 y +","")</f>
        <v>100 y -</v>
      </c>
      <c r="AO340" s="146">
        <v>39</v>
      </c>
      <c r="AP340" s="146">
        <v>151</v>
      </c>
      <c r="AQ340" s="146">
        <v>5.6</v>
      </c>
      <c r="AR340" s="178" t="str">
        <f>CHOOSE(MATCH(AQ:AQ,{0,1,7,8,9,12,30}),"VACIO","7 y -","7-8","8-9","9-12","&gt;12","")</f>
        <v>7 y -</v>
      </c>
      <c r="AS340" s="146">
        <v>53</v>
      </c>
      <c r="AT340" s="178" t="str">
        <f>CHOOSE(MATCH(AS:AS,{0,0.1,30,80000000}),"VACIO","30 y -","30 y +","")</f>
        <v>30 y +</v>
      </c>
      <c r="AU340" s="146">
        <v>1.1</v>
      </c>
      <c r="AV340" s="236">
        <v>40</v>
      </c>
      <c r="AW340" s="178" t="str">
        <f>CHOOSE(MATCH(AV:AV,{0,0.1,30,80000000}),"VACIO","30 y -","30 y +","")</f>
        <v>30 y +</v>
      </c>
      <c r="AX340" s="242">
        <v>68</v>
      </c>
      <c r="AY340" s="178" t="str">
        <f ca="1">CHOOSE(MATCH(AX:AX,{0,1,15,30,45,60,80000000}),"VACIO","15 y -","15-29","30-44","45-59","60 y +","")</f>
        <v>60 y +</v>
      </c>
      <c r="AZ340" s="146" t="s">
        <v>76</v>
      </c>
      <c r="BA340" s="147">
        <v>42309</v>
      </c>
      <c r="BB340" s="247" t="str">
        <f ca="1" t="shared" si="30"/>
        <v>No Vigente</v>
      </c>
      <c r="BC340" s="146" t="s">
        <v>77</v>
      </c>
      <c r="BD340" s="147">
        <v>43818</v>
      </c>
      <c r="BE340" s="147">
        <v>43617</v>
      </c>
      <c r="BF340" s="251" t="str">
        <f ca="1" t="shared" si="31"/>
        <v>activo</v>
      </c>
      <c r="BG340" s="306" t="s">
        <v>910</v>
      </c>
    </row>
    <row r="341" s="129" customFormat="1" ht="15" customHeight="1" spans="1:59">
      <c r="A341" s="142" t="s">
        <v>973</v>
      </c>
      <c r="B341" s="143" t="s">
        <v>974</v>
      </c>
      <c r="C341" s="143">
        <v>254</v>
      </c>
      <c r="D341" s="144">
        <v>18105</v>
      </c>
      <c r="E341" s="175">
        <f ca="1" t="shared" si="32"/>
        <v>43990</v>
      </c>
      <c r="F341" s="176">
        <f ca="1" t="shared" si="33"/>
        <v>25885</v>
      </c>
      <c r="G341" s="177">
        <f ca="1" t="shared" si="34"/>
        <v>70</v>
      </c>
      <c r="H34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41" s="143">
        <v>1</v>
      </c>
      <c r="J341" s="144">
        <v>42482</v>
      </c>
      <c r="K341" s="143" t="s">
        <v>101</v>
      </c>
      <c r="L341" s="143" t="s">
        <v>60</v>
      </c>
      <c r="M341" s="143" t="s">
        <v>61</v>
      </c>
      <c r="N341" s="143" t="s">
        <v>62</v>
      </c>
      <c r="O341" s="143" t="s">
        <v>62</v>
      </c>
      <c r="P341" s="143" t="s">
        <v>63</v>
      </c>
      <c r="Q341" s="143" t="s">
        <v>63</v>
      </c>
      <c r="R341" s="143">
        <v>55</v>
      </c>
      <c r="S341" s="143">
        <v>57</v>
      </c>
      <c r="T341" s="143" t="s">
        <v>76</v>
      </c>
      <c r="U341" s="143">
        <v>130</v>
      </c>
      <c r="V341" s="178" t="str">
        <f>CHOOSE(MATCH(U:U,{0,1,140,150,160,800000000}),"VACIO","140 y -","140-150","150-160","&gt;160","")</f>
        <v>140 y -</v>
      </c>
      <c r="W341" s="143">
        <v>70</v>
      </c>
      <c r="X341" s="178" t="str">
        <f>CHOOSE(MATCH(W:W,{0,1,90,120,800000000}),"VACIO","90 y -","90-120","&gt;120","")</f>
        <v>90 y -</v>
      </c>
      <c r="Y341" s="143" t="s">
        <v>63</v>
      </c>
      <c r="Z341" s="143" t="s">
        <v>63</v>
      </c>
      <c r="AA341" s="143" t="s">
        <v>63</v>
      </c>
      <c r="AB341" s="143" t="s">
        <v>65</v>
      </c>
      <c r="AC341" s="143" t="s">
        <v>72</v>
      </c>
      <c r="AD341" s="193" t="s">
        <v>73</v>
      </c>
      <c r="AE341" s="195"/>
      <c r="AF341" s="195"/>
      <c r="AG341" s="216" t="s">
        <v>63</v>
      </c>
      <c r="AH341" s="216" t="s">
        <v>233</v>
      </c>
      <c r="AI341" s="194">
        <v>43622</v>
      </c>
      <c r="AJ341" s="217">
        <v>112</v>
      </c>
      <c r="AK341" s="144">
        <v>43262</v>
      </c>
      <c r="AL341" s="143">
        <v>256</v>
      </c>
      <c r="AM341" s="143">
        <v>166</v>
      </c>
      <c r="AN341" s="178" t="str">
        <f>CHOOSE(MATCH(AM:AM,{0;1;100;800000000}),"VACIO","100 y -","100 y +","")</f>
        <v>100 y +</v>
      </c>
      <c r="AO341" s="143">
        <v>52</v>
      </c>
      <c r="AP341" s="143">
        <v>190</v>
      </c>
      <c r="AQ341" s="143"/>
      <c r="AR341" s="178" t="str">
        <f>CHOOSE(MATCH(AQ:AQ,{0,1,7,8,9,12,30}),"VACIO","7 y -","7-8","8-9","9-12","&gt;12","")</f>
        <v>VACIO</v>
      </c>
      <c r="AS341" s="143">
        <v>1.4</v>
      </c>
      <c r="AT341" s="178" t="str">
        <f>CHOOSE(MATCH(AS:AS,{0,0.1,30,80000000}),"VACIO","30 y -","30 y +","")</f>
        <v>30 y -</v>
      </c>
      <c r="AU341" s="143">
        <v>1</v>
      </c>
      <c r="AV341" s="236">
        <f>IFERROR(AS:AS/AU:AU,"")</f>
        <v>1.4</v>
      </c>
      <c r="AW341" s="178" t="str">
        <f>CHOOSE(MATCH(AV:AV,{0,0.1,30,80000000}),"VACIO","30 y -","30 y +","")</f>
        <v>30 y -</v>
      </c>
      <c r="AX341" s="242">
        <v>79.9</v>
      </c>
      <c r="AY341" s="178" t="str">
        <f ca="1">CHOOSE(MATCH(AX:AX,{0,1,15,30,45,60,80000000}),"VACIO","15 y -","15-29","30-44","45-59","60 y +","")</f>
        <v>60 y +</v>
      </c>
      <c r="AZ341" s="143"/>
      <c r="BA341" s="144"/>
      <c r="BB341" s="247" t="str">
        <f ca="1" t="shared" si="30"/>
        <v>No Vigente</v>
      </c>
      <c r="BC341" s="143"/>
      <c r="BD341" s="144">
        <v>43638</v>
      </c>
      <c r="BE341" s="144">
        <v>43895</v>
      </c>
      <c r="BF341" s="251" t="str">
        <f ca="1" t="shared" si="31"/>
        <v>activo</v>
      </c>
      <c r="BG341" s="193"/>
    </row>
    <row r="342" s="129" customFormat="1" ht="15" customHeight="1" spans="1:59">
      <c r="A342" s="145" t="s">
        <v>975</v>
      </c>
      <c r="B342" s="146" t="s">
        <v>976</v>
      </c>
      <c r="C342" s="146">
        <v>5826</v>
      </c>
      <c r="D342" s="147">
        <v>11961</v>
      </c>
      <c r="E342" s="175">
        <f ca="1" t="shared" si="32"/>
        <v>43990</v>
      </c>
      <c r="F342" s="176">
        <f ca="1" t="shared" si="33"/>
        <v>32029</v>
      </c>
      <c r="G342" s="177">
        <f ca="1" t="shared" si="34"/>
        <v>87</v>
      </c>
      <c r="H342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42" s="146">
        <v>1</v>
      </c>
      <c r="J342" s="147">
        <v>41144</v>
      </c>
      <c r="K342" s="146" t="s">
        <v>101</v>
      </c>
      <c r="L342" s="146" t="s">
        <v>60</v>
      </c>
      <c r="M342" s="146" t="s">
        <v>977</v>
      </c>
      <c r="N342" s="146"/>
      <c r="O342" s="146"/>
      <c r="P342" s="143" t="s">
        <v>63</v>
      </c>
      <c r="Q342" s="143" t="s">
        <v>63</v>
      </c>
      <c r="R342" s="146">
        <v>70</v>
      </c>
      <c r="S342" s="146">
        <v>76</v>
      </c>
      <c r="T342" s="146" t="s">
        <v>76</v>
      </c>
      <c r="U342" s="146">
        <v>134</v>
      </c>
      <c r="V342" s="178" t="str">
        <f>CHOOSE(MATCH(U:U,{0,1,140,150,160,800000000}),"VACIO","140 y -","140-150","150-160","&gt;160","")</f>
        <v>140 y -</v>
      </c>
      <c r="W342" s="146">
        <v>68</v>
      </c>
      <c r="X342" s="178" t="str">
        <f>CHOOSE(MATCH(W:W,{0,1,90,120,800000000}),"VACIO","90 y -","90-120","&gt;120","")</f>
        <v>90 y -</v>
      </c>
      <c r="Y342" s="146" t="s">
        <v>63</v>
      </c>
      <c r="Z342" s="146" t="s">
        <v>65</v>
      </c>
      <c r="AA342" s="146" t="s">
        <v>63</v>
      </c>
      <c r="AB342" s="146" t="s">
        <v>65</v>
      </c>
      <c r="AC342" s="146" t="s">
        <v>72</v>
      </c>
      <c r="AD342" s="196" t="s">
        <v>67</v>
      </c>
      <c r="AE342" s="197"/>
      <c r="AF342" s="197"/>
      <c r="AG342" s="219"/>
      <c r="AH342" s="219" t="s">
        <v>978</v>
      </c>
      <c r="AI342" s="197"/>
      <c r="AJ342" s="218">
        <v>108</v>
      </c>
      <c r="AK342" s="147">
        <v>42601</v>
      </c>
      <c r="AL342" s="146">
        <v>103</v>
      </c>
      <c r="AM342" s="146">
        <v>56</v>
      </c>
      <c r="AN342" s="178" t="str">
        <f>CHOOSE(MATCH(AM:AM,{0,1,100,800000000}),"VACIO","100 y -","100 y +","")</f>
        <v>100 y -</v>
      </c>
      <c r="AO342" s="146">
        <v>32</v>
      </c>
      <c r="AP342" s="146">
        <v>75</v>
      </c>
      <c r="AQ342" s="146"/>
      <c r="AR342" s="178" t="str">
        <f>CHOOSE(MATCH(AQ:AQ,{0,1,7,8,9,12,30}),"VACIO","7 y -","7-8","8-9","9-12","&gt;12","")</f>
        <v>VACIO</v>
      </c>
      <c r="AS342" s="146">
        <v>2.5</v>
      </c>
      <c r="AT342" s="178" t="str">
        <f>CHOOSE(MATCH(AS:AS,{0,0.1,30,80000000}),"VACIO","30 y -","30 y +","")</f>
        <v>30 y -</v>
      </c>
      <c r="AU342" s="146">
        <v>0.8</v>
      </c>
      <c r="AV342" s="236">
        <f>IFERROR(AS:AS/AU:AU,"")</f>
        <v>3.125</v>
      </c>
      <c r="AW342" s="178" t="str">
        <f>CHOOSE(MATCH(AV:AV,{0,0.1,30,80000000}),"VACIO","30 y -","30 y +","")</f>
        <v>30 y -</v>
      </c>
      <c r="AX342" s="242">
        <v>71</v>
      </c>
      <c r="AY342" s="178" t="str">
        <f ca="1">CHOOSE(MATCH(AX:AX,{0,1,15,30,45,60,80000000}),"VACIO","15 y -","15-29","30-44","45-59","60 y +","")</f>
        <v>60 y +</v>
      </c>
      <c r="AZ342" s="146" t="s">
        <v>76</v>
      </c>
      <c r="BA342" s="147"/>
      <c r="BB342" s="247" t="str">
        <f ca="1" t="shared" si="30"/>
        <v>No Vigente</v>
      </c>
      <c r="BC342" s="146"/>
      <c r="BD342" s="147">
        <v>42821</v>
      </c>
      <c r="BE342" s="147">
        <v>43339</v>
      </c>
      <c r="BF342" s="251" t="str">
        <f ca="1" t="shared" si="31"/>
        <v>pasivo</v>
      </c>
      <c r="BG342" s="146" t="s">
        <v>979</v>
      </c>
    </row>
    <row r="343" s="129" customFormat="1" ht="15" customHeight="1" spans="1:59">
      <c r="A343" s="142" t="s">
        <v>980</v>
      </c>
      <c r="B343" s="143" t="s">
        <v>981</v>
      </c>
      <c r="C343" s="143">
        <v>6927</v>
      </c>
      <c r="D343" s="144">
        <v>17070</v>
      </c>
      <c r="E343" s="175">
        <f ca="1" t="shared" si="32"/>
        <v>43990</v>
      </c>
      <c r="F343" s="176">
        <f ca="1" t="shared" si="33"/>
        <v>26920</v>
      </c>
      <c r="G343" s="177">
        <f ca="1" t="shared" si="34"/>
        <v>73</v>
      </c>
      <c r="H34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43" s="143">
        <v>1</v>
      </c>
      <c r="J343" s="144">
        <v>42825</v>
      </c>
      <c r="K343" s="143" t="s">
        <v>101</v>
      </c>
      <c r="L343" s="143" t="s">
        <v>60</v>
      </c>
      <c r="M343" s="143"/>
      <c r="N343" s="143"/>
      <c r="O343" s="143"/>
      <c r="P343" s="143" t="s">
        <v>63</v>
      </c>
      <c r="Q343" s="143" t="s">
        <v>63</v>
      </c>
      <c r="R343" s="143">
        <v>74.8</v>
      </c>
      <c r="S343" s="143">
        <v>84.5</v>
      </c>
      <c r="T343" s="143" t="s">
        <v>85</v>
      </c>
      <c r="U343" s="143">
        <v>160</v>
      </c>
      <c r="V343" s="178" t="str">
        <f>CHOOSE(MATCH(U:U,{0,1,140,150,160,800000000}),"VACIO","140 y -","140-150","150-160","&gt;160","")</f>
        <v>&gt;160</v>
      </c>
      <c r="W343" s="143">
        <v>96</v>
      </c>
      <c r="X343" s="178" t="str">
        <f>CHOOSE(MATCH(W:W,{0,1,90,120,800000000}),"VACIO","90 y -","90-120","&gt;120","")</f>
        <v>90-120</v>
      </c>
      <c r="Y343" s="143" t="s">
        <v>63</v>
      </c>
      <c r="Z343" s="143" t="s">
        <v>63</v>
      </c>
      <c r="AA343" s="143" t="s">
        <v>65</v>
      </c>
      <c r="AB343" s="143" t="s">
        <v>63</v>
      </c>
      <c r="AC343" s="143" t="s">
        <v>72</v>
      </c>
      <c r="AD343" s="193" t="s">
        <v>73</v>
      </c>
      <c r="AE343" s="195"/>
      <c r="AF343" s="195"/>
      <c r="AG343" s="216"/>
      <c r="AH343" s="216" t="s">
        <v>233</v>
      </c>
      <c r="AI343" s="194">
        <v>43112</v>
      </c>
      <c r="AJ343" s="217">
        <v>102</v>
      </c>
      <c r="AK343" s="144">
        <v>43265</v>
      </c>
      <c r="AL343" s="143">
        <v>207</v>
      </c>
      <c r="AM343" s="143">
        <v>145</v>
      </c>
      <c r="AN343" s="178" t="str">
        <f>CHOOSE(MATCH(AM:AM,{0,1,100,800000000}),"VACIO","100 y -","100 y +","")</f>
        <v>100 y +</v>
      </c>
      <c r="AO343" s="143">
        <v>32</v>
      </c>
      <c r="AP343" s="143">
        <v>198</v>
      </c>
      <c r="AQ343" s="143"/>
      <c r="AR343" s="178" t="str">
        <f>CHOOSE(MATCH(AQ:AQ,{0,1,7,8,9,12,30}),"VACIO","7 y -","7-8","8-9","9-12","&gt;12","")</f>
        <v>VACIO</v>
      </c>
      <c r="AS343" s="143"/>
      <c r="AT343" s="178" t="str">
        <f>CHOOSE(MATCH(AS:AS,{0,0.1,30,80000000}),"VACIO","30 y -","30 y +","")</f>
        <v>VACIO</v>
      </c>
      <c r="AU343" s="143">
        <v>0.9</v>
      </c>
      <c r="AV343" s="236"/>
      <c r="AW343" s="178" t="str">
        <f>CHOOSE(MATCH(AV:AV,{0,0.1,30,80000000}),"VACIO","30 y -","30 y +","")</f>
        <v>VACIO</v>
      </c>
      <c r="AX343" s="242">
        <v>85</v>
      </c>
      <c r="AY343" s="178" t="str">
        <f ca="1">CHOOSE(MATCH(AX:AX,{0,1,15,30,45,60,80000000}),"VACIO","15 y -","15-29","30-44","45-59","60 y +","")</f>
        <v>60 y +</v>
      </c>
      <c r="AZ343" s="143" t="s">
        <v>155</v>
      </c>
      <c r="BA343" s="144"/>
      <c r="BB343" s="247" t="str">
        <f ca="1" t="shared" si="30"/>
        <v>No Vigente</v>
      </c>
      <c r="BC343" s="143"/>
      <c r="BD343" s="144">
        <v>43559</v>
      </c>
      <c r="BE343" s="144">
        <v>43586</v>
      </c>
      <c r="BF343" s="251" t="str">
        <f ca="1" t="shared" si="31"/>
        <v>pasivo</v>
      </c>
      <c r="BG343" s="193"/>
    </row>
    <row r="344" s="129" customFormat="1" ht="15" customHeight="1" spans="1:59">
      <c r="A344" s="145" t="s">
        <v>982</v>
      </c>
      <c r="B344" s="146" t="s">
        <v>983</v>
      </c>
      <c r="C344" s="146">
        <v>4794</v>
      </c>
      <c r="D344" s="147">
        <v>13322</v>
      </c>
      <c r="E344" s="175">
        <f ca="1" t="shared" si="32"/>
        <v>43990</v>
      </c>
      <c r="F344" s="176">
        <f ca="1" t="shared" si="33"/>
        <v>30668</v>
      </c>
      <c r="G344" s="177">
        <f ca="1" t="shared" si="34"/>
        <v>83</v>
      </c>
      <c r="H344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44" s="146">
        <v>1</v>
      </c>
      <c r="J344" s="147">
        <v>40309</v>
      </c>
      <c r="K344" s="146" t="s">
        <v>101</v>
      </c>
      <c r="L344" s="146" t="s">
        <v>60</v>
      </c>
      <c r="M344" s="146"/>
      <c r="N344" s="146" t="s">
        <v>62</v>
      </c>
      <c r="O344" s="146" t="s">
        <v>62</v>
      </c>
      <c r="P344" s="143" t="s">
        <v>63</v>
      </c>
      <c r="Q344" s="143" t="s">
        <v>63</v>
      </c>
      <c r="R344" s="146">
        <v>80</v>
      </c>
      <c r="S344" s="146">
        <v>86.8</v>
      </c>
      <c r="T344" s="146" t="s">
        <v>85</v>
      </c>
      <c r="U344" s="146">
        <v>130</v>
      </c>
      <c r="V344" s="178" t="str">
        <f>CHOOSE(MATCH(U:U,{0,1,140,150,160,800000000}),"VACIO","140 y -","140-150","150-160","&gt;160","")</f>
        <v>140 y -</v>
      </c>
      <c r="W344" s="146">
        <v>78</v>
      </c>
      <c r="X344" s="178" t="str">
        <f>CHOOSE(MATCH(W:W,{0,1,90,120,800000000}),"VACIO","90 y -","90-120","&gt;120","")</f>
        <v>90 y -</v>
      </c>
      <c r="Y344" s="146" t="s">
        <v>63</v>
      </c>
      <c r="Z344" s="146" t="s">
        <v>65</v>
      </c>
      <c r="AA344" s="146" t="s">
        <v>65</v>
      </c>
      <c r="AB344" s="146" t="s">
        <v>63</v>
      </c>
      <c r="AC344" s="146" t="s">
        <v>72</v>
      </c>
      <c r="AD344" s="196" t="s">
        <v>67</v>
      </c>
      <c r="AE344" s="198"/>
      <c r="AF344" s="197"/>
      <c r="AG344" s="219" t="s">
        <v>63</v>
      </c>
      <c r="AH344" s="219" t="s">
        <v>293</v>
      </c>
      <c r="AI344" s="198">
        <v>43655</v>
      </c>
      <c r="AJ344" s="218">
        <v>101</v>
      </c>
      <c r="AK344" s="147">
        <v>43811</v>
      </c>
      <c r="AL344" s="146">
        <v>201</v>
      </c>
      <c r="AM344" s="146">
        <v>129</v>
      </c>
      <c r="AN344" s="178" t="str">
        <f>CHOOSE(MATCH(AM:AM,{0,1,100,800000000}),"VACIO","100 y -","100 y +","")</f>
        <v>100 y +</v>
      </c>
      <c r="AO344" s="146">
        <v>36</v>
      </c>
      <c r="AP344" s="146">
        <v>179</v>
      </c>
      <c r="AQ344" s="146"/>
      <c r="AR344" s="178" t="str">
        <f>CHOOSE(MATCH(AQ:AQ,{0,1,7,8,9,12,30}),"VACIO","7 y -","7-8","8-9","9-12","&gt;12","")</f>
        <v>VACIO</v>
      </c>
      <c r="AS344" s="146">
        <v>1</v>
      </c>
      <c r="AT344" s="178" t="str">
        <f>CHOOSE(MATCH(AS:AS,{0,0.1,30,80000000}),"VACIO","30 y -","30 y +","")</f>
        <v>30 y -</v>
      </c>
      <c r="AU344" s="146">
        <v>1.2</v>
      </c>
      <c r="AV344" s="236">
        <v>15</v>
      </c>
      <c r="AW344" s="178" t="str">
        <f>CHOOSE(MATCH(AV:AV,{0,0.1,30,80000000}),"VACIO","30 y -","30 y +","")</f>
        <v>30 y -</v>
      </c>
      <c r="AX344" s="242">
        <v>55</v>
      </c>
      <c r="AY344" s="178" t="str">
        <f ca="1">CHOOSE(MATCH(AX:AX,{0,1,15,30,45,60,80000000}),"VACIO","15 y -","15-29","30-44","45-59","60 y +","")</f>
        <v>45-59</v>
      </c>
      <c r="AZ344" s="146" t="s">
        <v>76</v>
      </c>
      <c r="BA344" s="147"/>
      <c r="BB344" s="247" t="str">
        <f ca="1" t="shared" si="30"/>
        <v>No Vigente</v>
      </c>
      <c r="BC344" s="146"/>
      <c r="BD344" s="147">
        <v>43896</v>
      </c>
      <c r="BE344" s="147">
        <v>44256</v>
      </c>
      <c r="BF344" s="251" t="str">
        <f ca="1" t="shared" si="31"/>
        <v>activo</v>
      </c>
      <c r="BG344" s="189"/>
    </row>
    <row r="345" s="129" customFormat="1" ht="15" customHeight="1" spans="1:59">
      <c r="A345" s="145" t="s">
        <v>984</v>
      </c>
      <c r="B345" s="146" t="s">
        <v>985</v>
      </c>
      <c r="C345" s="146">
        <v>2669</v>
      </c>
      <c r="D345" s="147">
        <v>20307</v>
      </c>
      <c r="E345" s="175">
        <f ca="1" t="shared" si="32"/>
        <v>43990</v>
      </c>
      <c r="F345" s="176">
        <f ca="1" t="shared" si="33"/>
        <v>23683</v>
      </c>
      <c r="G345" s="177">
        <f ca="1" t="shared" si="34"/>
        <v>64</v>
      </c>
      <c r="H34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45" s="146">
        <v>1</v>
      </c>
      <c r="J345" s="147">
        <v>38462</v>
      </c>
      <c r="K345" s="146" t="s">
        <v>101</v>
      </c>
      <c r="L345" s="146" t="s">
        <v>102</v>
      </c>
      <c r="M345" s="146" t="s">
        <v>986</v>
      </c>
      <c r="N345" s="146" t="s">
        <v>62</v>
      </c>
      <c r="O345" s="146" t="s">
        <v>62</v>
      </c>
      <c r="P345" s="143" t="s">
        <v>63</v>
      </c>
      <c r="Q345" s="143" t="s">
        <v>63</v>
      </c>
      <c r="R345" s="146">
        <v>81.5</v>
      </c>
      <c r="S345" s="146">
        <v>87</v>
      </c>
      <c r="T345" s="146" t="s">
        <v>64</v>
      </c>
      <c r="U345" s="146">
        <v>140</v>
      </c>
      <c r="V345" s="178" t="str">
        <f>CHOOSE(MATCH(U:U,{0;1;140;150;160;800000000}),"VACIO","140 y -","140-150","150-160","&gt;160","")</f>
        <v>140-150</v>
      </c>
      <c r="W345" s="146">
        <v>80</v>
      </c>
      <c r="X345" s="178" t="str">
        <f>CHOOSE(MATCH(W:W,{0,1,90,120,800000000}),"VACIO","90 y -","90-120","&gt;120","")</f>
        <v>90 y -</v>
      </c>
      <c r="Y345" s="146" t="s">
        <v>63</v>
      </c>
      <c r="Z345" s="146" t="s">
        <v>65</v>
      </c>
      <c r="AA345" s="146" t="s">
        <v>65</v>
      </c>
      <c r="AB345" s="146" t="s">
        <v>65</v>
      </c>
      <c r="AC345" s="146" t="s">
        <v>72</v>
      </c>
      <c r="AD345" s="196" t="s">
        <v>73</v>
      </c>
      <c r="AE345" s="198">
        <v>43697</v>
      </c>
      <c r="AF345" s="197" t="s">
        <v>73</v>
      </c>
      <c r="AG345" s="219" t="s">
        <v>63</v>
      </c>
      <c r="AH345" s="219"/>
      <c r="AI345" s="197"/>
      <c r="AJ345" s="218">
        <v>215</v>
      </c>
      <c r="AK345" s="147">
        <v>43661</v>
      </c>
      <c r="AL345" s="146">
        <v>92</v>
      </c>
      <c r="AM345" s="146">
        <v>55</v>
      </c>
      <c r="AN345" s="178" t="str">
        <f>CHOOSE(MATCH(AM:AM,{0,1,100,800000000}),"VACIO","100 y -","100 y +","")</f>
        <v>100 y -</v>
      </c>
      <c r="AO345" s="146">
        <v>39</v>
      </c>
      <c r="AP345" s="146">
        <v>95</v>
      </c>
      <c r="AQ345" s="146">
        <v>11.9</v>
      </c>
      <c r="AR345" s="178" t="str">
        <f>CHOOSE(MATCH(AQ:AQ,{0,1,7,8,9,12,30}),"VACIO","7 y -","7-8","8-9","9-12","&gt;12","")</f>
        <v>9-12</v>
      </c>
      <c r="AS345" s="146">
        <v>12</v>
      </c>
      <c r="AT345" s="178" t="str">
        <f>CHOOSE(MATCH(AS:AS,{0,0.1,30,80000000}),"VACIO","30 y -","30 y +","")</f>
        <v>30 y -</v>
      </c>
      <c r="AU345" s="146">
        <v>0.8</v>
      </c>
      <c r="AV345" s="236">
        <f>IFERROR(AS:AS/AU:AU,"")</f>
        <v>15</v>
      </c>
      <c r="AW345" s="178" t="str">
        <f>CHOOSE(MATCH(AV:AV,{0,0.1,30,80000000}),"VACIO","30 y -","30 y +","")</f>
        <v>30 y -</v>
      </c>
      <c r="AX345" s="242">
        <v>99</v>
      </c>
      <c r="AY345" s="178" t="str">
        <f ca="1">CHOOSE(MATCH(AX:AX,{0,1,15,30,45,60,80000000}),"VACIO","15 y -","15-29","30-44","45-59","60 y +","")</f>
        <v>60 y +</v>
      </c>
      <c r="AZ345" s="146"/>
      <c r="BA345" s="147">
        <v>42640</v>
      </c>
      <c r="BB345" s="247" t="str">
        <f ca="1" t="shared" si="30"/>
        <v>No Vigente</v>
      </c>
      <c r="BC345" s="146" t="s">
        <v>77</v>
      </c>
      <c r="BD345" s="147">
        <v>43941</v>
      </c>
      <c r="BE345" s="147">
        <v>44032</v>
      </c>
      <c r="BF345" s="251" t="str">
        <f ca="1" t="shared" si="31"/>
        <v>activo</v>
      </c>
      <c r="BG345" s="196"/>
    </row>
    <row r="346" s="129" customFormat="1" ht="15" customHeight="1" spans="1:59">
      <c r="A346" s="256" t="s">
        <v>987</v>
      </c>
      <c r="B346" s="143" t="s">
        <v>988</v>
      </c>
      <c r="C346" s="143">
        <v>6173</v>
      </c>
      <c r="D346" s="144">
        <v>29069</v>
      </c>
      <c r="E346" s="175">
        <f ca="1" t="shared" si="32"/>
        <v>43990</v>
      </c>
      <c r="F346" s="176">
        <f ca="1" t="shared" si="33"/>
        <v>14921</v>
      </c>
      <c r="G346" s="177">
        <f ca="1" t="shared" si="34"/>
        <v>40</v>
      </c>
      <c r="H346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346" s="143">
        <v>1</v>
      </c>
      <c r="J346" s="144">
        <v>40996</v>
      </c>
      <c r="K346" s="143" t="s">
        <v>101</v>
      </c>
      <c r="L346" s="143" t="s">
        <v>70</v>
      </c>
      <c r="M346" s="143"/>
      <c r="N346" s="143" t="s">
        <v>62</v>
      </c>
      <c r="O346" s="143" t="s">
        <v>62</v>
      </c>
      <c r="P346" s="143" t="s">
        <v>63</v>
      </c>
      <c r="Q346" s="143" t="s">
        <v>63</v>
      </c>
      <c r="R346" s="143">
        <v>84</v>
      </c>
      <c r="S346" s="143">
        <v>82.8</v>
      </c>
      <c r="T346" s="143" t="s">
        <v>85</v>
      </c>
      <c r="U346" s="143">
        <v>126</v>
      </c>
      <c r="V346" s="178" t="str">
        <f>CHOOSE(MATCH(U:U,{0,1,140,150,160,800000000}),"VACIO","140 y -","140-150","150-160","&gt;160","")</f>
        <v>140 y -</v>
      </c>
      <c r="W346" s="143">
        <v>82</v>
      </c>
      <c r="X346" s="178" t="str">
        <f>CHOOSE(MATCH(W:W,{0,1,90,120,800000000}),"VACIO","90 y -","90-120","&gt;120","")</f>
        <v>90 y -</v>
      </c>
      <c r="Y346" s="143" t="s">
        <v>63</v>
      </c>
      <c r="Z346" s="143" t="s">
        <v>63</v>
      </c>
      <c r="AA346" s="143" t="s">
        <v>63</v>
      </c>
      <c r="AB346" s="143" t="s">
        <v>63</v>
      </c>
      <c r="AC346" s="143" t="s">
        <v>66</v>
      </c>
      <c r="AD346" s="193" t="s">
        <v>73</v>
      </c>
      <c r="AE346" s="194">
        <v>43707</v>
      </c>
      <c r="AF346" s="195" t="s">
        <v>74</v>
      </c>
      <c r="AG346" s="216" t="s">
        <v>63</v>
      </c>
      <c r="AH346" s="216"/>
      <c r="AI346" s="195"/>
      <c r="AJ346" s="217">
        <v>185</v>
      </c>
      <c r="AK346" s="144">
        <v>43542</v>
      </c>
      <c r="AL346" s="143">
        <v>194</v>
      </c>
      <c r="AM346" s="143">
        <v>120</v>
      </c>
      <c r="AN346" s="178" t="str">
        <f>CHOOSE(MATCH(AM:AM,{0,1,100,800000000}),"VACIO","100 y -","100 y +","")</f>
        <v>100 y +</v>
      </c>
      <c r="AO346" s="143">
        <v>37</v>
      </c>
      <c r="AP346" s="143">
        <v>182</v>
      </c>
      <c r="AQ346" s="143"/>
      <c r="AR346" s="178" t="str">
        <f>CHOOSE(MATCH(AQ:AQ,{0,1,7,8,9,12,30}),"VACIO","7 y -","7-8","8-9","9-12","&gt;12","")</f>
        <v>VACIO</v>
      </c>
      <c r="AS346" s="143">
        <v>37</v>
      </c>
      <c r="AT346" s="178" t="str">
        <f>CHOOSE(MATCH(AS:AS,{0,0.1,30,80000000}),"VACIO","30 y -","30 y +","")</f>
        <v>30 y +</v>
      </c>
      <c r="AU346" s="143">
        <v>1.1</v>
      </c>
      <c r="AV346" s="236">
        <v>12.3</v>
      </c>
      <c r="AW346" s="178" t="str">
        <f>CHOOSE(MATCH(AV:AV,{0,0.1,30,80000000}),"VACIO","30 y -","30 y +","")</f>
        <v>30 y -</v>
      </c>
      <c r="AX346" s="242">
        <v>83.5</v>
      </c>
      <c r="AY346" s="178" t="str">
        <f ca="1">CHOOSE(MATCH(AX:AX,{0,1,15,30,45,60,80000000}),"VACIO","15 y -","15-29","30-44","45-59","60 y +","")</f>
        <v>60 y +</v>
      </c>
      <c r="AZ346" s="143"/>
      <c r="BA346" s="144">
        <v>42814</v>
      </c>
      <c r="BB346" s="247" t="str">
        <f ca="1" t="shared" si="30"/>
        <v>No Vigente</v>
      </c>
      <c r="BC346" s="143" t="s">
        <v>77</v>
      </c>
      <c r="BD346" s="144">
        <v>43707</v>
      </c>
      <c r="BE346" s="144">
        <v>43831</v>
      </c>
      <c r="BF346" s="251" t="str">
        <f ca="1" t="shared" si="31"/>
        <v>activo</v>
      </c>
      <c r="BG346" s="196"/>
    </row>
    <row r="347" s="129" customFormat="1" ht="15" customHeight="1" spans="1:59">
      <c r="A347" s="142" t="s">
        <v>989</v>
      </c>
      <c r="B347" s="143" t="s">
        <v>990</v>
      </c>
      <c r="C347" s="143">
        <v>653</v>
      </c>
      <c r="D347" s="144">
        <v>22273</v>
      </c>
      <c r="E347" s="175">
        <f ca="1" t="shared" si="32"/>
        <v>43990</v>
      </c>
      <c r="F347" s="176">
        <f ca="1" t="shared" si="33"/>
        <v>21717</v>
      </c>
      <c r="G347" s="177">
        <f ca="1" t="shared" si="34"/>
        <v>59</v>
      </c>
      <c r="H347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347" s="143">
        <v>1</v>
      </c>
      <c r="J347" s="144">
        <v>42121</v>
      </c>
      <c r="K347" s="143" t="s">
        <v>101</v>
      </c>
      <c r="L347" s="143" t="s">
        <v>60</v>
      </c>
      <c r="M347" s="143" t="s">
        <v>61</v>
      </c>
      <c r="N347" s="143" t="s">
        <v>62</v>
      </c>
      <c r="O347" s="143" t="s">
        <v>62</v>
      </c>
      <c r="P347" s="143" t="s">
        <v>63</v>
      </c>
      <c r="Q347" s="143" t="s">
        <v>63</v>
      </c>
      <c r="R347" s="143">
        <v>83</v>
      </c>
      <c r="S347" s="143">
        <v>93.1</v>
      </c>
      <c r="T347" s="143" t="s">
        <v>64</v>
      </c>
      <c r="U347" s="143">
        <v>130</v>
      </c>
      <c r="V347" s="178" t="str">
        <f>CHOOSE(MATCH(U:U,{0,1,140,150,160,800000000}),"VACIO","140 y -","140-150","150-160","&gt;160","")</f>
        <v>140 y -</v>
      </c>
      <c r="W347" s="143">
        <v>84</v>
      </c>
      <c r="X347" s="178" t="str">
        <f>CHOOSE(MATCH(W:W,{0,1,90,120,800000000}),"VACIO","90 y -","90-120","&gt;120","")</f>
        <v>90 y -</v>
      </c>
      <c r="Y347" s="143" t="s">
        <v>63</v>
      </c>
      <c r="Z347" s="143" t="s">
        <v>65</v>
      </c>
      <c r="AA347" s="143" t="s">
        <v>65</v>
      </c>
      <c r="AB347" s="143" t="s">
        <v>65</v>
      </c>
      <c r="AC347" s="143" t="s">
        <v>72</v>
      </c>
      <c r="AD347" s="193" t="s">
        <v>67</v>
      </c>
      <c r="AE347" s="195"/>
      <c r="AF347" s="195"/>
      <c r="AG347" s="216" t="s">
        <v>63</v>
      </c>
      <c r="AH347" s="216"/>
      <c r="AI347" s="195"/>
      <c r="AJ347" s="217">
        <v>99</v>
      </c>
      <c r="AK347" s="144">
        <v>43838</v>
      </c>
      <c r="AL347" s="143">
        <v>119</v>
      </c>
      <c r="AM347" s="143">
        <v>65</v>
      </c>
      <c r="AN347" s="178" t="str">
        <f>CHOOSE(MATCH(AM:AM,{0,1,100,800000000}),"VACIO","100 y -","100 y +","")</f>
        <v>100 y -</v>
      </c>
      <c r="AO347" s="143">
        <v>36</v>
      </c>
      <c r="AP347" s="143">
        <v>83</v>
      </c>
      <c r="AQ347" s="143">
        <v>6.1</v>
      </c>
      <c r="AR347" s="178" t="str">
        <f>CHOOSE(MATCH(AQ:AQ,{0,1,7,8,9,12,30}),"VACIO","7 y -","7-8","8-9","9-12","&gt;12","")</f>
        <v>7 y -</v>
      </c>
      <c r="AS347" s="143">
        <v>9.5</v>
      </c>
      <c r="AT347" s="178" t="str">
        <f>CHOOSE(MATCH(AS:AS,{0,0.1,30,80000000}),"VACIO","30 y -","30 y +","")</f>
        <v>30 y -</v>
      </c>
      <c r="AU347" s="143">
        <v>0.8</v>
      </c>
      <c r="AV347" s="236">
        <f>IFERROR(AS:AS/AU:AU,"")</f>
        <v>11.875</v>
      </c>
      <c r="AW347" s="178" t="str">
        <f>CHOOSE(MATCH(AV:AV,{0,0.1,30,80000000}),"VACIO","30 y -","30 y +","")</f>
        <v>30 y -</v>
      </c>
      <c r="AX347" s="242">
        <v>98</v>
      </c>
      <c r="AY347" s="178" t="str">
        <f ca="1">CHOOSE(MATCH(AX:AX,{0,1,15,30,45,60,80000000}),"VACIO","15 y -","15-29","30-44","45-59","60 y +","")</f>
        <v>60 y +</v>
      </c>
      <c r="AZ347" s="143" t="s">
        <v>76</v>
      </c>
      <c r="BA347" s="144"/>
      <c r="BB347" s="247" t="str">
        <f ca="1" t="shared" si="30"/>
        <v>No Vigente</v>
      </c>
      <c r="BC347" s="143"/>
      <c r="BD347" s="144">
        <v>43858</v>
      </c>
      <c r="BE347" s="144">
        <v>43952</v>
      </c>
      <c r="BF347" s="251" t="str">
        <f ca="1" t="shared" si="31"/>
        <v>activo</v>
      </c>
      <c r="BG347" s="254"/>
    </row>
    <row r="348" s="129" customFormat="1" ht="15" customHeight="1" spans="1:59">
      <c r="A348" s="145" t="s">
        <v>991</v>
      </c>
      <c r="B348" s="146" t="s">
        <v>992</v>
      </c>
      <c r="C348" s="146">
        <v>3308</v>
      </c>
      <c r="D348" s="147">
        <v>23129</v>
      </c>
      <c r="E348" s="175">
        <f ca="1" t="shared" si="32"/>
        <v>43990</v>
      </c>
      <c r="F348" s="176">
        <f ca="1" t="shared" si="33"/>
        <v>20861</v>
      </c>
      <c r="G348" s="177">
        <f ca="1" t="shared" si="34"/>
        <v>57</v>
      </c>
      <c r="H34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48" s="146">
        <v>1</v>
      </c>
      <c r="J348" s="147">
        <v>40645</v>
      </c>
      <c r="K348" s="146" t="s">
        <v>101</v>
      </c>
      <c r="L348" s="146" t="s">
        <v>60</v>
      </c>
      <c r="M348" s="146" t="s">
        <v>61</v>
      </c>
      <c r="N348" s="146" t="s">
        <v>62</v>
      </c>
      <c r="O348" s="146" t="s">
        <v>62</v>
      </c>
      <c r="P348" s="143" t="s">
        <v>63</v>
      </c>
      <c r="Q348" s="143" t="s">
        <v>63</v>
      </c>
      <c r="R348" s="146">
        <v>84.5</v>
      </c>
      <c r="S348" s="146">
        <v>93</v>
      </c>
      <c r="T348" s="146" t="s">
        <v>64</v>
      </c>
      <c r="U348" s="146">
        <v>142</v>
      </c>
      <c r="V348" s="178" t="str">
        <f>CHOOSE(MATCH(U:U,{0,1,140,150,160,800000000}),"VACIO","140 y -","140-150","150-160","&gt;160","")</f>
        <v>140-150</v>
      </c>
      <c r="W348" s="146">
        <v>92</v>
      </c>
      <c r="X348" s="178" t="str">
        <f>CHOOSE(MATCH(W:W,{0,1,90,120,800000000}),"VACIO","90 y -","90-120","&gt;120","")</f>
        <v>90-120</v>
      </c>
      <c r="Y348" s="146" t="s">
        <v>63</v>
      </c>
      <c r="Z348" s="146" t="s">
        <v>65</v>
      </c>
      <c r="AA348" s="146" t="s">
        <v>63</v>
      </c>
      <c r="AB348" s="146" t="s">
        <v>63</v>
      </c>
      <c r="AC348" s="146" t="s">
        <v>72</v>
      </c>
      <c r="AD348" s="196" t="s">
        <v>73</v>
      </c>
      <c r="AE348" s="197"/>
      <c r="AF348" s="197"/>
      <c r="AG348" s="219" t="s">
        <v>63</v>
      </c>
      <c r="AH348" s="219"/>
      <c r="AI348" s="197"/>
      <c r="AJ348" s="218">
        <v>113</v>
      </c>
      <c r="AK348" s="147">
        <v>43647</v>
      </c>
      <c r="AL348" s="146">
        <v>221</v>
      </c>
      <c r="AM348" s="146">
        <v>145</v>
      </c>
      <c r="AN348" s="178" t="str">
        <f>CHOOSE(MATCH(AM:AM,{0,1,100,800000000}),"VACIO","100 y -","100 y +","")</f>
        <v>100 y +</v>
      </c>
      <c r="AO348" s="146">
        <v>32</v>
      </c>
      <c r="AP348" s="146">
        <v>221</v>
      </c>
      <c r="AQ348" s="146"/>
      <c r="AR348" s="178" t="str">
        <f>CHOOSE(MATCH(AQ:AQ,{0,1,7,8,9,12,30}),"VACIO","7 y -","7-8","8-9","9-12","&gt;12","")</f>
        <v>VACIO</v>
      </c>
      <c r="AS348" s="146">
        <v>10</v>
      </c>
      <c r="AT348" s="178" t="str">
        <f>CHOOSE(MATCH(AS:AS,{0,0.1,30,80000000}),"VACIO","30 y -","30 y +","")</f>
        <v>30 y -</v>
      </c>
      <c r="AU348" s="146">
        <v>0.9</v>
      </c>
      <c r="AV348" s="236">
        <f>IFERROR(AS:AS/AU:AU,"")</f>
        <v>11.1111111111111</v>
      </c>
      <c r="AW348" s="178" t="str">
        <f>CHOOSE(MATCH(AV:AV,{0,0.1,30,80000000}),"VACIO","30 y -","30 y +","")</f>
        <v>30 y -</v>
      </c>
      <c r="AX348" s="242">
        <v>95</v>
      </c>
      <c r="AY348" s="178" t="str">
        <f ca="1">CHOOSE(MATCH(AX:AX,{0,1,15,30,45,60,80000000}),"VACIO","15 y -","15-29","30-44","45-59","60 y +","")</f>
        <v>60 y +</v>
      </c>
      <c r="AZ348" s="146" t="s">
        <v>76</v>
      </c>
      <c r="BA348" s="147"/>
      <c r="BB348" s="247" t="str">
        <f ca="1" t="shared" si="30"/>
        <v>No Vigente</v>
      </c>
      <c r="BC348" s="146"/>
      <c r="BD348" s="147">
        <v>43682</v>
      </c>
      <c r="BE348" s="147">
        <v>44044</v>
      </c>
      <c r="BF348" s="251" t="str">
        <f ca="1" t="shared" si="31"/>
        <v>activo</v>
      </c>
      <c r="BG348" s="196"/>
    </row>
    <row r="349" s="129" customFormat="1" ht="15" customHeight="1" spans="1:59">
      <c r="A349" s="145" t="s">
        <v>993</v>
      </c>
      <c r="B349" s="146" t="s">
        <v>994</v>
      </c>
      <c r="C349" s="146">
        <v>4426</v>
      </c>
      <c r="D349" s="147">
        <v>27436</v>
      </c>
      <c r="E349" s="175">
        <f ca="1" t="shared" si="32"/>
        <v>43990</v>
      </c>
      <c r="F349" s="176">
        <f ca="1" t="shared" si="33"/>
        <v>16554</v>
      </c>
      <c r="G349" s="177">
        <f ca="1" t="shared" si="34"/>
        <v>45</v>
      </c>
      <c r="H349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349" s="146">
        <v>1</v>
      </c>
      <c r="J349" s="147">
        <v>39536</v>
      </c>
      <c r="K349" s="146" t="s">
        <v>101</v>
      </c>
      <c r="L349" s="146" t="s">
        <v>70</v>
      </c>
      <c r="M349" s="146" t="s">
        <v>149</v>
      </c>
      <c r="N349" s="146" t="s">
        <v>62</v>
      </c>
      <c r="O349" s="146" t="s">
        <v>62</v>
      </c>
      <c r="P349" s="143" t="s">
        <v>63</v>
      </c>
      <c r="Q349" s="143" t="s">
        <v>63</v>
      </c>
      <c r="R349" s="146">
        <v>85</v>
      </c>
      <c r="S349" s="146">
        <v>75.5</v>
      </c>
      <c r="T349" s="146" t="s">
        <v>85</v>
      </c>
      <c r="U349" s="146">
        <v>100</v>
      </c>
      <c r="V349" s="178" t="str">
        <f>CHOOSE(MATCH(U:U,{0;1;140;150;160;800000000}),"VACIO","140 y -","140-150","150-160","&gt;160","")</f>
        <v>140 y -</v>
      </c>
      <c r="W349" s="146">
        <v>60</v>
      </c>
      <c r="X349" s="178" t="str">
        <f>CHOOSE(MATCH(W:W,{0,1,90,120,800000000}),"VACIO","90 y -","90-120","&gt;120","")</f>
        <v>90 y -</v>
      </c>
      <c r="Y349" s="146" t="s">
        <v>65</v>
      </c>
      <c r="Z349" s="146" t="s">
        <v>63</v>
      </c>
      <c r="AA349" s="146" t="s">
        <v>65</v>
      </c>
      <c r="AB349" s="146" t="s">
        <v>63</v>
      </c>
      <c r="AC349" s="146" t="s">
        <v>72</v>
      </c>
      <c r="AD349" s="196" t="s">
        <v>73</v>
      </c>
      <c r="AE349" s="198">
        <v>43901</v>
      </c>
      <c r="AF349" s="197" t="s">
        <v>355</v>
      </c>
      <c r="AG349" s="219" t="s">
        <v>65</v>
      </c>
      <c r="AH349" s="219"/>
      <c r="AI349" s="197"/>
      <c r="AJ349" s="218">
        <v>190</v>
      </c>
      <c r="AK349" s="147">
        <v>43885</v>
      </c>
      <c r="AL349" s="146">
        <v>196</v>
      </c>
      <c r="AM349" s="146">
        <v>125</v>
      </c>
      <c r="AN349" s="178" t="str">
        <f>CHOOSE(MATCH(AM:AM,{0,1,100,800000000}),"VACIO","100 y -","100 y +","")</f>
        <v>100 y +</v>
      </c>
      <c r="AO349" s="146">
        <v>46</v>
      </c>
      <c r="AP349" s="146">
        <v>121</v>
      </c>
      <c r="AQ349" s="146">
        <v>9.2</v>
      </c>
      <c r="AR349" s="178" t="str">
        <f>CHOOSE(MATCH(AQ:AQ,{0,1,7,8,9,12,30}),"VACIO","7 y -","7-8","8-9","9-12","&gt;12","")</f>
        <v>9-12</v>
      </c>
      <c r="AS349" s="146">
        <v>5.2</v>
      </c>
      <c r="AT349" s="178" t="str">
        <f>CHOOSE(MATCH(AS:AS,{0,0.1,30,80000000}),"VACIO","30 y -","30 y +","")</f>
        <v>30 y -</v>
      </c>
      <c r="AU349" s="146">
        <v>0.8</v>
      </c>
      <c r="AV349" s="236">
        <f>IFERROR(AS:AS/AU:AU,"")</f>
        <v>6.5</v>
      </c>
      <c r="AW349" s="178" t="str">
        <f>CHOOSE(MATCH(AV:AV,{0,0.1,30,80000000}),"VACIO","30 y -","30 y +","")</f>
        <v>30 y -</v>
      </c>
      <c r="AX349" s="242">
        <v>107</v>
      </c>
      <c r="AY349" s="178" t="str">
        <f ca="1">CHOOSE(MATCH(AX:AX,{0,1,15,30,45,60,80000000}),"VACIO","15 y -","15-29","30-44","45-59","60 y +","")</f>
        <v>60 y +</v>
      </c>
      <c r="AZ349" s="146" t="s">
        <v>76</v>
      </c>
      <c r="BA349" s="147">
        <v>42373</v>
      </c>
      <c r="BB349" s="247" t="str">
        <f ca="1" t="shared" ref="BB349:BB412" si="35">IF((E:E-BA:BA)&lt;365,"Vigente","No Vigente")</f>
        <v>No Vigente</v>
      </c>
      <c r="BC349" s="146" t="s">
        <v>218</v>
      </c>
      <c r="BD349" s="147">
        <v>43901</v>
      </c>
      <c r="BE349" s="147">
        <v>44075</v>
      </c>
      <c r="BF349" s="251" t="str">
        <f ca="1" t="shared" si="31"/>
        <v>activo</v>
      </c>
      <c r="BG349" s="208"/>
    </row>
    <row r="350" s="129" customFormat="1" ht="15" customHeight="1" spans="1:59">
      <c r="A350" s="145" t="s">
        <v>995</v>
      </c>
      <c r="B350" s="146" t="s">
        <v>996</v>
      </c>
      <c r="C350" s="146">
        <v>4045</v>
      </c>
      <c r="D350" s="147">
        <v>21363</v>
      </c>
      <c r="E350" s="175">
        <f ca="1" t="shared" si="32"/>
        <v>43990</v>
      </c>
      <c r="F350" s="176">
        <f ca="1" t="shared" si="33"/>
        <v>22627</v>
      </c>
      <c r="G350" s="177">
        <f ca="1" t="shared" si="34"/>
        <v>61</v>
      </c>
      <c r="H350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350" s="146">
        <v>1</v>
      </c>
      <c r="J350" s="147">
        <v>40756</v>
      </c>
      <c r="K350" s="146" t="s">
        <v>101</v>
      </c>
      <c r="L350" s="146" t="s">
        <v>70</v>
      </c>
      <c r="M350" s="146"/>
      <c r="N350" s="146" t="s">
        <v>62</v>
      </c>
      <c r="O350" s="146" t="s">
        <v>62</v>
      </c>
      <c r="P350" s="143" t="s">
        <v>63</v>
      </c>
      <c r="Q350" s="143" t="s">
        <v>63</v>
      </c>
      <c r="R350" s="146">
        <v>75</v>
      </c>
      <c r="S350" s="146">
        <v>76.5</v>
      </c>
      <c r="T350" s="146" t="s">
        <v>85</v>
      </c>
      <c r="U350" s="146">
        <v>120</v>
      </c>
      <c r="V350" s="178" t="str">
        <f>CHOOSE(MATCH(U:U,{0,1,140,150,160,800000000}),"VACIO","140 y -","140-150","150-160","&gt;160","")</f>
        <v>140 y -</v>
      </c>
      <c r="W350" s="146">
        <v>70</v>
      </c>
      <c r="X350" s="178" t="str">
        <f>CHOOSE(MATCH(W:W,{0,1,90,120,800000000}),"VACIO","90 y -","90-120","&gt;120","")</f>
        <v>90 y -</v>
      </c>
      <c r="Y350" s="146" t="s">
        <v>63</v>
      </c>
      <c r="Z350" s="146" t="s">
        <v>65</v>
      </c>
      <c r="AA350" s="146" t="s">
        <v>65</v>
      </c>
      <c r="AB350" s="146" t="s">
        <v>65</v>
      </c>
      <c r="AC350" s="146" t="s">
        <v>66</v>
      </c>
      <c r="AD350" s="196" t="s">
        <v>73</v>
      </c>
      <c r="AE350" s="198">
        <v>43467</v>
      </c>
      <c r="AF350" s="197" t="s">
        <v>73</v>
      </c>
      <c r="AG350" s="219" t="s">
        <v>63</v>
      </c>
      <c r="AH350" s="219"/>
      <c r="AI350" s="197"/>
      <c r="AJ350" s="218">
        <v>157</v>
      </c>
      <c r="AK350" s="147">
        <v>43416</v>
      </c>
      <c r="AL350" s="146">
        <v>132</v>
      </c>
      <c r="AM350" s="146">
        <v>60</v>
      </c>
      <c r="AN350" s="178" t="str">
        <f>CHOOSE(MATCH(AM:AM,{0,1,100,800000000}),"VACIO","100 y -","100 y +","")</f>
        <v>100 y -</v>
      </c>
      <c r="AO350" s="146">
        <v>44</v>
      </c>
      <c r="AP350" s="146">
        <v>96</v>
      </c>
      <c r="AQ350" s="146">
        <v>8.3</v>
      </c>
      <c r="AR350" s="178" t="str">
        <f>CHOOSE(MATCH(AQ:AQ,{0,1,7,8,9,12,30}),"VACIO","7 y -","7-8","8-9","9-12","&gt;12","")</f>
        <v>8-9</v>
      </c>
      <c r="AS350" s="146">
        <v>5</v>
      </c>
      <c r="AT350" s="178" t="str">
        <f>CHOOSE(MATCH(AS:AS,{0,0.1,30,80000000}),"VACIO","30 y -","30 y +","")</f>
        <v>30 y -</v>
      </c>
      <c r="AU350" s="146">
        <v>0.8</v>
      </c>
      <c r="AV350" s="236">
        <f>IFERROR(AS:AS/AU:AU,"")</f>
        <v>6.25</v>
      </c>
      <c r="AW350" s="178" t="str">
        <f>CHOOSE(MATCH(AV:AV,{0,0.1,30,80000000}),"VACIO","30 y -","30 y +","")</f>
        <v>30 y -</v>
      </c>
      <c r="AX350" s="242">
        <v>97</v>
      </c>
      <c r="AY350" s="178" t="str">
        <f ca="1">CHOOSE(MATCH(AX:AX,{0,1,15,30,45,60,80000000}),"VACIO","15 y -","15-29","30-44","45-59","60 y +","")</f>
        <v>60 y +</v>
      </c>
      <c r="AZ350" s="146"/>
      <c r="BA350" s="147">
        <v>42437</v>
      </c>
      <c r="BB350" s="247" t="str">
        <f ca="1" t="shared" si="35"/>
        <v>No Vigente</v>
      </c>
      <c r="BC350" s="146" t="s">
        <v>218</v>
      </c>
      <c r="BD350" s="147">
        <v>43700</v>
      </c>
      <c r="BE350" s="144">
        <v>43739</v>
      </c>
      <c r="BF350" s="251" t="str">
        <f ca="1" t="shared" si="31"/>
        <v>activo</v>
      </c>
      <c r="BG350" s="146"/>
    </row>
    <row r="351" s="129" customFormat="1" ht="14.25" customHeight="1" spans="1:59">
      <c r="A351" s="142" t="s">
        <v>997</v>
      </c>
      <c r="B351" s="143" t="s">
        <v>998</v>
      </c>
      <c r="C351" s="143">
        <v>2334</v>
      </c>
      <c r="D351" s="144">
        <v>23382</v>
      </c>
      <c r="E351" s="175">
        <f ca="1" t="shared" si="32"/>
        <v>43990</v>
      </c>
      <c r="F351" s="176">
        <f ca="1" t="shared" si="33"/>
        <v>20608</v>
      </c>
      <c r="G351" s="177">
        <f ca="1" t="shared" si="34"/>
        <v>56</v>
      </c>
      <c r="H35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51" s="143">
        <v>1</v>
      </c>
      <c r="J351" s="144">
        <v>41744</v>
      </c>
      <c r="K351" s="143" t="s">
        <v>101</v>
      </c>
      <c r="L351" s="143" t="s">
        <v>102</v>
      </c>
      <c r="M351" s="143"/>
      <c r="N351" s="143" t="s">
        <v>62</v>
      </c>
      <c r="O351" s="143" t="s">
        <v>62</v>
      </c>
      <c r="P351" s="143" t="s">
        <v>63</v>
      </c>
      <c r="Q351" s="143" t="s">
        <v>63</v>
      </c>
      <c r="R351" s="143">
        <v>58</v>
      </c>
      <c r="S351" s="143">
        <v>88</v>
      </c>
      <c r="T351" s="143" t="s">
        <v>64</v>
      </c>
      <c r="U351" s="143">
        <v>107</v>
      </c>
      <c r="V351" s="178" t="str">
        <f>CHOOSE(MATCH(U:U,{0,1,140,150,160,800000000}),"VACIO","140 y -","140-150","150-160","&gt;160","")</f>
        <v>140 y -</v>
      </c>
      <c r="W351" s="143">
        <v>62</v>
      </c>
      <c r="X351" s="178" t="str">
        <f>CHOOSE(MATCH(W:W,{0,1,90,120,800000000}),"VACIO","90 y -","90-120","&gt;120","")</f>
        <v>90 y -</v>
      </c>
      <c r="Y351" s="143" t="s">
        <v>65</v>
      </c>
      <c r="Z351" s="143" t="s">
        <v>65</v>
      </c>
      <c r="AA351" s="143" t="s">
        <v>65</v>
      </c>
      <c r="AB351" s="143" t="s">
        <v>63</v>
      </c>
      <c r="AC351" s="143" t="s">
        <v>66</v>
      </c>
      <c r="AD351" s="193" t="s">
        <v>73</v>
      </c>
      <c r="AE351" s="194">
        <v>43815</v>
      </c>
      <c r="AF351" s="195" t="s">
        <v>355</v>
      </c>
      <c r="AG351" s="216" t="s">
        <v>63</v>
      </c>
      <c r="AH351" s="216"/>
      <c r="AI351" s="195"/>
      <c r="AJ351" s="217">
        <v>107</v>
      </c>
      <c r="AK351" s="144">
        <v>43479</v>
      </c>
      <c r="AL351" s="143">
        <v>162</v>
      </c>
      <c r="AM351" s="143">
        <v>97</v>
      </c>
      <c r="AN351" s="178" t="str">
        <f>CHOOSE(MATCH(AM:AM,{0,1,100,800000000}),"VACIO","100 y -","100 y +","")</f>
        <v>100 y -</v>
      </c>
      <c r="AO351" s="143">
        <v>30</v>
      </c>
      <c r="AP351" s="143">
        <v>177</v>
      </c>
      <c r="AQ351" s="143">
        <v>7.6</v>
      </c>
      <c r="AR351" s="178" t="str">
        <f>CHOOSE(MATCH(AQ:AQ,{0;1;7;8;9;12;30}),"VACIO","7 y -","7-8","8-9","9-12","&gt;12","")</f>
        <v>7-8</v>
      </c>
      <c r="AS351" s="143">
        <v>500</v>
      </c>
      <c r="AT351" s="178" t="str">
        <f>CHOOSE(MATCH(AS:AS,{0,0.1,30,80000000}),"VACIO","30 y -","30 y +","")</f>
        <v>30 y +</v>
      </c>
      <c r="AU351" s="143">
        <v>1.2</v>
      </c>
      <c r="AV351" s="236">
        <v>418</v>
      </c>
      <c r="AW351" s="178" t="str">
        <f>CHOOSE(MATCH(AV:AV,{0,0.1,30,80000000}),"VACIO","30 y -","30 y +","")</f>
        <v>30 y +</v>
      </c>
      <c r="AX351" s="242">
        <v>67</v>
      </c>
      <c r="AY351" s="178" t="str">
        <f ca="1">CHOOSE(MATCH(AX:AX,{0,1,15,30,45,60,80000000}),"VACIO","15 y -","15-29","30-44","45-59","60 y +","")</f>
        <v>60 y +</v>
      </c>
      <c r="AZ351" s="143"/>
      <c r="BA351" s="144"/>
      <c r="BB351" s="247" t="str">
        <f ca="1" t="shared" si="35"/>
        <v>No Vigente</v>
      </c>
      <c r="BC351" s="143"/>
      <c r="BD351" s="144">
        <v>43920</v>
      </c>
      <c r="BE351" s="144">
        <v>43922</v>
      </c>
      <c r="BF351" s="251" t="str">
        <f ca="1" t="shared" si="31"/>
        <v>activo</v>
      </c>
      <c r="BG351" s="265"/>
    </row>
    <row r="352" s="129" customFormat="1" ht="15" customHeight="1" spans="1:59">
      <c r="A352" s="142" t="s">
        <v>999</v>
      </c>
      <c r="B352" s="143" t="s">
        <v>1000</v>
      </c>
      <c r="C352" s="143">
        <v>20</v>
      </c>
      <c r="D352" s="144">
        <v>21518</v>
      </c>
      <c r="E352" s="175">
        <f ca="1" t="shared" si="32"/>
        <v>43990</v>
      </c>
      <c r="F352" s="176">
        <f ca="1" t="shared" si="33"/>
        <v>22472</v>
      </c>
      <c r="G352" s="177">
        <f ca="1" t="shared" si="34"/>
        <v>61</v>
      </c>
      <c r="H352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352" s="143">
        <v>1</v>
      </c>
      <c r="J352" s="144">
        <v>42394</v>
      </c>
      <c r="K352" s="143" t="s">
        <v>101</v>
      </c>
      <c r="L352" s="143" t="s">
        <v>102</v>
      </c>
      <c r="M352" s="143" t="s">
        <v>61</v>
      </c>
      <c r="N352" s="143" t="s">
        <v>62</v>
      </c>
      <c r="O352" s="143" t="s">
        <v>62</v>
      </c>
      <c r="P352" s="143" t="s">
        <v>63</v>
      </c>
      <c r="Q352" s="143" t="s">
        <v>63</v>
      </c>
      <c r="R352" s="143">
        <v>74.2</v>
      </c>
      <c r="S352" s="143">
        <v>74</v>
      </c>
      <c r="T352" s="143" t="s">
        <v>85</v>
      </c>
      <c r="U352" s="143">
        <v>126</v>
      </c>
      <c r="V352" s="178" t="str">
        <f>CHOOSE(MATCH(U:U,{0,1,140,150,160,800000000}),"VACIO","140 y -","140-150","150-160","&gt;160","")</f>
        <v>140 y -</v>
      </c>
      <c r="W352" s="143">
        <v>70</v>
      </c>
      <c r="X352" s="178" t="str">
        <f>CHOOSE(MATCH(W:W,{0,1,90,120,800000000}),"VACIO","90 y -","90-120","&gt;120","")</f>
        <v>90 y -</v>
      </c>
      <c r="Y352" s="143" t="s">
        <v>65</v>
      </c>
      <c r="Z352" s="143" t="s">
        <v>65</v>
      </c>
      <c r="AA352" s="143" t="s">
        <v>65</v>
      </c>
      <c r="AB352" s="143" t="s">
        <v>65</v>
      </c>
      <c r="AC352" s="143" t="s">
        <v>72</v>
      </c>
      <c r="AD352" s="193" t="s">
        <v>73</v>
      </c>
      <c r="AE352" s="194">
        <v>43699</v>
      </c>
      <c r="AF352" s="195" t="s">
        <v>73</v>
      </c>
      <c r="AG352" s="216" t="s">
        <v>63</v>
      </c>
      <c r="AH352" s="216"/>
      <c r="AI352" s="195"/>
      <c r="AJ352" s="217">
        <v>114</v>
      </c>
      <c r="AK352" s="144">
        <v>43649</v>
      </c>
      <c r="AL352" s="143">
        <v>188</v>
      </c>
      <c r="AM352" s="143">
        <v>153</v>
      </c>
      <c r="AN352" s="178" t="str">
        <f>CHOOSE(MATCH(AM:AM,{0;1;100;800000000}),"VACIO","100 y -","100 y +","")</f>
        <v>100 y +</v>
      </c>
      <c r="AO352" s="143">
        <v>40</v>
      </c>
      <c r="AP352" s="143">
        <v>405</v>
      </c>
      <c r="AQ352" s="143">
        <v>7.3</v>
      </c>
      <c r="AR352" s="178" t="str">
        <f>CHOOSE(MATCH(AQ:AQ,{0,1,7,8,9,12,30}),"VACIO","7 y -","7-8","8-9","9-12","&gt;12","")</f>
        <v>7-8</v>
      </c>
      <c r="AS352" s="143">
        <v>76</v>
      </c>
      <c r="AT352" s="178" t="str">
        <f>CHOOSE(MATCH(AS:AS,{0,0.1,30,80000000}),"VACIO","30 y -","30 y +","")</f>
        <v>30 y +</v>
      </c>
      <c r="AU352" s="143">
        <v>0.8</v>
      </c>
      <c r="AV352" s="236">
        <v>65.3</v>
      </c>
      <c r="AW352" s="178" t="str">
        <f>CHOOSE(MATCH(AV:AV,{0,0.1,30,80000000}),"VACIO","30 y -","30 y +","")</f>
        <v>30 y +</v>
      </c>
      <c r="AX352" s="242">
        <v>97</v>
      </c>
      <c r="AY352" s="178" t="str">
        <f ca="1">CHOOSE(MATCH(AX:AX,{0,1,15,30,45,60,80000000}),"VACIO","15 y -","15-29","30-44","45-59","60 y +","")</f>
        <v>60 y +</v>
      </c>
      <c r="AZ352" s="143" t="s">
        <v>76</v>
      </c>
      <c r="BA352" s="144">
        <v>42814</v>
      </c>
      <c r="BB352" s="247" t="str">
        <f ca="1" t="shared" si="35"/>
        <v>No Vigente</v>
      </c>
      <c r="BC352" s="143" t="s">
        <v>77</v>
      </c>
      <c r="BD352" s="144">
        <v>43901</v>
      </c>
      <c r="BE352" s="144">
        <v>44075</v>
      </c>
      <c r="BF352" s="251" t="str">
        <f ca="1" t="shared" si="31"/>
        <v>activo</v>
      </c>
      <c r="BG352" s="193"/>
    </row>
    <row r="353" s="129" customFormat="1" ht="15" customHeight="1" spans="1:59">
      <c r="A353" s="145" t="s">
        <v>1001</v>
      </c>
      <c r="B353" s="146" t="s">
        <v>1002</v>
      </c>
      <c r="C353" s="146">
        <v>4050</v>
      </c>
      <c r="D353" s="147">
        <v>17844</v>
      </c>
      <c r="E353" s="175">
        <f ca="1" t="shared" si="32"/>
        <v>43990</v>
      </c>
      <c r="F353" s="176">
        <f ca="1" t="shared" si="33"/>
        <v>26146</v>
      </c>
      <c r="G353" s="177">
        <f ca="1" t="shared" si="34"/>
        <v>71</v>
      </c>
      <c r="H35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53" s="146">
        <v>1</v>
      </c>
      <c r="J353" s="147">
        <v>39913</v>
      </c>
      <c r="K353" s="146" t="s">
        <v>101</v>
      </c>
      <c r="L353" s="146" t="s">
        <v>60</v>
      </c>
      <c r="M353" s="146" t="s">
        <v>174</v>
      </c>
      <c r="N353" s="146" t="s">
        <v>62</v>
      </c>
      <c r="O353" s="146" t="s">
        <v>62</v>
      </c>
      <c r="P353" s="143" t="s">
        <v>63</v>
      </c>
      <c r="Q353" s="143" t="s">
        <v>63</v>
      </c>
      <c r="R353" s="146">
        <v>72</v>
      </c>
      <c r="S353" s="315">
        <v>82</v>
      </c>
      <c r="T353" s="146" t="s">
        <v>76</v>
      </c>
      <c r="U353" s="146">
        <v>140</v>
      </c>
      <c r="V353" s="178" t="str">
        <f>CHOOSE(MATCH(U:U,{0,1,140,150,160,800000000}),"VACIO","140 y -","140-150","150-160","&gt;160","")</f>
        <v>140-150</v>
      </c>
      <c r="W353" s="146">
        <v>80</v>
      </c>
      <c r="X353" s="178" t="str">
        <f>CHOOSE(MATCH(W:W,{0,1,90,120,800000000}),"VACIO","90 y -","90-120","&gt;120","")</f>
        <v>90 y -</v>
      </c>
      <c r="Y353" s="146" t="s">
        <v>63</v>
      </c>
      <c r="Z353" s="146" t="s">
        <v>65</v>
      </c>
      <c r="AA353" s="146" t="s">
        <v>65</v>
      </c>
      <c r="AB353" s="146" t="s">
        <v>63</v>
      </c>
      <c r="AC353" s="146" t="s">
        <v>72</v>
      </c>
      <c r="AD353" s="196" t="s">
        <v>73</v>
      </c>
      <c r="AE353" s="197"/>
      <c r="AF353" s="197"/>
      <c r="AG353" s="219" t="s">
        <v>63</v>
      </c>
      <c r="AH353" s="219" t="s">
        <v>233</v>
      </c>
      <c r="AI353" s="198">
        <v>43411</v>
      </c>
      <c r="AJ353" s="218">
        <v>101</v>
      </c>
      <c r="AK353" s="147">
        <v>43714</v>
      </c>
      <c r="AL353" s="146">
        <v>240</v>
      </c>
      <c r="AM353" s="146">
        <v>166</v>
      </c>
      <c r="AN353" s="178" t="str">
        <f>CHOOSE(MATCH(AM:AM,{0;1;100;800000000}),"VACIO","100 y -","100 y +","")</f>
        <v>100 y +</v>
      </c>
      <c r="AO353" s="146">
        <v>42</v>
      </c>
      <c r="AP353" s="146">
        <v>160</v>
      </c>
      <c r="AQ353" s="146"/>
      <c r="AR353" s="178" t="str">
        <f>CHOOSE(MATCH(AQ:AQ,{0,1,7,8,9,12,30}),"VACIO","7 y -","7-8","8-9","9-12","&gt;12","")</f>
        <v>VACIO</v>
      </c>
      <c r="AS353" s="146">
        <v>29</v>
      </c>
      <c r="AT353" s="178" t="str">
        <f>CHOOSE(MATCH(AS:AS,{0,0.1,30,80000000}),"VACIO","30 y -","30 y +","")</f>
        <v>30 y -</v>
      </c>
      <c r="AU353" s="146">
        <v>1.2</v>
      </c>
      <c r="AV353" s="236">
        <v>68</v>
      </c>
      <c r="AW353" s="178" t="str">
        <f>CHOOSE(MATCH(AV:AV,{0,0.1,30,80000000}),"VACIO","30 y -","30 y +","")</f>
        <v>30 y +</v>
      </c>
      <c r="AX353" s="242">
        <v>63</v>
      </c>
      <c r="AY353" s="178" t="str">
        <f ca="1">CHOOSE(MATCH(AX:AX,{0,1,15,30,45,60,80000000}),"VACIO","15 y -","15-29","30-44","45-59","60 y +","")</f>
        <v>60 y +</v>
      </c>
      <c r="AZ353" s="146" t="s">
        <v>76</v>
      </c>
      <c r="BA353" s="147"/>
      <c r="BB353" s="247" t="str">
        <f ca="1" t="shared" si="35"/>
        <v>No Vigente</v>
      </c>
      <c r="BC353" s="146"/>
      <c r="BD353" s="147">
        <v>43830</v>
      </c>
      <c r="BE353" s="147">
        <v>43983</v>
      </c>
      <c r="BF353" s="251" t="str">
        <f ca="1" t="shared" si="31"/>
        <v>activo</v>
      </c>
      <c r="BG353" s="196"/>
    </row>
    <row r="354" s="129" customFormat="1" ht="15" customHeight="1" spans="1:59">
      <c r="A354" s="145" t="s">
        <v>1003</v>
      </c>
      <c r="B354" s="146" t="s">
        <v>1004</v>
      </c>
      <c r="C354" s="146">
        <v>5532</v>
      </c>
      <c r="D354" s="147">
        <v>19889</v>
      </c>
      <c r="E354" s="175">
        <f ca="1" t="shared" si="32"/>
        <v>43990</v>
      </c>
      <c r="F354" s="176">
        <f ca="1" t="shared" si="33"/>
        <v>24101</v>
      </c>
      <c r="G354" s="177">
        <f ca="1" t="shared" si="34"/>
        <v>65</v>
      </c>
      <c r="H354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354" s="146">
        <v>1</v>
      </c>
      <c r="J354" s="147">
        <v>40924</v>
      </c>
      <c r="K354" s="146" t="s">
        <v>101</v>
      </c>
      <c r="L354" s="146" t="s">
        <v>60</v>
      </c>
      <c r="M354" s="146" t="s">
        <v>1005</v>
      </c>
      <c r="N354" s="146" t="s">
        <v>62</v>
      </c>
      <c r="O354" s="146" t="s">
        <v>89</v>
      </c>
      <c r="P354" s="143" t="s">
        <v>63</v>
      </c>
      <c r="Q354" s="143" t="s">
        <v>63</v>
      </c>
      <c r="R354" s="146">
        <v>75</v>
      </c>
      <c r="S354" s="146">
        <v>80</v>
      </c>
      <c r="T354" s="146" t="s">
        <v>85</v>
      </c>
      <c r="U354" s="146">
        <v>130</v>
      </c>
      <c r="V354" s="178" t="str">
        <f>CHOOSE(MATCH(U:U,{0,1,140,150,160,800000000}),"VACIO","140 y -","140-150","150-160","&gt;160","")</f>
        <v>140 y -</v>
      </c>
      <c r="W354" s="146">
        <v>70</v>
      </c>
      <c r="X354" s="178" t="str">
        <f>CHOOSE(MATCH(W:W,{0,1,90,120,800000000}),"VACIO","90 y -","90-120","&gt;120","")</f>
        <v>90 y -</v>
      </c>
      <c r="Y354" s="146" t="s">
        <v>63</v>
      </c>
      <c r="Z354" s="146" t="s">
        <v>65</v>
      </c>
      <c r="AA354" s="146" t="s">
        <v>65</v>
      </c>
      <c r="AB354" s="146" t="s">
        <v>65</v>
      </c>
      <c r="AC354" s="146" t="s">
        <v>66</v>
      </c>
      <c r="AD354" s="196" t="s">
        <v>73</v>
      </c>
      <c r="AE354" s="197"/>
      <c r="AF354" s="197"/>
      <c r="AG354" s="219" t="s">
        <v>63</v>
      </c>
      <c r="AH354" s="219"/>
      <c r="AI354" s="197"/>
      <c r="AJ354" s="218">
        <v>99</v>
      </c>
      <c r="AK354" s="147">
        <v>43895</v>
      </c>
      <c r="AL354" s="146">
        <v>179</v>
      </c>
      <c r="AM354" s="146">
        <v>93</v>
      </c>
      <c r="AN354" s="178" t="str">
        <f>CHOOSE(MATCH(AM:AM,{0,1,100,800000000}),"VACIO","100 y -","100 y +","")</f>
        <v>100 y -</v>
      </c>
      <c r="AO354" s="146">
        <v>41</v>
      </c>
      <c r="AP354" s="146">
        <v>468</v>
      </c>
      <c r="AQ354" s="146"/>
      <c r="AR354" s="178" t="str">
        <f>CHOOSE(MATCH(AQ:AQ,{0,1,7,8,9,12,30}),"VACIO","7 y -","7-8","8-9","9-12","&gt;12","")</f>
        <v>VACIO</v>
      </c>
      <c r="AS354" s="146">
        <v>5</v>
      </c>
      <c r="AT354" s="178" t="str">
        <f>CHOOSE(MATCH(AS:AS,{0,0.1,30,80000000}),"VACIO","30 y -","30 y +","")</f>
        <v>30 y -</v>
      </c>
      <c r="AU354" s="146">
        <v>1</v>
      </c>
      <c r="AV354" s="236">
        <f>IFERROR(AS:AS/AU:AU,"")</f>
        <v>5</v>
      </c>
      <c r="AW354" s="178" t="str">
        <f>CHOOSE(MATCH(AV:AV,{0,0.1,30,80000000}),"VACIO","30 y -","30 y +","")</f>
        <v>30 y -</v>
      </c>
      <c r="AX354" s="242">
        <v>78</v>
      </c>
      <c r="AY354" s="178" t="str">
        <f ca="1">CHOOSE(MATCH(AX:AX,{0;1;15;30;45;60;80000000}),"VACIO","15 y -","15-29","30-44","45-59","60 y +","")</f>
        <v>60 y +</v>
      </c>
      <c r="AZ354" s="146" t="s">
        <v>76</v>
      </c>
      <c r="BA354" s="147"/>
      <c r="BB354" s="247" t="str">
        <f ca="1" t="shared" si="35"/>
        <v>No Vigente</v>
      </c>
      <c r="BC354" s="146"/>
      <c r="BD354" s="147">
        <v>43914</v>
      </c>
      <c r="BE354" s="147">
        <v>44036</v>
      </c>
      <c r="BF354" s="251" t="str">
        <f ca="1" t="shared" si="31"/>
        <v>activo</v>
      </c>
      <c r="BG354" s="155"/>
    </row>
    <row r="355" s="129" customFormat="1" ht="15" customHeight="1" spans="1:59">
      <c r="A355" s="145" t="s">
        <v>1006</v>
      </c>
      <c r="B355" s="146" t="s">
        <v>1007</v>
      </c>
      <c r="C355" s="146">
        <v>291</v>
      </c>
      <c r="D355" s="147">
        <v>22137</v>
      </c>
      <c r="E355" s="175">
        <f ca="1" t="shared" si="32"/>
        <v>43990</v>
      </c>
      <c r="F355" s="176">
        <f ca="1" t="shared" si="33"/>
        <v>21853</v>
      </c>
      <c r="G355" s="177">
        <f ca="1" t="shared" si="34"/>
        <v>59</v>
      </c>
      <c r="H35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55" s="146">
        <v>1</v>
      </c>
      <c r="J355" s="147">
        <v>39945</v>
      </c>
      <c r="K355" s="146" t="s">
        <v>59</v>
      </c>
      <c r="L355" s="146" t="s">
        <v>60</v>
      </c>
      <c r="M355" s="146"/>
      <c r="N355" s="146"/>
      <c r="O355" s="146"/>
      <c r="P355" s="143" t="s">
        <v>63</v>
      </c>
      <c r="Q355" s="143" t="s">
        <v>63</v>
      </c>
      <c r="R355" s="146">
        <v>75.2</v>
      </c>
      <c r="S355" s="146">
        <v>72.5</v>
      </c>
      <c r="T355" s="146" t="s">
        <v>85</v>
      </c>
      <c r="U355" s="146">
        <v>122</v>
      </c>
      <c r="V355" s="178" t="str">
        <f>CHOOSE(MATCH(U:U,{0;1;140;150;160;800000000}),"VACIO","140 y -","140-150","150-160","&gt;160","")</f>
        <v>140 y -</v>
      </c>
      <c r="W355" s="146">
        <v>80</v>
      </c>
      <c r="X355" s="178" t="str">
        <f>CHOOSE(MATCH(W:W,{0,1,90,120,800000000}),"VACIO","90 y -","90-120","&gt;120","")</f>
        <v>90 y -</v>
      </c>
      <c r="Y355" s="146" t="s">
        <v>63</v>
      </c>
      <c r="Z355" s="146" t="s">
        <v>65</v>
      </c>
      <c r="AA355" s="146" t="s">
        <v>63</v>
      </c>
      <c r="AB355" s="146" t="s">
        <v>63</v>
      </c>
      <c r="AC355" s="146" t="s">
        <v>66</v>
      </c>
      <c r="AD355" s="196" t="s">
        <v>67</v>
      </c>
      <c r="AE355" s="197"/>
      <c r="AF355" s="197"/>
      <c r="AG355" s="219"/>
      <c r="AH355" s="219"/>
      <c r="AI355" s="197"/>
      <c r="AJ355" s="218">
        <v>95</v>
      </c>
      <c r="AK355" s="147">
        <v>43573</v>
      </c>
      <c r="AL355" s="146">
        <v>183</v>
      </c>
      <c r="AM355" s="146">
        <v>113</v>
      </c>
      <c r="AN355" s="178" t="str">
        <f>CHOOSE(MATCH(AM:AM,{0,1,100,800000000}),"VACIO","100 y -","100 y +","")</f>
        <v>100 y +</v>
      </c>
      <c r="AO355" s="146">
        <v>46</v>
      </c>
      <c r="AP355" s="146">
        <v>120</v>
      </c>
      <c r="AQ355" s="146">
        <v>9.5</v>
      </c>
      <c r="AR355" s="178" t="str">
        <f>CHOOSE(MATCH(AQ:AQ,{0,1,7,8,9,12,30}),"VACIO","7 y -","7-8","8-9","9-12","&gt;12","")</f>
        <v>9-12</v>
      </c>
      <c r="AS355" s="146">
        <v>18</v>
      </c>
      <c r="AT355" s="178" t="str">
        <f>CHOOSE(MATCH(AS:AS,{0,0.1,30,80000000}),"VACIO","30 y -","30 y +","")</f>
        <v>30 y -</v>
      </c>
      <c r="AU355" s="146">
        <v>0.8</v>
      </c>
      <c r="AV355" s="236">
        <v>14</v>
      </c>
      <c r="AW355" s="178" t="str">
        <f>CHOOSE(MATCH(AV:AV,{0,0.1,30,80000000}),"VACIO","30 y -","30 y +","")</f>
        <v>30 y -</v>
      </c>
      <c r="AX355" s="242">
        <v>81</v>
      </c>
      <c r="AY355" s="178" t="str">
        <f ca="1">CHOOSE(MATCH(AX:AX,{0,1,15,30,45,60,80000000}),"VACIO","15 y -","15-29","30-44","45-59","60 y +","")</f>
        <v>60 y +</v>
      </c>
      <c r="AZ355" s="146" t="s">
        <v>76</v>
      </c>
      <c r="BA355" s="147"/>
      <c r="BB355" s="247" t="str">
        <f ca="1" t="shared" si="35"/>
        <v>No Vigente</v>
      </c>
      <c r="BC355" s="146"/>
      <c r="BD355" s="147">
        <v>43573</v>
      </c>
      <c r="BE355" s="147">
        <v>43922</v>
      </c>
      <c r="BF355" s="251" t="str">
        <f ca="1" t="shared" si="31"/>
        <v>activo</v>
      </c>
      <c r="BG355" s="196"/>
    </row>
    <row r="356" s="129" customFormat="1" ht="15" customHeight="1" spans="1:59">
      <c r="A356" s="145" t="s">
        <v>1008</v>
      </c>
      <c r="B356" s="146" t="s">
        <v>1009</v>
      </c>
      <c r="C356" s="146">
        <v>2164</v>
      </c>
      <c r="D356" s="147">
        <v>15881</v>
      </c>
      <c r="E356" s="175">
        <f ca="1" t="shared" si="32"/>
        <v>43990</v>
      </c>
      <c r="F356" s="176">
        <f ca="1" t="shared" si="33"/>
        <v>28109</v>
      </c>
      <c r="G356" s="177">
        <f ca="1" t="shared" si="34"/>
        <v>76</v>
      </c>
      <c r="H35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56" s="146">
        <v>1</v>
      </c>
      <c r="J356" s="147">
        <v>36103</v>
      </c>
      <c r="K356" s="146" t="s">
        <v>59</v>
      </c>
      <c r="L356" s="146" t="s">
        <v>60</v>
      </c>
      <c r="M356" s="146" t="s">
        <v>61</v>
      </c>
      <c r="N356" s="146" t="s">
        <v>62</v>
      </c>
      <c r="O356" s="146" t="s">
        <v>62</v>
      </c>
      <c r="P356" s="143" t="s">
        <v>63</v>
      </c>
      <c r="Q356" s="143" t="s">
        <v>63</v>
      </c>
      <c r="R356" s="146">
        <v>82.5</v>
      </c>
      <c r="S356" s="146">
        <v>83.5</v>
      </c>
      <c r="T356" s="146" t="s">
        <v>64</v>
      </c>
      <c r="U356" s="146">
        <v>140</v>
      </c>
      <c r="V356" s="178" t="str">
        <f>CHOOSE(MATCH(U:U,{0,1,140,150,160,800000000}),"VACIO","140 y -","140-150","150-160","&gt;160","")</f>
        <v>140-150</v>
      </c>
      <c r="W356" s="146">
        <v>98</v>
      </c>
      <c r="X356" s="178" t="str">
        <f>CHOOSE(MATCH(W:W,{0,1,90,120,800000000}),"VACIO","90 y -","90-120","&gt;120","")</f>
        <v>90-120</v>
      </c>
      <c r="Y356" s="146" t="s">
        <v>63</v>
      </c>
      <c r="Z356" s="146" t="s">
        <v>65</v>
      </c>
      <c r="AA356" s="146" t="s">
        <v>65</v>
      </c>
      <c r="AB356" s="146" t="s">
        <v>63</v>
      </c>
      <c r="AC356" s="146" t="s">
        <v>72</v>
      </c>
      <c r="AD356" s="196" t="s">
        <v>73</v>
      </c>
      <c r="AE356" s="197"/>
      <c r="AF356" s="197"/>
      <c r="AG356" s="219" t="s">
        <v>63</v>
      </c>
      <c r="AH356" s="219" t="s">
        <v>188</v>
      </c>
      <c r="AI356" s="198">
        <v>43608</v>
      </c>
      <c r="AJ356" s="218">
        <v>69</v>
      </c>
      <c r="AK356" s="147">
        <v>44185</v>
      </c>
      <c r="AL356" s="146">
        <v>114</v>
      </c>
      <c r="AM356" s="146">
        <v>64</v>
      </c>
      <c r="AN356" s="178" t="str">
        <f>CHOOSE(MATCH(AM:AM,{0;1;100;800000000}),"VACIO","100 y -","100 y +","")</f>
        <v>100 y -</v>
      </c>
      <c r="AO356" s="146">
        <v>37</v>
      </c>
      <c r="AP356" s="146">
        <v>77</v>
      </c>
      <c r="AQ356" s="146"/>
      <c r="AR356" s="178" t="str">
        <f>CHOOSE(MATCH(AQ:AQ,{0,1,7,8,9,12,30}),"VACIO","7 y -","7-8","8-9","9-12","&gt;12","")</f>
        <v>VACIO</v>
      </c>
      <c r="AS356" s="146">
        <v>3.6</v>
      </c>
      <c r="AT356" s="178" t="str">
        <f>CHOOSE(MATCH(AS:AS,{0,0.1,30,80000000}),"VACIO","30 y -","30 y +","")</f>
        <v>30 y -</v>
      </c>
      <c r="AU356" s="146">
        <v>0.4</v>
      </c>
      <c r="AV356" s="236">
        <f>IFERROR(AS:AS/AU:AU,"")</f>
        <v>9</v>
      </c>
      <c r="AW356" s="178" t="str">
        <f>CHOOSE(MATCH(AV:AV,{0,0.1,30,80000000}),"VACIO","30 y -","30 y +","")</f>
        <v>30 y -</v>
      </c>
      <c r="AX356" s="242">
        <v>101</v>
      </c>
      <c r="AY356" s="178" t="str">
        <f ca="1">CHOOSE(MATCH(AX:AX,{0,1,15,30,45,60,80000000}),"VACIO","15 y -","15-29","30-44","45-59","60 y +","")</f>
        <v>60 y +</v>
      </c>
      <c r="AZ356" s="146"/>
      <c r="BA356" s="147"/>
      <c r="BB356" s="247" t="str">
        <f ca="1" t="shared" si="35"/>
        <v>No Vigente</v>
      </c>
      <c r="BC356" s="146"/>
      <c r="BD356" s="147">
        <v>43833</v>
      </c>
      <c r="BE356" s="144">
        <v>44075</v>
      </c>
      <c r="BF356" s="251" t="str">
        <f ca="1" t="shared" si="31"/>
        <v>activo</v>
      </c>
      <c r="BG356" s="196"/>
    </row>
    <row r="357" s="129" customFormat="1" ht="15" customHeight="1" spans="1:59">
      <c r="A357" s="145" t="s">
        <v>1010</v>
      </c>
      <c r="B357" s="146" t="s">
        <v>1011</v>
      </c>
      <c r="C357" s="146">
        <v>594</v>
      </c>
      <c r="D357" s="147">
        <v>17794</v>
      </c>
      <c r="E357" s="175">
        <f ca="1" t="shared" si="32"/>
        <v>43990</v>
      </c>
      <c r="F357" s="176">
        <f ca="1" t="shared" si="33"/>
        <v>26196</v>
      </c>
      <c r="G357" s="177">
        <f ca="1" t="shared" si="34"/>
        <v>71</v>
      </c>
      <c r="H357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357" s="146">
        <v>1</v>
      </c>
      <c r="J357" s="147">
        <v>37270</v>
      </c>
      <c r="K357" s="146" t="s">
        <v>59</v>
      </c>
      <c r="L357" s="146" t="s">
        <v>102</v>
      </c>
      <c r="M357" s="146" t="s">
        <v>1012</v>
      </c>
      <c r="N357" s="146" t="s">
        <v>62</v>
      </c>
      <c r="O357" s="146" t="s">
        <v>62</v>
      </c>
      <c r="P357" s="143" t="s">
        <v>63</v>
      </c>
      <c r="Q357" s="143" t="s">
        <v>63</v>
      </c>
      <c r="R357" s="146">
        <v>60</v>
      </c>
      <c r="S357" s="146">
        <v>67.5</v>
      </c>
      <c r="T357" s="146" t="s">
        <v>64</v>
      </c>
      <c r="U357" s="146">
        <v>138</v>
      </c>
      <c r="V357" s="178" t="str">
        <f>CHOOSE(MATCH(U:U,{0,1,140,150,160,800000000}),"VACIO","140 y -","140-150","150-160","&gt;160","")</f>
        <v>140 y -</v>
      </c>
      <c r="W357" s="146">
        <v>69</v>
      </c>
      <c r="X357" s="178" t="str">
        <f>CHOOSE(MATCH(W:W,{0,1,90,120,800000000}),"VACIO","90 y -","90-120","&gt;120","")</f>
        <v>90 y -</v>
      </c>
      <c r="Y357" s="146" t="s">
        <v>63</v>
      </c>
      <c r="Z357" s="146" t="s">
        <v>65</v>
      </c>
      <c r="AA357" s="146" t="s">
        <v>63</v>
      </c>
      <c r="AB357" s="146" t="s">
        <v>63</v>
      </c>
      <c r="AC357" s="146" t="s">
        <v>72</v>
      </c>
      <c r="AD357" s="196" t="s">
        <v>73</v>
      </c>
      <c r="AE357" s="198">
        <v>43524</v>
      </c>
      <c r="AF357" s="197" t="s">
        <v>74</v>
      </c>
      <c r="AG357" s="219" t="s">
        <v>63</v>
      </c>
      <c r="AH357" s="219" t="s">
        <v>81</v>
      </c>
      <c r="AI357" s="198">
        <v>43853</v>
      </c>
      <c r="AJ357" s="218">
        <v>101</v>
      </c>
      <c r="AK357" s="147">
        <v>43461</v>
      </c>
      <c r="AL357" s="146">
        <v>155</v>
      </c>
      <c r="AM357" s="146">
        <v>75</v>
      </c>
      <c r="AN357" s="178" t="str">
        <f>CHOOSE(MATCH(AM:AM,{0,1,100,800000000}),"VACIO","100 y -","100 y +","")</f>
        <v>100 y -</v>
      </c>
      <c r="AO357" s="146">
        <v>52</v>
      </c>
      <c r="AP357" s="146">
        <v>138</v>
      </c>
      <c r="AQ357" s="146">
        <v>6.6</v>
      </c>
      <c r="AR357" s="178" t="str">
        <f>CHOOSE(MATCH(AQ:AQ,{0,1,7,8,9,12,30}),"VACIO","7 y -","7-8","8-9","9-12","&gt;12","")</f>
        <v>7 y -</v>
      </c>
      <c r="AS357" s="146">
        <v>14</v>
      </c>
      <c r="AT357" s="178" t="str">
        <f>CHOOSE(MATCH(AS:AS,{0,0.1,30,80000000}),"VACIO","30 y -","30 y +","")</f>
        <v>30 y -</v>
      </c>
      <c r="AU357" s="146">
        <v>0.8</v>
      </c>
      <c r="AV357" s="236">
        <v>25</v>
      </c>
      <c r="AW357" s="178" t="str">
        <f>CHOOSE(MATCH(AV:AV,{0,0.1,30,80000000}),"VACIO","30 y -","30 y +","")</f>
        <v>30 y -</v>
      </c>
      <c r="AX357" s="242">
        <v>74</v>
      </c>
      <c r="AY357" s="178" t="str">
        <f ca="1">CHOOSE(MATCH(AX:AX,{0,1,15,30,45,60,80000000}),"VACIO","15 y -","15-29","30-44","45-59","60 y +","")</f>
        <v>60 y +</v>
      </c>
      <c r="AZ357" s="146"/>
      <c r="BA357" s="147">
        <v>43340</v>
      </c>
      <c r="BB357" s="247" t="str">
        <f ca="1" t="shared" si="35"/>
        <v>No Vigente</v>
      </c>
      <c r="BC357" s="146" t="s">
        <v>77</v>
      </c>
      <c r="BD357" s="147">
        <v>43853</v>
      </c>
      <c r="BE357" s="144">
        <v>43917</v>
      </c>
      <c r="BF357" s="251" t="str">
        <f ca="1" t="shared" si="31"/>
        <v>activo</v>
      </c>
      <c r="BG357" s="196"/>
    </row>
    <row r="358" s="129" customFormat="1" ht="15" customHeight="1" spans="1:59">
      <c r="A358" s="145" t="s">
        <v>1013</v>
      </c>
      <c r="B358" s="146" t="s">
        <v>1014</v>
      </c>
      <c r="C358" s="146">
        <v>5218</v>
      </c>
      <c r="D358" s="147">
        <v>22015</v>
      </c>
      <c r="E358" s="175">
        <f ca="1" t="shared" si="32"/>
        <v>43990</v>
      </c>
      <c r="F358" s="176">
        <f ca="1" t="shared" si="33"/>
        <v>21975</v>
      </c>
      <c r="G358" s="177">
        <f ca="1" t="shared" si="34"/>
        <v>60</v>
      </c>
      <c r="H358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358" s="146">
        <v>1</v>
      </c>
      <c r="J358" s="147">
        <v>41443</v>
      </c>
      <c r="K358" s="146" t="s">
        <v>59</v>
      </c>
      <c r="L358" s="146" t="s">
        <v>60</v>
      </c>
      <c r="M358" s="146" t="s">
        <v>61</v>
      </c>
      <c r="N358" s="146" t="s">
        <v>62</v>
      </c>
      <c r="O358" s="146" t="s">
        <v>62</v>
      </c>
      <c r="P358" s="143" t="s">
        <v>63</v>
      </c>
      <c r="Q358" s="143" t="s">
        <v>63</v>
      </c>
      <c r="R358" s="146">
        <v>58</v>
      </c>
      <c r="S358" s="146">
        <v>58.8</v>
      </c>
      <c r="T358" s="146" t="s">
        <v>76</v>
      </c>
      <c r="U358" s="146">
        <v>128</v>
      </c>
      <c r="V358" s="178" t="str">
        <f>CHOOSE(MATCH(U:U,{0,1,140,150,160,800000000}),"VACIO","140 y -","140-150","150-160","&gt;160","")</f>
        <v>140 y -</v>
      </c>
      <c r="W358" s="146">
        <v>80</v>
      </c>
      <c r="X358" s="178" t="str">
        <f>CHOOSE(MATCH(W:W,{0,1,90,120,800000000}),"VACIO","90 y -","90-120","&gt;120","")</f>
        <v>90 y -</v>
      </c>
      <c r="Y358" s="146" t="s">
        <v>63</v>
      </c>
      <c r="Z358" s="146" t="s">
        <v>65</v>
      </c>
      <c r="AA358" s="146" t="s">
        <v>65</v>
      </c>
      <c r="AB358" s="146" t="s">
        <v>65</v>
      </c>
      <c r="AC358" s="146" t="s">
        <v>72</v>
      </c>
      <c r="AD358" s="196" t="s">
        <v>74</v>
      </c>
      <c r="AE358" s="197"/>
      <c r="AF358" s="197"/>
      <c r="AG358" s="219" t="s">
        <v>63</v>
      </c>
      <c r="AH358" s="219"/>
      <c r="AI358" s="197"/>
      <c r="AJ358" s="218">
        <v>101</v>
      </c>
      <c r="AK358" s="147">
        <v>43812</v>
      </c>
      <c r="AL358" s="146">
        <v>257</v>
      </c>
      <c r="AM358" s="146">
        <v>160</v>
      </c>
      <c r="AN358" s="178" t="str">
        <f>CHOOSE(MATCH(AM:AM,{0,1,100,800000000}),"VACIO","100 y -","100 y +","")</f>
        <v>100 y +</v>
      </c>
      <c r="AO358" s="146">
        <v>60</v>
      </c>
      <c r="AP358" s="146">
        <v>185</v>
      </c>
      <c r="AQ358" s="146"/>
      <c r="AR358" s="178" t="str">
        <f>CHOOSE(MATCH(AQ:AQ,{0,1,7,8,9,12,30}),"VACIO","7 y -","7-8","8-9","9-12","&gt;12","")</f>
        <v>VACIO</v>
      </c>
      <c r="AS358" s="146">
        <v>8</v>
      </c>
      <c r="AT358" s="178" t="s">
        <v>184</v>
      </c>
      <c r="AU358" s="146">
        <v>0.7</v>
      </c>
      <c r="AV358" s="236">
        <v>2.9</v>
      </c>
      <c r="AW358" s="178" t="str">
        <f>CHOOSE(MATCH(AV:AV,{0,0.1,30,80000000}),"VACIO","30 y -","30 y +","")</f>
        <v>30 y -</v>
      </c>
      <c r="AX358" s="242">
        <v>94</v>
      </c>
      <c r="AY358" s="178" t="str">
        <f ca="1">CHOOSE(MATCH(AX:AX,{0,1,15,30,45,60,80000000}),"VACIO","15 y -","15-29","30-44","45-59","60 y +","")</f>
        <v>60 y +</v>
      </c>
      <c r="AZ358" s="146"/>
      <c r="BA358" s="147"/>
      <c r="BB358" s="247" t="str">
        <f ca="1" t="shared" si="35"/>
        <v>No Vigente</v>
      </c>
      <c r="BC358" s="146"/>
      <c r="BD358" s="147">
        <v>43825</v>
      </c>
      <c r="BE358" s="147">
        <v>43983</v>
      </c>
      <c r="BF358" s="251" t="str">
        <f ca="1" t="shared" si="31"/>
        <v>activo</v>
      </c>
      <c r="BG358" s="196"/>
    </row>
    <row r="359" s="129" customFormat="1" ht="15" customHeight="1" spans="1:59">
      <c r="A359" s="145" t="s">
        <v>1015</v>
      </c>
      <c r="B359" s="146" t="s">
        <v>1016</v>
      </c>
      <c r="C359" s="146">
        <v>51</v>
      </c>
      <c r="D359" s="147">
        <v>18197</v>
      </c>
      <c r="E359" s="175">
        <f ca="1" t="shared" si="32"/>
        <v>43990</v>
      </c>
      <c r="F359" s="176">
        <f ca="1" t="shared" si="33"/>
        <v>25793</v>
      </c>
      <c r="G359" s="177">
        <f ca="1" t="shared" si="34"/>
        <v>70</v>
      </c>
      <c r="H35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59" s="146">
        <v>1</v>
      </c>
      <c r="J359" s="147">
        <v>38952</v>
      </c>
      <c r="K359" s="146" t="s">
        <v>59</v>
      </c>
      <c r="L359" s="146" t="s">
        <v>102</v>
      </c>
      <c r="M359" s="146" t="s">
        <v>61</v>
      </c>
      <c r="N359" s="146" t="s">
        <v>62</v>
      </c>
      <c r="O359" s="146" t="s">
        <v>62</v>
      </c>
      <c r="P359" s="143" t="s">
        <v>63</v>
      </c>
      <c r="Q359" s="143" t="s">
        <v>63</v>
      </c>
      <c r="R359" s="146">
        <v>82</v>
      </c>
      <c r="S359" s="146">
        <v>70</v>
      </c>
      <c r="T359" s="146" t="s">
        <v>85</v>
      </c>
      <c r="U359" s="146">
        <v>118</v>
      </c>
      <c r="V359" s="178" t="str">
        <f>CHOOSE(MATCH(U:U,{0,1,140,150,160,800000000}),"VACIO","140 y -","140-150","150-160","&gt;160","")</f>
        <v>140 y -</v>
      </c>
      <c r="W359" s="146">
        <v>71</v>
      </c>
      <c r="X359" s="178" t="str">
        <f>CHOOSE(MATCH(W:W,{0,1,90,120,800000000}),"VACIO","90 y -","90-120","&gt;120","")</f>
        <v>90 y -</v>
      </c>
      <c r="Y359" s="146" t="s">
        <v>63</v>
      </c>
      <c r="Z359" s="146" t="s">
        <v>65</v>
      </c>
      <c r="AA359" s="146" t="s">
        <v>63</v>
      </c>
      <c r="AB359" s="146" t="s">
        <v>65</v>
      </c>
      <c r="AC359" s="146" t="s">
        <v>66</v>
      </c>
      <c r="AD359" s="196" t="s">
        <v>67</v>
      </c>
      <c r="AE359" s="198">
        <v>43810</v>
      </c>
      <c r="AF359" s="197" t="s">
        <v>73</v>
      </c>
      <c r="AG359" s="219"/>
      <c r="AH359" s="219" t="s">
        <v>98</v>
      </c>
      <c r="AI359" s="198">
        <v>43881</v>
      </c>
      <c r="AJ359" s="218">
        <v>83</v>
      </c>
      <c r="AK359" s="147">
        <v>43752</v>
      </c>
      <c r="AL359" s="146">
        <v>168</v>
      </c>
      <c r="AM359" s="146">
        <v>77</v>
      </c>
      <c r="AN359" s="178" t="str">
        <f>CHOOSE(MATCH(AM:AM,{0,1,100,800000000}),"VACIO","100 y -","100 y +","")</f>
        <v>100 y -</v>
      </c>
      <c r="AO359" s="146">
        <v>57</v>
      </c>
      <c r="AP359" s="146">
        <v>167</v>
      </c>
      <c r="AQ359" s="146">
        <v>6.7</v>
      </c>
      <c r="AR359" s="178" t="str">
        <f>CHOOSE(MATCH(AQ:AQ,{0,1,7,8,9,12,30}),"VACIO","7 y -","7-8","8-9","9-12","&gt;12","")</f>
        <v>7 y -</v>
      </c>
      <c r="AS359" s="146">
        <v>1</v>
      </c>
      <c r="AT359" s="178" t="str">
        <f>CHOOSE(MATCH(AS:AS,{0,0.1,30,80000000}),"VACIO","30 y -","30 y +","")</f>
        <v>30 y -</v>
      </c>
      <c r="AU359" s="146">
        <v>0.8</v>
      </c>
      <c r="AV359" s="236">
        <v>3.3</v>
      </c>
      <c r="AW359" s="178" t="str">
        <f>CHOOSE(MATCH(AV:AV,{0,0.1,30,80000000}),"VACIO","30 y -","30 y +","")</f>
        <v>30 y -</v>
      </c>
      <c r="AX359" s="242">
        <v>88</v>
      </c>
      <c r="AY359" s="178" t="str">
        <f ca="1">CHOOSE(MATCH(AX:AX,{0,1,15,30,45,60,80000000}),"VACIO","15 y -","15-29","30-44","45-59","60 y +","")</f>
        <v>60 y +</v>
      </c>
      <c r="AZ359" s="146" t="s">
        <v>76</v>
      </c>
      <c r="BA359" s="147">
        <v>42852</v>
      </c>
      <c r="BB359" s="247" t="str">
        <f ca="1" t="shared" si="35"/>
        <v>No Vigente</v>
      </c>
      <c r="BC359" s="146" t="s">
        <v>77</v>
      </c>
      <c r="BD359" s="147">
        <v>43810</v>
      </c>
      <c r="BE359" s="144">
        <v>43983</v>
      </c>
      <c r="BF359" s="251" t="str">
        <f ca="1" t="shared" si="31"/>
        <v>activo</v>
      </c>
      <c r="BG359" s="196"/>
    </row>
    <row r="360" s="129" customFormat="1" ht="15" customHeight="1" spans="1:59">
      <c r="A360" s="145" t="s">
        <v>1017</v>
      </c>
      <c r="B360" s="146" t="s">
        <v>1018</v>
      </c>
      <c r="C360" s="146">
        <v>5167</v>
      </c>
      <c r="D360" s="147">
        <v>16356</v>
      </c>
      <c r="E360" s="175">
        <f ca="1" t="shared" si="32"/>
        <v>43990</v>
      </c>
      <c r="F360" s="176">
        <f ca="1" t="shared" si="33"/>
        <v>27634</v>
      </c>
      <c r="G360" s="177">
        <f ca="1" t="shared" si="34"/>
        <v>75</v>
      </c>
      <c r="H360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60" s="146">
        <v>1</v>
      </c>
      <c r="J360" s="147">
        <v>40246</v>
      </c>
      <c r="K360" s="146" t="s">
        <v>59</v>
      </c>
      <c r="L360" s="146" t="s">
        <v>60</v>
      </c>
      <c r="M360" s="146" t="s">
        <v>61</v>
      </c>
      <c r="N360" s="146" t="s">
        <v>62</v>
      </c>
      <c r="O360" s="146" t="s">
        <v>62</v>
      </c>
      <c r="P360" s="143" t="s">
        <v>63</v>
      </c>
      <c r="Q360" s="143" t="s">
        <v>63</v>
      </c>
      <c r="R360" s="146">
        <v>80.5</v>
      </c>
      <c r="S360" s="147">
        <v>78</v>
      </c>
      <c r="T360" s="146" t="s">
        <v>85</v>
      </c>
      <c r="U360" s="146">
        <v>132</v>
      </c>
      <c r="V360" s="178" t="str">
        <f>CHOOSE(MATCH(U:U,{0,1,140,150,160,800000000}),"VACIO","140 y -","140-150","150-160","&gt;160","")</f>
        <v>140 y -</v>
      </c>
      <c r="W360" s="146">
        <v>70</v>
      </c>
      <c r="X360" s="178" t="str">
        <f>CHOOSE(MATCH(W:W,{0,1,90,120,800000000}),"VACIO","90 y -","90-120","&gt;120","")</f>
        <v>90 y -</v>
      </c>
      <c r="Y360" s="146" t="s">
        <v>63</v>
      </c>
      <c r="Z360" s="146" t="s">
        <v>65</v>
      </c>
      <c r="AA360" s="146" t="s">
        <v>65</v>
      </c>
      <c r="AB360" s="146" t="s">
        <v>65</v>
      </c>
      <c r="AC360" s="146" t="s">
        <v>72</v>
      </c>
      <c r="AD360" s="196" t="s">
        <v>67</v>
      </c>
      <c r="AE360" s="197"/>
      <c r="AF360" s="197"/>
      <c r="AG360" s="219" t="s">
        <v>63</v>
      </c>
      <c r="AH360" s="219" t="s">
        <v>81</v>
      </c>
      <c r="AI360" s="198">
        <v>43384</v>
      </c>
      <c r="AJ360" s="218">
        <v>72</v>
      </c>
      <c r="AK360" s="147">
        <v>43894</v>
      </c>
      <c r="AL360" s="146">
        <v>212</v>
      </c>
      <c r="AM360" s="146">
        <v>167</v>
      </c>
      <c r="AN360" s="178" t="str">
        <f>CHOOSE(MATCH(AM:AM,{0;1;100;800000000}),"VACIO","100 y -","100 y +","")</f>
        <v>100 y +</v>
      </c>
      <c r="AO360" s="146">
        <v>40</v>
      </c>
      <c r="AP360" s="146">
        <v>133</v>
      </c>
      <c r="AQ360" s="146"/>
      <c r="AR360" s="178" t="str">
        <f>CHOOSE(MATCH(AQ:AQ,{0,1,7,8,9,12,30}),"VACIO","7 y -","7-8","8-9","9-12","&gt;12","")</f>
        <v>VACIO</v>
      </c>
      <c r="AS360" s="146">
        <v>6</v>
      </c>
      <c r="AT360" s="178" t="str">
        <f>CHOOSE(MATCH(AS:AS,{0,0.1,30,80000000}),"VACIO","30 y -","30 y +","")</f>
        <v>30 y -</v>
      </c>
      <c r="AU360" s="146">
        <v>0.67</v>
      </c>
      <c r="AV360" s="236">
        <f>IFERROR(AS:AS/AU:AU,"")</f>
        <v>8.95522388059701</v>
      </c>
      <c r="AW360" s="178" t="str">
        <f>CHOOSE(MATCH(AV:AV,{0,0.1,30,80000000}),"VACIO","30 y -","30 y +","")</f>
        <v>30 y -</v>
      </c>
      <c r="AX360" s="242">
        <v>85</v>
      </c>
      <c r="AY360" s="178" t="str">
        <f ca="1">CHOOSE(MATCH(AX:AX,{0,1,15,30,45,60,80000000}),"VACIO","15 y -","15-29","30-44","45-59","60 y +","")</f>
        <v>60 y +</v>
      </c>
      <c r="AZ360" s="146"/>
      <c r="BA360" s="147"/>
      <c r="BB360" s="247" t="str">
        <f ca="1" t="shared" si="35"/>
        <v>No Vigente</v>
      </c>
      <c r="BC360" s="146"/>
      <c r="BD360" s="147">
        <v>43894</v>
      </c>
      <c r="BE360" s="147">
        <v>44075</v>
      </c>
      <c r="BF360" s="251" t="str">
        <f ca="1" t="shared" si="31"/>
        <v>activo</v>
      </c>
      <c r="BG360" s="146"/>
    </row>
    <row r="361" s="129" customFormat="1" ht="15" customHeight="1" spans="1:59">
      <c r="A361" s="142" t="s">
        <v>1019</v>
      </c>
      <c r="B361" s="143" t="s">
        <v>1020</v>
      </c>
      <c r="C361" s="143">
        <v>136</v>
      </c>
      <c r="D361" s="144">
        <v>21191</v>
      </c>
      <c r="E361" s="175">
        <f ca="1" t="shared" si="32"/>
        <v>43990</v>
      </c>
      <c r="F361" s="176">
        <f ca="1" t="shared" si="33"/>
        <v>22799</v>
      </c>
      <c r="G361" s="177">
        <f ca="1" t="shared" si="34"/>
        <v>62</v>
      </c>
      <c r="H36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61" s="143">
        <v>1</v>
      </c>
      <c r="J361" s="144">
        <v>42605</v>
      </c>
      <c r="K361" s="143" t="s">
        <v>59</v>
      </c>
      <c r="L361" s="143" t="s">
        <v>60</v>
      </c>
      <c r="M361" s="143" t="s">
        <v>61</v>
      </c>
      <c r="N361" s="143" t="s">
        <v>62</v>
      </c>
      <c r="O361" s="143" t="s">
        <v>62</v>
      </c>
      <c r="P361" s="143" t="s">
        <v>63</v>
      </c>
      <c r="Q361" s="143" t="s">
        <v>63</v>
      </c>
      <c r="R361" s="143">
        <v>71</v>
      </c>
      <c r="S361" s="143">
        <v>69</v>
      </c>
      <c r="T361" s="143" t="s">
        <v>85</v>
      </c>
      <c r="U361" s="143">
        <v>138</v>
      </c>
      <c r="V361" s="178" t="str">
        <f>CHOOSE(MATCH(U:U,{0,1,140,150,160,800000000}),"VACIO","140 y -","140-150","150-160","&gt;160","")</f>
        <v>140 y -</v>
      </c>
      <c r="W361" s="143">
        <v>90</v>
      </c>
      <c r="X361" s="178" t="str">
        <f>CHOOSE(MATCH(W:W,{0,1,90,120,800000000}),"VACIO","90 y -","90-120","&gt;120","")</f>
        <v>90-120</v>
      </c>
      <c r="Y361" s="143" t="s">
        <v>63</v>
      </c>
      <c r="Z361" s="143" t="s">
        <v>65</v>
      </c>
      <c r="AA361" s="143" t="s">
        <v>65</v>
      </c>
      <c r="AB361" s="143" t="s">
        <v>63</v>
      </c>
      <c r="AC361" s="143" t="s">
        <v>72</v>
      </c>
      <c r="AD361" s="193" t="s">
        <v>74</v>
      </c>
      <c r="AE361" s="195"/>
      <c r="AF361" s="195"/>
      <c r="AG361" s="216" t="s">
        <v>63</v>
      </c>
      <c r="AH361" s="216"/>
      <c r="AI361" s="195"/>
      <c r="AJ361" s="217">
        <v>106</v>
      </c>
      <c r="AK361" s="144">
        <v>43853</v>
      </c>
      <c r="AL361" s="143">
        <v>234</v>
      </c>
      <c r="AM361" s="143">
        <v>114</v>
      </c>
      <c r="AN361" s="178" t="str">
        <f>CHOOSE(MATCH(AM:AM,{0,1,100,800000000}),"VACIO","100 y -","100 y +","")</f>
        <v>100 y +</v>
      </c>
      <c r="AO361" s="143">
        <v>64</v>
      </c>
      <c r="AP361" s="143">
        <v>80</v>
      </c>
      <c r="AQ361" s="143"/>
      <c r="AR361" s="178" t="str">
        <f>CHOOSE(MATCH(AQ:AQ,{0,1,7,8,9,12,30}),"VACIO","7 y -","7-8","8-9","9-12","&gt;12","")</f>
        <v>VACIO</v>
      </c>
      <c r="AS361" s="143">
        <v>8</v>
      </c>
      <c r="AT361" s="178" t="str">
        <f>CHOOSE(MATCH(AS:AS,{0,0.1,30,80000000}),"VACIO","30 y -","30 y +","")</f>
        <v>30 y -</v>
      </c>
      <c r="AU361" s="143">
        <v>0.7</v>
      </c>
      <c r="AV361" s="236">
        <v>77</v>
      </c>
      <c r="AW361" s="178" t="str">
        <f>CHOOSE(MATCH(AV:AV,{0,0.1,30,80000000}),"VACIO","30 y -","30 y +","")</f>
        <v>30 y +</v>
      </c>
      <c r="AX361" s="242">
        <v>92</v>
      </c>
      <c r="AY361" s="178" t="str">
        <f ca="1">CHOOSE(MATCH(AX:AX,{0,1,15,30,45,60,80000000}),"VACIO","15 y -","15-29","30-44","45-59","60 y +","")</f>
        <v>60 y +</v>
      </c>
      <c r="AZ361" s="143" t="s">
        <v>76</v>
      </c>
      <c r="BA361" s="144"/>
      <c r="BB361" s="247" t="str">
        <f ca="1" t="shared" si="35"/>
        <v>No Vigente</v>
      </c>
      <c r="BC361" s="143"/>
      <c r="BD361" s="144">
        <v>43858</v>
      </c>
      <c r="BE361" s="144">
        <v>43891</v>
      </c>
      <c r="BF361" s="251" t="str">
        <f ca="1" t="shared" ref="BF361:BF424" si="36">IF((E:E-BE:BE)&lt;395,"activo","pasivo")</f>
        <v>activo</v>
      </c>
      <c r="BG361" s="193"/>
    </row>
    <row r="362" s="129" customFormat="1" ht="15" customHeight="1" spans="1:59">
      <c r="A362" s="142" t="s">
        <v>1021</v>
      </c>
      <c r="B362" s="143" t="s">
        <v>1022</v>
      </c>
      <c r="C362" s="143">
        <v>6508</v>
      </c>
      <c r="D362" s="144">
        <v>23237</v>
      </c>
      <c r="E362" s="175">
        <f ca="1" t="shared" si="32"/>
        <v>43990</v>
      </c>
      <c r="F362" s="176">
        <f ca="1" t="shared" si="33"/>
        <v>20753</v>
      </c>
      <c r="G362" s="177">
        <f ca="1" t="shared" si="34"/>
        <v>56</v>
      </c>
      <c r="H36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62" s="143">
        <v>1</v>
      </c>
      <c r="J362" s="144">
        <v>42152</v>
      </c>
      <c r="K362" s="143" t="s">
        <v>59</v>
      </c>
      <c r="L362" s="143" t="s">
        <v>60</v>
      </c>
      <c r="M362" s="143" t="s">
        <v>124</v>
      </c>
      <c r="N362" s="143"/>
      <c r="O362" s="143"/>
      <c r="P362" s="143" t="s">
        <v>63</v>
      </c>
      <c r="Q362" s="143" t="s">
        <v>63</v>
      </c>
      <c r="R362" s="143">
        <v>66</v>
      </c>
      <c r="S362" s="143">
        <v>70</v>
      </c>
      <c r="T362" s="143" t="s">
        <v>85</v>
      </c>
      <c r="U362" s="143">
        <v>132</v>
      </c>
      <c r="V362" s="178" t="str">
        <f>CHOOSE(MATCH(U:U,{0,1,140,150,160,800000000}),"VACIO","140 y -","140-150","150-160","&gt;160","")</f>
        <v>140 y -</v>
      </c>
      <c r="W362" s="143">
        <v>87</v>
      </c>
      <c r="X362" s="178" t="str">
        <f>CHOOSE(MATCH(W:W,{0,1,90,120,800000000}),"VACIO","90 y -","90-120","&gt;120","")</f>
        <v>90 y -</v>
      </c>
      <c r="Y362" s="143" t="s">
        <v>63</v>
      </c>
      <c r="Z362" s="143" t="s">
        <v>65</v>
      </c>
      <c r="AA362" s="143" t="s">
        <v>65</v>
      </c>
      <c r="AB362" s="143" t="s">
        <v>65</v>
      </c>
      <c r="AC362" s="143" t="s">
        <v>72</v>
      </c>
      <c r="AD362" s="193" t="s">
        <v>67</v>
      </c>
      <c r="AE362" s="195"/>
      <c r="AF362" s="195"/>
      <c r="AG362" s="216"/>
      <c r="AH362" s="216"/>
      <c r="AI362" s="195"/>
      <c r="AJ362" s="217">
        <v>94</v>
      </c>
      <c r="AK362" s="144">
        <v>43131</v>
      </c>
      <c r="AL362" s="143">
        <v>139</v>
      </c>
      <c r="AM362" s="143">
        <v>73</v>
      </c>
      <c r="AN362" s="178" t="str">
        <f>CHOOSE(MATCH(AM:AM,{0,1,100,800000000}),"VACIO","100 y -","100 y +","")</f>
        <v>100 y -</v>
      </c>
      <c r="AO362" s="143">
        <v>33</v>
      </c>
      <c r="AP362" s="143">
        <v>166</v>
      </c>
      <c r="AQ362" s="143"/>
      <c r="AR362" s="178" t="str">
        <f>CHOOSE(MATCH(AQ:AQ,{0;1;7;8;9;12;30}),"VACIO","7 y -","7-8","8-9","9-12","&gt;12","")</f>
        <v>VACIO</v>
      </c>
      <c r="AS362" s="143">
        <v>9</v>
      </c>
      <c r="AT362" s="178" t="str">
        <f>CHOOSE(MATCH(AS:AS,{0,0.1,30,80000000}),"VACIO","30 y -","30 y +","")</f>
        <v>30 y -</v>
      </c>
      <c r="AU362" s="143">
        <v>0.8</v>
      </c>
      <c r="AV362" s="236">
        <f>IFERROR(AS:AS/AU:AU,"")</f>
        <v>11.25</v>
      </c>
      <c r="AW362" s="178" t="str">
        <f>CHOOSE(MATCH(AV:AV,{0,0.1,30,80000000}),"VACIO","30 y -","30 y +","")</f>
        <v>30 y -</v>
      </c>
      <c r="AX362" s="242">
        <v>83.5</v>
      </c>
      <c r="AY362" s="178" t="str">
        <f ca="1">CHOOSE(MATCH(AX:AX,{0,1,15,30,45,60,80000000}),"VACIO","15 y -","15-29","30-44","45-59","60 y +","")</f>
        <v>60 y +</v>
      </c>
      <c r="AZ362" s="143"/>
      <c r="BA362" s="144"/>
      <c r="BB362" s="247" t="str">
        <f ca="1" t="shared" si="35"/>
        <v>No Vigente</v>
      </c>
      <c r="BC362" s="143"/>
      <c r="BD362" s="144">
        <v>43311</v>
      </c>
      <c r="BE362" s="144">
        <v>43373</v>
      </c>
      <c r="BF362" s="251" t="str">
        <f ca="1" t="shared" si="36"/>
        <v>pasivo</v>
      </c>
      <c r="BG362" s="193" t="s">
        <v>1023</v>
      </c>
    </row>
    <row r="363" s="129" customFormat="1" ht="15" customHeight="1" spans="1:59">
      <c r="A363" s="311" t="s">
        <v>1024</v>
      </c>
      <c r="B363" s="312" t="s">
        <v>1025</v>
      </c>
      <c r="C363" s="313">
        <v>2493</v>
      </c>
      <c r="D363" s="314">
        <v>24818</v>
      </c>
      <c r="E363" s="175">
        <f ca="1" t="shared" si="32"/>
        <v>43990</v>
      </c>
      <c r="F363" s="176">
        <f ca="1" t="shared" si="33"/>
        <v>19172</v>
      </c>
      <c r="G363" s="177">
        <f ca="1" t="shared" si="34"/>
        <v>52</v>
      </c>
      <c r="H363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363" s="313">
        <v>1</v>
      </c>
      <c r="J363" s="314">
        <v>40065</v>
      </c>
      <c r="K363" s="312" t="s">
        <v>59</v>
      </c>
      <c r="L363" s="312" t="s">
        <v>60</v>
      </c>
      <c r="M363" s="312"/>
      <c r="N363" s="312" t="s">
        <v>62</v>
      </c>
      <c r="O363" s="312" t="s">
        <v>62</v>
      </c>
      <c r="P363" s="143" t="s">
        <v>63</v>
      </c>
      <c r="Q363" s="143" t="s">
        <v>63</v>
      </c>
      <c r="R363" s="313">
        <v>74</v>
      </c>
      <c r="S363" s="313">
        <v>80</v>
      </c>
      <c r="T363" s="312" t="s">
        <v>64</v>
      </c>
      <c r="U363" s="313">
        <v>145</v>
      </c>
      <c r="V363" s="178" t="str">
        <f>CHOOSE(MATCH(U:U,{0,1,140,150,160,800000000}),"VACIO","140 y -","140-150","150-160","&gt;160","")</f>
        <v>140-150</v>
      </c>
      <c r="W363" s="313">
        <v>89</v>
      </c>
      <c r="X363" s="178" t="str">
        <f>CHOOSE(MATCH(W:W,{0,1,90,120,800000000}),"VACIO","90 y -","90-120","&gt;120","")</f>
        <v>90 y -</v>
      </c>
      <c r="Y363" s="312" t="s">
        <v>63</v>
      </c>
      <c r="Z363" s="312" t="s">
        <v>65</v>
      </c>
      <c r="AA363" s="312" t="s">
        <v>65</v>
      </c>
      <c r="AB363" s="312" t="s">
        <v>65</v>
      </c>
      <c r="AC363" s="312" t="s">
        <v>72</v>
      </c>
      <c r="AD363" s="316" t="s">
        <v>67</v>
      </c>
      <c r="AE363" s="317"/>
      <c r="AF363" s="317"/>
      <c r="AG363" s="318"/>
      <c r="AH363" s="318"/>
      <c r="AI363" s="317"/>
      <c r="AJ363" s="319">
        <v>116</v>
      </c>
      <c r="AK363" s="314">
        <v>42836</v>
      </c>
      <c r="AL363" s="313">
        <v>186</v>
      </c>
      <c r="AM363" s="313">
        <v>94</v>
      </c>
      <c r="AN363" s="178" t="str">
        <f>CHOOSE(MATCH(AM:AM,{0,1,100,800000000}),"VACIO","100 y -","100 y +","")</f>
        <v>100 y -</v>
      </c>
      <c r="AO363" s="313">
        <v>42</v>
      </c>
      <c r="AP363" s="313">
        <v>252</v>
      </c>
      <c r="AQ363" s="321">
        <v>5.6</v>
      </c>
      <c r="AR363" s="178" t="str">
        <f>CHOOSE(MATCH(AQ:AQ,{0,1,7,8,9,12,30}),"VACIO","7 y -","7-8","8-9","9-12","&gt;12","")</f>
        <v>7 y -</v>
      </c>
      <c r="AS363" s="312">
        <v>25</v>
      </c>
      <c r="AT363" s="178" t="str">
        <f>CHOOSE(MATCH(AS:AS,{0,0.1,30,80000000}),"VACIO","30 y -","30 y +","")</f>
        <v>30 y -</v>
      </c>
      <c r="AU363" s="313">
        <v>0.6</v>
      </c>
      <c r="AV363" s="236">
        <f>IFERROR(AS:AS/AU:AU,"")</f>
        <v>41.6666666666667</v>
      </c>
      <c r="AW363" s="178" t="str">
        <f>CHOOSE(MATCH(AV:AV,{0,0.1,30,80000000}),"VACIO","30 y -","30 y +","")</f>
        <v>30 y +</v>
      </c>
      <c r="AX363" s="242">
        <v>107</v>
      </c>
      <c r="AY363" s="178" t="str">
        <f ca="1">CHOOSE(MATCH(AX:AX,{0,1,15,30,45,60,80000000}),"VACIO","15 y -","15-29","30-44","45-59","60 y +","")</f>
        <v>60 y +</v>
      </c>
      <c r="AZ363" s="312"/>
      <c r="BA363" s="312"/>
      <c r="BB363" s="247" t="str">
        <f ca="1" t="shared" si="35"/>
        <v>No Vigente</v>
      </c>
      <c r="BC363" s="312"/>
      <c r="BD363" s="314">
        <v>43893</v>
      </c>
      <c r="BE363" s="314">
        <v>43922</v>
      </c>
      <c r="BF363" s="251" t="str">
        <f ca="1" t="shared" si="36"/>
        <v>activo</v>
      </c>
      <c r="BG363" s="196"/>
    </row>
    <row r="364" s="129" customFormat="1" ht="15" customHeight="1" spans="1:59">
      <c r="A364" s="142" t="s">
        <v>1026</v>
      </c>
      <c r="B364" s="143" t="s">
        <v>1027</v>
      </c>
      <c r="C364" s="143">
        <v>512</v>
      </c>
      <c r="D364" s="144">
        <v>30209</v>
      </c>
      <c r="E364" s="175">
        <f ca="1" t="shared" si="32"/>
        <v>43990</v>
      </c>
      <c r="F364" s="176">
        <f ca="1" t="shared" si="33"/>
        <v>13781</v>
      </c>
      <c r="G364" s="177">
        <f ca="1" t="shared" si="34"/>
        <v>37</v>
      </c>
      <c r="H364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364" s="143">
        <v>1</v>
      </c>
      <c r="J364" s="144">
        <v>42160</v>
      </c>
      <c r="K364" s="143" t="s">
        <v>59</v>
      </c>
      <c r="L364" s="143" t="s">
        <v>70</v>
      </c>
      <c r="M364" s="143" t="s">
        <v>131</v>
      </c>
      <c r="N364" s="143" t="s">
        <v>62</v>
      </c>
      <c r="O364" s="143" t="s">
        <v>62</v>
      </c>
      <c r="P364" s="143" t="s">
        <v>63</v>
      </c>
      <c r="Q364" s="143" t="s">
        <v>63</v>
      </c>
      <c r="R364" s="143">
        <v>92.5</v>
      </c>
      <c r="S364" s="143">
        <v>83.5</v>
      </c>
      <c r="T364" s="146" t="s">
        <v>64</v>
      </c>
      <c r="U364" s="143">
        <v>138</v>
      </c>
      <c r="V364" s="178" t="str">
        <f>CHOOSE(MATCH(U:U,{0,1,140,150,160,800000000}),"VACIO","140 y -","140-150","150-160","&gt;160","")</f>
        <v>140 y -</v>
      </c>
      <c r="W364" s="143">
        <v>90</v>
      </c>
      <c r="X364" s="178" t="str">
        <f>CHOOSE(MATCH(W:W,{0,1,90,120,800000000}),"VACIO","90 y -","90-120","&gt;120","")</f>
        <v>90-120</v>
      </c>
      <c r="Y364" s="143" t="s">
        <v>63</v>
      </c>
      <c r="Z364" s="143" t="s">
        <v>63</v>
      </c>
      <c r="AA364" s="143" t="s">
        <v>63</v>
      </c>
      <c r="AB364" s="143" t="s">
        <v>65</v>
      </c>
      <c r="AC364" s="143" t="s">
        <v>72</v>
      </c>
      <c r="AD364" s="193" t="s">
        <v>73</v>
      </c>
      <c r="AE364" s="194">
        <v>43746</v>
      </c>
      <c r="AF364" s="195" t="s">
        <v>74</v>
      </c>
      <c r="AG364" s="216"/>
      <c r="AH364" s="216"/>
      <c r="AI364" s="195"/>
      <c r="AJ364" s="217">
        <v>99</v>
      </c>
      <c r="AK364" s="144">
        <v>43734</v>
      </c>
      <c r="AL364" s="143">
        <v>214</v>
      </c>
      <c r="AM364" s="143">
        <v>129</v>
      </c>
      <c r="AN364" s="178" t="str">
        <f>CHOOSE(MATCH(AM:AM,{0,1,100,800000000}),"VACIO","100 y -","100 y +","")</f>
        <v>100 y +</v>
      </c>
      <c r="AO364" s="143">
        <v>64</v>
      </c>
      <c r="AP364" s="143">
        <v>107</v>
      </c>
      <c r="AQ364" s="143">
        <v>5.4</v>
      </c>
      <c r="AR364" s="178" t="str">
        <f>CHOOSE(MATCH(AQ:AQ,{0,1,7,8,9,12,30}),"VACIO","7 y -","7-8","8-9","9-12","&gt;12","")</f>
        <v>7 y -</v>
      </c>
      <c r="AS364" s="143">
        <v>1.5</v>
      </c>
      <c r="AT364" s="178" t="str">
        <f>CHOOSE(MATCH(AS:AS,{0,0.1,30,80000000}),"VACIO","30 y -","30 y +","")</f>
        <v>30 y -</v>
      </c>
      <c r="AU364" s="143">
        <v>0.7</v>
      </c>
      <c r="AV364" s="236">
        <v>3.5</v>
      </c>
      <c r="AW364" s="178" t="str">
        <f>CHOOSE(MATCH(AV:AV,{0,0.1,30,80000000}),"VACIO","30 y -","30 y +","")</f>
        <v>30 y -</v>
      </c>
      <c r="AX364" s="242">
        <v>81</v>
      </c>
      <c r="AY364" s="178" t="str">
        <f ca="1">CHOOSE(MATCH(AX:AX,{0;1;15;30;45;60;80000000}),"VACIO","15 y -","15-29","30-44","45-59","60 y +","")</f>
        <v>60 y +</v>
      </c>
      <c r="AZ364" s="143"/>
      <c r="BA364" s="144">
        <v>43482</v>
      </c>
      <c r="BB364" s="247" t="str">
        <f ca="1" t="shared" si="35"/>
        <v>No Vigente</v>
      </c>
      <c r="BC364" s="143" t="s">
        <v>77</v>
      </c>
      <c r="BD364" s="144">
        <v>43746</v>
      </c>
      <c r="BE364" s="144">
        <v>43922</v>
      </c>
      <c r="BF364" s="251" t="str">
        <f ca="1" t="shared" si="36"/>
        <v>activo</v>
      </c>
      <c r="BG364" s="316"/>
    </row>
    <row r="365" s="129" customFormat="1" ht="15" customHeight="1" spans="1:59">
      <c r="A365" s="145" t="s">
        <v>1028</v>
      </c>
      <c r="B365" s="146" t="s">
        <v>1029</v>
      </c>
      <c r="C365" s="146">
        <v>4534</v>
      </c>
      <c r="D365" s="147">
        <v>22035</v>
      </c>
      <c r="E365" s="175">
        <f ca="1" t="shared" si="32"/>
        <v>43990</v>
      </c>
      <c r="F365" s="176">
        <f ca="1" t="shared" si="33"/>
        <v>21955</v>
      </c>
      <c r="G365" s="177">
        <f ca="1" t="shared" si="34"/>
        <v>60</v>
      </c>
      <c r="H36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365" s="146">
        <v>1</v>
      </c>
      <c r="J365" s="147">
        <v>37833</v>
      </c>
      <c r="K365" s="146" t="s">
        <v>59</v>
      </c>
      <c r="L365" s="146" t="s">
        <v>60</v>
      </c>
      <c r="M365" s="146" t="s">
        <v>124</v>
      </c>
      <c r="N365" s="146" t="s">
        <v>62</v>
      </c>
      <c r="O365" s="146" t="s">
        <v>62</v>
      </c>
      <c r="P365" s="143" t="s">
        <v>63</v>
      </c>
      <c r="Q365" s="143" t="s">
        <v>63</v>
      </c>
      <c r="R365" s="146">
        <v>45.5</v>
      </c>
      <c r="S365" s="146">
        <v>58</v>
      </c>
      <c r="T365" s="146" t="s">
        <v>85</v>
      </c>
      <c r="U365" s="146">
        <v>130</v>
      </c>
      <c r="V365" s="178" t="str">
        <f>CHOOSE(MATCH(U:U,{0;1;140;150;160;800000000}),"VACIO","140 y -","140-150","150-160","&gt;160","")</f>
        <v>140 y -</v>
      </c>
      <c r="W365" s="146">
        <v>80</v>
      </c>
      <c r="X365" s="178" t="str">
        <f>CHOOSE(MATCH(W:W,{0,1,90,120,800000000}),"VACIO","90 y -","90-120","&gt;120","")</f>
        <v>90 y -</v>
      </c>
      <c r="Y365" s="146" t="s">
        <v>63</v>
      </c>
      <c r="Z365" s="146" t="s">
        <v>65</v>
      </c>
      <c r="AA365" s="146" t="s">
        <v>65</v>
      </c>
      <c r="AB365" s="146" t="s">
        <v>65</v>
      </c>
      <c r="AC365" s="146" t="s">
        <v>66</v>
      </c>
      <c r="AD365" s="196" t="s">
        <v>74</v>
      </c>
      <c r="AE365" s="197"/>
      <c r="AF365" s="197"/>
      <c r="AG365" s="219" t="s">
        <v>63</v>
      </c>
      <c r="AH365" s="219"/>
      <c r="AI365" s="197"/>
      <c r="AJ365" s="218">
        <v>79</v>
      </c>
      <c r="AK365" s="147">
        <v>43028</v>
      </c>
      <c r="AL365" s="146">
        <v>193</v>
      </c>
      <c r="AM365" s="146">
        <v>116</v>
      </c>
      <c r="AN365" s="178" t="str">
        <f>CHOOSE(MATCH(AM:AM,{0,1,100,800000000}),"VACIO","100 y -","100 y +","")</f>
        <v>100 y +</v>
      </c>
      <c r="AO365" s="146">
        <v>60</v>
      </c>
      <c r="AP365" s="146">
        <v>107</v>
      </c>
      <c r="AQ365" s="146"/>
      <c r="AR365" s="178" t="str">
        <f>CHOOSE(MATCH(AQ:AQ,{0,1,7,8,9,12,30}),"VACIO","7 y -","7-8","8-9","9-12","&gt;12","")</f>
        <v>VACIO</v>
      </c>
      <c r="AS365" s="146"/>
      <c r="AT365" s="178" t="str">
        <f>CHOOSE(MATCH(AS:AS,{0,0.1,30,80000000}),"VACIO","30 y -","30 y +","")</f>
        <v>VACIO</v>
      </c>
      <c r="AU365" s="146">
        <v>0.6</v>
      </c>
      <c r="AV365" s="236"/>
      <c r="AW365" s="178" t="str">
        <f>CHOOSE(MATCH(AV:AV,{0,0.1,30,80000000}),"VACIO","30 y -","30 y +","")</f>
        <v>VACIO</v>
      </c>
      <c r="AX365" s="242">
        <v>96</v>
      </c>
      <c r="AY365" s="178" t="str">
        <f ca="1">CHOOSE(MATCH(AX:AX,{0,1,15,30,45,60,80000000}),"VACIO","15 y -","15-29","30-44","45-59","60 y +","")</f>
        <v>60 y +</v>
      </c>
      <c r="AZ365" s="146"/>
      <c r="BA365" s="147"/>
      <c r="BB365" s="247" t="str">
        <f ca="1" t="shared" si="35"/>
        <v>No Vigente</v>
      </c>
      <c r="BC365" s="146"/>
      <c r="BD365" s="147">
        <v>43852</v>
      </c>
      <c r="BE365" s="147">
        <v>43891</v>
      </c>
      <c r="BF365" s="251" t="str">
        <f ca="1" t="shared" si="36"/>
        <v>activo</v>
      </c>
      <c r="BG365" s="193"/>
    </row>
    <row r="366" s="129" customFormat="1" ht="15" customHeight="1" spans="1:59">
      <c r="A366" s="145" t="s">
        <v>1030</v>
      </c>
      <c r="B366" s="146" t="s">
        <v>1031</v>
      </c>
      <c r="C366" s="146">
        <v>2676</v>
      </c>
      <c r="D366" s="147">
        <v>24106</v>
      </c>
      <c r="E366" s="175">
        <f ca="1" t="shared" si="32"/>
        <v>43990</v>
      </c>
      <c r="F366" s="176">
        <f ca="1" t="shared" si="33"/>
        <v>19884</v>
      </c>
      <c r="G366" s="177">
        <f ca="1" t="shared" si="34"/>
        <v>54</v>
      </c>
      <c r="H36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66" s="146">
        <v>1</v>
      </c>
      <c r="J366" s="147">
        <v>38987</v>
      </c>
      <c r="K366" s="146" t="s">
        <v>59</v>
      </c>
      <c r="L366" s="146" t="s">
        <v>102</v>
      </c>
      <c r="M366" s="146" t="s">
        <v>1032</v>
      </c>
      <c r="N366" s="146" t="s">
        <v>62</v>
      </c>
      <c r="O366" s="146" t="s">
        <v>62</v>
      </c>
      <c r="P366" s="143" t="s">
        <v>63</v>
      </c>
      <c r="Q366" s="143" t="s">
        <v>63</v>
      </c>
      <c r="R366" s="146">
        <v>92</v>
      </c>
      <c r="S366" s="146">
        <v>90.5</v>
      </c>
      <c r="T366" s="146" t="s">
        <v>64</v>
      </c>
      <c r="U366" s="146">
        <v>118</v>
      </c>
      <c r="V366" s="178" t="str">
        <f>CHOOSE(MATCH(U:U,{0,1,140,150,160,800000000}),"VACIO","140 y -","140-150","150-160","&gt;160","")</f>
        <v>140 y -</v>
      </c>
      <c r="W366" s="146">
        <v>70</v>
      </c>
      <c r="X366" s="178" t="str">
        <f>CHOOSE(MATCH(W:W,{0,1,90,120,800000000}),"VACIO","90 y -","90-120","&gt;120","")</f>
        <v>90 y -</v>
      </c>
      <c r="Y366" s="146" t="s">
        <v>63</v>
      </c>
      <c r="Z366" s="146" t="s">
        <v>65</v>
      </c>
      <c r="AA366" s="146" t="s">
        <v>65</v>
      </c>
      <c r="AB366" s="146" t="s">
        <v>63</v>
      </c>
      <c r="AC366" s="146" t="s">
        <v>72</v>
      </c>
      <c r="AD366" s="193" t="s">
        <v>73</v>
      </c>
      <c r="AE366" s="198">
        <v>43668</v>
      </c>
      <c r="AF366" s="197" t="s">
        <v>73</v>
      </c>
      <c r="AG366" s="219"/>
      <c r="AH366" s="219"/>
      <c r="AI366" s="197"/>
      <c r="AJ366" s="218">
        <v>134</v>
      </c>
      <c r="AK366" s="147">
        <v>43413</v>
      </c>
      <c r="AL366" s="146">
        <v>169</v>
      </c>
      <c r="AM366" s="146">
        <v>83</v>
      </c>
      <c r="AN366" s="178" t="str">
        <f>CHOOSE(MATCH(AM:AM,{0,1,100,800000000}),"VACIO","100 y -","100 y +","")</f>
        <v>100 y -</v>
      </c>
      <c r="AO366" s="146">
        <v>44</v>
      </c>
      <c r="AP366" s="146">
        <v>211</v>
      </c>
      <c r="AQ366" s="146">
        <v>7.4</v>
      </c>
      <c r="AR366" s="178" t="str">
        <f>CHOOSE(MATCH(AQ:AQ,{0,1,7,8,9,12,30}),"VACIO","7 y -","7-8","8-9","9-12","&gt;12","")</f>
        <v>7-8</v>
      </c>
      <c r="AS366" s="146">
        <v>73</v>
      </c>
      <c r="AT366" s="178" t="str">
        <f>CHOOSE(MATCH(AS:AS,{0;0.1;30;80000000}),"VACIO","30 y -","30 y +","")</f>
        <v>30 y +</v>
      </c>
      <c r="AU366" s="146">
        <v>0.8</v>
      </c>
      <c r="AV366" s="236">
        <f>IFERROR(AS:AS/AU:AU,"")</f>
        <v>91.25</v>
      </c>
      <c r="AW366" s="178" t="str">
        <f>CHOOSE(MATCH(AV:AV,{0,0.1,30,80000000}),"VACIO","30 y -","30 y +","")</f>
        <v>30 y +</v>
      </c>
      <c r="AX366" s="242">
        <v>84</v>
      </c>
      <c r="AY366" s="178" t="str">
        <f ca="1">CHOOSE(MATCH(AX:AX,{0,1,15,30,45,60,80000000}),"VACIO","15 y -","15-29","30-44","45-59","60 y +","")</f>
        <v>60 y +</v>
      </c>
      <c r="AZ366" s="146"/>
      <c r="BA366" s="147">
        <v>43122</v>
      </c>
      <c r="BB366" s="247" t="str">
        <f ca="1" t="shared" si="35"/>
        <v>No Vigente</v>
      </c>
      <c r="BC366" s="146" t="s">
        <v>77</v>
      </c>
      <c r="BD366" s="147">
        <v>43837</v>
      </c>
      <c r="BE366" s="144">
        <v>44013</v>
      </c>
      <c r="BF366" s="251" t="str">
        <f ca="1" t="shared" si="36"/>
        <v>activo</v>
      </c>
      <c r="BG366" s="208"/>
    </row>
    <row r="367" s="129" customFormat="1" ht="15" customHeight="1" spans="1:59">
      <c r="A367" s="145" t="s">
        <v>1033</v>
      </c>
      <c r="B367" s="146" t="s">
        <v>1034</v>
      </c>
      <c r="C367" s="146">
        <v>26</v>
      </c>
      <c r="D367" s="147">
        <v>16804</v>
      </c>
      <c r="E367" s="175">
        <f ca="1" t="shared" si="32"/>
        <v>43990</v>
      </c>
      <c r="F367" s="176">
        <f ca="1" t="shared" si="33"/>
        <v>27186</v>
      </c>
      <c r="G367" s="177">
        <f ca="1" t="shared" si="34"/>
        <v>74</v>
      </c>
      <c r="H36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67" s="146">
        <v>1</v>
      </c>
      <c r="J367" s="147">
        <v>38250</v>
      </c>
      <c r="K367" s="146" t="s">
        <v>59</v>
      </c>
      <c r="L367" s="146" t="s">
        <v>60</v>
      </c>
      <c r="M367" s="146" t="s">
        <v>149</v>
      </c>
      <c r="N367" s="146" t="s">
        <v>62</v>
      </c>
      <c r="O367" s="146" t="s">
        <v>62</v>
      </c>
      <c r="P367" s="143" t="s">
        <v>63</v>
      </c>
      <c r="Q367" s="143" t="s">
        <v>63</v>
      </c>
      <c r="R367" s="146">
        <v>62</v>
      </c>
      <c r="S367" s="146">
        <v>59.5</v>
      </c>
      <c r="T367" s="146" t="s">
        <v>76</v>
      </c>
      <c r="U367" s="146">
        <v>146</v>
      </c>
      <c r="V367" s="178" t="str">
        <f>CHOOSE(MATCH(U:U,{0,1,140,150,160,800000000}),"VACIO","140 y -","140-150","150-160","&gt;160","")</f>
        <v>140-150</v>
      </c>
      <c r="W367" s="146">
        <v>85</v>
      </c>
      <c r="X367" s="178" t="str">
        <f>CHOOSE(MATCH(W:W,{0,1,90,120,800000000}),"VACIO","90 y -","90-120","&gt;120","")</f>
        <v>90 y -</v>
      </c>
      <c r="Y367" s="146" t="s">
        <v>63</v>
      </c>
      <c r="Z367" s="146" t="s">
        <v>65</v>
      </c>
      <c r="AA367" s="146" t="s">
        <v>65</v>
      </c>
      <c r="AB367" s="146" t="s">
        <v>65</v>
      </c>
      <c r="AC367" s="146" t="s">
        <v>72</v>
      </c>
      <c r="AD367" s="196" t="s">
        <v>67</v>
      </c>
      <c r="AE367" s="197"/>
      <c r="AF367" s="197"/>
      <c r="AG367" s="219" t="s">
        <v>63</v>
      </c>
      <c r="AH367" s="219" t="s">
        <v>144</v>
      </c>
      <c r="AI367" s="198">
        <v>42936</v>
      </c>
      <c r="AJ367" s="218">
        <v>95</v>
      </c>
      <c r="AK367" s="147">
        <v>43689</v>
      </c>
      <c r="AL367" s="146">
        <v>163</v>
      </c>
      <c r="AM367" s="146">
        <v>70</v>
      </c>
      <c r="AN367" s="178" t="str">
        <f>CHOOSE(MATCH(AM:AM,{0,1,100,800000000}),"VACIO","100 y -","100 y +","")</f>
        <v>100 y -</v>
      </c>
      <c r="AO367" s="146">
        <v>64</v>
      </c>
      <c r="AP367" s="146">
        <v>145</v>
      </c>
      <c r="AQ367" s="146"/>
      <c r="AR367" s="178" t="str">
        <f>CHOOSE(MATCH(AQ:AQ,{0,1,7,8,9,12,30}),"VACIO","7 y -","7-8","8-9","9-12","&gt;12","")</f>
        <v>VACIO</v>
      </c>
      <c r="AS367" s="146">
        <v>1</v>
      </c>
      <c r="AT367" s="178" t="str">
        <f>CHOOSE(MATCH(AS:AS,{0,0.1,30,80000000}),"VACIO","30 y -","30 y +","")</f>
        <v>30 y -</v>
      </c>
      <c r="AU367" s="146">
        <v>0.8</v>
      </c>
      <c r="AV367" s="236">
        <f>IFERROR(AS:AS/AU:AU,"")</f>
        <v>1.25</v>
      </c>
      <c r="AW367" s="178" t="str">
        <f>CHOOSE(MATCH(AV:AV,{0,0.1,30,80000000}),"VACIO","30 y -","30 y +","")</f>
        <v>30 y -</v>
      </c>
      <c r="AX367" s="242">
        <v>73.6</v>
      </c>
      <c r="AY367" s="178" t="str">
        <f ca="1">CHOOSE(MATCH(AX:AX,{0,1,15,30,45,60,80000000}),"VACIO","15 y -","15-29","30-44","45-59","60 y +","")</f>
        <v>60 y +</v>
      </c>
      <c r="AZ367" s="146" t="s">
        <v>76</v>
      </c>
      <c r="BA367" s="147"/>
      <c r="BB367" s="247" t="str">
        <f ca="1" t="shared" si="35"/>
        <v>No Vigente</v>
      </c>
      <c r="BC367" s="146"/>
      <c r="BD367" s="147">
        <v>43738</v>
      </c>
      <c r="BE367" s="147">
        <v>43952</v>
      </c>
      <c r="BF367" s="251" t="str">
        <f ca="1" t="shared" si="36"/>
        <v>activo</v>
      </c>
      <c r="BG367" s="146"/>
    </row>
    <row r="368" s="129" customFormat="1" ht="15" customHeight="1" spans="1:59">
      <c r="A368" s="142" t="s">
        <v>1035</v>
      </c>
      <c r="B368" s="143" t="s">
        <v>1036</v>
      </c>
      <c r="C368" s="143">
        <v>2448</v>
      </c>
      <c r="D368" s="144">
        <v>23295</v>
      </c>
      <c r="E368" s="175">
        <f ca="1" t="shared" si="32"/>
        <v>43990</v>
      </c>
      <c r="F368" s="176">
        <f ca="1" t="shared" si="33"/>
        <v>20695</v>
      </c>
      <c r="G368" s="177">
        <f ca="1" t="shared" si="34"/>
        <v>56</v>
      </c>
      <c r="H36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68" s="143">
        <v>1</v>
      </c>
      <c r="J368" s="144">
        <v>42282</v>
      </c>
      <c r="K368" s="143" t="s">
        <v>59</v>
      </c>
      <c r="L368" s="143" t="s">
        <v>70</v>
      </c>
      <c r="M368" s="143"/>
      <c r="N368" s="143" t="s">
        <v>62</v>
      </c>
      <c r="O368" s="143" t="s">
        <v>62</v>
      </c>
      <c r="P368" s="143" t="s">
        <v>63</v>
      </c>
      <c r="Q368" s="143" t="s">
        <v>63</v>
      </c>
      <c r="R368" s="143">
        <v>72</v>
      </c>
      <c r="S368" s="143">
        <v>74.4</v>
      </c>
      <c r="T368" s="143" t="s">
        <v>85</v>
      </c>
      <c r="U368" s="143">
        <v>120</v>
      </c>
      <c r="V368" s="178" t="str">
        <f>CHOOSE(MATCH(U:U,{0,1,140,150,160,800000000}),"VACIO","140 y -","140-150","150-160","&gt;160","")</f>
        <v>140 y -</v>
      </c>
      <c r="W368" s="143">
        <v>76</v>
      </c>
      <c r="X368" s="178" t="str">
        <f>CHOOSE(MATCH(W:W,{0,1,90,120,800000000}),"VACIO","90 y -","90-120","&gt;120","")</f>
        <v>90 y -</v>
      </c>
      <c r="Y368" s="143" t="s">
        <v>63</v>
      </c>
      <c r="Z368" s="143" t="s">
        <v>63</v>
      </c>
      <c r="AA368" s="143" t="s">
        <v>65</v>
      </c>
      <c r="AB368" s="143" t="s">
        <v>63</v>
      </c>
      <c r="AC368" s="143" t="s">
        <v>72</v>
      </c>
      <c r="AD368" s="193" t="s">
        <v>73</v>
      </c>
      <c r="AE368" s="194">
        <v>43816</v>
      </c>
      <c r="AF368" s="195" t="s">
        <v>74</v>
      </c>
      <c r="AG368" s="216" t="s">
        <v>63</v>
      </c>
      <c r="AH368" s="216"/>
      <c r="AI368" s="195"/>
      <c r="AJ368" s="217">
        <v>99</v>
      </c>
      <c r="AK368" s="144">
        <v>43812</v>
      </c>
      <c r="AL368" s="143">
        <v>154</v>
      </c>
      <c r="AM368" s="143">
        <v>86</v>
      </c>
      <c r="AN368" s="178" t="str">
        <f>CHOOSE(MATCH(AM:AM,{0,1,100,800000000}),"VACIO","100 y -","100 y +","")</f>
        <v>100 y -</v>
      </c>
      <c r="AO368" s="143">
        <v>47</v>
      </c>
      <c r="AP368" s="143">
        <v>103</v>
      </c>
      <c r="AQ368" s="143">
        <v>5.5</v>
      </c>
      <c r="AR368" s="178" t="str">
        <f>CHOOSE(MATCH(AQ:AQ,{0,1,7,8,9,12,30}),"VACIO","7 y -","7-8","8-9","9-12","&gt;12","")</f>
        <v>7 y -</v>
      </c>
      <c r="AS368" s="143">
        <v>1</v>
      </c>
      <c r="AT368" s="178" t="str">
        <f>CHOOSE(MATCH(AS:AS,{0,0.1,30,80000000}),"VACIO","30 y -","30 y +","")</f>
        <v>30 y -</v>
      </c>
      <c r="AU368" s="143">
        <v>0.8</v>
      </c>
      <c r="AV368" s="236">
        <v>0.9</v>
      </c>
      <c r="AW368" s="178" t="str">
        <f>CHOOSE(MATCH(AV:AV,{0,0.1,30,80000000}),"VACIO","30 y -","30 y +","")</f>
        <v>30 y -</v>
      </c>
      <c r="AX368" s="242">
        <v>78</v>
      </c>
      <c r="AY368" s="178" t="str">
        <f ca="1">CHOOSE(MATCH(AX:AX,{0,1,15,30,45,60,80000000}),"VACIO","15 y -","15-29","30-44","45-59","60 y +","")</f>
        <v>60 y +</v>
      </c>
      <c r="AZ368" s="143"/>
      <c r="BA368" s="144">
        <v>42752</v>
      </c>
      <c r="BB368" s="247" t="str">
        <f ca="1" t="shared" si="35"/>
        <v>No Vigente</v>
      </c>
      <c r="BC368" s="143" t="s">
        <v>218</v>
      </c>
      <c r="BD368" s="144">
        <v>43874</v>
      </c>
      <c r="BE368" s="144">
        <v>44044</v>
      </c>
      <c r="BF368" s="251" t="str">
        <f ca="1" t="shared" si="36"/>
        <v>activo</v>
      </c>
      <c r="BG368" s="193"/>
    </row>
    <row r="369" s="129" customFormat="1" ht="15" customHeight="1" spans="1:59">
      <c r="A369" s="145" t="s">
        <v>1037</v>
      </c>
      <c r="B369" t="s">
        <v>1038</v>
      </c>
      <c r="C369" s="146">
        <v>2497</v>
      </c>
      <c r="D369" s="147">
        <v>20212</v>
      </c>
      <c r="E369" s="175">
        <f ca="1" t="shared" si="32"/>
        <v>43990</v>
      </c>
      <c r="F369" s="176">
        <f ca="1" t="shared" si="33"/>
        <v>23778</v>
      </c>
      <c r="G369" s="177">
        <f ca="1" t="shared" si="34"/>
        <v>65</v>
      </c>
      <c r="H36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69" s="146">
        <v>1</v>
      </c>
      <c r="J369" s="147">
        <v>37060</v>
      </c>
      <c r="K369" s="146" t="s">
        <v>59</v>
      </c>
      <c r="L369" s="146" t="s">
        <v>102</v>
      </c>
      <c r="M369" s="146"/>
      <c r="N369" s="146" t="s">
        <v>62</v>
      </c>
      <c r="O369" s="146" t="s">
        <v>62</v>
      </c>
      <c r="P369" s="143" t="s">
        <v>63</v>
      </c>
      <c r="Q369" s="143" t="s">
        <v>63</v>
      </c>
      <c r="R369" s="146">
        <v>80.5</v>
      </c>
      <c r="S369" s="146">
        <v>78</v>
      </c>
      <c r="T369" s="146" t="s">
        <v>64</v>
      </c>
      <c r="U369" s="146">
        <v>120</v>
      </c>
      <c r="V369" s="178" t="str">
        <f>CHOOSE(MATCH(U:U,{0,1,140,150,160,800000000}),"VACIO","140 y -","140-150","150-160","&gt;160","")</f>
        <v>140 y -</v>
      </c>
      <c r="W369" s="146">
        <v>76</v>
      </c>
      <c r="X369" s="178" t="str">
        <f>CHOOSE(MATCH(W:W,{0,1,90,120,800000000}),"VACIO","90 y -","90-120","&gt;120","")</f>
        <v>90 y -</v>
      </c>
      <c r="Y369" s="146" t="s">
        <v>63</v>
      </c>
      <c r="Z369" s="146" t="s">
        <v>65</v>
      </c>
      <c r="AA369" s="146" t="s">
        <v>65</v>
      </c>
      <c r="AB369" s="146" t="s">
        <v>63</v>
      </c>
      <c r="AC369" s="146" t="s">
        <v>72</v>
      </c>
      <c r="AD369" s="196" t="s">
        <v>73</v>
      </c>
      <c r="AE369" s="198">
        <v>43901</v>
      </c>
      <c r="AF369" s="197" t="s">
        <v>74</v>
      </c>
      <c r="AG369" s="219" t="s">
        <v>63</v>
      </c>
      <c r="AH369" s="219"/>
      <c r="AI369" s="197"/>
      <c r="AJ369" s="218">
        <v>129</v>
      </c>
      <c r="AK369" s="147">
        <v>43853</v>
      </c>
      <c r="AL369" s="146">
        <v>163</v>
      </c>
      <c r="AM369" s="146">
        <v>67</v>
      </c>
      <c r="AN369" s="178" t="str">
        <f>CHOOSE(MATCH(AM:AM,{0,1,100,800000000}),"VACIO","100 y -","100 y +","")</f>
        <v>100 y -</v>
      </c>
      <c r="AO369" s="146">
        <v>46</v>
      </c>
      <c r="AP369" s="146">
        <v>245</v>
      </c>
      <c r="AQ369" s="146">
        <v>7.8</v>
      </c>
      <c r="AR369" s="178" t="str">
        <f>CHOOSE(MATCH(AQ:AQ,{0,1,7,8,9,12,30}),"VACIO","7 y -","7-8","8-9","9-12","&gt;12","")</f>
        <v>7-8</v>
      </c>
      <c r="AS369" s="146">
        <v>304</v>
      </c>
      <c r="AT369" s="178" t="str">
        <f>CHOOSE(MATCH(AS:AS,{0,0.1,30,80000000}),"VACIO","30 y -","30 y +","")</f>
        <v>30 y +</v>
      </c>
      <c r="AU369" s="146">
        <v>0.8</v>
      </c>
      <c r="AV369" s="236">
        <v>0.009</v>
      </c>
      <c r="AW369" s="178" t="str">
        <f>CHOOSE(MATCH(AV:AV,{0,0.1,30,80000000}),"VACIO","30 y -","30 y +","")</f>
        <v>VACIO</v>
      </c>
      <c r="AX369" s="242">
        <v>69.5</v>
      </c>
      <c r="AY369" s="178" t="str">
        <f ca="1">CHOOSE(MATCH(AX:AX,{0,1,15,30,45,60,80000000}),"VACIO","15 y -","15-29","30-44","45-59","60 y +","")</f>
        <v>60 y +</v>
      </c>
      <c r="AZ369" s="146" t="s">
        <v>76</v>
      </c>
      <c r="BA369" s="147"/>
      <c r="BB369" s="247" t="str">
        <f ca="1" t="shared" si="35"/>
        <v>No Vigente</v>
      </c>
      <c r="BC369" s="146" t="s">
        <v>77</v>
      </c>
      <c r="BD369" s="147">
        <v>43901</v>
      </c>
      <c r="BE369" s="147">
        <v>44075</v>
      </c>
      <c r="BF369" s="251" t="str">
        <f ca="1" t="shared" si="36"/>
        <v>activo</v>
      </c>
      <c r="BG369" s="196"/>
    </row>
    <row r="370" s="129" customFormat="1" ht="15" customHeight="1" spans="1:59">
      <c r="A370" s="154" t="s">
        <v>1039</v>
      </c>
      <c r="B370" s="155" t="s">
        <v>1040</v>
      </c>
      <c r="C370" s="155">
        <v>153</v>
      </c>
      <c r="D370" s="156">
        <v>24176</v>
      </c>
      <c r="E370" s="175">
        <f ca="1" t="shared" si="32"/>
        <v>43990</v>
      </c>
      <c r="F370" s="176">
        <f ca="1" t="shared" si="33"/>
        <v>19814</v>
      </c>
      <c r="G370" s="177">
        <f ca="1" t="shared" si="34"/>
        <v>54</v>
      </c>
      <c r="H370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370" s="143">
        <v>1</v>
      </c>
      <c r="J370" s="144">
        <v>42466</v>
      </c>
      <c r="K370" s="143" t="s">
        <v>101</v>
      </c>
      <c r="L370" s="143" t="s">
        <v>102</v>
      </c>
      <c r="M370" s="143" t="s">
        <v>14</v>
      </c>
      <c r="N370" s="143" t="s">
        <v>89</v>
      </c>
      <c r="O370" s="143" t="s">
        <v>89</v>
      </c>
      <c r="P370" s="143" t="s">
        <v>63</v>
      </c>
      <c r="Q370" s="143" t="s">
        <v>63</v>
      </c>
      <c r="R370" s="143">
        <v>87</v>
      </c>
      <c r="S370" s="143">
        <v>82.8</v>
      </c>
      <c r="T370" s="143" t="s">
        <v>85</v>
      </c>
      <c r="U370" s="143">
        <v>120</v>
      </c>
      <c r="V370" s="178" t="str">
        <f>CHOOSE(MATCH(U:U,{0,1,140,150,160,800000000}),"VACIO","140 y -","140-150","150-160","&gt;160","")</f>
        <v>140 y -</v>
      </c>
      <c r="W370" s="143">
        <v>80</v>
      </c>
      <c r="X370" s="178" t="str">
        <f>CHOOSE(MATCH(W:W,{0,1,90,120,800000000}),"VACIO","90 y -","90-120","&gt;120","")</f>
        <v>90 y -</v>
      </c>
      <c r="Y370" s="143" t="s">
        <v>63</v>
      </c>
      <c r="Z370" s="143" t="s">
        <v>65</v>
      </c>
      <c r="AA370" s="143" t="s">
        <v>65</v>
      </c>
      <c r="AB370" s="143" t="s">
        <v>63</v>
      </c>
      <c r="AC370" s="143" t="s">
        <v>72</v>
      </c>
      <c r="AD370" s="193" t="s">
        <v>67</v>
      </c>
      <c r="AE370" s="195"/>
      <c r="AF370" s="195"/>
      <c r="AG370" s="216" t="s">
        <v>63</v>
      </c>
      <c r="AH370" s="216"/>
      <c r="AI370" s="195"/>
      <c r="AJ370" s="217">
        <v>117</v>
      </c>
      <c r="AK370" s="144">
        <v>43805</v>
      </c>
      <c r="AL370" s="259">
        <v>187</v>
      </c>
      <c r="AM370" s="143">
        <v>123</v>
      </c>
      <c r="AN370" s="178" t="str">
        <f>CHOOSE(MATCH(AM:AM,{0,1,100,800000000}),"VACIO","100 y -","100 y +","")</f>
        <v>100 y +</v>
      </c>
      <c r="AO370" s="143">
        <v>37.5</v>
      </c>
      <c r="AP370" s="143">
        <v>131</v>
      </c>
      <c r="AQ370" s="143">
        <v>5.9</v>
      </c>
      <c r="AR370" s="178" t="str">
        <f>CHOOSE(MATCH(AQ:AQ,{0,1,7,8,9,12,30}),"VACIO","7 y -","7-8","8-9","9-12","&gt;12","")</f>
        <v>7 y -</v>
      </c>
      <c r="AS370" s="143">
        <v>5.5</v>
      </c>
      <c r="AT370" s="178" t="str">
        <f>CHOOSE(MATCH(AS:AS,{0,0.1,30,80000000}),"VACIO","30 y -","30 y +","")</f>
        <v>30 y -</v>
      </c>
      <c r="AU370" s="143">
        <v>0.7</v>
      </c>
      <c r="AV370" s="236">
        <f>IFERROR(AS:AS/AU:AU,"")</f>
        <v>7.85714285714286</v>
      </c>
      <c r="AW370" s="178" t="str">
        <f>CHOOSE(MATCH(AV:AV,{0,0.1,30,80000000}),"VACIO","30 y -","30 y +","")</f>
        <v>30 y -</v>
      </c>
      <c r="AX370" s="242">
        <v>110</v>
      </c>
      <c r="AY370" s="178" t="str">
        <f ca="1">CHOOSE(MATCH(AX:AX,{0,1,15,30,45,60,80000000}),"VACIO","15 y -","15-29","30-44","45-59","60 y +","")</f>
        <v>60 y +</v>
      </c>
      <c r="AZ370" s="143" t="s">
        <v>76</v>
      </c>
      <c r="BA370" s="144"/>
      <c r="BB370" s="247" t="str">
        <f ca="1" t="shared" si="35"/>
        <v>No Vigente</v>
      </c>
      <c r="BC370" s="143"/>
      <c r="BD370" s="144">
        <v>43858</v>
      </c>
      <c r="BE370" s="144">
        <v>44197</v>
      </c>
      <c r="BF370" s="251" t="str">
        <f ca="1" t="shared" si="36"/>
        <v>activo</v>
      </c>
      <c r="BG370" s="196" t="s">
        <v>140</v>
      </c>
    </row>
    <row r="371" s="129" customFormat="1" ht="15" customHeight="1" spans="1:59">
      <c r="A371" s="142" t="s">
        <v>1041</v>
      </c>
      <c r="B371" s="143" t="s">
        <v>1042</v>
      </c>
      <c r="C371" s="143">
        <v>3861</v>
      </c>
      <c r="D371" s="144">
        <v>22853</v>
      </c>
      <c r="E371" s="175">
        <f ca="1" t="shared" si="32"/>
        <v>43990</v>
      </c>
      <c r="F371" s="176">
        <f ca="1" t="shared" si="33"/>
        <v>21137</v>
      </c>
      <c r="G371" s="177">
        <f ca="1" t="shared" si="34"/>
        <v>57</v>
      </c>
      <c r="H37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71" s="143">
        <v>1</v>
      </c>
      <c r="J371" s="144">
        <v>42878</v>
      </c>
      <c r="K371" s="143" t="s">
        <v>101</v>
      </c>
      <c r="L371" s="143" t="s">
        <v>70</v>
      </c>
      <c r="M371" s="143" t="s">
        <v>61</v>
      </c>
      <c r="N371" s="143"/>
      <c r="O371" s="143"/>
      <c r="P371" s="143" t="s">
        <v>63</v>
      </c>
      <c r="Q371" s="143" t="s">
        <v>63</v>
      </c>
      <c r="R371" s="143">
        <v>83.5</v>
      </c>
      <c r="S371" s="143">
        <v>76</v>
      </c>
      <c r="T371" s="143" t="s">
        <v>64</v>
      </c>
      <c r="U371" s="143">
        <v>110</v>
      </c>
      <c r="V371" s="178" t="str">
        <f>CHOOSE(MATCH(U:U,{0,1,140,150,160,800000000}),"VACIO","140 y -","140-150","150-160","&gt;160","")</f>
        <v>140 y -</v>
      </c>
      <c r="W371" s="143">
        <v>68</v>
      </c>
      <c r="X371" s="178" t="str">
        <f>CHOOSE(MATCH(W:W,{0,1,90,120,800000000}),"VACIO","90 y -","90-120","&gt;120","")</f>
        <v>90 y -</v>
      </c>
      <c r="Y371" s="143" t="s">
        <v>65</v>
      </c>
      <c r="Z371" s="143" t="s">
        <v>63</v>
      </c>
      <c r="AA371" s="143" t="s">
        <v>65</v>
      </c>
      <c r="AB371" s="143" t="s">
        <v>63</v>
      </c>
      <c r="AC371" s="143" t="s">
        <v>72</v>
      </c>
      <c r="AD371" s="193" t="s">
        <v>73</v>
      </c>
      <c r="AE371" s="194">
        <v>43489</v>
      </c>
      <c r="AF371" s="195" t="s">
        <v>333</v>
      </c>
      <c r="AG371" s="216"/>
      <c r="AH371" s="216"/>
      <c r="AI371" s="195"/>
      <c r="AJ371" s="217">
        <v>330</v>
      </c>
      <c r="AK371" s="144">
        <v>43175</v>
      </c>
      <c r="AL371" s="143">
        <v>190</v>
      </c>
      <c r="AM371" s="143">
        <v>127</v>
      </c>
      <c r="AN371" s="178" t="str">
        <f>CHOOSE(MATCH(AM:AM,{0,1,100,800000000}),"VACIO","100 y -","100 y +","")</f>
        <v>100 y +</v>
      </c>
      <c r="AO371" s="143">
        <v>32</v>
      </c>
      <c r="AP371" s="143">
        <v>405</v>
      </c>
      <c r="AQ371" s="143">
        <v>12.6</v>
      </c>
      <c r="AR371" s="178" t="str">
        <f>CHOOSE(MATCH(AQ:AQ,{0,1,7,8,9,12,30}),"VACIO","7 y -","7-8","8-9","9-12","&gt;12","")</f>
        <v>&gt;12</v>
      </c>
      <c r="AS371" s="143">
        <v>16</v>
      </c>
      <c r="AT371" s="178" t="str">
        <f>CHOOSE(MATCH(AS:AS,{0,0.1,30,80000000}),"VACIO","30 y -","30 y +","")</f>
        <v>30 y -</v>
      </c>
      <c r="AU371" s="143">
        <v>0.9</v>
      </c>
      <c r="AV371" s="236">
        <f>IFERROR(AS:AS/AU:AU,"")</f>
        <v>17.7777777777778</v>
      </c>
      <c r="AW371" s="178" t="str">
        <f>CHOOSE(MATCH(AV:AV,{0,0.1,30,80000000}),"VACIO","30 y -","30 y +","")</f>
        <v>30 y -</v>
      </c>
      <c r="AX371" s="242">
        <v>96</v>
      </c>
      <c r="AY371" s="178" t="str">
        <f ca="1">CHOOSE(MATCH(AX:AX,{0,1,15,30,45,60,80000000}),"VACIO","15 y -","15-29","30-44","45-59","60 y +","")</f>
        <v>60 y +</v>
      </c>
      <c r="AZ371" s="143"/>
      <c r="BA371" s="144">
        <v>43207</v>
      </c>
      <c r="BB371" s="247" t="str">
        <f ca="1" t="shared" si="35"/>
        <v>No Vigente</v>
      </c>
      <c r="BC371" s="143" t="s">
        <v>77</v>
      </c>
      <c r="BD371" s="144">
        <v>43489</v>
      </c>
      <c r="BE371" s="144">
        <v>43525</v>
      </c>
      <c r="BF371" s="251" t="str">
        <f ca="1" t="shared" si="36"/>
        <v>pasivo</v>
      </c>
      <c r="BG371" s="193"/>
    </row>
    <row r="372" s="129" customFormat="1" ht="15" customHeight="1" spans="1:59">
      <c r="A372" s="142" t="s">
        <v>1043</v>
      </c>
      <c r="B372" s="143" t="s">
        <v>1044</v>
      </c>
      <c r="C372" s="143">
        <v>5822</v>
      </c>
      <c r="D372" s="144">
        <v>20047</v>
      </c>
      <c r="E372" s="175">
        <f ca="1" t="shared" si="32"/>
        <v>43990</v>
      </c>
      <c r="F372" s="176">
        <f ca="1" t="shared" si="33"/>
        <v>23943</v>
      </c>
      <c r="G372" s="177">
        <f ca="1" t="shared" si="34"/>
        <v>65</v>
      </c>
      <c r="H37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72" s="143">
        <v>1</v>
      </c>
      <c r="J372" s="144">
        <v>42734</v>
      </c>
      <c r="K372" s="143" t="s">
        <v>101</v>
      </c>
      <c r="L372" s="143" t="s">
        <v>70</v>
      </c>
      <c r="M372" s="143"/>
      <c r="N372" s="143" t="s">
        <v>62</v>
      </c>
      <c r="O372" s="143" t="s">
        <v>62</v>
      </c>
      <c r="P372" s="143" t="s">
        <v>63</v>
      </c>
      <c r="Q372" s="143" t="s">
        <v>65</v>
      </c>
      <c r="R372" s="143">
        <v>108</v>
      </c>
      <c r="S372" s="143">
        <v>110.5</v>
      </c>
      <c r="T372" s="143" t="s">
        <v>64</v>
      </c>
      <c r="U372" s="143">
        <v>132</v>
      </c>
      <c r="V372" s="178" t="str">
        <f>CHOOSE(MATCH(U:U,{0,1,140,150,160,800000000}),"VACIO","140 y -","140-150","150-160","&gt;160","")</f>
        <v>140 y -</v>
      </c>
      <c r="W372" s="143">
        <v>80</v>
      </c>
      <c r="X372" s="178" t="str">
        <f>CHOOSE(MATCH(W:W,{0,1,90,120,800000000}),"VACIO","90 y -","90-120","&gt;120","")</f>
        <v>90 y -</v>
      </c>
      <c r="Y372" s="143" t="s">
        <v>63</v>
      </c>
      <c r="Z372" s="143" t="s">
        <v>65</v>
      </c>
      <c r="AA372" s="143" t="s">
        <v>65</v>
      </c>
      <c r="AB372" s="143" t="s">
        <v>65</v>
      </c>
      <c r="AC372" s="143" t="s">
        <v>72</v>
      </c>
      <c r="AD372" s="193" t="s">
        <v>73</v>
      </c>
      <c r="AE372" s="194">
        <v>43866</v>
      </c>
      <c r="AF372" s="195" t="s">
        <v>74</v>
      </c>
      <c r="AG372" s="216" t="s">
        <v>63</v>
      </c>
      <c r="AH372" s="216"/>
      <c r="AI372" s="195"/>
      <c r="AJ372" s="217">
        <v>124</v>
      </c>
      <c r="AK372" s="144">
        <v>43857</v>
      </c>
      <c r="AL372" s="143">
        <v>153</v>
      </c>
      <c r="AM372" s="143">
        <v>78</v>
      </c>
      <c r="AN372" s="178" t="str">
        <f>CHOOSE(MATCH(AM:AM,{0,1,100,800000000}),"VACIO","100 y -","100 y +","")</f>
        <v>100 y -</v>
      </c>
      <c r="AO372" s="143">
        <v>37.7</v>
      </c>
      <c r="AP372" s="143">
        <v>184</v>
      </c>
      <c r="AQ372" s="143">
        <v>9</v>
      </c>
      <c r="AR372" s="178" t="str">
        <f>CHOOSE(MATCH(AQ:AQ,{0,1,7,8,9,12,30}),"VACIO","7 y -","7-8","8-9","9-12","&gt;12","")</f>
        <v>9-12</v>
      </c>
      <c r="AS372" s="143">
        <v>20.7</v>
      </c>
      <c r="AT372" s="178" t="str">
        <f>CHOOSE(MATCH(AS:AS,{0,0.1,30,80000000}),"VACIO","30 y -","30 y +","")</f>
        <v>30 y -</v>
      </c>
      <c r="AU372" s="143">
        <v>1.1</v>
      </c>
      <c r="AV372" s="236">
        <v>0.013</v>
      </c>
      <c r="AW372" s="178" t="str">
        <f>CHOOSE(MATCH(AV:AV,{0,0.1,30,80000000}),"VACIO","30 y -","30 y +","")</f>
        <v>VACIO</v>
      </c>
      <c r="AX372" s="242">
        <v>70</v>
      </c>
      <c r="AY372" s="178" t="str">
        <f ca="1">CHOOSE(MATCH(AX:AX,{0,1,15,30,45,60,80000000}),"VACIO","15 y -","15-29","30-44","45-59","60 y +","")</f>
        <v>60 y +</v>
      </c>
      <c r="AZ372" s="143" t="s">
        <v>76</v>
      </c>
      <c r="BA372" s="144">
        <v>43122</v>
      </c>
      <c r="BB372" s="247" t="str">
        <f ca="1" t="shared" si="35"/>
        <v>No Vigente</v>
      </c>
      <c r="BC372" s="143" t="s">
        <v>77</v>
      </c>
      <c r="BD372" s="144">
        <v>43866</v>
      </c>
      <c r="BE372" s="144">
        <v>44033</v>
      </c>
      <c r="BF372" s="251" t="str">
        <f ca="1" t="shared" si="36"/>
        <v>activo</v>
      </c>
      <c r="BG372" s="193"/>
    </row>
    <row r="373" s="129" customFormat="1" ht="15" customHeight="1" spans="1:59">
      <c r="A373" s="145" t="s">
        <v>1045</v>
      </c>
      <c r="B373" s="146" t="s">
        <v>1046</v>
      </c>
      <c r="C373" s="146">
        <v>6089</v>
      </c>
      <c r="D373" s="147">
        <v>22232</v>
      </c>
      <c r="E373" s="175">
        <f ca="1" t="shared" si="32"/>
        <v>43990</v>
      </c>
      <c r="F373" s="176">
        <f ca="1" t="shared" si="33"/>
        <v>21758</v>
      </c>
      <c r="G373" s="177">
        <f ca="1" t="shared" si="34"/>
        <v>59</v>
      </c>
      <c r="H37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73" s="146">
        <v>1</v>
      </c>
      <c r="J373" s="147">
        <v>41299</v>
      </c>
      <c r="K373" s="146" t="s">
        <v>101</v>
      </c>
      <c r="L373" s="146" t="s">
        <v>60</v>
      </c>
      <c r="M373" s="146" t="s">
        <v>61</v>
      </c>
      <c r="N373" s="146" t="s">
        <v>62</v>
      </c>
      <c r="O373" s="146" t="s">
        <v>62</v>
      </c>
      <c r="P373" s="143" t="s">
        <v>63</v>
      </c>
      <c r="Q373" s="143" t="s">
        <v>63</v>
      </c>
      <c r="R373" s="146">
        <v>86</v>
      </c>
      <c r="S373" s="146">
        <v>92.5</v>
      </c>
      <c r="T373" s="146" t="s">
        <v>64</v>
      </c>
      <c r="U373" s="146">
        <v>120</v>
      </c>
      <c r="V373" s="178" t="str">
        <f>CHOOSE(MATCH(U:U,{0,1,140,150,160,800000000}),"VACIO","140 y -","140-150","150-160","&gt;160","")</f>
        <v>140 y -</v>
      </c>
      <c r="W373" s="146">
        <v>74</v>
      </c>
      <c r="X373" s="178" t="str">
        <f>CHOOSE(MATCH(W:W,{0,1,90,120,800000000}),"VACIO","90 y -","90-120","&gt;120","")</f>
        <v>90 y -</v>
      </c>
      <c r="Y373" s="146" t="s">
        <v>63</v>
      </c>
      <c r="Z373" s="146" t="s">
        <v>65</v>
      </c>
      <c r="AA373" s="146" t="s">
        <v>65</v>
      </c>
      <c r="AB373" s="146" t="s">
        <v>65</v>
      </c>
      <c r="AC373" s="146" t="s">
        <v>72</v>
      </c>
      <c r="AD373" s="196" t="s">
        <v>67</v>
      </c>
      <c r="AE373" s="197"/>
      <c r="AF373" s="197"/>
      <c r="AG373" s="219" t="s">
        <v>63</v>
      </c>
      <c r="AH373" s="219"/>
      <c r="AI373" s="197"/>
      <c r="AJ373" s="218">
        <v>107</v>
      </c>
      <c r="AK373" s="147">
        <v>43469</v>
      </c>
      <c r="AL373" s="146">
        <v>154</v>
      </c>
      <c r="AM373" s="146">
        <v>100</v>
      </c>
      <c r="AN373" s="178" t="str">
        <f>CHOOSE(MATCH(AM:AM,{0,1,100,800000000}),"VACIO","100 y -","100 y +","")</f>
        <v>100 y +</v>
      </c>
      <c r="AO373" s="146">
        <v>40</v>
      </c>
      <c r="AP373" s="146">
        <v>114</v>
      </c>
      <c r="AQ373" s="146"/>
      <c r="AR373" s="178" t="str">
        <f>CHOOSE(MATCH(AQ:AQ,{0,1,7,8,9,12,30}),"VACIO","7 y -","7-8","8-9","9-12","&gt;12","")</f>
        <v>VACIO</v>
      </c>
      <c r="AS373" s="146">
        <v>10</v>
      </c>
      <c r="AT373" s="178" t="str">
        <f>CHOOSE(MATCH(AS:AS,{0,0.1,30,80000000}),"VACIO","30 y -","30 y +","")</f>
        <v>30 y -</v>
      </c>
      <c r="AU373" s="146">
        <v>0.8</v>
      </c>
      <c r="AV373" s="236">
        <f>IFERROR(AS:AS/AU:AU,"")</f>
        <v>12.5</v>
      </c>
      <c r="AW373" s="178" t="str">
        <f>CHOOSE(MATCH(AV:AV,{0,0.1,30,80000000}),"VACIO","30 y -","30 y +","")</f>
        <v>30 y -</v>
      </c>
      <c r="AX373" s="242">
        <v>8</v>
      </c>
      <c r="AY373" s="178" t="str">
        <f ca="1">CHOOSE(MATCH(AX:AX,{0;1;15;30;45;60;80000000}),"VACIO","15 y -","15-29","30-44","45-59","60 y +","")</f>
        <v>15 y -</v>
      </c>
      <c r="AZ373" s="146" t="s">
        <v>155</v>
      </c>
      <c r="BA373" s="147"/>
      <c r="BB373" s="247" t="str">
        <f ca="1" t="shared" si="35"/>
        <v>No Vigente</v>
      </c>
      <c r="BC373" s="146"/>
      <c r="BD373" s="147">
        <v>43683</v>
      </c>
      <c r="BE373" s="147">
        <v>43770</v>
      </c>
      <c r="BF373" s="251" t="str">
        <f ca="1" t="shared" si="36"/>
        <v>activo</v>
      </c>
      <c r="BG373" s="146"/>
    </row>
    <row r="374" s="129" customFormat="1" ht="15" customHeight="1" spans="1:59">
      <c r="A374" s="145" t="s">
        <v>1047</v>
      </c>
      <c r="B374" s="146" t="s">
        <v>1048</v>
      </c>
      <c r="C374" s="146">
        <v>4</v>
      </c>
      <c r="D374" s="147">
        <v>22149</v>
      </c>
      <c r="E374" s="175">
        <f ca="1" t="shared" si="32"/>
        <v>43990</v>
      </c>
      <c r="F374" s="176">
        <f ca="1" t="shared" si="33"/>
        <v>21841</v>
      </c>
      <c r="G374" s="177">
        <f ca="1" t="shared" si="34"/>
        <v>59</v>
      </c>
      <c r="H37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74" s="146">
        <v>1</v>
      </c>
      <c r="J374" s="147">
        <v>37274</v>
      </c>
      <c r="K374" s="146" t="s">
        <v>101</v>
      </c>
      <c r="L374" s="146" t="s">
        <v>102</v>
      </c>
      <c r="M374" s="146"/>
      <c r="N374" s="146" t="s">
        <v>62</v>
      </c>
      <c r="O374" s="146" t="s">
        <v>62</v>
      </c>
      <c r="P374" s="143" t="s">
        <v>63</v>
      </c>
      <c r="Q374" s="143" t="s">
        <v>63</v>
      </c>
      <c r="R374" s="146">
        <v>100.5</v>
      </c>
      <c r="S374" s="146">
        <v>101.4</v>
      </c>
      <c r="T374" s="146" t="s">
        <v>64</v>
      </c>
      <c r="U374" s="146">
        <v>130</v>
      </c>
      <c r="V374" s="178" t="str">
        <f>CHOOSE(MATCH(U:U,{0,1,140,150,160,800000000}),"VACIO","140 y -","140-150","150-160","&gt;160","")</f>
        <v>140 y -</v>
      </c>
      <c r="W374" s="146">
        <v>80</v>
      </c>
      <c r="X374" s="178" t="str">
        <f>CHOOSE(MATCH(W:W,{0,1,90,120,800000000}),"VACIO","90 y -","90-120","&gt;120","")</f>
        <v>90 y -</v>
      </c>
      <c r="Y374" s="146" t="s">
        <v>63</v>
      </c>
      <c r="Z374" s="146" t="s">
        <v>65</v>
      </c>
      <c r="AA374" s="146" t="s">
        <v>65</v>
      </c>
      <c r="AB374" s="146" t="s">
        <v>63</v>
      </c>
      <c r="AC374" s="146" t="s">
        <v>72</v>
      </c>
      <c r="AD374" s="196" t="s">
        <v>67</v>
      </c>
      <c r="AE374" s="198">
        <v>43861</v>
      </c>
      <c r="AF374" s="197" t="s">
        <v>74</v>
      </c>
      <c r="AG374" s="219" t="s">
        <v>63</v>
      </c>
      <c r="AH374" s="219"/>
      <c r="AI374" s="197"/>
      <c r="AJ374" s="218">
        <v>121</v>
      </c>
      <c r="AK374" s="147">
        <v>43836</v>
      </c>
      <c r="AL374" s="146">
        <v>199</v>
      </c>
      <c r="AM374" s="146">
        <v>110</v>
      </c>
      <c r="AN374" s="178" t="str">
        <f>CHOOSE(MATCH(AM:AM,{0,1,100,800000000}),"VACIO","100 y -","100 y +","")</f>
        <v>100 y +</v>
      </c>
      <c r="AO374" s="146">
        <v>70</v>
      </c>
      <c r="AP374" s="146">
        <v>92</v>
      </c>
      <c r="AQ374" s="146">
        <v>6.4</v>
      </c>
      <c r="AR374" s="178" t="str">
        <f>CHOOSE(MATCH(AQ:AQ,{0,1,7,8,9,12,30}),"VACIO","7 y -","7-8","8-9","9-12","&gt;12","")</f>
        <v>7 y -</v>
      </c>
      <c r="AS374" s="146">
        <v>13</v>
      </c>
      <c r="AT374" s="178" t="str">
        <f>CHOOSE(MATCH(AS:AS,{0,0.1,30,80000000}),"VACIO","30 y -","30 y +","")</f>
        <v>30 y -</v>
      </c>
      <c r="AU374" s="146">
        <v>0.9</v>
      </c>
      <c r="AV374" s="236"/>
      <c r="AW374" s="178" t="str">
        <f>CHOOSE(MATCH(AV:AV,{0,0.1,30,80000000}),"VACIO","30 y -","30 y +","")</f>
        <v>VACIO</v>
      </c>
      <c r="AX374" s="242">
        <v>93</v>
      </c>
      <c r="AY374" s="178" t="str">
        <f ca="1">CHOOSE(MATCH(AX:AX,{0,1,15,30,45,60,80000000}),"VACIO","15 y -","15-29","30-44","45-59","60 y +","")</f>
        <v>60 y +</v>
      </c>
      <c r="AZ374" s="146"/>
      <c r="BA374" s="147">
        <v>42801</v>
      </c>
      <c r="BB374" s="247" t="str">
        <f ca="1" t="shared" si="35"/>
        <v>No Vigente</v>
      </c>
      <c r="BC374" s="146" t="s">
        <v>77</v>
      </c>
      <c r="BD374" s="147">
        <v>43861</v>
      </c>
      <c r="BE374" s="147">
        <v>44013</v>
      </c>
      <c r="BF374" s="251" t="str">
        <f ca="1" t="shared" si="36"/>
        <v>activo</v>
      </c>
      <c r="BG374" s="254"/>
    </row>
    <row r="375" s="129" customFormat="1" ht="15" customHeight="1" spans="1:59">
      <c r="A375" s="303" t="s">
        <v>1049</v>
      </c>
      <c r="B375" s="166" t="s">
        <v>1050</v>
      </c>
      <c r="C375" s="166">
        <v>6634</v>
      </c>
      <c r="D375" s="167">
        <v>31609</v>
      </c>
      <c r="E375" s="175">
        <f ca="1" t="shared" ref="E375:E437" si="37">TODAY()</f>
        <v>43990</v>
      </c>
      <c r="F375" s="176">
        <f ca="1" t="shared" si="33"/>
        <v>12381</v>
      </c>
      <c r="G375" s="177">
        <f ca="1" t="shared" si="34"/>
        <v>33</v>
      </c>
      <c r="H375" s="178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375" s="166">
        <v>1</v>
      </c>
      <c r="J375" s="167">
        <v>43132</v>
      </c>
      <c r="K375" s="166" t="s">
        <v>101</v>
      </c>
      <c r="L375" s="166" t="s">
        <v>70</v>
      </c>
      <c r="M375" s="166"/>
      <c r="N375" s="166"/>
      <c r="O375" s="166"/>
      <c r="P375" s="166" t="s">
        <v>63</v>
      </c>
      <c r="Q375" s="166" t="s">
        <v>63</v>
      </c>
      <c r="R375" s="166">
        <v>110</v>
      </c>
      <c r="S375" s="166">
        <v>112</v>
      </c>
      <c r="T375" s="166" t="s">
        <v>64</v>
      </c>
      <c r="U375" s="166">
        <v>112</v>
      </c>
      <c r="V375" s="178" t="str">
        <f>CHOOSE(MATCH(U:U,{0,1,140,150,160,800000000}),"VACIO","140 y -","140-150","150-160","&gt;160","")</f>
        <v>140 y -</v>
      </c>
      <c r="W375" s="166">
        <v>74</v>
      </c>
      <c r="X375" s="178" t="str">
        <f>CHOOSE(MATCH(W:W,{0,1,90,120,800000000}),"VACIO","90 y -","90-120","&gt;120","")</f>
        <v>90 y -</v>
      </c>
      <c r="Y375" s="166" t="s">
        <v>63</v>
      </c>
      <c r="Z375" s="166" t="s">
        <v>63</v>
      </c>
      <c r="AA375" s="166" t="s">
        <v>63</v>
      </c>
      <c r="AB375" s="166" t="s">
        <v>63</v>
      </c>
      <c r="AC375" s="166" t="s">
        <v>66</v>
      </c>
      <c r="AD375" s="208" t="s">
        <v>73</v>
      </c>
      <c r="AE375" s="228">
        <v>43132</v>
      </c>
      <c r="AF375" s="209" t="s">
        <v>74</v>
      </c>
      <c r="AG375" s="227"/>
      <c r="AH375" s="227"/>
      <c r="AI375" s="209"/>
      <c r="AJ375" s="320"/>
      <c r="AK375" s="167">
        <v>43256</v>
      </c>
      <c r="AL375" s="166">
        <v>194</v>
      </c>
      <c r="AM375" s="166">
        <v>109</v>
      </c>
      <c r="AN375" s="178" t="str">
        <f>CHOOSE(MATCH(AM:AM,{0,1,100,800000000}),"VACIO","100 y -","100 y +","")</f>
        <v>100 y +</v>
      </c>
      <c r="AO375" s="166">
        <v>42</v>
      </c>
      <c r="AP375" s="166">
        <v>212</v>
      </c>
      <c r="AQ375" s="166">
        <v>8</v>
      </c>
      <c r="AR375" s="178" t="str">
        <f>CHOOSE(MATCH(AQ:AQ,{0,1,7,8,9,12,30}),"VACIO","7 y -","7-8","8-9","9-12","&gt;12","")</f>
        <v>8-9</v>
      </c>
      <c r="AS375" s="166">
        <v>21</v>
      </c>
      <c r="AT375" s="178" t="str">
        <f>CHOOSE(MATCH(AS:AS,{0,0.1,30,80000000}),"VACIO","30 y -","30 y +","")</f>
        <v>30 y -</v>
      </c>
      <c r="AU375" s="166">
        <v>0.8</v>
      </c>
      <c r="AV375" s="238">
        <f>IFERROR(AS:AS/AU:AU,"")</f>
        <v>26.25</v>
      </c>
      <c r="AW375" s="178" t="str">
        <f>CHOOSE(MATCH(AV:AV,{0,0.1,30,80000000}),"VACIO","30 y -","30 y +","")</f>
        <v>30 y -</v>
      </c>
      <c r="AX375" s="166">
        <v>119</v>
      </c>
      <c r="AY375" s="178" t="str">
        <f ca="1">CHOOSE(MATCH(AX:AX,{0,1,15,30,45,60,80000000}),"VACIO","15 y -","15-29","30-44","45-59","60 y +","")</f>
        <v>60 y +</v>
      </c>
      <c r="AZ375" s="166" t="s">
        <v>76</v>
      </c>
      <c r="BA375" s="167">
        <v>43154</v>
      </c>
      <c r="BB375" s="247" t="str">
        <f ca="1" t="shared" si="35"/>
        <v>No Vigente</v>
      </c>
      <c r="BC375" s="166"/>
      <c r="BD375" s="167">
        <v>43391</v>
      </c>
      <c r="BE375" s="167">
        <v>43498</v>
      </c>
      <c r="BF375" s="251" t="str">
        <f ca="1" t="shared" si="36"/>
        <v>pasivo</v>
      </c>
      <c r="BG375" s="208"/>
    </row>
    <row r="376" s="129" customFormat="1" ht="15" customHeight="1" spans="1:59">
      <c r="A376" s="145" t="s">
        <v>1051</v>
      </c>
      <c r="B376" s="146" t="s">
        <v>1052</v>
      </c>
      <c r="C376" s="146">
        <v>4585</v>
      </c>
      <c r="D376" s="147">
        <v>13291</v>
      </c>
      <c r="E376" s="175">
        <f ca="1" t="shared" si="37"/>
        <v>43990</v>
      </c>
      <c r="F376" s="176">
        <f ca="1" t="shared" si="33"/>
        <v>30699</v>
      </c>
      <c r="G376" s="177">
        <f ca="1" t="shared" si="34"/>
        <v>84</v>
      </c>
      <c r="H37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376" s="146">
        <v>1</v>
      </c>
      <c r="J376" s="147">
        <v>39293</v>
      </c>
      <c r="K376" s="146" t="s">
        <v>101</v>
      </c>
      <c r="L376" s="146" t="s">
        <v>102</v>
      </c>
      <c r="M376" s="146" t="s">
        <v>149</v>
      </c>
      <c r="N376" s="146"/>
      <c r="O376" s="146"/>
      <c r="P376" s="143" t="s">
        <v>65</v>
      </c>
      <c r="Q376" s="143" t="s">
        <v>63</v>
      </c>
      <c r="R376" s="146">
        <v>72.5</v>
      </c>
      <c r="S376" s="146">
        <v>57.8</v>
      </c>
      <c r="T376" s="146" t="s">
        <v>71</v>
      </c>
      <c r="U376" s="146">
        <v>122</v>
      </c>
      <c r="V376" s="178" t="str">
        <f>CHOOSE(MATCH(U:U,{0,1,140,150,160,800000000}),"VACIO","140 y -","140-150","150-160","&gt;160","")</f>
        <v>140 y -</v>
      </c>
      <c r="W376" s="146">
        <v>70</v>
      </c>
      <c r="X376" s="178" t="str">
        <f>CHOOSE(MATCH(W:W,{0,1,90,120,800000000}),"VACIO","90 y -","90-120","&gt;120","")</f>
        <v>90 y -</v>
      </c>
      <c r="Y376" s="146" t="s">
        <v>63</v>
      </c>
      <c r="Z376" s="146" t="s">
        <v>65</v>
      </c>
      <c r="AA376" s="146" t="s">
        <v>65</v>
      </c>
      <c r="AB376" s="146" t="s">
        <v>63</v>
      </c>
      <c r="AC376" s="146" t="s">
        <v>72</v>
      </c>
      <c r="AD376" s="196" t="s">
        <v>73</v>
      </c>
      <c r="AE376" s="198">
        <v>43158</v>
      </c>
      <c r="AF376" s="197" t="s">
        <v>333</v>
      </c>
      <c r="AG376" s="219"/>
      <c r="AH376" s="219" t="s">
        <v>1053</v>
      </c>
      <c r="AI376" s="197"/>
      <c r="AJ376" s="218">
        <v>88</v>
      </c>
      <c r="AK376" s="147">
        <v>42950</v>
      </c>
      <c r="AL376" s="146">
        <v>174</v>
      </c>
      <c r="AM376" s="146">
        <v>101</v>
      </c>
      <c r="AN376" s="178" t="str">
        <f>CHOOSE(MATCH(AM:AM,{0,1,100,800000000}),"VACIO","100 y -","100 y +","")</f>
        <v>100 y +</v>
      </c>
      <c r="AO376" s="146">
        <v>35</v>
      </c>
      <c r="AP376" s="146">
        <v>188</v>
      </c>
      <c r="AQ376" s="146">
        <v>5.6</v>
      </c>
      <c r="AR376" s="178" t="str">
        <f>CHOOSE(MATCH(AQ:AQ,{0,1,7,8,9,12,30}),"VACIO","7 y -","7-8","8-9","9-12","&gt;12","")</f>
        <v>7 y -</v>
      </c>
      <c r="AS376" s="146">
        <v>10</v>
      </c>
      <c r="AT376" s="178" t="str">
        <f>CHOOSE(MATCH(AS:AS,{0,0.1,30,80000000}),"VACIO","30 y -","30 y +","")</f>
        <v>30 y -</v>
      </c>
      <c r="AU376" s="146">
        <v>0.7</v>
      </c>
      <c r="AV376" s="236">
        <f>IFERROR(AS:AS/AU:AU,"")</f>
        <v>14.2857142857143</v>
      </c>
      <c r="AW376" s="178" t="str">
        <f>CHOOSE(MATCH(AV:AV,{0,0.1,30,80000000}),"VACIO","30 y -","30 y +","")</f>
        <v>30 y -</v>
      </c>
      <c r="AX376" s="242">
        <v>88.5</v>
      </c>
      <c r="AY376" s="178" t="str">
        <f ca="1">CHOOSE(MATCH(AX:AX,{0,1,15,30,45,60,80000000}),"VACIO","15 y -","15-29","30-44","45-59","60 y +","")</f>
        <v>60 y +</v>
      </c>
      <c r="AZ376" s="146"/>
      <c r="BA376" s="147"/>
      <c r="BB376" s="247" t="str">
        <f ca="1" t="shared" si="35"/>
        <v>No Vigente</v>
      </c>
      <c r="BC376" s="146"/>
      <c r="BD376" s="147">
        <v>43343</v>
      </c>
      <c r="BE376" s="147">
        <v>43435</v>
      </c>
      <c r="BF376" s="251" t="str">
        <f ca="1" t="shared" si="36"/>
        <v>pasivo</v>
      </c>
      <c r="BG376" s="196" t="s">
        <v>140</v>
      </c>
    </row>
    <row r="377" s="129" customFormat="1" ht="15" customHeight="1" spans="1:59">
      <c r="A377" s="142" t="s">
        <v>1054</v>
      </c>
      <c r="B377" s="143" t="s">
        <v>1055</v>
      </c>
      <c r="C377" s="143">
        <v>3652</v>
      </c>
      <c r="D377" s="144">
        <v>29013</v>
      </c>
      <c r="E377" s="175">
        <f ca="1" t="shared" si="37"/>
        <v>43990</v>
      </c>
      <c r="F377" s="176">
        <f ca="1" t="shared" si="33"/>
        <v>14977</v>
      </c>
      <c r="G377" s="177">
        <f ca="1" t="shared" si="34"/>
        <v>41</v>
      </c>
      <c r="H377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377" s="143">
        <v>1</v>
      </c>
      <c r="J377" s="144">
        <v>42130</v>
      </c>
      <c r="K377" s="143" t="s">
        <v>101</v>
      </c>
      <c r="L377" s="143" t="s">
        <v>60</v>
      </c>
      <c r="M377" s="143"/>
      <c r="N377" s="143" t="s">
        <v>62</v>
      </c>
      <c r="O377" s="143" t="s">
        <v>62</v>
      </c>
      <c r="P377" s="143" t="s">
        <v>63</v>
      </c>
      <c r="Q377" s="143" t="s">
        <v>63</v>
      </c>
      <c r="R377" s="143">
        <v>94</v>
      </c>
      <c r="S377" s="143">
        <v>91</v>
      </c>
      <c r="T377" s="143" t="s">
        <v>85</v>
      </c>
      <c r="U377" s="143">
        <v>126</v>
      </c>
      <c r="V377" s="178" t="str">
        <f>CHOOSE(MATCH(U:U,{0,1,140,150,160,800000000}),"VACIO","140 y -","140-150","150-160","&gt;160","")</f>
        <v>140 y -</v>
      </c>
      <c r="W377" s="143">
        <v>78</v>
      </c>
      <c r="X377" s="178" t="str">
        <f>CHOOSE(MATCH(W:W,{0,1,90,120,800000000}),"VACIO","90 y -","90-120","&gt;120","")</f>
        <v>90 y -</v>
      </c>
      <c r="Y377" s="143" t="s">
        <v>63</v>
      </c>
      <c r="Z377" s="143" t="s">
        <v>65</v>
      </c>
      <c r="AA377" s="143" t="s">
        <v>63</v>
      </c>
      <c r="AB377" s="143" t="s">
        <v>63</v>
      </c>
      <c r="AC377" s="143" t="s">
        <v>72</v>
      </c>
      <c r="AD377" s="193" t="s">
        <v>74</v>
      </c>
      <c r="AE377" s="195"/>
      <c r="AF377" s="195"/>
      <c r="AG377" s="216" t="s">
        <v>63</v>
      </c>
      <c r="AH377" s="216"/>
      <c r="AI377" s="195"/>
      <c r="AJ377" s="217">
        <v>85</v>
      </c>
      <c r="AK377" s="144">
        <v>43438</v>
      </c>
      <c r="AL377" s="143">
        <v>131</v>
      </c>
      <c r="AM377" s="143">
        <v>74</v>
      </c>
      <c r="AN377" s="178" t="str">
        <f>CHOOSE(MATCH(AM:AM,{0,1,100,800000000}),"VACIO","100 y -","100 y +","")</f>
        <v>100 y -</v>
      </c>
      <c r="AO377" s="143">
        <v>38</v>
      </c>
      <c r="AP377" s="143">
        <v>93</v>
      </c>
      <c r="AQ377" s="143"/>
      <c r="AR377" s="178" t="str">
        <f>CHOOSE(MATCH(AQ:AQ,{0,1,7,8,9,12,30}),"VACIO","7 y -","7-8","8-9","9-12","&gt;12","")</f>
        <v>VACIO</v>
      </c>
      <c r="AS377" s="143">
        <v>1</v>
      </c>
      <c r="AT377" s="178" t="str">
        <f>CHOOSE(MATCH(AS:AS,{0,0.1,30,80000000}),"VACIO","30 y -","30 y +","")</f>
        <v>30 y -</v>
      </c>
      <c r="AU377" s="143">
        <v>0.8</v>
      </c>
      <c r="AV377" s="236">
        <f>IFERROR(AS:AS/AU:AU,"")</f>
        <v>1.25</v>
      </c>
      <c r="AW377" s="178" t="str">
        <f>CHOOSE(MATCH(AV:AV,{0,0.1,30,80000000}),"VACIO","30 y -","30 y +","")</f>
        <v>30 y -</v>
      </c>
      <c r="AX377" s="242">
        <v>112</v>
      </c>
      <c r="AY377" s="178" t="str">
        <f ca="1">CHOOSE(MATCH(AX:AX,{0,1,15,30,45,60,80000000}),"VACIO","15 y -","15-29","30-44","45-59","60 y +","")</f>
        <v>60 y +</v>
      </c>
      <c r="AZ377" s="143" t="s">
        <v>76</v>
      </c>
      <c r="BA377" s="144"/>
      <c r="BB377" s="247" t="str">
        <f ca="1" t="shared" si="35"/>
        <v>No Vigente</v>
      </c>
      <c r="BC377" s="143"/>
      <c r="BD377" s="144">
        <v>43857</v>
      </c>
      <c r="BE377" s="144">
        <v>44136</v>
      </c>
      <c r="BF377" s="251" t="str">
        <f ca="1" t="shared" si="36"/>
        <v>activo</v>
      </c>
      <c r="BG377" s="196"/>
    </row>
    <row r="378" s="129" customFormat="1" ht="15" customHeight="1" spans="1:59">
      <c r="A378" s="142" t="s">
        <v>1056</v>
      </c>
      <c r="B378" s="143" t="s">
        <v>1057</v>
      </c>
      <c r="C378" s="143">
        <v>727</v>
      </c>
      <c r="D378" s="144">
        <v>22738</v>
      </c>
      <c r="E378" s="175">
        <f ca="1" t="shared" si="37"/>
        <v>43990</v>
      </c>
      <c r="F378" s="176">
        <f ca="1" t="shared" si="33"/>
        <v>21252</v>
      </c>
      <c r="G378" s="177">
        <f ca="1" t="shared" si="34"/>
        <v>58</v>
      </c>
      <c r="H37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78" s="143">
        <v>1</v>
      </c>
      <c r="J378" s="144">
        <v>42388</v>
      </c>
      <c r="K378" s="143" t="s">
        <v>101</v>
      </c>
      <c r="L378" s="143" t="s">
        <v>102</v>
      </c>
      <c r="M378" s="143"/>
      <c r="N378" s="143" t="s">
        <v>62</v>
      </c>
      <c r="O378" s="143" t="s">
        <v>62</v>
      </c>
      <c r="P378" s="143" t="s">
        <v>63</v>
      </c>
      <c r="Q378" s="143" t="s">
        <v>63</v>
      </c>
      <c r="R378" s="143">
        <v>97</v>
      </c>
      <c r="S378" s="143">
        <v>93.4</v>
      </c>
      <c r="T378" s="143" t="s">
        <v>64</v>
      </c>
      <c r="U378" s="143">
        <v>140</v>
      </c>
      <c r="V378" s="178" t="str">
        <f>CHOOSE(MATCH(U:U,{0,1,140,150,160,800000000}),"VACIO","140 y -","140-150","150-160","&gt;160","")</f>
        <v>140-150</v>
      </c>
      <c r="W378" s="143">
        <v>88</v>
      </c>
      <c r="X378" s="178" t="str">
        <f>CHOOSE(MATCH(W:W,{0,1,90,120,800000000}),"VACIO","90 y -","90-120","&gt;120","")</f>
        <v>90 y -</v>
      </c>
      <c r="Y378" s="143" t="s">
        <v>63</v>
      </c>
      <c r="Z378" s="143" t="s">
        <v>65</v>
      </c>
      <c r="AA378" s="143" t="s">
        <v>63</v>
      </c>
      <c r="AB378" s="143" t="s">
        <v>63</v>
      </c>
      <c r="AC378" s="143" t="s">
        <v>72</v>
      </c>
      <c r="AD378" s="193" t="s">
        <v>73</v>
      </c>
      <c r="AE378" s="194">
        <v>43677</v>
      </c>
      <c r="AF378" s="195" t="s">
        <v>74</v>
      </c>
      <c r="AG378" s="216" t="s">
        <v>63</v>
      </c>
      <c r="AH378" s="216"/>
      <c r="AI378" s="195"/>
      <c r="AJ378" s="217">
        <v>213</v>
      </c>
      <c r="AK378" s="144">
        <v>43838</v>
      </c>
      <c r="AL378" s="143">
        <v>199</v>
      </c>
      <c r="AM378" s="143">
        <v>107</v>
      </c>
      <c r="AN378" s="178" t="str">
        <f>CHOOSE(MATCH(AM:AM,{0,1,100,800000000}),"VACIO","100 y -","100 y +","")</f>
        <v>100 y +</v>
      </c>
      <c r="AO378" s="143">
        <v>49</v>
      </c>
      <c r="AP378" s="143">
        <v>216</v>
      </c>
      <c r="AQ378" s="143">
        <v>8.1</v>
      </c>
      <c r="AR378" s="178" t="str">
        <f>CHOOSE(MATCH(AQ:AQ,{0,1,7,8,9,12,30}),"VACIO","7 y -","7-8","8-9","9-12","&gt;12","")</f>
        <v>8-9</v>
      </c>
      <c r="AS378" s="143">
        <v>0.6</v>
      </c>
      <c r="AT378" s="178" t="str">
        <f>CHOOSE(MATCH(AS:AS,{0,0.1,30,80000000}),"VACIO","30 y -","30 y +","")</f>
        <v>30 y -</v>
      </c>
      <c r="AU378" s="143">
        <v>0.8</v>
      </c>
      <c r="AV378" s="236">
        <f>IFERROR(AS:AS/AU:AU,"")</f>
        <v>0.75</v>
      </c>
      <c r="AW378" s="178" t="str">
        <f>CHOOSE(MATCH(AV:AV,{0,0.1,30,80000000}),"VACIO","30 y -","30 y +","")</f>
        <v>30 y -</v>
      </c>
      <c r="AX378" s="242">
        <v>99</v>
      </c>
      <c r="AY378" s="178" t="str">
        <f ca="1">CHOOSE(MATCH(AX:AX,{0,1,15,30,45,60,80000000}),"VACIO","15 y -","15-29","30-44","45-59","60 y +","")</f>
        <v>60 y +</v>
      </c>
      <c r="AZ378" s="143"/>
      <c r="BA378" s="144">
        <v>42845</v>
      </c>
      <c r="BB378" s="247" t="str">
        <f ca="1" t="shared" si="35"/>
        <v>No Vigente</v>
      </c>
      <c r="BC378" s="143" t="s">
        <v>77</v>
      </c>
      <c r="BD378" s="144">
        <v>43847</v>
      </c>
      <c r="BE378" s="144">
        <v>44013</v>
      </c>
      <c r="BF378" s="251" t="str">
        <f ca="1" t="shared" si="36"/>
        <v>activo</v>
      </c>
      <c r="BG378" s="193"/>
    </row>
    <row r="379" s="52" customFormat="1" ht="15" customHeight="1" spans="1:59">
      <c r="A379" s="148" t="s">
        <v>1058</v>
      </c>
      <c r="B379" s="149" t="s">
        <v>1059</v>
      </c>
      <c r="C379" s="149">
        <v>476</v>
      </c>
      <c r="D379" s="150">
        <v>22175</v>
      </c>
      <c r="E379" s="175">
        <f ca="1" t="shared" si="37"/>
        <v>43990</v>
      </c>
      <c r="F379" s="176">
        <f ca="1" t="shared" si="33"/>
        <v>21815</v>
      </c>
      <c r="G379" s="64">
        <f ca="1" t="shared" si="34"/>
        <v>59</v>
      </c>
      <c r="H379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79" s="149">
        <v>1</v>
      </c>
      <c r="J379" s="150">
        <v>40232</v>
      </c>
      <c r="K379" s="149" t="s">
        <v>101</v>
      </c>
      <c r="L379" s="149" t="s">
        <v>70</v>
      </c>
      <c r="M379" s="149" t="s">
        <v>149</v>
      </c>
      <c r="N379" s="149" t="s">
        <v>62</v>
      </c>
      <c r="O379" s="149" t="s">
        <v>62</v>
      </c>
      <c r="P379" s="56" t="s">
        <v>63</v>
      </c>
      <c r="Q379" s="56" t="s">
        <v>63</v>
      </c>
      <c r="R379" s="149">
        <v>97</v>
      </c>
      <c r="S379" s="149">
        <v>94</v>
      </c>
      <c r="T379" s="149" t="s">
        <v>64</v>
      </c>
      <c r="U379" s="149">
        <v>140</v>
      </c>
      <c r="V379" s="178" t="str">
        <f>CHOOSE(MATCH(U:U,{0;1;140;150;160;800000000}),"VACIO","140 y -","140-150","150-160","&gt;160","")</f>
        <v>140-150</v>
      </c>
      <c r="W379" s="149">
        <v>90</v>
      </c>
      <c r="X379" s="178" t="str">
        <f>CHOOSE(MATCH(W:W,{0,1,90,120,800000000}),"VACIO","90 y -","90-120","&gt;120","")</f>
        <v>90-120</v>
      </c>
      <c r="Y379" s="149" t="s">
        <v>63</v>
      </c>
      <c r="Z379" s="149" t="s">
        <v>63</v>
      </c>
      <c r="AA379" s="149" t="s">
        <v>65</v>
      </c>
      <c r="AB379" s="149" t="s">
        <v>63</v>
      </c>
      <c r="AC379" s="149" t="s">
        <v>66</v>
      </c>
      <c r="AD379" s="199" t="s">
        <v>73</v>
      </c>
      <c r="AE379" s="201">
        <v>43490</v>
      </c>
      <c r="AF379" s="200" t="s">
        <v>74</v>
      </c>
      <c r="AG379" s="220" t="s">
        <v>63</v>
      </c>
      <c r="AH379" s="220"/>
      <c r="AI379" s="200"/>
      <c r="AJ379" s="221">
        <v>285</v>
      </c>
      <c r="AK379" s="150">
        <v>43481</v>
      </c>
      <c r="AL379" s="149">
        <v>299</v>
      </c>
      <c r="AM379" s="149">
        <v>113</v>
      </c>
      <c r="AN379" s="178" t="str">
        <f>CHOOSE(MATCH(AM:AM,{0,1,100,800000000}),"VACIO","100 y -","100 y +","")</f>
        <v>100 y +</v>
      </c>
      <c r="AO379" s="149">
        <v>28</v>
      </c>
      <c r="AP379" s="149">
        <v>1263</v>
      </c>
      <c r="AQ379" s="149">
        <v>9.3</v>
      </c>
      <c r="AR379" s="178" t="str">
        <f>CHOOSE(MATCH(AQ:AQ,{0,1,7,8,9,12,30}),"VACIO","7 y -","7-8","8-9","9-12","&gt;12","")</f>
        <v>9-12</v>
      </c>
      <c r="AS379" s="149">
        <v>210</v>
      </c>
      <c r="AT379" s="178" t="str">
        <f>CHOOSE(MATCH(AS:AS,{0,0.1,30,80000000}),"VACIO","30 y -","30 y +","")</f>
        <v>30 y +</v>
      </c>
      <c r="AU379" s="149">
        <v>0.9</v>
      </c>
      <c r="AV379" s="81">
        <v>93</v>
      </c>
      <c r="AW379" s="178" t="str">
        <f>CHOOSE(MATCH(AV:AV,{0,0.1,30,80000000}),"VACIO","30 y -","30 y +","")</f>
        <v>30 y +</v>
      </c>
      <c r="AX379" s="83">
        <v>98</v>
      </c>
      <c r="AY379" s="178" t="str">
        <f ca="1">CHOOSE(MATCH(AX:AX,{0,1,15,30,45,60,80000000}),"VACIO","15 y -","15-29","30-44","45-59","60 y +","")</f>
        <v>60 y +</v>
      </c>
      <c r="AZ379" s="149" t="s">
        <v>76</v>
      </c>
      <c r="BA379" s="150">
        <v>42551</v>
      </c>
      <c r="BB379" s="85" t="str">
        <f ca="1" t="shared" si="35"/>
        <v>No Vigente</v>
      </c>
      <c r="BC379" s="149" t="s">
        <v>77</v>
      </c>
      <c r="BD379" s="150">
        <v>43643</v>
      </c>
      <c r="BE379" s="150">
        <v>43800</v>
      </c>
      <c r="BF379" s="252" t="str">
        <f ca="1" t="shared" si="36"/>
        <v>activo</v>
      </c>
      <c r="BG379" s="322"/>
    </row>
    <row r="380" s="129" customFormat="1" ht="15" customHeight="1" spans="1:59">
      <c r="A380" s="145" t="s">
        <v>1060</v>
      </c>
      <c r="B380" s="146" t="s">
        <v>1061</v>
      </c>
      <c r="C380" s="146">
        <v>4603</v>
      </c>
      <c r="D380" s="147">
        <v>19961</v>
      </c>
      <c r="E380" s="175">
        <f ca="1" t="shared" si="37"/>
        <v>43990</v>
      </c>
      <c r="F380" s="176">
        <f ca="1" t="shared" si="33"/>
        <v>24029</v>
      </c>
      <c r="G380" s="177">
        <f ca="1" t="shared" si="34"/>
        <v>65</v>
      </c>
      <c r="H38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80" s="146">
        <v>1</v>
      </c>
      <c r="J380" s="147">
        <v>40560</v>
      </c>
      <c r="K380" s="146" t="s">
        <v>101</v>
      </c>
      <c r="L380" s="146" t="s">
        <v>60</v>
      </c>
      <c r="M380" s="146" t="s">
        <v>623</v>
      </c>
      <c r="N380" s="146" t="s">
        <v>62</v>
      </c>
      <c r="O380" s="146" t="s">
        <v>89</v>
      </c>
      <c r="P380" s="143" t="s">
        <v>63</v>
      </c>
      <c r="Q380" s="143" t="s">
        <v>63</v>
      </c>
      <c r="R380" s="146">
        <v>82</v>
      </c>
      <c r="S380" s="146">
        <v>93</v>
      </c>
      <c r="T380" s="146" t="s">
        <v>64</v>
      </c>
      <c r="U380" s="146">
        <v>147</v>
      </c>
      <c r="V380" s="178" t="str">
        <f>CHOOSE(MATCH(U:U,{0,1,140,150,160,800000000}),"VACIO","140 y -","140-150","150-160","&gt;160","")</f>
        <v>140-150</v>
      </c>
      <c r="W380" s="146">
        <v>114</v>
      </c>
      <c r="X380" s="178" t="str">
        <f>CHOOSE(MATCH(W:W,{0,1,90,120,800000000}),"VACIO","90 y -","90-120","&gt;120","")</f>
        <v>90-120</v>
      </c>
      <c r="Y380" s="146" t="s">
        <v>63</v>
      </c>
      <c r="Z380" s="146" t="s">
        <v>65</v>
      </c>
      <c r="AA380" s="146" t="s">
        <v>65</v>
      </c>
      <c r="AB380" s="146" t="s">
        <v>65</v>
      </c>
      <c r="AC380" s="146" t="s">
        <v>66</v>
      </c>
      <c r="AD380" s="196" t="s">
        <v>67</v>
      </c>
      <c r="AE380" s="197"/>
      <c r="AF380" s="197"/>
      <c r="AG380" s="219"/>
      <c r="AH380" s="219"/>
      <c r="AI380" s="197"/>
      <c r="AJ380" s="218"/>
      <c r="AK380" s="147"/>
      <c r="AL380" s="146"/>
      <c r="AM380" s="146"/>
      <c r="AN380" s="178" t="str">
        <f>CHOOSE(MATCH(AM:AM,{0,1,100,800000000}),"VACIO","100 y -","100 y +","")</f>
        <v>VACIO</v>
      </c>
      <c r="AO380" s="146"/>
      <c r="AP380" s="146"/>
      <c r="AQ380" s="146"/>
      <c r="AR380" s="178" t="str">
        <f>CHOOSE(MATCH(AQ:AQ,{0;1;7;8;9;12;30}),"VACIO","7 y -","7-8","8-9","9-12","&gt;12","")</f>
        <v>VACIO</v>
      </c>
      <c r="AS380" s="146"/>
      <c r="AT380" s="178" t="str">
        <f>CHOOSE(MATCH(AS:AS,{0,0.1,30,80000000}),"VACIO","30 y -","30 y +","")</f>
        <v>VACIO</v>
      </c>
      <c r="AU380" s="146"/>
      <c r="AV380" s="236"/>
      <c r="AW380" s="178" t="s">
        <v>121</v>
      </c>
      <c r="AX380" s="242"/>
      <c r="AY380" s="178" t="str">
        <f ca="1">CHOOSE(MATCH(AX:AX,{0,1,15,30,45,60,80000000}),"VACIO","15 y -","15-29","30-44","45-59","60 y +","")</f>
        <v>VACIO</v>
      </c>
      <c r="AZ380" s="146"/>
      <c r="BA380" s="147"/>
      <c r="BB380" s="247" t="str">
        <f ca="1" t="shared" si="35"/>
        <v>No Vigente</v>
      </c>
      <c r="BC380" s="146"/>
      <c r="BD380" s="147">
        <v>43522</v>
      </c>
      <c r="BE380" s="147">
        <v>43556</v>
      </c>
      <c r="BF380" s="251" t="str">
        <f ca="1" t="shared" si="36"/>
        <v>pasivo</v>
      </c>
      <c r="BG380" s="265"/>
    </row>
    <row r="381" s="129" customFormat="1" ht="15" customHeight="1" spans="1:59">
      <c r="A381" s="145" t="s">
        <v>1062</v>
      </c>
      <c r="B381" s="146" t="s">
        <v>1063</v>
      </c>
      <c r="C381" s="146">
        <v>4546</v>
      </c>
      <c r="D381" s="147">
        <v>25255</v>
      </c>
      <c r="E381" s="175">
        <f ca="1" t="shared" si="37"/>
        <v>43990</v>
      </c>
      <c r="F381" s="176">
        <f ca="1" t="shared" si="33"/>
        <v>18735</v>
      </c>
      <c r="G381" s="177">
        <f ca="1" t="shared" si="34"/>
        <v>51</v>
      </c>
      <c r="H381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81" s="146">
        <v>1</v>
      </c>
      <c r="J381" s="147">
        <v>39332</v>
      </c>
      <c r="K381" s="146" t="s">
        <v>59</v>
      </c>
      <c r="L381" s="146" t="s">
        <v>70</v>
      </c>
      <c r="M381" s="146" t="s">
        <v>61</v>
      </c>
      <c r="N381" s="146" t="s">
        <v>62</v>
      </c>
      <c r="O381" s="146" t="s">
        <v>62</v>
      </c>
      <c r="P381" s="143" t="s">
        <v>63</v>
      </c>
      <c r="Q381" s="143" t="s">
        <v>63</v>
      </c>
      <c r="R381" s="146">
        <v>130</v>
      </c>
      <c r="S381" s="146">
        <v>128</v>
      </c>
      <c r="T381" s="146" t="s">
        <v>64</v>
      </c>
      <c r="U381" s="146">
        <v>142</v>
      </c>
      <c r="V381" s="178" t="str">
        <f>CHOOSE(MATCH(U:U,{0,1,140,150,160,800000000}),"VACIO","140 y -","140-150","150-160","&gt;160","")</f>
        <v>140-150</v>
      </c>
      <c r="W381" s="146">
        <v>88</v>
      </c>
      <c r="X381" s="178" t="str">
        <f>CHOOSE(MATCH(W:W,{0,1,90,120,800000000}),"VACIO","90 y -","90-120","&gt;120","")</f>
        <v>90 y -</v>
      </c>
      <c r="Y381" s="146" t="s">
        <v>65</v>
      </c>
      <c r="Z381" s="146" t="s">
        <v>63</v>
      </c>
      <c r="AA381" s="146" t="s">
        <v>63</v>
      </c>
      <c r="AB381" s="146" t="s">
        <v>65</v>
      </c>
      <c r="AC381" s="146" t="s">
        <v>72</v>
      </c>
      <c r="AD381" s="196" t="s">
        <v>73</v>
      </c>
      <c r="AE381" s="198">
        <v>43902</v>
      </c>
      <c r="AF381" s="197" t="s">
        <v>74</v>
      </c>
      <c r="AG381" s="219" t="s">
        <v>63</v>
      </c>
      <c r="AH381" s="219"/>
      <c r="AI381" s="197"/>
      <c r="AJ381" s="218">
        <v>187</v>
      </c>
      <c r="AK381" s="147" t="s">
        <v>1064</v>
      </c>
      <c r="AL381" s="146">
        <v>138</v>
      </c>
      <c r="AM381" s="146">
        <v>62</v>
      </c>
      <c r="AN381" s="178" t="str">
        <f>CHOOSE(MATCH(AM:AM,{0;1;100;800000000}),"VACIO","100 y -","100 y +","")</f>
        <v>100 y -</v>
      </c>
      <c r="AO381" s="146">
        <v>33</v>
      </c>
      <c r="AP381" s="146">
        <v>209</v>
      </c>
      <c r="AQ381" s="146">
        <v>10.8</v>
      </c>
      <c r="AR381" s="178" t="str">
        <f>CHOOSE(MATCH(AQ:AQ,{0;1;7;8;9;12;30}),"VACIO","7 y -","7-8","8-9","9-12","&gt;12","")</f>
        <v>9-12</v>
      </c>
      <c r="AS381" s="146">
        <v>8</v>
      </c>
      <c r="AT381" s="178" t="str">
        <f>CHOOSE(MATCH(AS:AS,{0,0.1,30,80000000}),"VACIO","30 y -","30 y +","")</f>
        <v>30 y -</v>
      </c>
      <c r="AU381" s="146">
        <v>0.52</v>
      </c>
      <c r="AV381" s="236">
        <v>10.87</v>
      </c>
      <c r="AW381" s="178" t="str">
        <f>CHOOSE(MATCH(AV:AV,{0,0.1,30,80000000}),"VACIO","30 y -","30 y +","")</f>
        <v>30 y -</v>
      </c>
      <c r="AX381" s="242">
        <v>110</v>
      </c>
      <c r="AY381" s="178" t="str">
        <f ca="1">CHOOSE(MATCH(AX:AX,{0,1,15,30,45,60,80000000}),"VACIO","15 y -","15-29","30-44","45-59","60 y +","")</f>
        <v>60 y +</v>
      </c>
      <c r="AZ381" s="146" t="s">
        <v>76</v>
      </c>
      <c r="BA381" s="147">
        <v>42714</v>
      </c>
      <c r="BB381" s="247" t="str">
        <f ca="1" t="shared" si="35"/>
        <v>No Vigente</v>
      </c>
      <c r="BC381" s="146" t="s">
        <v>77</v>
      </c>
      <c r="BD381" s="147">
        <v>43902</v>
      </c>
      <c r="BE381" s="144">
        <v>43983</v>
      </c>
      <c r="BF381" s="251" t="str">
        <f ca="1" t="shared" si="36"/>
        <v>activo</v>
      </c>
      <c r="BG381" s="196"/>
    </row>
    <row r="382" s="129" customFormat="1" ht="15" customHeight="1" spans="1:59">
      <c r="A382" s="142" t="s">
        <v>1065</v>
      </c>
      <c r="B382" s="143" t="s">
        <v>1066</v>
      </c>
      <c r="C382" s="143">
        <v>5273</v>
      </c>
      <c r="D382" s="144">
        <v>24624</v>
      </c>
      <c r="E382" s="175">
        <f ca="1" t="shared" si="37"/>
        <v>43990</v>
      </c>
      <c r="F382" s="176">
        <f ca="1" t="shared" si="33"/>
        <v>19366</v>
      </c>
      <c r="G382" s="177">
        <f ca="1" t="shared" si="34"/>
        <v>53</v>
      </c>
      <c r="H38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82" s="143">
        <v>1</v>
      </c>
      <c r="J382" s="144">
        <v>42513</v>
      </c>
      <c r="K382" s="143" t="s">
        <v>101</v>
      </c>
      <c r="L382" s="143" t="s">
        <v>70</v>
      </c>
      <c r="M382" s="146" t="s">
        <v>149</v>
      </c>
      <c r="N382" s="146" t="s">
        <v>62</v>
      </c>
      <c r="O382" s="146"/>
      <c r="P382" s="143" t="s">
        <v>63</v>
      </c>
      <c r="Q382" s="143" t="s">
        <v>63</v>
      </c>
      <c r="R382" s="143">
        <v>63</v>
      </c>
      <c r="S382" s="143">
        <v>67.5</v>
      </c>
      <c r="T382" s="143" t="s">
        <v>85</v>
      </c>
      <c r="U382" s="143">
        <v>100</v>
      </c>
      <c r="V382" s="178" t="str">
        <f>CHOOSE(MATCH(U:U,{0;1;140;150;160;800000000}),"VACIO","140 y -","140-150","150-160","&gt;160","")</f>
        <v>140 y -</v>
      </c>
      <c r="W382" s="143">
        <v>60</v>
      </c>
      <c r="X382" s="178" t="s">
        <v>1067</v>
      </c>
      <c r="Y382" s="143" t="s">
        <v>63</v>
      </c>
      <c r="Z382" s="143" t="s">
        <v>63</v>
      </c>
      <c r="AA382" s="143" t="s">
        <v>65</v>
      </c>
      <c r="AB382" s="143" t="s">
        <v>63</v>
      </c>
      <c r="AC382" s="143" t="s">
        <v>72</v>
      </c>
      <c r="AD382" s="193" t="s">
        <v>73</v>
      </c>
      <c r="AE382" s="194">
        <v>43084</v>
      </c>
      <c r="AF382" s="195" t="s">
        <v>74</v>
      </c>
      <c r="AG382" s="216"/>
      <c r="AH382" s="216"/>
      <c r="AI382" s="195"/>
      <c r="AJ382" s="217">
        <v>192</v>
      </c>
      <c r="AK382" s="144">
        <v>43095</v>
      </c>
      <c r="AL382" s="143">
        <v>177</v>
      </c>
      <c r="AM382" s="143">
        <v>132</v>
      </c>
      <c r="AN382" s="178" t="str">
        <f>CHOOSE(MATCH(AM:AM,{0,1,100,800000000}),"VACIO","100 y -","100 y +","")</f>
        <v>100 y +</v>
      </c>
      <c r="AO382" s="143">
        <v>32</v>
      </c>
      <c r="AP382" s="143">
        <v>61</v>
      </c>
      <c r="AQ382" s="143">
        <v>7.3</v>
      </c>
      <c r="AR382" s="178" t="str">
        <f>CHOOSE(MATCH(AQ:AQ,{0,1,7,8,9,12,30}),"VACIO","7 y -","7-8","8-9","9-12","&gt;12","")</f>
        <v>7-8</v>
      </c>
      <c r="AS382" s="143">
        <v>18</v>
      </c>
      <c r="AT382" s="178" t="str">
        <f>CHOOSE(MATCH(AS:AS,{0,0.1,30,80000000}),"VACIO","30 y -","30 y +","")</f>
        <v>30 y -</v>
      </c>
      <c r="AU382" s="143">
        <v>1</v>
      </c>
      <c r="AV382" s="236"/>
      <c r="AW382" s="178" t="str">
        <f>CHOOSE(MATCH(AV:AV,{0;0.1;30;80000000}),"VACIO","30 y -","30 y +","")</f>
        <v>VACIO</v>
      </c>
      <c r="AX382" s="242">
        <v>87</v>
      </c>
      <c r="AY382" s="178" t="str">
        <f ca="1">CHOOSE(MATCH(AX:AX,{0,1,15,30,45,60,80000000}),"VACIO","15 y -","15-29","30-44","45-59","60 y +","")</f>
        <v>60 y +</v>
      </c>
      <c r="AZ382" s="143"/>
      <c r="BA382" s="144">
        <v>42484</v>
      </c>
      <c r="BB382" s="247" t="str">
        <f ca="1" t="shared" si="35"/>
        <v>No Vigente</v>
      </c>
      <c r="BC382" s="143" t="s">
        <v>77</v>
      </c>
      <c r="BD382" s="144">
        <v>43549</v>
      </c>
      <c r="BE382" s="144">
        <v>43556</v>
      </c>
      <c r="BF382" s="251" t="str">
        <f ca="1" t="shared" si="36"/>
        <v>pasivo</v>
      </c>
      <c r="BG382" s="193" t="s">
        <v>1068</v>
      </c>
    </row>
    <row r="383" s="129" customFormat="1" ht="0.75" customHeight="1" spans="1:59">
      <c r="A383" s="142" t="s">
        <v>1069</v>
      </c>
      <c r="B383" s="143" t="s">
        <v>1070</v>
      </c>
      <c r="C383" s="143">
        <v>6498</v>
      </c>
      <c r="D383" s="144">
        <v>28938</v>
      </c>
      <c r="E383" s="175">
        <f ca="1" t="shared" si="37"/>
        <v>43990</v>
      </c>
      <c r="F383" s="176">
        <f ca="1" t="shared" si="33"/>
        <v>15052</v>
      </c>
      <c r="G383" s="177">
        <f ca="1" t="shared" si="34"/>
        <v>41</v>
      </c>
      <c r="H383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383" s="143">
        <v>1</v>
      </c>
      <c r="J383" s="144">
        <v>41949</v>
      </c>
      <c r="K383" s="143" t="s">
        <v>101</v>
      </c>
      <c r="L383" s="143" t="s">
        <v>70</v>
      </c>
      <c r="M383" s="143"/>
      <c r="N383" s="143"/>
      <c r="O383" s="143"/>
      <c r="P383" s="143" t="s">
        <v>63</v>
      </c>
      <c r="Q383" s="143" t="s">
        <v>63</v>
      </c>
      <c r="R383" s="143">
        <v>85.7</v>
      </c>
      <c r="S383" s="143">
        <v>72</v>
      </c>
      <c r="T383" s="143" t="s">
        <v>85</v>
      </c>
      <c r="U383" s="143">
        <v>132</v>
      </c>
      <c r="V383" s="178" t="str">
        <f>CHOOSE(MATCH(U:U,{0,1,140,150,160,800000000}),"VACIO","140 y -","140-150","150-160","&gt;160","")</f>
        <v>140 y -</v>
      </c>
      <c r="W383" s="143">
        <v>76</v>
      </c>
      <c r="X383" s="178" t="str">
        <f>CHOOSE(MATCH(W:W,{0,1,90,120,800000000}),"VACIO","90 y -","90-120","&gt;120","")</f>
        <v>90 y -</v>
      </c>
      <c r="Y383" s="143" t="s">
        <v>65</v>
      </c>
      <c r="Z383" s="143" t="s">
        <v>63</v>
      </c>
      <c r="AA383" s="143" t="s">
        <v>65</v>
      </c>
      <c r="AB383" s="143" t="s">
        <v>63</v>
      </c>
      <c r="AC383" s="143" t="s">
        <v>72</v>
      </c>
      <c r="AD383" s="196" t="s">
        <v>73</v>
      </c>
      <c r="AE383" s="194">
        <v>42823</v>
      </c>
      <c r="AF383" s="195" t="s">
        <v>74</v>
      </c>
      <c r="AG383" s="216"/>
      <c r="AH383" s="216"/>
      <c r="AI383" s="195"/>
      <c r="AJ383" s="217">
        <v>147</v>
      </c>
      <c r="AK383" s="144">
        <v>42791</v>
      </c>
      <c r="AL383" s="143">
        <v>236</v>
      </c>
      <c r="AM383" s="143">
        <v>119</v>
      </c>
      <c r="AN383" s="178" t="str">
        <f>CHOOSE(MATCH(AM:AM,{0,1,100,800000000}),"VACIO","100 y -","100 y +","")</f>
        <v>100 y +</v>
      </c>
      <c r="AO383" s="143">
        <v>51</v>
      </c>
      <c r="AP383" s="143">
        <v>330</v>
      </c>
      <c r="AQ383" s="143">
        <v>7.8</v>
      </c>
      <c r="AR383" s="178" t="str">
        <f>CHOOSE(MATCH(AQ:AQ,{0,1,7,8,9,12,30}),"VACIO","7 y -","7-8","8-9","9-12","&gt;12","")</f>
        <v>7-8</v>
      </c>
      <c r="AS383" s="143"/>
      <c r="AT383" s="178" t="str">
        <f>CHOOSE(MATCH(AS:AS,{0,0.1,30,80000000}),"VACIO","30 y -","30 y +","")</f>
        <v>VACIO</v>
      </c>
      <c r="AU383" s="143">
        <v>0.97</v>
      </c>
      <c r="AV383" s="236"/>
      <c r="AW383" s="178" t="str">
        <f>CHOOSE(MATCH(AV:AV,{0,0.1,30,80000000}),"VACIO","30 y -","30 y +","")</f>
        <v>VACIO</v>
      </c>
      <c r="AX383" s="242">
        <v>98.6</v>
      </c>
      <c r="AY383" s="178" t="str">
        <f ca="1">CHOOSE(MATCH(AX:AX,{0,1,15,30,45,60,80000000}),"VACIO","15 y -","15-29","30-44","45-59","60 y +","")</f>
        <v>60 y +</v>
      </c>
      <c r="AZ383" s="143" t="s">
        <v>76</v>
      </c>
      <c r="BA383" s="144"/>
      <c r="BB383" s="247" t="str">
        <f ca="1" t="shared" si="35"/>
        <v>No Vigente</v>
      </c>
      <c r="BC383" s="143"/>
      <c r="BD383" s="144">
        <v>43577</v>
      </c>
      <c r="BE383" s="144">
        <v>43647</v>
      </c>
      <c r="BF383" s="251" t="str">
        <f ca="1" t="shared" si="36"/>
        <v>activo</v>
      </c>
      <c r="BG383" s="196" t="s">
        <v>1071</v>
      </c>
    </row>
    <row r="384" s="129" customFormat="1" ht="15" customHeight="1" spans="1:59">
      <c r="A384" s="145" t="s">
        <v>1072</v>
      </c>
      <c r="B384" s="146" t="s">
        <v>1073</v>
      </c>
      <c r="C384" s="146">
        <v>5288</v>
      </c>
      <c r="D384" s="147">
        <v>24154</v>
      </c>
      <c r="E384" s="175">
        <f ca="1" t="shared" si="37"/>
        <v>43990</v>
      </c>
      <c r="F384" s="176">
        <f ca="1" t="shared" si="33"/>
        <v>19836</v>
      </c>
      <c r="G384" s="177">
        <f ca="1" t="shared" si="34"/>
        <v>54</v>
      </c>
      <c r="H384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384" s="146">
        <v>1</v>
      </c>
      <c r="J384" s="147">
        <v>40343</v>
      </c>
      <c r="K384" s="146" t="s">
        <v>101</v>
      </c>
      <c r="L384" s="146" t="s">
        <v>102</v>
      </c>
      <c r="M384" s="146" t="s">
        <v>149</v>
      </c>
      <c r="N384" s="146" t="s">
        <v>62</v>
      </c>
      <c r="O384" s="146" t="s">
        <v>62</v>
      </c>
      <c r="P384" s="143" t="s">
        <v>63</v>
      </c>
      <c r="Q384" s="143" t="s">
        <v>63</v>
      </c>
      <c r="R384" s="146">
        <v>85</v>
      </c>
      <c r="S384" s="146">
        <v>81.2</v>
      </c>
      <c r="T384" s="146" t="s">
        <v>85</v>
      </c>
      <c r="U384" s="146">
        <v>138</v>
      </c>
      <c r="V384" s="178" t="str">
        <f>CHOOSE(MATCH(U:U,{0,1,140,150,160,800000000}),"VACIO","140 y -","140-150","150-160","&gt;160","")</f>
        <v>140 y -</v>
      </c>
      <c r="W384" s="146">
        <v>81</v>
      </c>
      <c r="X384" s="178" t="str">
        <f>CHOOSE(MATCH(W:W,{0,1,90,120,800000000}),"VACIO","90 y -","90-120","&gt;120","")</f>
        <v>90 y -</v>
      </c>
      <c r="Y384" s="146" t="s">
        <v>63</v>
      </c>
      <c r="Z384" s="146" t="s">
        <v>65</v>
      </c>
      <c r="AA384" s="146" t="s">
        <v>63</v>
      </c>
      <c r="AB384" s="146" t="s">
        <v>63</v>
      </c>
      <c r="AC384" s="146" t="s">
        <v>72</v>
      </c>
      <c r="AD384" s="196" t="s">
        <v>73</v>
      </c>
      <c r="AE384" s="198">
        <v>43536</v>
      </c>
      <c r="AF384" s="197" t="s">
        <v>74</v>
      </c>
      <c r="AG384" s="219" t="s">
        <v>63</v>
      </c>
      <c r="AH384" s="219"/>
      <c r="AI384" s="197"/>
      <c r="AJ384" s="218">
        <v>125</v>
      </c>
      <c r="AK384" s="147">
        <v>43628</v>
      </c>
      <c r="AL384" s="146">
        <v>224</v>
      </c>
      <c r="AM384" s="146">
        <v>145</v>
      </c>
      <c r="AN384" s="178" t="str">
        <f>CHOOSE(MATCH(AM:AM,{0,1,100,800000000}),"VACIO","100 y -","100 y +","")</f>
        <v>100 y +</v>
      </c>
      <c r="AO384" s="146">
        <v>44</v>
      </c>
      <c r="AP384" s="146">
        <v>175</v>
      </c>
      <c r="AQ384" s="146">
        <v>6.6</v>
      </c>
      <c r="AR384" s="178" t="str">
        <f>CHOOSE(MATCH(AQ:AQ,{0,1,7,8,9,12,30}),"VACIO","7 y -","7-8","8-9","9-12","&gt;12","")</f>
        <v>7 y -</v>
      </c>
      <c r="AS384" s="146">
        <v>16</v>
      </c>
      <c r="AT384" s="178" t="str">
        <f>CHOOSE(MATCH(AS:AS,{0,0.1,30,80000000}),"VACIO","30 y -","30 y +","")</f>
        <v>30 y -</v>
      </c>
      <c r="AU384" s="146">
        <v>0.9</v>
      </c>
      <c r="AV384" s="236">
        <v>11</v>
      </c>
      <c r="AW384" s="178" t="str">
        <f>CHOOSE(MATCH(AV:AV,{0,0.1,30,80000000}),"VACIO","30 y -","30 y +","")</f>
        <v>30 y -</v>
      </c>
      <c r="AX384" s="242">
        <v>85</v>
      </c>
      <c r="AY384" s="178" t="str">
        <f ca="1">CHOOSE(MATCH(AX:AX,{0,1,15,30,45,60,80000000}),"VACIO","15 y -","15-29","30-44","45-59","60 y +","")</f>
        <v>60 y +</v>
      </c>
      <c r="AZ384" s="146" t="s">
        <v>76</v>
      </c>
      <c r="BA384" s="147">
        <v>42989</v>
      </c>
      <c r="BB384" s="247" t="str">
        <f ca="1" t="shared" si="35"/>
        <v>No Vigente</v>
      </c>
      <c r="BC384" s="146" t="s">
        <v>77</v>
      </c>
      <c r="BD384" s="147">
        <v>43669</v>
      </c>
      <c r="BE384" s="147">
        <v>43678</v>
      </c>
      <c r="BF384" s="251" t="str">
        <f ca="1" t="shared" si="36"/>
        <v>activo</v>
      </c>
      <c r="BG384" s="193"/>
    </row>
    <row r="385" s="129" customFormat="1" ht="15" customHeight="1" spans="1:59">
      <c r="A385" s="145" t="s">
        <v>1074</v>
      </c>
      <c r="B385" s="146" t="s">
        <v>1075</v>
      </c>
      <c r="C385" s="146">
        <v>4546</v>
      </c>
      <c r="D385" s="147">
        <v>23293</v>
      </c>
      <c r="E385" s="175">
        <f ca="1" t="shared" si="37"/>
        <v>43990</v>
      </c>
      <c r="F385" s="176">
        <f ca="1" t="shared" si="33"/>
        <v>20697</v>
      </c>
      <c r="G385" s="177">
        <f ca="1" t="shared" si="34"/>
        <v>56</v>
      </c>
      <c r="H38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85" s="146">
        <v>1</v>
      </c>
      <c r="J385" s="147">
        <v>41115</v>
      </c>
      <c r="K385" s="146" t="s">
        <v>101</v>
      </c>
      <c r="L385" s="146" t="s">
        <v>102</v>
      </c>
      <c r="M385" s="146" t="s">
        <v>149</v>
      </c>
      <c r="N385" s="146"/>
      <c r="O385" s="146"/>
      <c r="P385" s="143" t="s">
        <v>63</v>
      </c>
      <c r="Q385" s="143" t="s">
        <v>63</v>
      </c>
      <c r="R385" s="146">
        <v>120</v>
      </c>
      <c r="S385" s="146">
        <v>113.5</v>
      </c>
      <c r="T385" s="146" t="s">
        <v>64</v>
      </c>
      <c r="U385" s="146">
        <v>120</v>
      </c>
      <c r="V385" s="178" t="str">
        <f>CHOOSE(MATCH(U:U,{0,1,140,150,160,800000000}),"VACIO","140 y -","140-150","150-160","&gt;160","")</f>
        <v>140 y -</v>
      </c>
      <c r="W385" s="146">
        <v>80</v>
      </c>
      <c r="X385" s="178" t="str">
        <f>CHOOSE(MATCH(W:W,{0,1,90,120,800000000}),"VACIO","90 y -","90-120","&gt;120","")</f>
        <v>90 y -</v>
      </c>
      <c r="Y385" s="146" t="s">
        <v>63</v>
      </c>
      <c r="Z385" s="146" t="s">
        <v>65</v>
      </c>
      <c r="AA385" s="146" t="s">
        <v>63</v>
      </c>
      <c r="AB385" s="146" t="s">
        <v>63</v>
      </c>
      <c r="AC385" s="146" t="s">
        <v>72</v>
      </c>
      <c r="AD385" s="196" t="s">
        <v>73</v>
      </c>
      <c r="AE385" s="198">
        <v>42891</v>
      </c>
      <c r="AF385" s="197" t="s">
        <v>74</v>
      </c>
      <c r="AG385" s="219"/>
      <c r="AH385" s="219"/>
      <c r="AI385" s="197"/>
      <c r="AJ385" s="218">
        <v>130</v>
      </c>
      <c r="AK385" s="147">
        <v>42926</v>
      </c>
      <c r="AL385" s="146">
        <v>109</v>
      </c>
      <c r="AM385" s="146">
        <v>83</v>
      </c>
      <c r="AN385" s="178" t="str">
        <f>CHOOSE(MATCH(AM:AM,{0,1,100,800000000}),"VACIO","100 y -","100 y +","")</f>
        <v>100 y -</v>
      </c>
      <c r="AO385" s="146">
        <v>39</v>
      </c>
      <c r="AP385" s="146">
        <v>234</v>
      </c>
      <c r="AQ385" s="146">
        <v>6.2</v>
      </c>
      <c r="AR385" s="178" t="str">
        <f>CHOOSE(MATCH(AQ:AQ,{0,1,7,8,9,12,30}),"VACIO","7 y -","7-8","8-9","9-12","&gt;12","")</f>
        <v>7 y -</v>
      </c>
      <c r="AS385" s="146"/>
      <c r="AT385" s="178" t="str">
        <f>CHOOSE(MATCH(AS:AS,{0,0.1,30,80000000}),"VACIO","30 y -","30 y +","")</f>
        <v>VACIO</v>
      </c>
      <c r="AU385" s="146">
        <v>1.1</v>
      </c>
      <c r="AV385" s="236"/>
      <c r="AW385" s="178" t="str">
        <f>CHOOSE(MATCH(AV:AV,{0,0.1,30,80000000}),"VACIO","30 y -","30 y +","")</f>
        <v>VACIO</v>
      </c>
      <c r="AX385" s="242">
        <v>76</v>
      </c>
      <c r="AY385" s="178" t="str">
        <f ca="1">CHOOSE(MATCH(AX:AX,{0,1,15,30,45,60,80000000}),"VACIO","15 y -","15-29","30-44","45-59","60 y +","")</f>
        <v>60 y +</v>
      </c>
      <c r="AZ385" s="146" t="s">
        <v>76</v>
      </c>
      <c r="BA385" s="147">
        <v>42942</v>
      </c>
      <c r="BB385" s="247" t="str">
        <f ca="1" t="shared" si="35"/>
        <v>No Vigente</v>
      </c>
      <c r="BC385" s="146" t="s">
        <v>77</v>
      </c>
      <c r="BD385" s="147">
        <v>43242</v>
      </c>
      <c r="BE385" s="147">
        <v>43303</v>
      </c>
      <c r="BF385" s="251" t="str">
        <f ca="1" t="shared" si="36"/>
        <v>pasivo</v>
      </c>
      <c r="BG385" s="208" t="s">
        <v>105</v>
      </c>
    </row>
    <row r="386" s="129" customFormat="1" ht="15" customHeight="1" spans="1:59">
      <c r="A386" s="142" t="s">
        <v>1076</v>
      </c>
      <c r="B386" s="266" t="s">
        <v>1077</v>
      </c>
      <c r="C386" s="143">
        <v>4448</v>
      </c>
      <c r="D386" s="144">
        <v>20682</v>
      </c>
      <c r="E386" s="175">
        <f ca="1" t="shared" si="37"/>
        <v>43990</v>
      </c>
      <c r="F386" s="176">
        <f ca="1" t="shared" ref="F386:F449" si="38">DATEDIF(D:D,TODAY(),"d")</f>
        <v>23308</v>
      </c>
      <c r="G386" s="177">
        <f ca="1" t="shared" ref="G386:G449" si="39">IF(MONTH(E:E)=MONTH(D386),IF(DAY(E:E)&lt;DAY(D386),YEAR(E:E)-YEAR(D386)-1,YEAR(E:E)-YEAR(D386)),IF(MONTH(E:E)&gt;MONTH(D386),YEAR(E:E)-YEAR(D386),YEAR(E:E)-YEAR(D386)-1))</f>
        <v>63</v>
      </c>
      <c r="H386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386" s="143">
        <v>1</v>
      </c>
      <c r="J386" s="144">
        <v>41388</v>
      </c>
      <c r="K386" s="143" t="s">
        <v>101</v>
      </c>
      <c r="L386" s="143" t="s">
        <v>70</v>
      </c>
      <c r="M386" s="143"/>
      <c r="N386" s="143" t="s">
        <v>62</v>
      </c>
      <c r="O386" s="143" t="s">
        <v>62</v>
      </c>
      <c r="P386" s="143" t="s">
        <v>63</v>
      </c>
      <c r="Q386" s="143" t="s">
        <v>63</v>
      </c>
      <c r="R386" s="143">
        <v>64.5</v>
      </c>
      <c r="S386" s="143">
        <v>72.5</v>
      </c>
      <c r="T386" s="143" t="s">
        <v>85</v>
      </c>
      <c r="U386" s="143">
        <v>130</v>
      </c>
      <c r="V386" s="178" t="str">
        <f>CHOOSE(MATCH(U:U,{0,1,140,150,160,800000000}),"VACIO","140 y -","140-150","150-160","&gt;160","")</f>
        <v>140 y -</v>
      </c>
      <c r="W386" s="143">
        <v>80</v>
      </c>
      <c r="X386" s="178" t="str">
        <f>CHOOSE(MATCH(W:W,{0,1,90,120,800000000}),"VACIO","90 y -","90-120","&gt;120","")</f>
        <v>90 y -</v>
      </c>
      <c r="Y386" s="143" t="s">
        <v>63</v>
      </c>
      <c r="Z386" s="143" t="s">
        <v>63</v>
      </c>
      <c r="AA386" s="143" t="s">
        <v>65</v>
      </c>
      <c r="AB386" s="143" t="s">
        <v>65</v>
      </c>
      <c r="AC386" s="143" t="s">
        <v>72</v>
      </c>
      <c r="AD386" s="193" t="s">
        <v>73</v>
      </c>
      <c r="AE386" s="194">
        <v>43847</v>
      </c>
      <c r="AF386" s="195" t="s">
        <v>74</v>
      </c>
      <c r="AG386" s="216" t="s">
        <v>63</v>
      </c>
      <c r="AH386" s="216"/>
      <c r="AI386" s="195"/>
      <c r="AJ386" s="217">
        <v>148</v>
      </c>
      <c r="AK386" s="144">
        <v>43819</v>
      </c>
      <c r="AL386" s="143">
        <v>177</v>
      </c>
      <c r="AM386" s="143">
        <v>111</v>
      </c>
      <c r="AN386" s="178" t="str">
        <f>CHOOSE(MATCH(AM:AM,{0,1,100,800000000}),"VACIO","100 y -","100 y +","")</f>
        <v>100 y +</v>
      </c>
      <c r="AO386" s="143">
        <v>43</v>
      </c>
      <c r="AP386" s="143">
        <v>114</v>
      </c>
      <c r="AQ386" s="143">
        <v>6.4</v>
      </c>
      <c r="AR386" s="178" t="str">
        <f>CHOOSE(MATCH(AQ:AQ,{0,1,7,8,9,12,30}),"VACIO","7 y -","7-8","8-9","9-12","&gt;12","")</f>
        <v>7 y -</v>
      </c>
      <c r="AS386" s="146">
        <v>1</v>
      </c>
      <c r="AT386" s="178" t="str">
        <f>CHOOSE(MATCH(AS:AS,{0,0.1,30,80000000}),"VACIO","30 y -","30 y +","")</f>
        <v>30 y -</v>
      </c>
      <c r="AU386" s="143">
        <v>1.1</v>
      </c>
      <c r="AV386" s="236"/>
      <c r="AW386" s="178" t="str">
        <f>CHOOSE(MATCH(AV:AV,{0,0.1,30,80000000}),"VACIO","30 y -","30 y +","")</f>
        <v>VACIO</v>
      </c>
      <c r="AX386" s="242">
        <v>71</v>
      </c>
      <c r="AY386" s="178" t="str">
        <f ca="1">CHOOSE(MATCH(AX:AX,{0;1;15;30;45;60;80000000}),"VACIO","15 y -","15-29","30-44","45-59","60 y +","")</f>
        <v>60 y +</v>
      </c>
      <c r="AZ386" s="143"/>
      <c r="BA386" s="194">
        <v>42873</v>
      </c>
      <c r="BB386" s="247" t="str">
        <f ca="1" t="shared" si="35"/>
        <v>No Vigente</v>
      </c>
      <c r="BC386" s="143" t="s">
        <v>77</v>
      </c>
      <c r="BD386" s="144">
        <v>43847</v>
      </c>
      <c r="BE386" s="144">
        <v>43983</v>
      </c>
      <c r="BF386" s="251" t="str">
        <f ca="1" t="shared" si="36"/>
        <v>activo</v>
      </c>
      <c r="BG386" s="193" t="s">
        <v>168</v>
      </c>
    </row>
    <row r="387" s="129" customFormat="1" ht="15" customHeight="1" spans="1:59">
      <c r="A387" s="145" t="s">
        <v>1078</v>
      </c>
      <c r="B387" s="146" t="s">
        <v>1079</v>
      </c>
      <c r="C387" s="146">
        <v>3669</v>
      </c>
      <c r="D387" s="147">
        <v>17008</v>
      </c>
      <c r="E387" s="175">
        <f ca="1" t="shared" si="37"/>
        <v>43990</v>
      </c>
      <c r="F387" s="176">
        <f ca="1" t="shared" si="38"/>
        <v>26982</v>
      </c>
      <c r="G387" s="177">
        <f ca="1" t="shared" si="39"/>
        <v>73</v>
      </c>
      <c r="H38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87" s="146">
        <v>1</v>
      </c>
      <c r="J387" s="147">
        <v>41164</v>
      </c>
      <c r="K387" s="146" t="s">
        <v>101</v>
      </c>
      <c r="L387" s="146" t="s">
        <v>60</v>
      </c>
      <c r="M387" s="146"/>
      <c r="N387" s="146"/>
      <c r="O387" s="146"/>
      <c r="P387" s="143" t="s">
        <v>63</v>
      </c>
      <c r="Q387" s="143" t="s">
        <v>63</v>
      </c>
      <c r="R387" s="146">
        <v>70</v>
      </c>
      <c r="S387" s="146">
        <v>69</v>
      </c>
      <c r="T387" s="146" t="s">
        <v>76</v>
      </c>
      <c r="U387" s="146">
        <v>147</v>
      </c>
      <c r="V387" s="178" t="str">
        <f>CHOOSE(MATCH(U:U,{0;1;140;150;160;800000000}),"VACIO","140 y -","140-150","150-160","&gt;160","")</f>
        <v>140-150</v>
      </c>
      <c r="W387" s="146">
        <v>82</v>
      </c>
      <c r="X387" s="178" t="str">
        <f>CHOOSE(MATCH(W:W,{0,1,90,120,800000000}),"VACIO","90 y -","90-120","&gt;120","")</f>
        <v>90 y -</v>
      </c>
      <c r="Y387" s="146" t="s">
        <v>63</v>
      </c>
      <c r="Z387" s="146" t="s">
        <v>65</v>
      </c>
      <c r="AA387" s="146" t="s">
        <v>63</v>
      </c>
      <c r="AB387" s="146" t="s">
        <v>65</v>
      </c>
      <c r="AC387" s="146" t="s">
        <v>66</v>
      </c>
      <c r="AD387" s="196" t="s">
        <v>73</v>
      </c>
      <c r="AE387" s="197"/>
      <c r="AF387" s="197"/>
      <c r="AG387" s="219"/>
      <c r="AH387" s="219" t="s">
        <v>1080</v>
      </c>
      <c r="AI387" s="197"/>
      <c r="AJ387" s="218">
        <v>102</v>
      </c>
      <c r="AK387" s="147">
        <v>43349</v>
      </c>
      <c r="AL387" s="146">
        <v>155</v>
      </c>
      <c r="AM387" s="146">
        <v>72</v>
      </c>
      <c r="AN387" s="178" t="str">
        <f>CHOOSE(MATCH(AM:AM,{0,1,100,800000000}),"VACIO","100 y -","100 y +","")</f>
        <v>100 y -</v>
      </c>
      <c r="AO387" s="146">
        <v>62</v>
      </c>
      <c r="AP387" s="146">
        <v>105</v>
      </c>
      <c r="AQ387" s="146"/>
      <c r="AR387" s="178" t="str">
        <f>CHOOSE(MATCH(AQ:AQ,{0,1,7,8,9,12,30}),"VACIO","7 y -","7-8","8-9","9-12","&gt;12","")</f>
        <v>VACIO</v>
      </c>
      <c r="AS387" s="146">
        <v>1</v>
      </c>
      <c r="AT387" s="178" t="str">
        <f>CHOOSE(MATCH(AS:AS,{0,0.1,30,80000000}),"VACIO","30 y -","30 y +","")</f>
        <v>30 y -</v>
      </c>
      <c r="AU387" s="146">
        <v>1</v>
      </c>
      <c r="AV387" s="236">
        <f>IFERROR(AS:AS/AU:AU,"")</f>
        <v>1</v>
      </c>
      <c r="AW387" s="178" t="str">
        <f>CHOOSE(MATCH(AV:AV,{0,0.1,30,80000000}),"VACIO","30 y -","30 y +","")</f>
        <v>30 y -</v>
      </c>
      <c r="AX387" s="242">
        <v>75.39</v>
      </c>
      <c r="AY387" s="178" t="str">
        <f ca="1">CHOOSE(MATCH(AX:AX,{0,1,15,30,45,60,80000000}),"VACIO","15 y -","15-29","30-44","45-59","60 y +","")</f>
        <v>60 y +</v>
      </c>
      <c r="AZ387" s="146" t="s">
        <v>76</v>
      </c>
      <c r="BA387" s="147"/>
      <c r="BB387" s="247" t="str">
        <f ca="1" t="shared" si="35"/>
        <v>No Vigente</v>
      </c>
      <c r="BC387" s="146"/>
      <c r="BD387" s="147">
        <v>43427</v>
      </c>
      <c r="BE387" s="147">
        <v>43770</v>
      </c>
      <c r="BF387" s="251" t="str">
        <f ca="1" t="shared" si="36"/>
        <v>activo</v>
      </c>
      <c r="BG387" s="196"/>
    </row>
    <row r="388" s="129" customFormat="1" ht="15" customHeight="1" spans="1:59">
      <c r="A388" s="145" t="s">
        <v>1081</v>
      </c>
      <c r="B388" s="146" t="s">
        <v>1082</v>
      </c>
      <c r="C388" s="146">
        <v>3186</v>
      </c>
      <c r="D388" s="147">
        <v>19811</v>
      </c>
      <c r="E388" s="175">
        <f ca="1" t="shared" si="37"/>
        <v>43990</v>
      </c>
      <c r="F388" s="176">
        <f ca="1" t="shared" si="38"/>
        <v>24179</v>
      </c>
      <c r="G388" s="177">
        <f ca="1" t="shared" si="39"/>
        <v>66</v>
      </c>
      <c r="H38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88" s="146">
        <v>1</v>
      </c>
      <c r="J388" s="147">
        <v>39755</v>
      </c>
      <c r="K388" s="146" t="s">
        <v>59</v>
      </c>
      <c r="L388" s="146" t="s">
        <v>102</v>
      </c>
      <c r="M388" s="146"/>
      <c r="N388" s="146" t="s">
        <v>62</v>
      </c>
      <c r="O388" s="146" t="s">
        <v>62</v>
      </c>
      <c r="P388" s="143" t="s">
        <v>63</v>
      </c>
      <c r="Q388" s="143" t="s">
        <v>63</v>
      </c>
      <c r="R388" s="146">
        <v>81</v>
      </c>
      <c r="S388" s="146">
        <v>88</v>
      </c>
      <c r="T388" s="146" t="s">
        <v>64</v>
      </c>
      <c r="U388" s="146">
        <v>124</v>
      </c>
      <c r="V388" s="178" t="str">
        <f>CHOOSE(MATCH(U:U,{0,1,140,150,160,800000000}),"VACIO","140 y -","140-150","150-160","&gt;160","")</f>
        <v>140 y -</v>
      </c>
      <c r="W388" s="146">
        <v>72</v>
      </c>
      <c r="X388" s="178" t="str">
        <f>CHOOSE(MATCH(W:W,{0,1,90,120,800000000}),"VACIO","90 y -","90-120","&gt;120","")</f>
        <v>90 y -</v>
      </c>
      <c r="Y388" s="146" t="s">
        <v>65</v>
      </c>
      <c r="Z388" s="146" t="s">
        <v>65</v>
      </c>
      <c r="AA388" s="146" t="s">
        <v>63</v>
      </c>
      <c r="AB388" s="146" t="s">
        <v>63</v>
      </c>
      <c r="AC388" s="146" t="s">
        <v>72</v>
      </c>
      <c r="AD388" s="196" t="s">
        <v>73</v>
      </c>
      <c r="AE388" s="198">
        <v>43731</v>
      </c>
      <c r="AF388" s="197" t="s">
        <v>74</v>
      </c>
      <c r="AG388" s="219"/>
      <c r="AH388" s="219" t="s">
        <v>262</v>
      </c>
      <c r="AI388" s="198">
        <v>43690</v>
      </c>
      <c r="AJ388" s="218">
        <v>97</v>
      </c>
      <c r="AK388" s="147">
        <v>43548</v>
      </c>
      <c r="AL388" s="146">
        <v>140</v>
      </c>
      <c r="AM388" s="146">
        <v>77</v>
      </c>
      <c r="AN388" s="178" t="str">
        <f>CHOOSE(MATCH(AM:AM,{0,1,100,800000000}),"VACIO","100 y -","100 y +","")</f>
        <v>100 y -</v>
      </c>
      <c r="AO388" s="146">
        <v>39</v>
      </c>
      <c r="AP388" s="146">
        <v>119</v>
      </c>
      <c r="AQ388" s="146">
        <v>5.5</v>
      </c>
      <c r="AR388" s="178" t="str">
        <f>CHOOSE(MATCH(AQ:AQ,{0,1,7,8,9,12,30}),"VACIO","7 y -","7-8","8-9","9-12","&gt;12","")</f>
        <v>7 y -</v>
      </c>
      <c r="AS388" s="146">
        <v>47</v>
      </c>
      <c r="AT388" s="178" t="str">
        <f>CHOOSE(MATCH(AS:AS,{0,0.1,30,80000000}),"VACIO","30 y -","30 y +","")</f>
        <v>30 y +</v>
      </c>
      <c r="AU388" s="146">
        <v>1.3</v>
      </c>
      <c r="AV388" s="236"/>
      <c r="AW388" s="178" t="str">
        <f>CHOOSE(MATCH(AV:AV,{0,0.1,30,80000000}),"VACIO","30 y -","30 y +","")</f>
        <v>VACIO</v>
      </c>
      <c r="AX388" s="242">
        <v>43.2</v>
      </c>
      <c r="AY388" s="178" t="str">
        <f ca="1">CHOOSE(MATCH(AX:AX,{0,1,15,30,45,60,80000000}),"VACIO","15 y -","15-29","30-44","45-59","60 y +","")</f>
        <v>30-44</v>
      </c>
      <c r="AZ388" s="146" t="s">
        <v>76</v>
      </c>
      <c r="BA388" s="147">
        <v>42788</v>
      </c>
      <c r="BB388" s="247" t="str">
        <f ca="1" t="shared" si="35"/>
        <v>No Vigente</v>
      </c>
      <c r="BC388" s="146" t="s">
        <v>77</v>
      </c>
      <c r="BD388" s="147">
        <v>43893</v>
      </c>
      <c r="BE388" s="144">
        <v>43891</v>
      </c>
      <c r="BF388" s="251" t="str">
        <f ca="1" t="shared" si="36"/>
        <v>activo</v>
      </c>
      <c r="BG388" s="254"/>
    </row>
    <row r="389" s="129" customFormat="1" ht="15" customHeight="1" spans="1:59">
      <c r="A389" s="154" t="s">
        <v>1083</v>
      </c>
      <c r="B389" s="155" t="s">
        <v>1084</v>
      </c>
      <c r="C389" s="155">
        <v>6402</v>
      </c>
      <c r="D389" s="156">
        <v>16918</v>
      </c>
      <c r="E389" s="175">
        <f ca="1" t="shared" si="37"/>
        <v>43990</v>
      </c>
      <c r="F389" s="176">
        <f ca="1" t="shared" si="38"/>
        <v>27072</v>
      </c>
      <c r="G389" s="177">
        <f ca="1" t="shared" si="39"/>
        <v>74</v>
      </c>
      <c r="H38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89" s="183">
        <v>1</v>
      </c>
      <c r="J389" s="156">
        <v>41958</v>
      </c>
      <c r="K389" s="183" t="s">
        <v>59</v>
      </c>
      <c r="L389" s="183" t="s">
        <v>102</v>
      </c>
      <c r="M389" s="183" t="s">
        <v>131</v>
      </c>
      <c r="N389" s="183" t="s">
        <v>62</v>
      </c>
      <c r="O389" s="183" t="s">
        <v>62</v>
      </c>
      <c r="P389" s="143" t="s">
        <v>63</v>
      </c>
      <c r="Q389" s="143" t="s">
        <v>63</v>
      </c>
      <c r="R389" s="143">
        <v>69</v>
      </c>
      <c r="S389" s="143">
        <v>74.5</v>
      </c>
      <c r="T389" s="183" t="s">
        <v>64</v>
      </c>
      <c r="U389" s="155">
        <v>130</v>
      </c>
      <c r="V389" s="178" t="str">
        <f>CHOOSE(MATCH(U:U,{0,1,140,150,160,800000000}),"VACIO","140 y -","140-150","150-160","&gt;160","")</f>
        <v>140 y -</v>
      </c>
      <c r="W389" s="155">
        <v>88</v>
      </c>
      <c r="X389" s="178" t="str">
        <f>CHOOSE(MATCH(W:W,{0,1,90,120,800000000}),"VACIO","90 y -","90-120","&gt;120","")</f>
        <v>90 y -</v>
      </c>
      <c r="Y389" s="143" t="s">
        <v>65</v>
      </c>
      <c r="Z389" s="143" t="s">
        <v>65</v>
      </c>
      <c r="AA389" s="143" t="s">
        <v>65</v>
      </c>
      <c r="AB389" s="143" t="s">
        <v>63</v>
      </c>
      <c r="AC389" s="183" t="s">
        <v>72</v>
      </c>
      <c r="AD389" s="202" t="s">
        <v>74</v>
      </c>
      <c r="AE389" s="194">
        <v>43999</v>
      </c>
      <c r="AF389" s="195" t="s">
        <v>73</v>
      </c>
      <c r="AG389" s="216" t="s">
        <v>63</v>
      </c>
      <c r="AH389" s="352" t="s">
        <v>198</v>
      </c>
      <c r="AI389" s="203">
        <v>43531</v>
      </c>
      <c r="AJ389" s="223">
        <v>96</v>
      </c>
      <c r="AK389" s="156">
        <v>43858</v>
      </c>
      <c r="AL389" s="155">
        <v>165</v>
      </c>
      <c r="AM389" s="155">
        <v>92</v>
      </c>
      <c r="AN389" s="178" t="str">
        <f>CHOOSE(MATCH(AM:AM,{0,1,100,800000000}),"VACIO","100 y -","100 y +","")</f>
        <v>100 y -</v>
      </c>
      <c r="AO389" s="155">
        <v>37</v>
      </c>
      <c r="AP389" s="155">
        <v>175</v>
      </c>
      <c r="AQ389" s="155">
        <v>6.8</v>
      </c>
      <c r="AR389" s="178" t="str">
        <f>CHOOSE(MATCH(AQ:AQ,{0,1,7,8,9,12,30}),"VACIO","7 y -","7-8","8-9","9-12","&gt;12","")</f>
        <v>7 y -</v>
      </c>
      <c r="AS389" s="143">
        <v>134</v>
      </c>
      <c r="AT389" s="178" t="str">
        <f>CHOOSE(MATCH(AS:AS,{0;0.1;30;80000000}),"VACIO","30 y -","30 y +","")</f>
        <v>30 y +</v>
      </c>
      <c r="AU389" s="143">
        <v>1.1</v>
      </c>
      <c r="AV389" s="236"/>
      <c r="AW389" s="178" t="str">
        <f>CHOOSE(MATCH(AV:AV,{0,0.1,30,80000000}),"VACIO","30 y -","30 y +","")</f>
        <v>VACIO</v>
      </c>
      <c r="AX389" s="242">
        <v>49</v>
      </c>
      <c r="AY389" s="178" t="str">
        <f ca="1">CHOOSE(MATCH(AX:AX,{0,1,15,30,45,60,80000000}),"VACIO","15 y -","15-29","30-44","45-59","60 y +","")</f>
        <v>45-59</v>
      </c>
      <c r="AZ389" s="143" t="s">
        <v>76</v>
      </c>
      <c r="BA389" s="144">
        <v>43162</v>
      </c>
      <c r="BB389" s="247" t="str">
        <f ca="1" t="shared" si="35"/>
        <v>No Vigente</v>
      </c>
      <c r="BC389" s="143" t="s">
        <v>218</v>
      </c>
      <c r="BD389" s="144">
        <v>43894</v>
      </c>
      <c r="BE389" s="144">
        <v>44044</v>
      </c>
      <c r="BF389" s="251" t="str">
        <f ca="1" t="shared" si="36"/>
        <v>activo</v>
      </c>
      <c r="BG389" s="196"/>
    </row>
    <row r="390" s="129" customFormat="1" ht="15" customHeight="1" spans="1:59">
      <c r="A390" s="142" t="s">
        <v>1085</v>
      </c>
      <c r="B390" s="143" t="s">
        <v>1086</v>
      </c>
      <c r="C390" s="143">
        <v>2500</v>
      </c>
      <c r="D390" s="144">
        <v>22571</v>
      </c>
      <c r="E390" s="175">
        <f ca="1" t="shared" si="37"/>
        <v>43990</v>
      </c>
      <c r="F390" s="176">
        <f ca="1" t="shared" si="38"/>
        <v>21419</v>
      </c>
      <c r="G390" s="177">
        <f ca="1" t="shared" si="39"/>
        <v>58</v>
      </c>
      <c r="H390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390" s="143">
        <v>1</v>
      </c>
      <c r="J390" s="144">
        <v>42960</v>
      </c>
      <c r="K390" s="143" t="s">
        <v>59</v>
      </c>
      <c r="L390" s="143" t="s">
        <v>60</v>
      </c>
      <c r="M390" s="143" t="s">
        <v>149</v>
      </c>
      <c r="N390" s="143" t="s">
        <v>62</v>
      </c>
      <c r="O390" s="143" t="s">
        <v>62</v>
      </c>
      <c r="P390" s="143" t="s">
        <v>63</v>
      </c>
      <c r="Q390" s="143" t="s">
        <v>63</v>
      </c>
      <c r="R390" s="143">
        <v>65</v>
      </c>
      <c r="S390" s="143">
        <v>67.2</v>
      </c>
      <c r="T390" s="143" t="s">
        <v>85</v>
      </c>
      <c r="U390" s="143">
        <v>126</v>
      </c>
      <c r="V390" s="178" t="str">
        <f>CHOOSE(MATCH(U:U,{0,1,140,150,160,800000000}),"VACIO","140 y -","140-150","150-160","&gt;160","")</f>
        <v>140 y -</v>
      </c>
      <c r="W390" s="143">
        <v>68</v>
      </c>
      <c r="X390" s="178" t="str">
        <f>CHOOSE(MATCH(W:W,{0,1,90,120,800000000}),"VACIO","90 y -","90-120","&gt;120","")</f>
        <v>90 y -</v>
      </c>
      <c r="Y390" s="143" t="s">
        <v>63</v>
      </c>
      <c r="Z390" s="143" t="s">
        <v>63</v>
      </c>
      <c r="AA390" s="143" t="s">
        <v>63</v>
      </c>
      <c r="AB390" s="143" t="s">
        <v>65</v>
      </c>
      <c r="AC390" s="143" t="s">
        <v>66</v>
      </c>
      <c r="AD390" s="193" t="s">
        <v>74</v>
      </c>
      <c r="AE390" s="195"/>
      <c r="AF390" s="195"/>
      <c r="AG390" s="216" t="s">
        <v>63</v>
      </c>
      <c r="AH390" s="216"/>
      <c r="AI390" s="195"/>
      <c r="AJ390" s="217">
        <v>74</v>
      </c>
      <c r="AK390" s="144">
        <v>43867</v>
      </c>
      <c r="AL390" s="143">
        <v>187</v>
      </c>
      <c r="AM390" s="143">
        <v>106</v>
      </c>
      <c r="AN390" s="178" t="str">
        <f>CHOOSE(MATCH(AM:AM,{0,1,100,800000000}),"VACIO","100 y -","100 y +","")</f>
        <v>100 y +</v>
      </c>
      <c r="AO390" s="143">
        <v>53</v>
      </c>
      <c r="AP390" s="143">
        <v>137</v>
      </c>
      <c r="AQ390" s="143"/>
      <c r="AR390" s="178" t="str">
        <f>CHOOSE(MATCH(AQ:AQ,{0,1,7,8,9,12,30}),"VACIO","7 y -","7-8","8-9","9-12","&gt;12","")</f>
        <v>VACIO</v>
      </c>
      <c r="AS390" s="143">
        <v>21</v>
      </c>
      <c r="AT390" s="178" t="str">
        <f>CHOOSE(MATCH(AS:AS,{0,0.1,30,80000000}),"VACIO","30 y -","30 y +","")</f>
        <v>30 y -</v>
      </c>
      <c r="AU390" s="143">
        <v>0.5</v>
      </c>
      <c r="AV390" s="236">
        <f>IFERROR(AS:AS/AU:AU,"")</f>
        <v>42</v>
      </c>
      <c r="AW390" s="178" t="str">
        <f>CHOOSE(MATCH(AV:AV,{0,0.1,30,80000000}),"VACIO","30 y -","30 y +","")</f>
        <v>30 y +</v>
      </c>
      <c r="AX390" s="242">
        <v>106</v>
      </c>
      <c r="AY390" s="178" t="str">
        <f ca="1">CHOOSE(MATCH(AX:AX,{0,1,15,30,45,60,80000000}),"VACIO","15 y -","15-29","30-44","45-59","60 y +","")</f>
        <v>60 y +</v>
      </c>
      <c r="AZ390" s="143" t="s">
        <v>76</v>
      </c>
      <c r="BA390" s="144"/>
      <c r="BB390" s="247" t="str">
        <f ca="1" t="shared" si="35"/>
        <v>No Vigente</v>
      </c>
      <c r="BC390" s="143"/>
      <c r="BD390" s="144">
        <v>43882</v>
      </c>
      <c r="BE390" s="144">
        <v>44228</v>
      </c>
      <c r="BF390" s="251" t="str">
        <f ca="1" t="shared" si="36"/>
        <v>activo</v>
      </c>
      <c r="BG390" s="196"/>
    </row>
    <row r="391" s="129" customFormat="1" ht="15" customHeight="1" spans="1:59">
      <c r="A391" s="142" t="s">
        <v>1087</v>
      </c>
      <c r="B391" s="143" t="s">
        <v>1088</v>
      </c>
      <c r="C391" s="143">
        <v>528</v>
      </c>
      <c r="D391" s="144">
        <v>23435</v>
      </c>
      <c r="E391" s="175">
        <f ca="1" t="shared" si="37"/>
        <v>43990</v>
      </c>
      <c r="F391" s="176">
        <f ca="1" t="shared" si="38"/>
        <v>20555</v>
      </c>
      <c r="G391" s="177">
        <f ca="1" t="shared" si="39"/>
        <v>56</v>
      </c>
      <c r="H391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391" s="143">
        <v>1</v>
      </c>
      <c r="J391" s="144">
        <v>42944</v>
      </c>
      <c r="K391" s="143" t="s">
        <v>59</v>
      </c>
      <c r="L391" s="143" t="s">
        <v>70</v>
      </c>
      <c r="M391" s="143"/>
      <c r="N391" s="143" t="s">
        <v>62</v>
      </c>
      <c r="O391" s="143" t="s">
        <v>62</v>
      </c>
      <c r="P391" s="143" t="s">
        <v>63</v>
      </c>
      <c r="Q391" s="143" t="s">
        <v>63</v>
      </c>
      <c r="R391" s="143">
        <v>69</v>
      </c>
      <c r="S391" s="143">
        <v>83.8</v>
      </c>
      <c r="T391" s="143" t="s">
        <v>64</v>
      </c>
      <c r="U391" s="143">
        <v>130</v>
      </c>
      <c r="V391" s="178" t="str">
        <f>CHOOSE(MATCH(U:U,{0,1,140,150,160,800000000}),"VACIO","140 y -","140-150","150-160","&gt;160","")</f>
        <v>140 y -</v>
      </c>
      <c r="W391" s="143">
        <v>86</v>
      </c>
      <c r="X391" s="178" t="str">
        <f>CHOOSE(MATCH(W:W,{0,1,90,120,800000000}),"VACIO","90 y -","90-120","&gt;120","")</f>
        <v>90 y -</v>
      </c>
      <c r="Y391" s="143" t="s">
        <v>63</v>
      </c>
      <c r="Z391" s="143" t="s">
        <v>63</v>
      </c>
      <c r="AA391" s="143" t="s">
        <v>63</v>
      </c>
      <c r="AB391" s="143" t="s">
        <v>63</v>
      </c>
      <c r="AC391" s="143" t="s">
        <v>66</v>
      </c>
      <c r="AD391" s="193" t="s">
        <v>73</v>
      </c>
      <c r="AE391" s="194">
        <v>43826</v>
      </c>
      <c r="AF391" s="195" t="s">
        <v>333</v>
      </c>
      <c r="AG391" s="216" t="s">
        <v>63</v>
      </c>
      <c r="AH391" s="216"/>
      <c r="AI391" s="195"/>
      <c r="AJ391" s="217">
        <v>131</v>
      </c>
      <c r="AK391" s="144">
        <v>43847</v>
      </c>
      <c r="AL391" s="143">
        <v>152</v>
      </c>
      <c r="AM391" s="143">
        <v>77</v>
      </c>
      <c r="AN391" s="178" t="str">
        <f>CHOOSE(MATCH(AM:AM,{0;1;100;800000000}),"VACIO","100 y -","100 y +","")</f>
        <v>100 y -</v>
      </c>
      <c r="AO391" s="143">
        <v>25.9</v>
      </c>
      <c r="AP391" s="143">
        <v>248</v>
      </c>
      <c r="AQ391" s="143">
        <v>7.3</v>
      </c>
      <c r="AR391" s="178" t="str">
        <f>CHOOSE(MATCH(AQ:AQ,{0,1,7,8,9,12,30}),"VACIO","7 y -","7-8","8-9","9-12","&gt;12","")</f>
        <v>7-8</v>
      </c>
      <c r="AS391" s="143"/>
      <c r="AT391" s="178" t="str">
        <f>CHOOSE(MATCH(AS:AS,{0,0.1,30,80000000}),"VACIO","30 y -","30 y +","")</f>
        <v>VACIO</v>
      </c>
      <c r="AU391" s="143">
        <v>0.6</v>
      </c>
      <c r="AV391" s="236">
        <v>0.03</v>
      </c>
      <c r="AW391" s="178" t="str">
        <f>CHOOSE(MATCH(AV:AV,{0,0.1,30,80000000}),"VACIO","30 y -","30 y +","")</f>
        <v>VACIO</v>
      </c>
      <c r="AX391" s="242">
        <v>102</v>
      </c>
      <c r="AY391" s="178" t="str">
        <f ca="1">CHOOSE(MATCH(AX:AX,{0,1,15,30,45,60,80000000}),"VACIO","15 y -","15-29","30-44","45-59","60 y +","")</f>
        <v>60 y +</v>
      </c>
      <c r="AZ391" s="143"/>
      <c r="BA391" s="144">
        <v>42954</v>
      </c>
      <c r="BB391" s="247" t="str">
        <f ca="1" t="shared" si="35"/>
        <v>No Vigente</v>
      </c>
      <c r="BC391" s="143" t="s">
        <v>77</v>
      </c>
      <c r="BD391" s="144">
        <v>43920</v>
      </c>
      <c r="BE391" s="144">
        <v>43983</v>
      </c>
      <c r="BF391" s="251" t="str">
        <f ca="1" t="shared" si="36"/>
        <v>activo</v>
      </c>
      <c r="BG391" s="143"/>
    </row>
    <row r="392" s="129" customFormat="1" ht="15" customHeight="1" spans="1:59">
      <c r="A392" s="145" t="s">
        <v>1089</v>
      </c>
      <c r="B392" s="146" t="s">
        <v>1090</v>
      </c>
      <c r="C392" s="146">
        <v>5314</v>
      </c>
      <c r="D392" s="147">
        <v>18809</v>
      </c>
      <c r="E392" s="175">
        <f ca="1" t="shared" si="37"/>
        <v>43990</v>
      </c>
      <c r="F392" s="176">
        <f ca="1" t="shared" si="38"/>
        <v>25181</v>
      </c>
      <c r="G392" s="177">
        <f ca="1" t="shared" si="39"/>
        <v>68</v>
      </c>
      <c r="H392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392" s="146">
        <v>1</v>
      </c>
      <c r="J392" s="147">
        <v>40316</v>
      </c>
      <c r="K392" s="146" t="s">
        <v>59</v>
      </c>
      <c r="L392" s="146" t="s">
        <v>102</v>
      </c>
      <c r="M392" s="146"/>
      <c r="N392" s="146" t="s">
        <v>62</v>
      </c>
      <c r="O392" s="146" t="s">
        <v>62</v>
      </c>
      <c r="P392" s="143" t="s">
        <v>63</v>
      </c>
      <c r="Q392" s="143" t="s">
        <v>63</v>
      </c>
      <c r="R392" s="146">
        <v>96.5</v>
      </c>
      <c r="S392" s="146">
        <v>100.5</v>
      </c>
      <c r="T392" s="146" t="s">
        <v>64</v>
      </c>
      <c r="U392" s="146">
        <v>120</v>
      </c>
      <c r="V392" s="178" t="str">
        <f>CHOOSE(MATCH(U:U,{0,1,140,150,160,800000000}),"VACIO","140 y -","140-150","150-160","&gt;160","")</f>
        <v>140 y -</v>
      </c>
      <c r="W392" s="146">
        <v>82</v>
      </c>
      <c r="X392" s="178" t="str">
        <f>CHOOSE(MATCH(W:W,{0,1,90,120,800000000}),"VACIO","90 y -","90-120","&gt;120","")</f>
        <v>90 y -</v>
      </c>
      <c r="Y392" s="146" t="s">
        <v>65</v>
      </c>
      <c r="Z392" s="146" t="s">
        <v>65</v>
      </c>
      <c r="AA392" s="146" t="s">
        <v>65</v>
      </c>
      <c r="AB392" s="146" t="s">
        <v>65</v>
      </c>
      <c r="AC392" s="146" t="s">
        <v>72</v>
      </c>
      <c r="AD392" s="196" t="s">
        <v>73</v>
      </c>
      <c r="AE392" s="198">
        <v>43666</v>
      </c>
      <c r="AF392" s="197" t="s">
        <v>73</v>
      </c>
      <c r="AG392" s="219" t="s">
        <v>63</v>
      </c>
      <c r="AH392" s="219"/>
      <c r="AI392" s="197"/>
      <c r="AJ392" s="218">
        <v>117</v>
      </c>
      <c r="AK392" s="147">
        <v>43395</v>
      </c>
      <c r="AL392" s="146">
        <v>130</v>
      </c>
      <c r="AM392" s="146">
        <v>54</v>
      </c>
      <c r="AN392" s="178" t="str">
        <f>CHOOSE(MATCH(AM:AM,{0,1,100,800000000}),"VACIO","100 y -","100 y +","")</f>
        <v>100 y -</v>
      </c>
      <c r="AO392" s="146">
        <v>57</v>
      </c>
      <c r="AP392" s="146">
        <v>93</v>
      </c>
      <c r="AQ392" s="146">
        <v>8.19</v>
      </c>
      <c r="AR392" s="178" t="str">
        <f>CHOOSE(MATCH(AQ:AQ,{0,1,7,8,9,12,30}),"VACIO","7 y -","7-8","8-9","9-12","&gt;12","")</f>
        <v>8-9</v>
      </c>
      <c r="AS392" s="146">
        <v>7</v>
      </c>
      <c r="AT392" s="178" t="str">
        <f>CHOOSE(MATCH(AS:AS,{0;0.1;30;80000000}),"VACIO","30 y -","30 y +","")</f>
        <v>30 y -</v>
      </c>
      <c r="AU392" s="146">
        <v>0.7</v>
      </c>
      <c r="AV392" s="236">
        <v>9.6</v>
      </c>
      <c r="AW392" s="178" t="str">
        <f>CHOOSE(MATCH(AV:AV,{0,0.1,30,80000000}),"VACIO","30 y -","30 y +","")</f>
        <v>30 y -</v>
      </c>
      <c r="AX392" s="242">
        <v>89</v>
      </c>
      <c r="AY392" s="178" t="str">
        <f ca="1">CHOOSE(MATCH(AX:AX,{0;1;15;30;45;60;80000000}),"VACIO","15 y -","15-29","30-44","45-59","60 y +","")</f>
        <v>60 y +</v>
      </c>
      <c r="AZ392" s="146" t="s">
        <v>76</v>
      </c>
      <c r="BA392" s="147">
        <v>43482</v>
      </c>
      <c r="BB392" s="247" t="str">
        <f ca="1" t="shared" si="35"/>
        <v>No Vigente</v>
      </c>
      <c r="BC392" s="146"/>
      <c r="BD392" s="147">
        <v>43666</v>
      </c>
      <c r="BE392" s="147">
        <v>43831</v>
      </c>
      <c r="BF392" s="251" t="str">
        <f ca="1" t="shared" si="36"/>
        <v>activo</v>
      </c>
      <c r="BG392" s="254"/>
    </row>
    <row r="393" s="129" customFormat="1" ht="15" customHeight="1" spans="1:59">
      <c r="A393" s="142" t="s">
        <v>1091</v>
      </c>
      <c r="B393" s="143" t="s">
        <v>1092</v>
      </c>
      <c r="C393" s="143">
        <v>4746</v>
      </c>
      <c r="D393" s="144">
        <v>15813</v>
      </c>
      <c r="E393" s="175">
        <f ca="1" t="shared" si="37"/>
        <v>43990</v>
      </c>
      <c r="F393" s="176">
        <f ca="1" t="shared" si="38"/>
        <v>28177</v>
      </c>
      <c r="G393" s="177">
        <f ca="1" t="shared" si="39"/>
        <v>77</v>
      </c>
      <c r="H39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93" s="143">
        <v>1</v>
      </c>
      <c r="J393" s="144">
        <v>40085</v>
      </c>
      <c r="K393" s="143" t="s">
        <v>59</v>
      </c>
      <c r="L393" s="143" t="s">
        <v>60</v>
      </c>
      <c r="M393" s="143" t="s">
        <v>1093</v>
      </c>
      <c r="N393" s="143" t="s">
        <v>62</v>
      </c>
      <c r="O393" s="143" t="s">
        <v>62</v>
      </c>
      <c r="P393" s="143" t="s">
        <v>65</v>
      </c>
      <c r="Q393" s="143" t="s">
        <v>63</v>
      </c>
      <c r="R393" s="143">
        <v>76</v>
      </c>
      <c r="S393" s="143">
        <v>76.5</v>
      </c>
      <c r="T393" s="146" t="s">
        <v>64</v>
      </c>
      <c r="U393" s="143">
        <v>158</v>
      </c>
      <c r="V393" s="178" t="str">
        <f>CHOOSE(MATCH(U:U,{0,1,140,150,160,800000000}),"VACIO","140 y -","140-150","150-160","&gt;160","")</f>
        <v>150-160</v>
      </c>
      <c r="W393" s="143">
        <v>90</v>
      </c>
      <c r="X393" s="178" t="str">
        <f>CHOOSE(MATCH(W:W,{0,1,90,120,800000000}),"VACIO","90 y -","90-120","&gt;120","")</f>
        <v>90-120</v>
      </c>
      <c r="Y393" s="143" t="s">
        <v>63</v>
      </c>
      <c r="Z393" s="143" t="s">
        <v>65</v>
      </c>
      <c r="AA393" s="143" t="s">
        <v>65</v>
      </c>
      <c r="AB393" s="143" t="s">
        <v>65</v>
      </c>
      <c r="AC393" s="143" t="s">
        <v>72</v>
      </c>
      <c r="AD393" s="193" t="s">
        <v>73</v>
      </c>
      <c r="AE393" s="195"/>
      <c r="AF393" s="195"/>
      <c r="AG393" s="216" t="s">
        <v>63</v>
      </c>
      <c r="AH393" s="216" t="s">
        <v>1094</v>
      </c>
      <c r="AI393" s="194">
        <v>43055</v>
      </c>
      <c r="AJ393" s="217">
        <v>110</v>
      </c>
      <c r="AK393" s="144">
        <v>43515</v>
      </c>
      <c r="AL393" s="143">
        <v>168</v>
      </c>
      <c r="AM393" s="143">
        <v>87</v>
      </c>
      <c r="AN393" s="178" t="str">
        <f>CHOOSE(MATCH(AM:AM,{0,1,100,800000000}),"VACIO","100 y -","100 y +","")</f>
        <v>100 y -</v>
      </c>
      <c r="AO393" s="143">
        <v>32</v>
      </c>
      <c r="AP393" s="143">
        <v>244</v>
      </c>
      <c r="AQ393" s="143"/>
      <c r="AR393" s="178" t="str">
        <f>CHOOSE(MATCH(AQ:AQ,{0,1,7,8,9,12,30}),"VACIO","7 y -","7-8","8-9","9-12","&gt;12","")</f>
        <v>VACIO</v>
      </c>
      <c r="AS393" s="143">
        <v>6</v>
      </c>
      <c r="AT393" s="178" t="str">
        <f>CHOOSE(MATCH(AS:AS,{0,0.1,30,80000000}),"VACIO","30 y -","30 y +","")</f>
        <v>30 y -</v>
      </c>
      <c r="AU393" s="143">
        <v>1.5</v>
      </c>
      <c r="AV393" s="236">
        <v>11.8</v>
      </c>
      <c r="AW393" s="178" t="str">
        <f>CHOOSE(MATCH(AV:AV,{0,0.1,30,80000000}),"VACIO","30 y -","30 y +","")</f>
        <v>30 y -</v>
      </c>
      <c r="AX393" s="242">
        <v>33</v>
      </c>
      <c r="AY393" s="178" t="str">
        <f ca="1">CHOOSE(MATCH(AX:AX,{0;1;15;30;45;60;80000000}),"VACIO","15 y -","15-29","30-44","45-59","60 y +","")</f>
        <v>30-44</v>
      </c>
      <c r="AZ393" s="143" t="s">
        <v>76</v>
      </c>
      <c r="BA393" s="144"/>
      <c r="BB393" s="247" t="str">
        <f ca="1" t="shared" si="35"/>
        <v>No Vigente</v>
      </c>
      <c r="BC393" s="143"/>
      <c r="BD393" s="144">
        <v>43515</v>
      </c>
      <c r="BE393" s="144">
        <v>43647</v>
      </c>
      <c r="BF393" s="251" t="str">
        <f ca="1" t="shared" si="36"/>
        <v>activo</v>
      </c>
      <c r="BG393" s="193"/>
    </row>
    <row r="394" s="129" customFormat="1" ht="15" customHeight="1" spans="1:59">
      <c r="A394" s="142" t="s">
        <v>1095</v>
      </c>
      <c r="B394" s="143" t="s">
        <v>1096</v>
      </c>
      <c r="C394" s="143">
        <v>6747</v>
      </c>
      <c r="D394" s="144">
        <v>18870</v>
      </c>
      <c r="E394" s="175">
        <f ca="1" t="shared" si="37"/>
        <v>43990</v>
      </c>
      <c r="F394" s="176">
        <f ca="1" t="shared" si="38"/>
        <v>25120</v>
      </c>
      <c r="G394" s="177">
        <f ca="1" t="shared" si="39"/>
        <v>68</v>
      </c>
      <c r="H39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394" s="143">
        <v>1</v>
      </c>
      <c r="J394" s="144">
        <v>42415</v>
      </c>
      <c r="K394" s="143" t="s">
        <v>59</v>
      </c>
      <c r="L394" s="143" t="s">
        <v>102</v>
      </c>
      <c r="M394" s="143" t="s">
        <v>323</v>
      </c>
      <c r="N394" s="143"/>
      <c r="O394" s="143"/>
      <c r="P394" s="143" t="s">
        <v>63</v>
      </c>
      <c r="Q394" s="143" t="s">
        <v>63</v>
      </c>
      <c r="R394" s="143">
        <v>65</v>
      </c>
      <c r="S394" s="143">
        <v>74</v>
      </c>
      <c r="T394" s="143" t="s">
        <v>76</v>
      </c>
      <c r="U394" s="143">
        <v>150</v>
      </c>
      <c r="V394" s="178" t="str">
        <f>CHOOSE(MATCH(U:U,{0,1,140,150,160,800000000}),"VACIO","140 y -","140-150","150-160","&gt;160","")</f>
        <v>150-160</v>
      </c>
      <c r="W394" s="143">
        <v>84</v>
      </c>
      <c r="X394" s="178" t="str">
        <f>CHOOSE(MATCH(W:W,{0,1,90,120,800000000}),"VACIO","90 y -","90-120","&gt;120","")</f>
        <v>90 y -</v>
      </c>
      <c r="Y394" s="143" t="s">
        <v>63</v>
      </c>
      <c r="Z394" s="143" t="s">
        <v>65</v>
      </c>
      <c r="AA394" s="143" t="s">
        <v>65</v>
      </c>
      <c r="AB394" s="143" t="s">
        <v>63</v>
      </c>
      <c r="AC394" s="143" t="s">
        <v>72</v>
      </c>
      <c r="AD394" s="193" t="s">
        <v>73</v>
      </c>
      <c r="AE394" s="194">
        <v>43816</v>
      </c>
      <c r="AF394" s="195" t="s">
        <v>74</v>
      </c>
      <c r="AG394" s="216"/>
      <c r="AH394" s="216" t="s">
        <v>404</v>
      </c>
      <c r="AI394" s="194">
        <v>43234</v>
      </c>
      <c r="AJ394" s="217">
        <v>184</v>
      </c>
      <c r="AK394" s="144">
        <v>43264</v>
      </c>
      <c r="AL394" s="143">
        <v>194</v>
      </c>
      <c r="AM394" s="143">
        <v>100</v>
      </c>
      <c r="AN394" s="178" t="str">
        <f>CHOOSE(MATCH(AM:AM,{0,1,100,800000000}),"VACIO","100 y -","100 y +","")</f>
        <v>100 y +</v>
      </c>
      <c r="AO394" s="143">
        <v>66</v>
      </c>
      <c r="AP394" s="143">
        <v>142</v>
      </c>
      <c r="AQ394" s="143">
        <v>10.3</v>
      </c>
      <c r="AR394" s="178" t="str">
        <f>CHOOSE(MATCH(AQ:AQ,{0,1,7,8,9,12,30}),"VACIO","7 y -","7-8","8-9","9-12","&gt;12","")</f>
        <v>9-12</v>
      </c>
      <c r="AS394" s="143">
        <v>500</v>
      </c>
      <c r="AT394" s="178" t="s">
        <v>824</v>
      </c>
      <c r="AU394" s="143">
        <v>0.8</v>
      </c>
      <c r="AV394" s="236">
        <v>509</v>
      </c>
      <c r="AW394" s="178" t="str">
        <f>CHOOSE(MATCH(AV:AV,{0,0.1,30,80000000}),"VACIO","30 y -","30 y +","")</f>
        <v>30 y +</v>
      </c>
      <c r="AX394" s="242">
        <v>76</v>
      </c>
      <c r="AY394" s="178" t="str">
        <f ca="1">CHOOSE(MATCH(AX:AX,{0,1,15,30,45,60,80000000}),"VACIO","15 y -","15-29","30-44","45-59","60 y +","")</f>
        <v>60 y +</v>
      </c>
      <c r="AZ394" s="143" t="s">
        <v>76</v>
      </c>
      <c r="BA394" s="144">
        <v>42992</v>
      </c>
      <c r="BB394" s="247" t="str">
        <f ca="1" t="shared" si="35"/>
        <v>No Vigente</v>
      </c>
      <c r="BC394" s="143" t="s">
        <v>77</v>
      </c>
      <c r="BD394" s="144">
        <v>43816</v>
      </c>
      <c r="BE394" s="144">
        <v>43862</v>
      </c>
      <c r="BF394" s="251" t="str">
        <f ca="1" t="shared" si="36"/>
        <v>activo</v>
      </c>
      <c r="BG394" s="193"/>
    </row>
    <row r="395" s="129" customFormat="1" customHeight="1" spans="1:59">
      <c r="A395" s="142" t="s">
        <v>1097</v>
      </c>
      <c r="B395" s="143" t="s">
        <v>1098</v>
      </c>
      <c r="C395" s="143">
        <v>4202</v>
      </c>
      <c r="D395" s="144">
        <v>15001</v>
      </c>
      <c r="E395" s="175">
        <f ca="1" t="shared" si="37"/>
        <v>43990</v>
      </c>
      <c r="F395" s="176">
        <f ca="1" t="shared" si="38"/>
        <v>28989</v>
      </c>
      <c r="G395" s="177">
        <f ca="1" t="shared" si="39"/>
        <v>79</v>
      </c>
      <c r="H39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95" s="143">
        <v>1</v>
      </c>
      <c r="J395" s="144">
        <v>43019</v>
      </c>
      <c r="K395" s="143" t="s">
        <v>59</v>
      </c>
      <c r="L395" s="143" t="s">
        <v>60</v>
      </c>
      <c r="M395" s="143" t="s">
        <v>411</v>
      </c>
      <c r="N395" s="143" t="s">
        <v>62</v>
      </c>
      <c r="O395" s="143" t="s">
        <v>62</v>
      </c>
      <c r="P395" s="143" t="s">
        <v>63</v>
      </c>
      <c r="Q395" s="143" t="s">
        <v>65</v>
      </c>
      <c r="R395" s="143">
        <v>59.4</v>
      </c>
      <c r="S395" s="143">
        <v>59</v>
      </c>
      <c r="T395" s="143" t="s">
        <v>76</v>
      </c>
      <c r="U395" s="143">
        <v>148</v>
      </c>
      <c r="V395" s="178" t="str">
        <f>CHOOSE(MATCH(U:U,{0,1,140,150,160,800000000}),"VACIO","140 y -","140-150","150-160","&gt;160","")</f>
        <v>140-150</v>
      </c>
      <c r="W395" s="143">
        <v>88</v>
      </c>
      <c r="X395" s="178" t="str">
        <f>CHOOSE(MATCH(W:W,{0,1,90,120,800000000}),"VACIO","90 y -","90-120","&gt;120","")</f>
        <v>90 y -</v>
      </c>
      <c r="Y395" s="143" t="s">
        <v>63</v>
      </c>
      <c r="Z395" s="143" t="s">
        <v>65</v>
      </c>
      <c r="AA395" s="143" t="s">
        <v>63</v>
      </c>
      <c r="AB395" s="143" t="s">
        <v>63</v>
      </c>
      <c r="AC395" s="143" t="s">
        <v>72</v>
      </c>
      <c r="AD395" s="193" t="s">
        <v>73</v>
      </c>
      <c r="AE395" s="194"/>
      <c r="AF395" s="195"/>
      <c r="AG395" s="216" t="s">
        <v>63</v>
      </c>
      <c r="AH395" s="216" t="s">
        <v>404</v>
      </c>
      <c r="AI395" s="194">
        <v>43698</v>
      </c>
      <c r="AJ395" s="217">
        <v>84</v>
      </c>
      <c r="AK395" s="144">
        <v>43833</v>
      </c>
      <c r="AL395" s="143">
        <v>231</v>
      </c>
      <c r="AM395" s="143">
        <v>133</v>
      </c>
      <c r="AN395" s="178" t="str">
        <f>CHOOSE(MATCH(AM:AM,{0,1,100,800000000}),"VACIO","100 y -","100 y +","")</f>
        <v>100 y +</v>
      </c>
      <c r="AO395" s="143">
        <v>68</v>
      </c>
      <c r="AP395" s="143">
        <v>149</v>
      </c>
      <c r="AQ395" s="143"/>
      <c r="AR395" s="178" t="str">
        <f>CHOOSE(MATCH(AQ:AQ,{0,1,7,8,9,12,30}),"VACIO","7 y -","7-8","8-9","9-12","&gt;12","")</f>
        <v>VACIO</v>
      </c>
      <c r="AS395" s="143">
        <v>77.9</v>
      </c>
      <c r="AT395" s="178" t="str">
        <f>CHOOSE(MATCH(AS:AS,{0,0.1,30,80000000}),"VACIO","30 y -","30 y +","")</f>
        <v>30 y +</v>
      </c>
      <c r="AU395" s="143">
        <v>0.6</v>
      </c>
      <c r="AV395" s="236">
        <v>0.5</v>
      </c>
      <c r="AW395" s="178" t="str">
        <f>CHOOSE(MATCH(AV:AV,{0,0.1,30,80000000}),"VACIO","30 y -","30 y +","")</f>
        <v>30 y -</v>
      </c>
      <c r="AX395" s="242">
        <v>86.7</v>
      </c>
      <c r="AY395" s="178" t="str">
        <f ca="1">CHOOSE(MATCH(AX:AX,{0,1,15,30,45,60,80000000}),"VACIO","15 y -","15-29","30-44","45-59","60 y +","")</f>
        <v>60 y +</v>
      </c>
      <c r="AZ395" s="143"/>
      <c r="BA395" s="144"/>
      <c r="BB395" s="247" t="str">
        <f ca="1" t="shared" si="35"/>
        <v>No Vigente</v>
      </c>
      <c r="BC395" s="143"/>
      <c r="BD395" s="144">
        <v>43859</v>
      </c>
      <c r="BE395" s="144">
        <v>44013</v>
      </c>
      <c r="BF395" s="251" t="str">
        <f ca="1" t="shared" si="36"/>
        <v>activo</v>
      </c>
      <c r="BG395" s="193"/>
    </row>
    <row r="396" s="129" customFormat="1" ht="15" customHeight="1" spans="1:59">
      <c r="A396" s="142" t="s">
        <v>1099</v>
      </c>
      <c r="B396" s="143" t="s">
        <v>1100</v>
      </c>
      <c r="C396" s="143">
        <v>5005</v>
      </c>
      <c r="D396" s="144">
        <v>27514</v>
      </c>
      <c r="E396" s="175">
        <f ca="1" t="shared" si="37"/>
        <v>43990</v>
      </c>
      <c r="F396" s="176">
        <f ca="1" t="shared" si="38"/>
        <v>16476</v>
      </c>
      <c r="G396" s="177">
        <f ca="1" t="shared" si="39"/>
        <v>45</v>
      </c>
      <c r="H396" s="178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396" s="143">
        <v>1</v>
      </c>
      <c r="J396" s="144">
        <v>42769</v>
      </c>
      <c r="K396" s="143" t="s">
        <v>59</v>
      </c>
      <c r="L396" s="143" t="s">
        <v>60</v>
      </c>
      <c r="M396" s="143"/>
      <c r="N396" s="143" t="s">
        <v>62</v>
      </c>
      <c r="O396" s="143" t="s">
        <v>62</v>
      </c>
      <c r="P396" s="143" t="s">
        <v>63</v>
      </c>
      <c r="Q396" s="143" t="s">
        <v>63</v>
      </c>
      <c r="R396" s="143">
        <v>73.5</v>
      </c>
      <c r="S396" s="143">
        <v>74</v>
      </c>
      <c r="T396" s="143" t="s">
        <v>85</v>
      </c>
      <c r="U396" s="143">
        <v>120</v>
      </c>
      <c r="V396" s="178" t="str">
        <f>CHOOSE(MATCH(U:U,{0,1,140,150,160,800000000}),"VACIO","140 y -","140-150","150-160","&gt;160","")</f>
        <v>140 y -</v>
      </c>
      <c r="W396" s="143">
        <v>80</v>
      </c>
      <c r="X396" s="178" t="str">
        <f>CHOOSE(MATCH(W:W,{0,1,90,120,800000000}),"VACIO","90 y -","90-120","&gt;120","")</f>
        <v>90 y -</v>
      </c>
      <c r="Y396" s="143" t="s">
        <v>63</v>
      </c>
      <c r="Z396" s="143" t="s">
        <v>65</v>
      </c>
      <c r="AA396" s="143" t="s">
        <v>63</v>
      </c>
      <c r="AB396" s="143" t="s">
        <v>63</v>
      </c>
      <c r="AC396" s="143" t="s">
        <v>66</v>
      </c>
      <c r="AD396" s="193" t="s">
        <v>74</v>
      </c>
      <c r="AE396" s="195"/>
      <c r="AF396" s="195"/>
      <c r="AG396" s="216" t="s">
        <v>63</v>
      </c>
      <c r="AH396" s="216"/>
      <c r="AI396" s="195"/>
      <c r="AJ396" s="217">
        <v>87</v>
      </c>
      <c r="AK396" s="144">
        <v>42656</v>
      </c>
      <c r="AL396" s="143">
        <v>214</v>
      </c>
      <c r="AM396" s="143">
        <v>135</v>
      </c>
      <c r="AN396" s="178" t="str">
        <f>CHOOSE(MATCH(AM:AM,{0;1;100;800000000}),"VACIO","100 y -","100 y +","")</f>
        <v>100 y +</v>
      </c>
      <c r="AO396" s="143">
        <v>55</v>
      </c>
      <c r="AP396" s="143">
        <v>115</v>
      </c>
      <c r="AQ396" s="143"/>
      <c r="AR396" s="178" t="str">
        <f>CHOOSE(MATCH(AQ:AQ,{0,1,7,8,9,12,30}),"VACIO","7 y -","7-8","8-9","9-12","&gt;12","")</f>
        <v>VACIO</v>
      </c>
      <c r="AS396" s="143"/>
      <c r="AT396" s="178" t="str">
        <f>CHOOSE(MATCH(AS:AS,{0,0.1,30,80000000}),"VACIO","30 y -","30 y +","")</f>
        <v>VACIO</v>
      </c>
      <c r="AU396" s="143">
        <v>1</v>
      </c>
      <c r="AV396" s="236"/>
      <c r="AW396" s="178" t="str">
        <f>CHOOSE(MATCH(AV:AV,{0,0.1,30,80000000}),"VACIO","30 y -","30 y +","")</f>
        <v>VACIO</v>
      </c>
      <c r="AX396" s="242">
        <v>69</v>
      </c>
      <c r="AY396" s="178" t="str">
        <f ca="1">CHOOSE(MATCH(AX:AX,{0,1,15,30,45,60,80000000}),"VACIO","15 y -","15-29","30-44","45-59","60 y +","")</f>
        <v>60 y +</v>
      </c>
      <c r="AZ396" s="143"/>
      <c r="BA396" s="144"/>
      <c r="BB396" s="247" t="str">
        <f ca="1" t="shared" si="35"/>
        <v>No Vigente</v>
      </c>
      <c r="BC396" s="143"/>
      <c r="BD396" s="144">
        <v>43713</v>
      </c>
      <c r="BE396" s="144">
        <v>43862</v>
      </c>
      <c r="BF396" s="251" t="str">
        <f ca="1" t="shared" si="36"/>
        <v>activo</v>
      </c>
      <c r="BG396" s="193"/>
    </row>
    <row r="397" s="129" customFormat="1" ht="15" customHeight="1" spans="1:59">
      <c r="A397" s="145" t="s">
        <v>1101</v>
      </c>
      <c r="B397" s="146" t="s">
        <v>1102</v>
      </c>
      <c r="C397" s="146">
        <v>5276</v>
      </c>
      <c r="D397" s="147">
        <v>16227</v>
      </c>
      <c r="E397" s="175">
        <f ca="1" t="shared" si="37"/>
        <v>43990</v>
      </c>
      <c r="F397" s="176">
        <f ca="1" t="shared" si="38"/>
        <v>27763</v>
      </c>
      <c r="G397" s="177">
        <f ca="1" t="shared" si="39"/>
        <v>76</v>
      </c>
      <c r="H39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397" s="146">
        <v>1</v>
      </c>
      <c r="J397" s="147">
        <v>40311</v>
      </c>
      <c r="K397" s="146" t="s">
        <v>59</v>
      </c>
      <c r="L397" s="146" t="s">
        <v>102</v>
      </c>
      <c r="M397" s="146" t="s">
        <v>131</v>
      </c>
      <c r="N397" s="146" t="s">
        <v>62</v>
      </c>
      <c r="O397" s="146" t="s">
        <v>62</v>
      </c>
      <c r="P397" s="143" t="s">
        <v>63</v>
      </c>
      <c r="Q397" s="143" t="s">
        <v>63</v>
      </c>
      <c r="R397" s="146">
        <v>92.4</v>
      </c>
      <c r="S397" s="146">
        <v>85</v>
      </c>
      <c r="T397" s="146" t="s">
        <v>64</v>
      </c>
      <c r="U397" s="146">
        <v>124</v>
      </c>
      <c r="V397" s="178" t="str">
        <f>CHOOSE(MATCH(U:U,{0,1,140,150,160,800000000}),"VACIO","140 y -","140-150","150-160","&gt;160","")</f>
        <v>140 y -</v>
      </c>
      <c r="W397" s="146">
        <v>72</v>
      </c>
      <c r="X397" s="178" t="str">
        <f>CHOOSE(MATCH(W:W,{0,1,90,120,800000000}),"VACIO","90 y -","90-120","&gt;120","")</f>
        <v>90 y -</v>
      </c>
      <c r="Y397" s="146" t="s">
        <v>65</v>
      </c>
      <c r="Z397" s="146" t="s">
        <v>65</v>
      </c>
      <c r="AA397" s="146" t="s">
        <v>65</v>
      </c>
      <c r="AB397" s="146" t="s">
        <v>65</v>
      </c>
      <c r="AC397" s="146" t="s">
        <v>66</v>
      </c>
      <c r="AD397" s="196" t="s">
        <v>73</v>
      </c>
      <c r="AE397" s="198">
        <v>43677</v>
      </c>
      <c r="AF397" s="197" t="s">
        <v>73</v>
      </c>
      <c r="AG397" s="219" t="s">
        <v>63</v>
      </c>
      <c r="AH397" s="219" t="s">
        <v>1103</v>
      </c>
      <c r="AI397" s="198">
        <v>43745</v>
      </c>
      <c r="AJ397" s="218">
        <v>78</v>
      </c>
      <c r="AK397" s="147">
        <v>43705</v>
      </c>
      <c r="AL397" s="146">
        <v>203</v>
      </c>
      <c r="AM397" s="146">
        <v>144</v>
      </c>
      <c r="AN397" s="178" t="str">
        <f>CHOOSE(MATCH(AM:AM,{0,1,100,800000000}),"VACIO","100 y -","100 y +","")</f>
        <v>100 y +</v>
      </c>
      <c r="AO397" s="146">
        <v>42</v>
      </c>
      <c r="AP397" s="146">
        <v>92</v>
      </c>
      <c r="AQ397" s="146">
        <v>9.8</v>
      </c>
      <c r="AR397" s="178" t="str">
        <f>CHOOSE(MATCH(AQ:AQ,{0,1,7,8,9,12,30}),"VACIO","7 y -","7-8","8-9","9-12","&gt;12","")</f>
        <v>9-12</v>
      </c>
      <c r="AS397" s="146">
        <v>6</v>
      </c>
      <c r="AT397" s="178" t="str">
        <f>CHOOSE(MATCH(AS:AS,{0,0.1,30,80000000}),"VACIO","30 y -","30 y +","")</f>
        <v>30 y -</v>
      </c>
      <c r="AU397" s="146">
        <v>0.8</v>
      </c>
      <c r="AV397" s="236">
        <v>13.3</v>
      </c>
      <c r="AW397" s="178" t="str">
        <f>CHOOSE(MATCH(AV:AV,{0,0.1,30,80000000}),"VACIO","30 y -","30 y +","")</f>
        <v>30 y -</v>
      </c>
      <c r="AX397" s="242">
        <v>77</v>
      </c>
      <c r="AY397" s="178" t="str">
        <f ca="1">CHOOSE(MATCH(AX:AX,{0,1,15,30,45,60,80000000}),"VACIO","15 y -","15-29","30-44","45-59","60 y +","")</f>
        <v>60 y +</v>
      </c>
      <c r="AZ397" s="146" t="s">
        <v>76</v>
      </c>
      <c r="BA397" s="147">
        <v>43420</v>
      </c>
      <c r="BB397" s="247" t="str">
        <f ca="1" t="shared" si="35"/>
        <v>No Vigente</v>
      </c>
      <c r="BC397" s="146"/>
      <c r="BD397" s="147">
        <v>43745</v>
      </c>
      <c r="BE397" s="147">
        <v>43862</v>
      </c>
      <c r="BF397" s="251" t="str">
        <f ca="1" t="shared" si="36"/>
        <v>activo</v>
      </c>
      <c r="BG397" s="306"/>
    </row>
    <row r="398" s="129" customFormat="1" ht="15" customHeight="1" spans="1:59">
      <c r="A398" s="145" t="s">
        <v>1104</v>
      </c>
      <c r="B398" s="146" t="s">
        <v>1105</v>
      </c>
      <c r="C398" s="146">
        <v>425</v>
      </c>
      <c r="D398" s="147">
        <v>12632</v>
      </c>
      <c r="E398" s="175">
        <f ca="1" t="shared" si="37"/>
        <v>43990</v>
      </c>
      <c r="F398" s="176">
        <f ca="1" t="shared" si="38"/>
        <v>31358</v>
      </c>
      <c r="G398" s="177">
        <f ca="1" t="shared" si="39"/>
        <v>85</v>
      </c>
      <c r="H398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398" s="146">
        <v>1</v>
      </c>
      <c r="J398" s="147">
        <v>40171</v>
      </c>
      <c r="K398" s="146" t="s">
        <v>59</v>
      </c>
      <c r="L398" s="146" t="s">
        <v>60</v>
      </c>
      <c r="M398" s="146" t="s">
        <v>1106</v>
      </c>
      <c r="N398" s="146" t="s">
        <v>62</v>
      </c>
      <c r="O398" s="146" t="s">
        <v>62</v>
      </c>
      <c r="P398" s="143" t="s">
        <v>63</v>
      </c>
      <c r="Q398" s="143" t="s">
        <v>63</v>
      </c>
      <c r="R398" s="146">
        <v>66</v>
      </c>
      <c r="S398" s="146">
        <v>60</v>
      </c>
      <c r="T398" s="146" t="s">
        <v>76</v>
      </c>
      <c r="U398" s="146">
        <v>126</v>
      </c>
      <c r="V398" s="178" t="str">
        <f>CHOOSE(MATCH(U:U,{0,1,140,150,160,800000000}),"VACIO","140 y -","140-150","150-160","&gt;160","")</f>
        <v>140 y -</v>
      </c>
      <c r="W398" s="146">
        <v>72</v>
      </c>
      <c r="X398" s="178" t="str">
        <f>CHOOSE(MATCH(W:W,{0;1;90;120;800000000}),"VACIO","90 y -","90-120","&gt;120","")</f>
        <v>90 y -</v>
      </c>
      <c r="Y398" s="146" t="s">
        <v>63</v>
      </c>
      <c r="Z398" s="146" t="s">
        <v>63</v>
      </c>
      <c r="AA398" s="146" t="s">
        <v>65</v>
      </c>
      <c r="AB398" s="146" t="s">
        <v>65</v>
      </c>
      <c r="AC398" s="146" t="s">
        <v>72</v>
      </c>
      <c r="AD398" s="196" t="s">
        <v>74</v>
      </c>
      <c r="AE398" s="198"/>
      <c r="AF398" s="197"/>
      <c r="AG398" s="219"/>
      <c r="AH398" s="219" t="s">
        <v>1107</v>
      </c>
      <c r="AI398" s="198">
        <v>43400</v>
      </c>
      <c r="AJ398" s="218">
        <v>89</v>
      </c>
      <c r="AK398" s="147">
        <v>43370</v>
      </c>
      <c r="AL398" s="146">
        <v>131</v>
      </c>
      <c r="AM398" s="146">
        <v>52</v>
      </c>
      <c r="AN398" s="178" t="str">
        <f>CHOOSE(MATCH(AM:AM,{0,1,100,800000000}),"VACIO","100 y -","100 y +","")</f>
        <v>100 y -</v>
      </c>
      <c r="AO398" s="146">
        <v>54</v>
      </c>
      <c r="AP398" s="146">
        <v>176</v>
      </c>
      <c r="AQ398" s="146"/>
      <c r="AR398" s="178" t="str">
        <f>CHOOSE(MATCH(AQ:AQ,{0;1;7;8;9;12;30}),"VACIO","7 y -","7-8","8-9","9-12","&gt;12","")</f>
        <v>VACIO</v>
      </c>
      <c r="AS398" s="146">
        <v>112</v>
      </c>
      <c r="AT398" s="178" t="str">
        <f>CHOOSE(MATCH(AS:AS,{0;0.1;30;80000000}),"VACIO","30 y -","30 y +","")</f>
        <v>30 y +</v>
      </c>
      <c r="AU398" s="146">
        <v>0.9</v>
      </c>
      <c r="AV398" s="236"/>
      <c r="AW398" s="178" t="str">
        <f>CHOOSE(MATCH(AV:AV,{0,0.1,30,80000000}),"VACIO","30 y -","30 y +","")</f>
        <v>VACIO</v>
      </c>
      <c r="AX398" s="242">
        <v>58</v>
      </c>
      <c r="AY398" s="178" t="str">
        <f ca="1">CHOOSE(MATCH(AX:AX,{0,1,15,30,45,60,80000000}),"VACIO","15 y -","15-29","30-44","45-59","60 y +","")</f>
        <v>45-59</v>
      </c>
      <c r="AZ398" s="146" t="s">
        <v>76</v>
      </c>
      <c r="BA398" s="147"/>
      <c r="BB398" s="247" t="str">
        <f ca="1" t="shared" si="35"/>
        <v>No Vigente</v>
      </c>
      <c r="BC398" s="146"/>
      <c r="BD398" s="147">
        <v>43867</v>
      </c>
      <c r="BE398" s="144">
        <v>43922</v>
      </c>
      <c r="BF398" s="251" t="str">
        <f ca="1" t="shared" si="36"/>
        <v>activo</v>
      </c>
      <c r="BG398" s="193"/>
    </row>
    <row r="399" s="129" customFormat="1" ht="15" customHeight="1" spans="1:59">
      <c r="A399" s="145" t="s">
        <v>1108</v>
      </c>
      <c r="B399" s="146" t="s">
        <v>1109</v>
      </c>
      <c r="C399" s="146">
        <v>4672</v>
      </c>
      <c r="D399" s="147">
        <v>17899</v>
      </c>
      <c r="E399" s="175">
        <f ca="1" t="shared" si="37"/>
        <v>43990</v>
      </c>
      <c r="F399" s="176">
        <f ca="1" t="shared" si="38"/>
        <v>26091</v>
      </c>
      <c r="G399" s="177">
        <f ca="1" t="shared" si="39"/>
        <v>71</v>
      </c>
      <c r="H39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399" s="146">
        <v>1</v>
      </c>
      <c r="J399" s="147">
        <v>39995</v>
      </c>
      <c r="K399" s="146" t="s">
        <v>59</v>
      </c>
      <c r="L399" s="146" t="s">
        <v>60</v>
      </c>
      <c r="M399" s="146" t="s">
        <v>411</v>
      </c>
      <c r="N399" s="146"/>
      <c r="O399" s="146"/>
      <c r="P399" s="143" t="s">
        <v>63</v>
      </c>
      <c r="Q399" s="143" t="s">
        <v>63</v>
      </c>
      <c r="R399" s="146">
        <v>72.5</v>
      </c>
      <c r="S399" s="146">
        <v>78</v>
      </c>
      <c r="T399" s="146" t="s">
        <v>64</v>
      </c>
      <c r="U399" s="146">
        <v>120</v>
      </c>
      <c r="V399" s="178" t="str">
        <f>CHOOSE(MATCH(U:U,{0,1,140,150,160,800000000}),"VACIO","140 y -","140-150","150-160","&gt;160","")</f>
        <v>140 y -</v>
      </c>
      <c r="W399" s="146">
        <v>80</v>
      </c>
      <c r="X399" s="178" t="str">
        <f>CHOOSE(MATCH(W:W,{0,1,90,120,800000000}),"VACIO","90 y -","90-120","&gt;120","")</f>
        <v>90 y -</v>
      </c>
      <c r="Y399" s="146" t="s">
        <v>63</v>
      </c>
      <c r="Z399" s="146" t="s">
        <v>65</v>
      </c>
      <c r="AA399" s="146" t="s">
        <v>63</v>
      </c>
      <c r="AB399" s="146" t="s">
        <v>63</v>
      </c>
      <c r="AC399" s="146" t="s">
        <v>72</v>
      </c>
      <c r="AD399" s="196" t="s">
        <v>67</v>
      </c>
      <c r="AE399" s="197"/>
      <c r="AF399" s="197"/>
      <c r="AG399" s="219"/>
      <c r="AH399" s="226" t="s">
        <v>1110</v>
      </c>
      <c r="AI399" s="198"/>
      <c r="AJ399" s="218">
        <v>107</v>
      </c>
      <c r="AK399" s="147">
        <v>42776</v>
      </c>
      <c r="AL399" s="146">
        <v>215</v>
      </c>
      <c r="AM399" s="146">
        <v>128</v>
      </c>
      <c r="AN399" s="178" t="str">
        <f>CHOOSE(MATCH(AM:AM,{0,1,100,800000000}),"VACIO","100 y -","100 y +","")</f>
        <v>100 y +</v>
      </c>
      <c r="AO399" s="146">
        <v>67</v>
      </c>
      <c r="AP399" s="146">
        <v>98</v>
      </c>
      <c r="AQ399" s="146"/>
      <c r="AR399" s="178" t="str">
        <f>CHOOSE(MATCH(AQ:AQ,{0,1,7,8,9,12,30}),"VACIO","7 y -","7-8","8-9","9-12","&gt;12","")</f>
        <v>VACIO</v>
      </c>
      <c r="AS399" s="146"/>
      <c r="AT399" s="178" t="str">
        <f>CHOOSE(MATCH(AS:AS,{0;0.1;30;80000000}),"VACIO","30 y -","30 y +","")</f>
        <v>VACIO</v>
      </c>
      <c r="AU399" s="146">
        <v>0.7</v>
      </c>
      <c r="AV399" s="236"/>
      <c r="AW399" s="178" t="str">
        <f>CHOOSE(MATCH(AV:AV,{0,0.1,30,80000000}),"VACIO","30 y -","30 y +","")</f>
        <v>VACIO</v>
      </c>
      <c r="AX399" s="242">
        <v>90.2</v>
      </c>
      <c r="AY399" s="178" t="str">
        <f ca="1">CHOOSE(MATCH(AX:AX,{0;1;15;30;45;60;80000000}),"VACIO","15 y -","15-29","30-44","45-59","60 y +","")</f>
        <v>60 y +</v>
      </c>
      <c r="AZ399" s="146" t="s">
        <v>76</v>
      </c>
      <c r="BA399" s="147"/>
      <c r="BB399" s="247" t="str">
        <f ca="1" t="shared" si="35"/>
        <v>No Vigente</v>
      </c>
      <c r="BC399" s="146"/>
      <c r="BD399" s="147">
        <v>43132</v>
      </c>
      <c r="BE399" s="147">
        <v>43171</v>
      </c>
      <c r="BF399" s="251" t="str">
        <f ca="1" t="shared" si="36"/>
        <v>pasivo</v>
      </c>
      <c r="BG399" s="193"/>
    </row>
    <row r="400" s="129" customFormat="1" ht="15" customHeight="1" spans="1:59">
      <c r="A400" s="145" t="s">
        <v>1111</v>
      </c>
      <c r="B400" s="146" t="s">
        <v>1112</v>
      </c>
      <c r="C400" s="146">
        <v>5409</v>
      </c>
      <c r="D400" s="147">
        <v>21534</v>
      </c>
      <c r="E400" s="175">
        <f ca="1" t="shared" si="37"/>
        <v>43990</v>
      </c>
      <c r="F400" s="176">
        <f ca="1" t="shared" si="38"/>
        <v>22456</v>
      </c>
      <c r="G400" s="177">
        <f ca="1" t="shared" si="39"/>
        <v>61</v>
      </c>
      <c r="H40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00" s="146">
        <v>1</v>
      </c>
      <c r="J400" s="147">
        <v>40385</v>
      </c>
      <c r="K400" s="146" t="s">
        <v>59</v>
      </c>
      <c r="L400" s="146" t="s">
        <v>60</v>
      </c>
      <c r="M400" s="146"/>
      <c r="N400" s="146" t="s">
        <v>62</v>
      </c>
      <c r="O400" s="146" t="s">
        <v>62</v>
      </c>
      <c r="P400" s="143" t="s">
        <v>63</v>
      </c>
      <c r="Q400" s="143" t="s">
        <v>63</v>
      </c>
      <c r="R400" s="146">
        <v>73</v>
      </c>
      <c r="S400" s="146">
        <v>71.5</v>
      </c>
      <c r="T400" s="146" t="s">
        <v>64</v>
      </c>
      <c r="U400" s="146">
        <v>130</v>
      </c>
      <c r="V400" s="178" t="str">
        <f>CHOOSE(MATCH(U:U,{0,1,140,150,160,800000000}),"VACIO","140 y -","140-150","150-160","&gt;160","")</f>
        <v>140 y -</v>
      </c>
      <c r="W400" s="146">
        <v>80</v>
      </c>
      <c r="X400" s="178" t="str">
        <f>CHOOSE(MATCH(W:W,{0;1;90;120;800000000}),"VACIO","90 y -","90-120","&gt;120","")</f>
        <v>90 y -</v>
      </c>
      <c r="Y400" s="146" t="s">
        <v>63</v>
      </c>
      <c r="Z400" s="146" t="s">
        <v>65</v>
      </c>
      <c r="AA400" s="146" t="s">
        <v>65</v>
      </c>
      <c r="AB400" s="146" t="s">
        <v>65</v>
      </c>
      <c r="AC400" s="146" t="s">
        <v>593</v>
      </c>
      <c r="AD400" s="196" t="s">
        <v>67</v>
      </c>
      <c r="AE400" s="197"/>
      <c r="AF400" s="197"/>
      <c r="AG400" s="219" t="s">
        <v>63</v>
      </c>
      <c r="AH400" s="219"/>
      <c r="AI400" s="197"/>
      <c r="AJ400" s="218">
        <v>102</v>
      </c>
      <c r="AK400" s="147">
        <v>43328</v>
      </c>
      <c r="AL400" s="146">
        <v>212</v>
      </c>
      <c r="AM400" s="146">
        <v>138</v>
      </c>
      <c r="AN400" s="178" t="str">
        <f>CHOOSE(MATCH(AM:AM,{0,1,100,800000000}),"VACIO","100 y -","100 y +","")</f>
        <v>100 y +</v>
      </c>
      <c r="AO400" s="146">
        <v>48</v>
      </c>
      <c r="AP400" s="146">
        <v>132</v>
      </c>
      <c r="AQ400" s="146"/>
      <c r="AR400" s="178" t="str">
        <f>CHOOSE(MATCH(AQ:AQ,{0,1,7,8,9,12,30}),"VACIO","7 y -","7-8","8-9","9-12","&gt;12","")</f>
        <v>VACIO</v>
      </c>
      <c r="AS400" s="146">
        <v>5</v>
      </c>
      <c r="AT400" s="178" t="str">
        <f>CHOOSE(MATCH(AS:AS,{0,0.1,30,80000000}),"VACIO","30 y -","30 y +","")</f>
        <v>30 y -</v>
      </c>
      <c r="AU400" s="146">
        <v>0.7</v>
      </c>
      <c r="AV400" s="236">
        <f>IFERROR(AS:AS/AU:AU,"")</f>
        <v>7.14285714285714</v>
      </c>
      <c r="AW400" s="178" t="str">
        <f>CHOOSE(MATCH(AV:AV,{0,0.1,30,80000000}),"VACIO","30 y -","30 y +","")</f>
        <v>30 y -</v>
      </c>
      <c r="AX400" s="242">
        <v>94</v>
      </c>
      <c r="AY400" s="178" t="str">
        <f ca="1">CHOOSE(MATCH(AX:AX,{0;1;15;30;45;60;80000000}),"VACIO","15 y -","15-29","30-44","45-59","60 y +","")</f>
        <v>60 y +</v>
      </c>
      <c r="AZ400" s="146" t="s">
        <v>76</v>
      </c>
      <c r="BA400" s="147"/>
      <c r="BB400" s="247" t="str">
        <f ca="1" t="shared" si="35"/>
        <v>No Vigente</v>
      </c>
      <c r="BC400" s="146"/>
      <c r="BD400" s="147">
        <v>43822</v>
      </c>
      <c r="BE400" s="147">
        <v>43952</v>
      </c>
      <c r="BF400" s="251" t="str">
        <f ca="1" t="shared" si="36"/>
        <v>activo</v>
      </c>
      <c r="BG400" s="196"/>
    </row>
    <row r="401" s="52" customFormat="1" ht="15" customHeight="1" spans="1:59">
      <c r="A401" s="148" t="s">
        <v>1113</v>
      </c>
      <c r="B401" s="149" t="s">
        <v>1114</v>
      </c>
      <c r="C401" s="149">
        <v>1464</v>
      </c>
      <c r="D401" s="150">
        <v>12137</v>
      </c>
      <c r="E401" s="175">
        <f ca="1" t="shared" si="37"/>
        <v>43990</v>
      </c>
      <c r="F401" s="176">
        <f ca="1" t="shared" si="38"/>
        <v>31853</v>
      </c>
      <c r="G401" s="64">
        <f ca="1" t="shared" si="39"/>
        <v>87</v>
      </c>
      <c r="H401" s="65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01" s="149">
        <v>1</v>
      </c>
      <c r="J401" s="150">
        <v>37127</v>
      </c>
      <c r="K401" s="149" t="s">
        <v>59</v>
      </c>
      <c r="L401" s="149" t="s">
        <v>102</v>
      </c>
      <c r="M401" s="149" t="s">
        <v>1115</v>
      </c>
      <c r="N401" s="149" t="s">
        <v>62</v>
      </c>
      <c r="O401" s="149" t="s">
        <v>62</v>
      </c>
      <c r="P401" s="56" t="s">
        <v>63</v>
      </c>
      <c r="Q401" s="56" t="s">
        <v>63</v>
      </c>
      <c r="R401" s="149">
        <v>61</v>
      </c>
      <c r="S401" s="149">
        <v>48</v>
      </c>
      <c r="T401" s="149" t="s">
        <v>76</v>
      </c>
      <c r="U401" s="149">
        <v>110</v>
      </c>
      <c r="V401" s="178" t="str">
        <f>CHOOSE(MATCH(U:U,{0,1,140,150,160,800000000}),"VACIO","140 y -","140-150","150-160","&gt;160","")</f>
        <v>140 y -</v>
      </c>
      <c r="W401" s="149">
        <v>60</v>
      </c>
      <c r="X401" s="178" t="str">
        <f>CHOOSE(MATCH(W:W,{0,1,90,120,800000000}),"VACIO","90 y -","90-120","&gt;120","")</f>
        <v>90 y -</v>
      </c>
      <c r="Y401" s="149" t="s">
        <v>442</v>
      </c>
      <c r="Z401" s="149" t="s">
        <v>65</v>
      </c>
      <c r="AA401" s="149" t="s">
        <v>65</v>
      </c>
      <c r="AB401" s="149" t="s">
        <v>65</v>
      </c>
      <c r="AC401" s="149" t="s">
        <v>72</v>
      </c>
      <c r="AD401" s="199" t="s">
        <v>73</v>
      </c>
      <c r="AE401" s="201">
        <v>42934</v>
      </c>
      <c r="AF401" s="200" t="s">
        <v>74</v>
      </c>
      <c r="AG401" s="220"/>
      <c r="AH401" s="220" t="s">
        <v>139</v>
      </c>
      <c r="AI401" s="201">
        <v>43517</v>
      </c>
      <c r="AJ401" s="221">
        <v>111</v>
      </c>
      <c r="AK401" s="150">
        <v>43330</v>
      </c>
      <c r="AL401" s="149">
        <v>202</v>
      </c>
      <c r="AM401" s="149">
        <v>127</v>
      </c>
      <c r="AN401" s="178" t="str">
        <f>CHOOSE(MATCH(AM:AM,{0,1,100,800000000}),"VACIO","100 y -","100 y +","")</f>
        <v>100 y +</v>
      </c>
      <c r="AO401" s="149">
        <v>53</v>
      </c>
      <c r="AP401" s="149">
        <v>109</v>
      </c>
      <c r="AQ401" s="149">
        <v>6.3</v>
      </c>
      <c r="AR401" s="178" t="str">
        <f>CHOOSE(MATCH(AQ:AQ,{0;1;7;8;9;12;30}),"VACIO","7 y -","7-8","8-9","9-12","&gt;12","")</f>
        <v>7 y -</v>
      </c>
      <c r="AS401" s="149">
        <v>36</v>
      </c>
      <c r="AT401" s="178" t="str">
        <f>CHOOSE(MATCH(AS:AS,{0,0.1,30,80000000}),"VACIO","30 y -","30 y +","")</f>
        <v>30 y +</v>
      </c>
      <c r="AU401" s="149">
        <v>0.8</v>
      </c>
      <c r="AV401" s="81">
        <f>IFERROR(AS:AS/AU:AU,"")</f>
        <v>45</v>
      </c>
      <c r="AW401" s="178" t="str">
        <f>CHOOSE(MATCH(AV:AV,{0,0.1,30,80000000}),"VACIO","30 y -","30 y +","")</f>
        <v>30 y +</v>
      </c>
      <c r="AX401" s="83">
        <v>67</v>
      </c>
      <c r="AY401" s="178" t="str">
        <f ca="1">CHOOSE(MATCH(AX:AX,{0,1,15,30,45,60,80000000}),"VACIO","15 y -","15-29","30-44","45-59","60 y +","")</f>
        <v>60 y +</v>
      </c>
      <c r="AZ401" s="149" t="s">
        <v>457</v>
      </c>
      <c r="BA401" s="150">
        <v>43482</v>
      </c>
      <c r="BB401" s="85" t="str">
        <f ca="1" t="shared" si="35"/>
        <v>No Vigente</v>
      </c>
      <c r="BC401" s="149"/>
      <c r="BD401" s="150">
        <v>43610</v>
      </c>
      <c r="BE401" s="150">
        <v>43831</v>
      </c>
      <c r="BF401" s="252" t="str">
        <f ca="1" t="shared" si="36"/>
        <v>activo</v>
      </c>
      <c r="BG401" s="72" t="s">
        <v>268</v>
      </c>
    </row>
    <row r="402" s="129" customFormat="1" ht="15" customHeight="1" spans="1:59">
      <c r="A402" s="271" t="s">
        <v>1116</v>
      </c>
      <c r="B402" s="272" t="s">
        <v>1117</v>
      </c>
      <c r="C402" s="272">
        <v>599</v>
      </c>
      <c r="D402" s="273">
        <v>17245</v>
      </c>
      <c r="E402" s="175">
        <f ca="1" t="shared" si="37"/>
        <v>43990</v>
      </c>
      <c r="F402" s="176">
        <f ca="1" t="shared" si="38"/>
        <v>26745</v>
      </c>
      <c r="G402" s="177">
        <f ca="1" t="shared" si="39"/>
        <v>73</v>
      </c>
      <c r="H402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02" s="272">
        <v>1</v>
      </c>
      <c r="J402" s="273">
        <v>37027</v>
      </c>
      <c r="K402" s="272" t="s">
        <v>59</v>
      </c>
      <c r="L402" s="272" t="s">
        <v>102</v>
      </c>
      <c r="M402" s="272" t="s">
        <v>1118</v>
      </c>
      <c r="N402" s="272" t="s">
        <v>62</v>
      </c>
      <c r="O402" s="272" t="s">
        <v>62</v>
      </c>
      <c r="P402" s="143" t="s">
        <v>63</v>
      </c>
      <c r="Q402" s="143" t="s">
        <v>63</v>
      </c>
      <c r="R402" s="272">
        <v>53</v>
      </c>
      <c r="S402" s="272">
        <v>51.5</v>
      </c>
      <c r="T402" s="272" t="s">
        <v>76</v>
      </c>
      <c r="U402" s="272">
        <v>120</v>
      </c>
      <c r="V402" s="178" t="str">
        <f>CHOOSE(MATCH(U:U,{0,1,140,150,160,800000000}),"VACIO","140 y -","140-150","150-160","&gt;160","")</f>
        <v>140 y -</v>
      </c>
      <c r="W402" s="272">
        <v>70</v>
      </c>
      <c r="X402" s="178" t="str">
        <f>CHOOSE(MATCH(W:W,{0,1,90,120,800000000}),"VACIO","90 y -","90-120","&gt;120","")</f>
        <v>90 y -</v>
      </c>
      <c r="Y402" s="272" t="s">
        <v>442</v>
      </c>
      <c r="Z402" s="272" t="s">
        <v>65</v>
      </c>
      <c r="AA402" s="272" t="s">
        <v>65</v>
      </c>
      <c r="AB402" s="272" t="s">
        <v>65</v>
      </c>
      <c r="AC402" s="272" t="s">
        <v>72</v>
      </c>
      <c r="AD402" s="283" t="s">
        <v>73</v>
      </c>
      <c r="AE402" s="290">
        <v>43816</v>
      </c>
      <c r="AF402" s="284" t="s">
        <v>74</v>
      </c>
      <c r="AG402" s="289" t="s">
        <v>63</v>
      </c>
      <c r="AH402" s="289" t="s">
        <v>214</v>
      </c>
      <c r="AI402" s="290">
        <v>43383</v>
      </c>
      <c r="AJ402" s="291">
        <v>78</v>
      </c>
      <c r="AK402" s="273">
        <v>43840</v>
      </c>
      <c r="AL402" s="272">
        <v>143</v>
      </c>
      <c r="AM402" s="272">
        <v>67</v>
      </c>
      <c r="AN402" s="178" t="str">
        <f>CHOOSE(MATCH(AM:AM,{0,1,100,800000000}),"VACIO","100 y -","100 y +","")</f>
        <v>100 y -</v>
      </c>
      <c r="AO402" s="272">
        <v>62</v>
      </c>
      <c r="AP402" s="272">
        <v>64</v>
      </c>
      <c r="AQ402" s="272">
        <v>10.1</v>
      </c>
      <c r="AR402" s="178" t="str">
        <f>CHOOSE(MATCH(AQ:AQ,{0,1,7,8,9,12,30}),"VACIO","7 y -","7-8","8-9","9-12","&gt;12","")</f>
        <v>9-12</v>
      </c>
      <c r="AS402" s="272">
        <v>26</v>
      </c>
      <c r="AT402" s="178" t="str">
        <f>CHOOSE(MATCH(AS:AS,{0,0.1,30,80000000}),"VACIO","30 y -","30 y +","")</f>
        <v>30 y -</v>
      </c>
      <c r="AU402" s="272">
        <v>0.5</v>
      </c>
      <c r="AV402" s="236">
        <v>87</v>
      </c>
      <c r="AW402" s="178" t="str">
        <f>CHOOSE(MATCH(AV:AV,{0,0.1,30,80000000}),"VACIO","30 y -","30 y +","")</f>
        <v>30 y +</v>
      </c>
      <c r="AX402" s="242">
        <v>96</v>
      </c>
      <c r="AY402" s="178" t="str">
        <f ca="1">CHOOSE(MATCH(AX:AX,{0,1,15,30,45,60,80000000}),"VACIO","15 y -","15-29","30-44","45-59","60 y +","")</f>
        <v>60 y +</v>
      </c>
      <c r="AZ402" s="272" t="s">
        <v>76</v>
      </c>
      <c r="BA402" s="273">
        <v>43339</v>
      </c>
      <c r="BB402" s="247" t="str">
        <f ca="1" t="shared" si="35"/>
        <v>No Vigente</v>
      </c>
      <c r="BC402" s="272" t="s">
        <v>218</v>
      </c>
      <c r="BD402" s="273">
        <v>43874</v>
      </c>
      <c r="BE402" s="144">
        <v>43983</v>
      </c>
      <c r="BF402" s="251" t="str">
        <f ca="1" t="shared" si="36"/>
        <v>activo</v>
      </c>
      <c r="BG402" s="208"/>
    </row>
    <row r="403" s="129" customFormat="1" ht="15" customHeight="1" spans="1:59">
      <c r="A403" s="145" t="s">
        <v>1119</v>
      </c>
      <c r="B403" s="146" t="s">
        <v>1120</v>
      </c>
      <c r="C403" s="146">
        <v>207</v>
      </c>
      <c r="D403" s="147">
        <v>18197</v>
      </c>
      <c r="E403" s="175">
        <f ca="1" t="shared" si="37"/>
        <v>43990</v>
      </c>
      <c r="F403" s="176">
        <f ca="1" t="shared" si="38"/>
        <v>25793</v>
      </c>
      <c r="G403" s="177">
        <f ca="1" t="shared" si="39"/>
        <v>70</v>
      </c>
      <c r="H40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03" s="146">
        <v>1</v>
      </c>
      <c r="J403" s="147">
        <v>36221</v>
      </c>
      <c r="K403" s="146" t="s">
        <v>59</v>
      </c>
      <c r="L403" s="146" t="s">
        <v>60</v>
      </c>
      <c r="M403" s="146" t="s">
        <v>323</v>
      </c>
      <c r="N403" s="146" t="s">
        <v>62</v>
      </c>
      <c r="O403" s="146" t="s">
        <v>62</v>
      </c>
      <c r="P403" s="143" t="s">
        <v>63</v>
      </c>
      <c r="Q403" s="143" t="s">
        <v>63</v>
      </c>
      <c r="R403" s="146">
        <v>83</v>
      </c>
      <c r="S403" s="146">
        <v>86.5</v>
      </c>
      <c r="T403" s="146" t="s">
        <v>64</v>
      </c>
      <c r="U403" s="146">
        <v>130</v>
      </c>
      <c r="V403" s="178" t="str">
        <f>CHOOSE(MATCH(U:U,{0,1,140,150,160,800000000}),"VACIO","140 y -","140-150","150-160","&gt;160","")</f>
        <v>140 y -</v>
      </c>
      <c r="W403" s="146">
        <v>70</v>
      </c>
      <c r="X403" s="178" t="str">
        <f>CHOOSE(MATCH(W:W,{0,1,90,120,800000000}),"VACIO","90 y -","90-120","&gt;120","")</f>
        <v>90 y -</v>
      </c>
      <c r="Y403" s="146" t="s">
        <v>63</v>
      </c>
      <c r="Z403" s="146" t="s">
        <v>65</v>
      </c>
      <c r="AA403" s="146" t="s">
        <v>65</v>
      </c>
      <c r="AB403" s="146" t="s">
        <v>65</v>
      </c>
      <c r="AC403" s="146" t="s">
        <v>72</v>
      </c>
      <c r="AD403" s="196" t="s">
        <v>67</v>
      </c>
      <c r="AE403" s="197"/>
      <c r="AF403" s="197"/>
      <c r="AG403" s="219" t="s">
        <v>63</v>
      </c>
      <c r="AH403" s="219" t="s">
        <v>81</v>
      </c>
      <c r="AI403" s="198">
        <v>43698</v>
      </c>
      <c r="AJ403" s="218">
        <v>104</v>
      </c>
      <c r="AK403" s="147">
        <v>43742</v>
      </c>
      <c r="AL403" s="146">
        <v>217</v>
      </c>
      <c r="AM403" s="146">
        <v>103</v>
      </c>
      <c r="AN403" s="178" t="str">
        <f>CHOOSE(MATCH(AM:AM,{0,1,100,800000000}),"VACIO","100 y -","100 y +","")</f>
        <v>100 y +</v>
      </c>
      <c r="AO403" s="146">
        <v>65.6</v>
      </c>
      <c r="AP403" s="146">
        <v>239</v>
      </c>
      <c r="AQ403" s="146"/>
      <c r="AR403" s="178" t="str">
        <f>CHOOSE(MATCH(AQ:AQ,{0,1,7,8,9,12,30}),"VACIO","7 y -","7-8","8-9","9-12","&gt;12","")</f>
        <v>VACIO</v>
      </c>
      <c r="AS403" s="146">
        <v>4</v>
      </c>
      <c r="AT403" s="178" t="str">
        <f>CHOOSE(MATCH(AS:AS,{0,0.1,30,80000000}),"VACIO","30 y -","30 y +","")</f>
        <v>30 y -</v>
      </c>
      <c r="AU403" s="146">
        <v>0.8</v>
      </c>
      <c r="AV403" s="236">
        <f>IFERROR(AS:AS/AU:AU,"")</f>
        <v>5</v>
      </c>
      <c r="AW403" s="178" t="s">
        <v>184</v>
      </c>
      <c r="AX403" s="242">
        <v>75.2</v>
      </c>
      <c r="AY403" s="178" t="str">
        <f ca="1">CHOOSE(MATCH(AX:AX,{0,1,15,30,45,60,80000000}),"VACIO","15 y -","15-29","30-44","45-59","60 y +","")</f>
        <v>60 y +</v>
      </c>
      <c r="AZ403" s="146" t="s">
        <v>76</v>
      </c>
      <c r="BA403" s="147"/>
      <c r="BB403" s="247" t="str">
        <f ca="1" t="shared" si="35"/>
        <v>No Vigente</v>
      </c>
      <c r="BC403" s="146"/>
      <c r="BD403" s="147">
        <v>43747</v>
      </c>
      <c r="BE403" s="144">
        <v>43922</v>
      </c>
      <c r="BF403" s="251" t="str">
        <f ca="1" t="shared" si="36"/>
        <v>activo</v>
      </c>
      <c r="BG403" s="189"/>
    </row>
    <row r="404" s="129" customFormat="1" ht="15" customHeight="1" spans="1:59">
      <c r="A404" s="145" t="s">
        <v>1121</v>
      </c>
      <c r="B404" s="146" t="s">
        <v>1122</v>
      </c>
      <c r="C404" s="146">
        <v>331</v>
      </c>
      <c r="D404" s="147">
        <v>15526</v>
      </c>
      <c r="E404" s="175">
        <f ca="1" t="shared" si="37"/>
        <v>43990</v>
      </c>
      <c r="F404" s="176">
        <f ca="1" t="shared" si="38"/>
        <v>28464</v>
      </c>
      <c r="G404" s="177">
        <f ca="1" t="shared" si="39"/>
        <v>77</v>
      </c>
      <c r="H40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04" s="146">
        <v>1</v>
      </c>
      <c r="J404" s="147">
        <v>36364</v>
      </c>
      <c r="K404" s="146" t="s">
        <v>59</v>
      </c>
      <c r="L404" s="146" t="s">
        <v>102</v>
      </c>
      <c r="M404" s="146" t="s">
        <v>61</v>
      </c>
      <c r="N404" s="146" t="s">
        <v>62</v>
      </c>
      <c r="O404" s="146" t="s">
        <v>62</v>
      </c>
      <c r="P404" s="143" t="s">
        <v>63</v>
      </c>
      <c r="Q404" s="143" t="s">
        <v>63</v>
      </c>
      <c r="R404" s="146">
        <v>66</v>
      </c>
      <c r="S404" s="146">
        <v>58.4</v>
      </c>
      <c r="T404" s="146" t="s">
        <v>76</v>
      </c>
      <c r="U404" s="146">
        <v>120</v>
      </c>
      <c r="V404" s="178" t="str">
        <f>CHOOSE(MATCH(U:U,{0,1,140,150,160,800000000}),"VACIO","140 y -","140-150","150-160","&gt;160","")</f>
        <v>140 y -</v>
      </c>
      <c r="W404" s="146">
        <v>68</v>
      </c>
      <c r="X404" s="178" t="str">
        <f>CHOOSE(MATCH(W:W,{0,1,90,120,800000000}),"VACIO","90 y -","90-120","&gt;120","")</f>
        <v>90 y -</v>
      </c>
      <c r="Y404" s="146" t="s">
        <v>63</v>
      </c>
      <c r="Z404" s="146" t="s">
        <v>63</v>
      </c>
      <c r="AA404" s="146" t="s">
        <v>63</v>
      </c>
      <c r="AB404" s="146" t="s">
        <v>65</v>
      </c>
      <c r="AC404" s="146" t="s">
        <v>72</v>
      </c>
      <c r="AD404" s="196" t="s">
        <v>73</v>
      </c>
      <c r="AE404" s="198">
        <v>43816</v>
      </c>
      <c r="AF404" s="197" t="s">
        <v>333</v>
      </c>
      <c r="AG404" s="219" t="s">
        <v>63</v>
      </c>
      <c r="AH404" s="219" t="s">
        <v>1123</v>
      </c>
      <c r="AI404" s="198">
        <v>43262</v>
      </c>
      <c r="AJ404" s="218">
        <v>139</v>
      </c>
      <c r="AK404" s="147">
        <v>43577</v>
      </c>
      <c r="AL404" s="146">
        <v>131</v>
      </c>
      <c r="AM404" s="146">
        <v>74.2</v>
      </c>
      <c r="AN404" s="178" t="str">
        <f>CHOOSE(MATCH(AM:AM,{0,1,100,800000000}),"VACIO","100 y -","100 y +","")</f>
        <v>100 y -</v>
      </c>
      <c r="AO404" s="146">
        <v>35</v>
      </c>
      <c r="AP404" s="146">
        <v>109</v>
      </c>
      <c r="AQ404" s="146">
        <v>6.2</v>
      </c>
      <c r="AR404" s="178" t="str">
        <f>CHOOSE(MATCH(AQ:AQ,{0,1,7,8,9,12,30}),"VACIO","7 y -","7-8","8-9","9-12","&gt;12","")</f>
        <v>7 y -</v>
      </c>
      <c r="AS404" s="146">
        <v>8</v>
      </c>
      <c r="AT404" s="178" t="str">
        <f>CHOOSE(MATCH(AS:AS,{0,0.1,30,80000000}),"VACIO","30 y -","30 y +","")</f>
        <v>30 y -</v>
      </c>
      <c r="AU404" s="146">
        <v>0.7</v>
      </c>
      <c r="AV404" s="236">
        <v>83.5</v>
      </c>
      <c r="AW404" s="178" t="str">
        <f>CHOOSE(MATCH(AV:AV,{0,0.1,30,80000000}),"VACIO","30 y -","30 y +","")</f>
        <v>30 y +</v>
      </c>
      <c r="AX404" s="242">
        <v>84</v>
      </c>
      <c r="AY404" s="178" t="str">
        <f ca="1">CHOOSE(MATCH(AX:AX,{0,1,15,30,45,60,80000000}),"VACIO","15 y -","15-29","30-44","45-59","60 y +","")</f>
        <v>60 y +</v>
      </c>
      <c r="AZ404" s="146"/>
      <c r="BA404" s="147">
        <v>43217</v>
      </c>
      <c r="BB404" s="247" t="str">
        <f ca="1" t="shared" si="35"/>
        <v>No Vigente</v>
      </c>
      <c r="BC404" s="146" t="s">
        <v>77</v>
      </c>
      <c r="BD404" s="147">
        <v>43868</v>
      </c>
      <c r="BE404" s="147">
        <v>43922</v>
      </c>
      <c r="BF404" s="251" t="str">
        <f ca="1" t="shared" si="36"/>
        <v>activo</v>
      </c>
      <c r="BG404" s="196"/>
    </row>
    <row r="405" s="129" customFormat="1" ht="15" customHeight="1" spans="1:59">
      <c r="A405" s="145" t="s">
        <v>1124</v>
      </c>
      <c r="B405" s="146" t="s">
        <v>1125</v>
      </c>
      <c r="C405" s="146">
        <v>194</v>
      </c>
      <c r="D405" s="147">
        <v>22802</v>
      </c>
      <c r="E405" s="175">
        <f ca="1" t="shared" si="37"/>
        <v>43990</v>
      </c>
      <c r="F405" s="176">
        <f ca="1" t="shared" si="38"/>
        <v>21188</v>
      </c>
      <c r="G405" s="177">
        <f ca="1" t="shared" si="39"/>
        <v>58</v>
      </c>
      <c r="H40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05" s="146">
        <v>1</v>
      </c>
      <c r="J405" s="147">
        <v>39560</v>
      </c>
      <c r="K405" s="146" t="s">
        <v>59</v>
      </c>
      <c r="L405" s="146" t="s">
        <v>102</v>
      </c>
      <c r="M405" s="146"/>
      <c r="N405" s="146" t="s">
        <v>62</v>
      </c>
      <c r="O405" s="146" t="s">
        <v>62</v>
      </c>
      <c r="P405" s="143" t="s">
        <v>63</v>
      </c>
      <c r="Q405" s="143" t="s">
        <v>63</v>
      </c>
      <c r="R405" s="146">
        <v>87</v>
      </c>
      <c r="S405" s="146">
        <v>86</v>
      </c>
      <c r="T405" s="146" t="s">
        <v>64</v>
      </c>
      <c r="U405" s="146">
        <v>72</v>
      </c>
      <c r="V405" s="178" t="str">
        <f>CHOOSE(MATCH(U:U,{0,1,140,150,160,800000000}),"VACIO","140 y -","140-150","150-160","&gt;160","")</f>
        <v>140 y -</v>
      </c>
      <c r="W405" s="146">
        <v>55</v>
      </c>
      <c r="X405" s="178" t="str">
        <f>CHOOSE(MATCH(W:W,{0,1,90,120,800000000}),"VACIO","90 y -","90-120","&gt;120","")</f>
        <v>90 y -</v>
      </c>
      <c r="Y405" s="146" t="s">
        <v>65</v>
      </c>
      <c r="Z405" s="146" t="s">
        <v>65</v>
      </c>
      <c r="AA405" s="146" t="s">
        <v>65</v>
      </c>
      <c r="AB405" s="146" t="s">
        <v>63</v>
      </c>
      <c r="AC405" s="146" t="s">
        <v>66</v>
      </c>
      <c r="AD405" s="196" t="s">
        <v>73</v>
      </c>
      <c r="AE405" s="198">
        <v>43861</v>
      </c>
      <c r="AF405" s="197" t="s">
        <v>74</v>
      </c>
      <c r="AG405" s="219" t="s">
        <v>63</v>
      </c>
      <c r="AH405" s="219"/>
      <c r="AI405" s="197"/>
      <c r="AJ405" s="218">
        <v>138</v>
      </c>
      <c r="AK405" s="147">
        <v>43592</v>
      </c>
      <c r="AL405" s="146">
        <v>227</v>
      </c>
      <c r="AM405" s="146">
        <v>170</v>
      </c>
      <c r="AN405" s="178" t="str">
        <f>CHOOSE(MATCH(AM:AM,{0,1,100,800000000}),"VACIO","100 y -","100 y +","")</f>
        <v>100 y +</v>
      </c>
      <c r="AO405" s="146">
        <v>33</v>
      </c>
      <c r="AP405" s="146">
        <v>117</v>
      </c>
      <c r="AQ405" s="146">
        <v>7.1</v>
      </c>
      <c r="AR405" s="178" t="str">
        <f>CHOOSE(MATCH(AQ:AQ,{0,1,7,8,9,12,30}),"VACIO","7 y -","7-8","8-9","9-12","&gt;12","")</f>
        <v>7-8</v>
      </c>
      <c r="AS405" s="146">
        <v>14</v>
      </c>
      <c r="AT405" s="178" t="str">
        <f>CHOOSE(MATCH(AS:AS,{0,0.1,30,80000000}),"VACIO","30 y -","30 y +","")</f>
        <v>30 y -</v>
      </c>
      <c r="AU405" s="146">
        <v>0.7</v>
      </c>
      <c r="AV405" s="236">
        <v>53.3</v>
      </c>
      <c r="AW405" s="178" t="str">
        <f>CHOOSE(MATCH(AV:AV,{0,0.1,30,80000000}),"VACIO","30 y -","30 y +","")</f>
        <v>30 y +</v>
      </c>
      <c r="AX405" s="242">
        <v>96</v>
      </c>
      <c r="AY405" s="178" t="str">
        <f ca="1">CHOOSE(MATCH(AX:AX,{0,1,15,30,45,60,80000000}),"VACIO","15 y -","15-29","30-44","45-59","60 y +","")</f>
        <v>60 y +</v>
      </c>
      <c r="AZ405" s="146" t="s">
        <v>76</v>
      </c>
      <c r="BA405" s="147">
        <v>43272</v>
      </c>
      <c r="BB405" s="247" t="str">
        <f ca="1" t="shared" si="35"/>
        <v>No Vigente</v>
      </c>
      <c r="BC405" s="146" t="s">
        <v>77</v>
      </c>
      <c r="BD405" s="147">
        <v>43861</v>
      </c>
      <c r="BE405" s="147">
        <v>43891</v>
      </c>
      <c r="BF405" s="251" t="str">
        <f ca="1" t="shared" si="36"/>
        <v>activo</v>
      </c>
      <c r="BG405" s="146"/>
    </row>
    <row r="406" s="129" customFormat="1" ht="15" customHeight="1" spans="1:59">
      <c r="A406" s="145" t="s">
        <v>1126</v>
      </c>
      <c r="B406" s="146" t="s">
        <v>1127</v>
      </c>
      <c r="C406" s="146">
        <v>1129</v>
      </c>
      <c r="D406" s="147">
        <v>19240</v>
      </c>
      <c r="E406" s="175">
        <f ca="1" t="shared" si="37"/>
        <v>43990</v>
      </c>
      <c r="F406" s="176">
        <f ca="1" t="shared" si="38"/>
        <v>24750</v>
      </c>
      <c r="G406" s="177">
        <f ca="1" t="shared" si="39"/>
        <v>67</v>
      </c>
      <c r="H40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06" s="146">
        <v>1</v>
      </c>
      <c r="J406" s="147">
        <v>41304</v>
      </c>
      <c r="K406" s="146" t="s">
        <v>59</v>
      </c>
      <c r="L406" s="146" t="s">
        <v>102</v>
      </c>
      <c r="M406" s="146" t="s">
        <v>124</v>
      </c>
      <c r="N406" s="146" t="s">
        <v>62</v>
      </c>
      <c r="O406" s="146" t="s">
        <v>62</v>
      </c>
      <c r="P406" s="143" t="s">
        <v>63</v>
      </c>
      <c r="Q406" s="143" t="s">
        <v>63</v>
      </c>
      <c r="R406" s="146">
        <v>103</v>
      </c>
      <c r="S406" s="146">
        <v>91.2</v>
      </c>
      <c r="T406" s="146" t="s">
        <v>64</v>
      </c>
      <c r="U406" s="146">
        <v>130</v>
      </c>
      <c r="V406" s="178" t="str">
        <f>CHOOSE(MATCH(U:U,{0,1,140,150,160,800000000}),"VACIO","140 y -","140-150","150-160","&gt;160","")</f>
        <v>140 y -</v>
      </c>
      <c r="W406" s="146">
        <v>86</v>
      </c>
      <c r="X406" s="178" t="str">
        <f>CHOOSE(MATCH(W:W,{0,1,90,120,800000000}),"VACIO","90 y -","90-120","&gt;120","")</f>
        <v>90 y -</v>
      </c>
      <c r="Y406" s="146" t="s">
        <v>63</v>
      </c>
      <c r="Z406" s="146" t="s">
        <v>65</v>
      </c>
      <c r="AA406" s="146" t="s">
        <v>65</v>
      </c>
      <c r="AB406" s="146" t="s">
        <v>65</v>
      </c>
      <c r="AC406" s="146" t="s">
        <v>72</v>
      </c>
      <c r="AD406" s="196" t="s">
        <v>73</v>
      </c>
      <c r="AE406" s="198">
        <v>43846</v>
      </c>
      <c r="AF406" s="197" t="s">
        <v>74</v>
      </c>
      <c r="AG406" s="219" t="s">
        <v>63</v>
      </c>
      <c r="AH406" s="219" t="s">
        <v>720</v>
      </c>
      <c r="AI406" s="198">
        <v>43810</v>
      </c>
      <c r="AJ406" s="262">
        <v>205</v>
      </c>
      <c r="AK406" s="147">
        <v>43816</v>
      </c>
      <c r="AL406" s="146">
        <v>146</v>
      </c>
      <c r="AM406" s="146">
        <v>78</v>
      </c>
      <c r="AN406" s="178" t="str">
        <f>CHOOSE(MATCH(AM:AM,{0,1,100,800000000}),"VACIO","100 y -","100 y +","")</f>
        <v>100 y -</v>
      </c>
      <c r="AO406" s="146">
        <v>48</v>
      </c>
      <c r="AP406" s="146">
        <v>97</v>
      </c>
      <c r="AQ406" s="146">
        <v>13.8</v>
      </c>
      <c r="AR406" s="178" t="str">
        <f>CHOOSE(MATCH(AQ:AQ,{0,1,7,8,9,12,30}),"VACIO","7 y -","7-8","8-9","9-12","&gt;12","")</f>
        <v>&gt;12</v>
      </c>
      <c r="AS406" s="146">
        <v>1</v>
      </c>
      <c r="AT406" s="178" t="str">
        <f>CHOOSE(MATCH(AS:AS,{0,0.1,30,80000000}),"VACIO","30 y -","30 y +","")</f>
        <v>30 y -</v>
      </c>
      <c r="AU406" s="146">
        <v>0.9</v>
      </c>
      <c r="AV406" s="236"/>
      <c r="AW406" s="178" t="str">
        <f>CHOOSE(MATCH(AV:AV,{0,0.1,30,80000000}),"VACIO","30 y -","30 y +","")</f>
        <v>VACIO</v>
      </c>
      <c r="AX406" s="242">
        <v>59</v>
      </c>
      <c r="AY406" s="178" t="str">
        <f ca="1">CHOOSE(MATCH(AX:AX,{0,1,15,30,45,60,80000000}),"VACIO","15 y -","15-29","30-44","45-59","60 y +","")</f>
        <v>45-59</v>
      </c>
      <c r="AZ406" s="146"/>
      <c r="BA406" s="147">
        <v>42058</v>
      </c>
      <c r="BB406" s="247" t="str">
        <f ca="1" t="shared" si="35"/>
        <v>No Vigente</v>
      </c>
      <c r="BC406" s="146" t="s">
        <v>77</v>
      </c>
      <c r="BD406" s="147">
        <v>43852</v>
      </c>
      <c r="BE406" s="147">
        <v>43922</v>
      </c>
      <c r="BF406" s="251" t="str">
        <f ca="1" t="shared" si="36"/>
        <v>activo</v>
      </c>
      <c r="BG406" s="196"/>
    </row>
    <row r="407" s="129" customFormat="1" ht="15" customHeight="1" spans="1:59">
      <c r="A407" s="145" t="s">
        <v>1128</v>
      </c>
      <c r="B407" s="146" t="s">
        <v>1129</v>
      </c>
      <c r="C407" s="146">
        <v>434</v>
      </c>
      <c r="D407" s="147">
        <v>18652</v>
      </c>
      <c r="E407" s="175">
        <f ca="1" t="shared" si="37"/>
        <v>43990</v>
      </c>
      <c r="F407" s="176">
        <f ca="1" t="shared" si="38"/>
        <v>25338</v>
      </c>
      <c r="G407" s="177">
        <f ca="1" t="shared" si="39"/>
        <v>69</v>
      </c>
      <c r="H40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07" s="146">
        <v>1</v>
      </c>
      <c r="J407" s="147">
        <v>41134</v>
      </c>
      <c r="K407" s="146" t="s">
        <v>59</v>
      </c>
      <c r="L407" s="146" t="s">
        <v>60</v>
      </c>
      <c r="M407" s="146" t="s">
        <v>149</v>
      </c>
      <c r="N407" s="146" t="s">
        <v>62</v>
      </c>
      <c r="O407" s="146" t="s">
        <v>62</v>
      </c>
      <c r="P407" s="143" t="s">
        <v>63</v>
      </c>
      <c r="Q407" s="143" t="s">
        <v>63</v>
      </c>
      <c r="R407" s="146">
        <v>58</v>
      </c>
      <c r="S407" s="146">
        <v>61</v>
      </c>
      <c r="T407" s="146" t="s">
        <v>76</v>
      </c>
      <c r="U407" s="146">
        <v>142</v>
      </c>
      <c r="V407" s="178" t="str">
        <f>CHOOSE(MATCH(U:U,{0,1,140,150,160,800000000}),"VACIO","140 y -","140-150","150-160","&gt;160","")</f>
        <v>140-150</v>
      </c>
      <c r="W407" s="146">
        <v>82</v>
      </c>
      <c r="X407" s="178" t="str">
        <f>CHOOSE(MATCH(W:W,{0,1,90,120,800000000}),"VACIO","90 y -","90-120","&gt;120","")</f>
        <v>90 y -</v>
      </c>
      <c r="Y407" s="146" t="s">
        <v>63</v>
      </c>
      <c r="Z407" s="146" t="s">
        <v>65</v>
      </c>
      <c r="AA407" s="146" t="s">
        <v>65</v>
      </c>
      <c r="AB407" s="146" t="s">
        <v>65</v>
      </c>
      <c r="AC407" s="146" t="s">
        <v>72</v>
      </c>
      <c r="AD407" s="196" t="s">
        <v>67</v>
      </c>
      <c r="AE407" s="198"/>
      <c r="AF407" s="197"/>
      <c r="AG407" s="219" t="s">
        <v>63</v>
      </c>
      <c r="AH407" s="219" t="s">
        <v>1130</v>
      </c>
      <c r="AI407" s="198">
        <v>43634</v>
      </c>
      <c r="AJ407" s="218">
        <v>111</v>
      </c>
      <c r="AK407" s="147">
        <v>43311</v>
      </c>
      <c r="AL407" s="146">
        <v>224</v>
      </c>
      <c r="AM407" s="146">
        <v>149</v>
      </c>
      <c r="AN407" s="178" t="str">
        <f>CHOOSE(MATCH(AM:AM,{0,1,100,800000000}),"VACIO","100 y -","100 y +","")</f>
        <v>100 y +</v>
      </c>
      <c r="AO407" s="146">
        <v>34</v>
      </c>
      <c r="AP407" s="146">
        <v>205</v>
      </c>
      <c r="AQ407" s="146">
        <v>6.2</v>
      </c>
      <c r="AR407" s="178" t="str">
        <f>CHOOSE(MATCH(AQ:AQ,{0,1,7,8,9,12,30}),"VACIO","7 y -","7-8","8-9","9-12","&gt;12","")</f>
        <v>7 y -</v>
      </c>
      <c r="AS407" s="146">
        <v>18</v>
      </c>
      <c r="AT407" s="178" t="str">
        <f>CHOOSE(MATCH(AS:AS,{0,0.1,30,80000000}),"VACIO","30 y -","30 y +","")</f>
        <v>30 y -</v>
      </c>
      <c r="AU407" s="146">
        <v>0.8</v>
      </c>
      <c r="AV407" s="236">
        <f>IFERROR(AS:AS/AU:AU,"")</f>
        <v>22.5</v>
      </c>
      <c r="AW407" s="178" t="str">
        <f>CHOOSE(MATCH(AV:AV,{0,0.1,30,80000000}),"VACIO","30 y -","30 y +","")</f>
        <v>30 y -</v>
      </c>
      <c r="AX407" s="242">
        <v>76</v>
      </c>
      <c r="AY407" s="178" t="str">
        <f ca="1">CHOOSE(MATCH(AX:AX,{0,1,15,30,45,60,80000000}),"VACIO","15 y -","15-29","30-44","45-59","60 y +","")</f>
        <v>60 y +</v>
      </c>
      <c r="AZ407" s="146" t="s">
        <v>155</v>
      </c>
      <c r="BA407" s="147"/>
      <c r="BB407" s="247" t="str">
        <f ca="1" t="shared" si="35"/>
        <v>No Vigente</v>
      </c>
      <c r="BC407" s="146"/>
      <c r="BD407" s="147">
        <v>43724</v>
      </c>
      <c r="BE407" s="147">
        <v>43952</v>
      </c>
      <c r="BF407" s="251" t="str">
        <f ca="1" t="shared" si="36"/>
        <v>activo</v>
      </c>
      <c r="BG407" s="189"/>
    </row>
    <row r="408" s="129" customFormat="1" ht="15" customHeight="1" spans="1:59">
      <c r="A408" s="142" t="s">
        <v>1131</v>
      </c>
      <c r="B408" s="143" t="s">
        <v>1132</v>
      </c>
      <c r="C408" s="143">
        <v>478</v>
      </c>
      <c r="D408" s="144">
        <v>26817</v>
      </c>
      <c r="E408" s="175">
        <f ca="1" t="shared" si="37"/>
        <v>43990</v>
      </c>
      <c r="F408" s="176">
        <f ca="1" t="shared" si="38"/>
        <v>17173</v>
      </c>
      <c r="G408" s="177">
        <f ca="1" t="shared" si="39"/>
        <v>47</v>
      </c>
      <c r="H408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408" s="143">
        <v>1</v>
      </c>
      <c r="J408" s="144">
        <v>42615</v>
      </c>
      <c r="K408" s="143" t="s">
        <v>59</v>
      </c>
      <c r="L408" s="143" t="s">
        <v>60</v>
      </c>
      <c r="M408" s="143"/>
      <c r="N408" s="143" t="s">
        <v>62</v>
      </c>
      <c r="O408" s="143" t="s">
        <v>62</v>
      </c>
      <c r="P408" s="143" t="s">
        <v>63</v>
      </c>
      <c r="Q408" s="143" t="s">
        <v>63</v>
      </c>
      <c r="R408" s="143">
        <v>100</v>
      </c>
      <c r="S408" s="143">
        <v>101</v>
      </c>
      <c r="T408" s="143" t="s">
        <v>64</v>
      </c>
      <c r="U408" s="143">
        <v>130</v>
      </c>
      <c r="V408" s="178" t="str">
        <f>CHOOSE(MATCH(U:U,{0,1,140,150,160,800000000}),"VACIO","140 y -","140-150","150-160","&gt;160","")</f>
        <v>140 y -</v>
      </c>
      <c r="W408" s="143">
        <v>82</v>
      </c>
      <c r="X408" s="178" t="str">
        <f>CHOOSE(MATCH(W:W,{0,1,90,120,800000000}),"VACIO","90 y -","90-120","&gt;120","")</f>
        <v>90 y -</v>
      </c>
      <c r="Y408" s="143" t="s">
        <v>63</v>
      </c>
      <c r="Z408" s="143" t="s">
        <v>65</v>
      </c>
      <c r="AA408" s="143" t="s">
        <v>63</v>
      </c>
      <c r="AB408" s="143" t="s">
        <v>63</v>
      </c>
      <c r="AC408" s="143" t="s">
        <v>72</v>
      </c>
      <c r="AD408" s="193" t="s">
        <v>67</v>
      </c>
      <c r="AE408" s="195"/>
      <c r="AF408" s="195"/>
      <c r="AG408" s="216" t="s">
        <v>63</v>
      </c>
      <c r="AH408" s="216"/>
      <c r="AI408" s="195"/>
      <c r="AJ408" s="217">
        <v>102</v>
      </c>
      <c r="AK408" s="144">
        <v>43659</v>
      </c>
      <c r="AL408" s="143">
        <v>187</v>
      </c>
      <c r="AM408" s="143">
        <v>114</v>
      </c>
      <c r="AN408" s="178" t="str">
        <f>CHOOSE(MATCH(AM:AM,{0,1,100,800000000}),"VACIO","100 y -","100 y +","")</f>
        <v>100 y +</v>
      </c>
      <c r="AO408" s="143">
        <v>50</v>
      </c>
      <c r="AP408" s="143">
        <v>117</v>
      </c>
      <c r="AQ408" s="143"/>
      <c r="AR408" s="178" t="str">
        <f>CHOOSE(MATCH(AQ:AQ,{0,1,7,8,9,12,30}),"VACIO","7 y -","7-8","8-9","9-12","&gt;12","")</f>
        <v>VACIO</v>
      </c>
      <c r="AS408" s="143">
        <v>19</v>
      </c>
      <c r="AT408" s="178" t="str">
        <f>CHOOSE(MATCH(AS:AS,{0,0.1,30,80000000}),"VACIO","30 y -","30 y +","")</f>
        <v>30 y -</v>
      </c>
      <c r="AU408" s="143">
        <v>0.7</v>
      </c>
      <c r="AV408" s="236">
        <f>IFERROR(AS:AS/AU:AU,"")</f>
        <v>27.1428571428571</v>
      </c>
      <c r="AW408" s="178" t="str">
        <f>CHOOSE(MATCH(AV:AV,{0,0.1,30,80000000}),"VACIO","30 y -","30 y +","")</f>
        <v>30 y -</v>
      </c>
      <c r="AX408" s="242">
        <v>106</v>
      </c>
      <c r="AY408" s="178" t="str">
        <f ca="1">CHOOSE(MATCH(AX:AX,{0,1,15,30,45,60,80000000}),"VACIO","15 y -","15-29","30-44","45-59","60 y +","")</f>
        <v>60 y +</v>
      </c>
      <c r="AZ408" s="143" t="s">
        <v>76</v>
      </c>
      <c r="BA408" s="144"/>
      <c r="BB408" s="247" t="str">
        <f ca="1" t="shared" si="35"/>
        <v>No Vigente</v>
      </c>
      <c r="BC408" s="143"/>
      <c r="BD408" s="144">
        <v>43847</v>
      </c>
      <c r="BE408" s="144">
        <v>44013</v>
      </c>
      <c r="BF408" s="251" t="str">
        <f ca="1" t="shared" si="36"/>
        <v>activo</v>
      </c>
      <c r="BG408" s="193" t="s">
        <v>480</v>
      </c>
    </row>
    <row r="409" s="129" customFormat="1" ht="15" customHeight="1" spans="1:59">
      <c r="A409" s="145" t="s">
        <v>1133</v>
      </c>
      <c r="B409" s="146" t="s">
        <v>1134</v>
      </c>
      <c r="C409" s="146">
        <v>138</v>
      </c>
      <c r="D409" s="147">
        <v>18882</v>
      </c>
      <c r="E409" s="175">
        <f ca="1" t="shared" si="37"/>
        <v>43990</v>
      </c>
      <c r="F409" s="176">
        <f ca="1" t="shared" si="38"/>
        <v>25108</v>
      </c>
      <c r="G409" s="177">
        <f ca="1" t="shared" si="39"/>
        <v>68</v>
      </c>
      <c r="H40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09" s="146">
        <v>1</v>
      </c>
      <c r="J409" s="147">
        <v>39603</v>
      </c>
      <c r="K409" s="146" t="s">
        <v>59</v>
      </c>
      <c r="L409" s="146" t="s">
        <v>102</v>
      </c>
      <c r="M409" s="146" t="s">
        <v>149</v>
      </c>
      <c r="N409" s="146"/>
      <c r="O409" s="146"/>
      <c r="P409" s="143" t="s">
        <v>63</v>
      </c>
      <c r="Q409" s="143" t="s">
        <v>63</v>
      </c>
      <c r="R409" s="146">
        <v>79</v>
      </c>
      <c r="S409" s="146">
        <v>62.5</v>
      </c>
      <c r="T409" s="146" t="s">
        <v>64</v>
      </c>
      <c r="U409" s="146">
        <v>126</v>
      </c>
      <c r="V409" s="178" t="str">
        <f>CHOOSE(MATCH(U:U,{0,1,140,150,160,800000000}),"VACIO","140 y -","140-150","150-160","&gt;160","")</f>
        <v>140 y -</v>
      </c>
      <c r="W409" s="146">
        <v>70</v>
      </c>
      <c r="X409" s="178" t="str">
        <f>CHOOSE(MATCH(W:W,{0,1,90,120,800000000}),"VACIO","90 y -","90-120","&gt;120","")</f>
        <v>90 y -</v>
      </c>
      <c r="Y409" s="146" t="s">
        <v>63</v>
      </c>
      <c r="Z409" s="146" t="s">
        <v>65</v>
      </c>
      <c r="AA409" s="146" t="s">
        <v>65</v>
      </c>
      <c r="AB409" s="146" t="s">
        <v>65</v>
      </c>
      <c r="AC409" s="146" t="s">
        <v>72</v>
      </c>
      <c r="AD409" s="196" t="s">
        <v>73</v>
      </c>
      <c r="AE409" s="198">
        <v>43115</v>
      </c>
      <c r="AF409" s="197" t="s">
        <v>74</v>
      </c>
      <c r="AG409" s="219"/>
      <c r="AH409" s="219" t="s">
        <v>404</v>
      </c>
      <c r="AI409" s="198">
        <v>43140</v>
      </c>
      <c r="AJ409" s="218">
        <v>144</v>
      </c>
      <c r="AK409" s="147">
        <v>43137</v>
      </c>
      <c r="AL409" s="146">
        <v>147</v>
      </c>
      <c r="AM409" s="146">
        <v>83</v>
      </c>
      <c r="AN409" s="178" t="str">
        <f>CHOOSE(MATCH(AM:AM,{0,1,100,800000000}),"VACIO","100 y -","100 y +","")</f>
        <v>100 y -</v>
      </c>
      <c r="AO409" s="146">
        <v>46</v>
      </c>
      <c r="AP409" s="146">
        <v>87</v>
      </c>
      <c r="AQ409" s="146">
        <v>7.2</v>
      </c>
      <c r="AR409" s="178" t="str">
        <f>CHOOSE(MATCH(AQ:AQ,{0,1,7,8,9,12,30}),"VACIO","7 y -","7-8","8-9","9-12","&gt;12","")</f>
        <v>7-8</v>
      </c>
      <c r="AS409" s="146">
        <v>19</v>
      </c>
      <c r="AT409" s="178" t="str">
        <f>CHOOSE(MATCH(AS:AS,{0,0.1,30,80000000}),"VACIO","30 y -","30 y +","")</f>
        <v>30 y -</v>
      </c>
      <c r="AU409" s="146">
        <v>0.7</v>
      </c>
      <c r="AV409" s="236">
        <v>12.3</v>
      </c>
      <c r="AW409" s="178" t="str">
        <f>CHOOSE(MATCH(AV:AV,{0,0.1,30,80000000}),"VACIO","30 y -","30 y +","")</f>
        <v>30 y -</v>
      </c>
      <c r="AX409" s="242">
        <v>90</v>
      </c>
      <c r="AY409" s="178" t="str">
        <f ca="1">CHOOSE(MATCH(AX:AX,{0,1,15,30,45,60,80000000}),"VACIO","15 y -","15-29","30-44","45-59","60 y +","")</f>
        <v>60 y +</v>
      </c>
      <c r="AZ409" s="146" t="s">
        <v>76</v>
      </c>
      <c r="BA409" s="147">
        <v>43122</v>
      </c>
      <c r="BB409" s="247" t="str">
        <f ca="1" t="shared" si="35"/>
        <v>No Vigente</v>
      </c>
      <c r="BC409" s="146" t="s">
        <v>77</v>
      </c>
      <c r="BD409" s="147">
        <v>43335</v>
      </c>
      <c r="BE409" s="147">
        <v>43519</v>
      </c>
      <c r="BF409" s="251" t="str">
        <f ca="1" t="shared" si="36"/>
        <v>pasivo</v>
      </c>
      <c r="BG409" s="254"/>
    </row>
    <row r="410" s="129" customFormat="1" ht="15" customHeight="1" spans="1:59">
      <c r="A410" s="145" t="s">
        <v>1135</v>
      </c>
      <c r="B410" s="146" t="s">
        <v>1136</v>
      </c>
      <c r="C410" s="146">
        <v>4856</v>
      </c>
      <c r="D410" s="147">
        <v>20824</v>
      </c>
      <c r="E410" s="175">
        <f ca="1" t="shared" si="37"/>
        <v>43990</v>
      </c>
      <c r="F410" s="176">
        <f ca="1" t="shared" si="38"/>
        <v>23166</v>
      </c>
      <c r="G410" s="177">
        <f ca="1" t="shared" si="39"/>
        <v>63</v>
      </c>
      <c r="H41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10" s="146">
        <v>1</v>
      </c>
      <c r="J410" s="147">
        <v>41260</v>
      </c>
      <c r="K410" s="146" t="s">
        <v>59</v>
      </c>
      <c r="L410" s="146" t="s">
        <v>60</v>
      </c>
      <c r="M410" s="146"/>
      <c r="N410" s="146" t="s">
        <v>62</v>
      </c>
      <c r="O410" s="146" t="s">
        <v>62</v>
      </c>
      <c r="P410" s="143" t="s">
        <v>63</v>
      </c>
      <c r="Q410" s="143" t="s">
        <v>63</v>
      </c>
      <c r="R410" s="146">
        <v>54</v>
      </c>
      <c r="S410" s="146">
        <v>50.8</v>
      </c>
      <c r="T410" s="146" t="s">
        <v>85</v>
      </c>
      <c r="U410" s="146">
        <v>136</v>
      </c>
      <c r="V410" s="178" t="str">
        <f>CHOOSE(MATCH(U:U,{0,1,140,150,160,800000000}),"VACIO","140 y -","140-150","150-160","&gt;160","")</f>
        <v>140 y -</v>
      </c>
      <c r="W410" s="146">
        <v>84</v>
      </c>
      <c r="X410" s="178" t="str">
        <f>CHOOSE(MATCH(W:W,{0,1,90,120,800000000}),"VACIO","90 y -","90-120","&gt;120","")</f>
        <v>90 y -</v>
      </c>
      <c r="Y410" s="146" t="s">
        <v>63</v>
      </c>
      <c r="Z410" s="146" t="s">
        <v>63</v>
      </c>
      <c r="AA410" s="146" t="s">
        <v>65</v>
      </c>
      <c r="AB410" s="146" t="s">
        <v>65</v>
      </c>
      <c r="AC410" s="146" t="s">
        <v>66</v>
      </c>
      <c r="AD410" s="196" t="s">
        <v>67</v>
      </c>
      <c r="AE410" s="197"/>
      <c r="AF410" s="197"/>
      <c r="AG410" s="219" t="s">
        <v>63</v>
      </c>
      <c r="AH410" s="219"/>
      <c r="AI410" s="197"/>
      <c r="AJ410" s="218">
        <v>107</v>
      </c>
      <c r="AK410" s="147">
        <v>43325</v>
      </c>
      <c r="AL410" s="146">
        <v>202</v>
      </c>
      <c r="AM410" s="146">
        <v>124</v>
      </c>
      <c r="AN410" s="178" t="str">
        <f>CHOOSE(MATCH(AM:AM,{0,1,100,800000000}),"VACIO","100 y -","100 y +","")</f>
        <v>100 y +</v>
      </c>
      <c r="AO410" s="146">
        <v>55</v>
      </c>
      <c r="AP410" s="146">
        <v>141</v>
      </c>
      <c r="AQ410" s="146"/>
      <c r="AR410" s="178" t="str">
        <f>CHOOSE(MATCH(AQ:AQ,{0,1,7,8,9,12,30}),"VACIO","7 y -","7-8","8-9","9-12","&gt;12","")</f>
        <v>VACIO</v>
      </c>
      <c r="AS410" s="146">
        <v>5</v>
      </c>
      <c r="AT410" s="178" t="str">
        <f>CHOOSE(MATCH(AS:AS,{0,0.1,30,80000000}),"VACIO","30 y -","30 y +","")</f>
        <v>30 y -</v>
      </c>
      <c r="AU410" s="146">
        <v>0.7</v>
      </c>
      <c r="AV410" s="236">
        <f>IFERROR(AS:AS/AU:AU,"")</f>
        <v>7.14285714285714</v>
      </c>
      <c r="AW410" s="178" t="str">
        <f>CHOOSE(MATCH(AV:AV,{0,0.1,30,80000000}),"VACIO","30 y -","30 y +","")</f>
        <v>30 y -</v>
      </c>
      <c r="AX410" s="242">
        <v>93.5</v>
      </c>
      <c r="AY410" s="178" t="str">
        <f ca="1">CHOOSE(MATCH(AX:AX,{0,1,15,30,45,60,80000000}),"VACIO","15 y -","15-29","30-44","45-59","60 y +","")</f>
        <v>60 y +</v>
      </c>
      <c r="AZ410" s="146" t="s">
        <v>76</v>
      </c>
      <c r="BA410" s="147"/>
      <c r="BB410" s="247" t="str">
        <f ca="1" t="shared" si="35"/>
        <v>No Vigente</v>
      </c>
      <c r="BC410" s="146"/>
      <c r="BD410" s="147">
        <v>43845</v>
      </c>
      <c r="BE410" s="144">
        <v>43922</v>
      </c>
      <c r="BF410" s="251" t="str">
        <f ca="1" t="shared" si="36"/>
        <v>activo</v>
      </c>
      <c r="BG410" s="196"/>
    </row>
    <row r="411" s="129" customFormat="1" ht="15" customHeight="1" spans="1:59">
      <c r="A411" s="165" t="s">
        <v>1137</v>
      </c>
      <c r="B411" s="166" t="s">
        <v>1138</v>
      </c>
      <c r="C411" s="166">
        <v>5903</v>
      </c>
      <c r="D411" s="167">
        <v>10731</v>
      </c>
      <c r="E411" s="175">
        <f ca="1" t="shared" si="37"/>
        <v>43990</v>
      </c>
      <c r="F411" s="176">
        <f ca="1" t="shared" si="38"/>
        <v>33259</v>
      </c>
      <c r="G411" s="177">
        <f ca="1" t="shared" si="39"/>
        <v>91</v>
      </c>
      <c r="H41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11" s="166">
        <v>1</v>
      </c>
      <c r="J411" s="167">
        <v>42927</v>
      </c>
      <c r="K411" s="166" t="s">
        <v>59</v>
      </c>
      <c r="L411" s="166" t="s">
        <v>60</v>
      </c>
      <c r="M411" s="166" t="s">
        <v>131</v>
      </c>
      <c r="N411" s="166"/>
      <c r="O411" s="166"/>
      <c r="P411" s="166" t="s">
        <v>63</v>
      </c>
      <c r="Q411" s="166" t="s">
        <v>63</v>
      </c>
      <c r="R411" s="166">
        <v>50</v>
      </c>
      <c r="S411" s="166">
        <v>48.7</v>
      </c>
      <c r="T411" s="166" t="s">
        <v>457</v>
      </c>
      <c r="U411" s="166">
        <v>135</v>
      </c>
      <c r="V411" s="178" t="str">
        <f>CHOOSE(MATCH(U:U,{0,1,140,150,160,800000000}),"VACIO","140 y -","140-150","150-160","&gt;160","")</f>
        <v>140 y -</v>
      </c>
      <c r="W411" s="166">
        <v>70</v>
      </c>
      <c r="X411" s="178" t="str">
        <f>CHOOSE(MATCH(W:W,{0,1,90,120,800000000}),"VACIO","90 y -","90-120","&gt;120","")</f>
        <v>90 y -</v>
      </c>
      <c r="Y411" s="166" t="s">
        <v>63</v>
      </c>
      <c r="Z411" s="166" t="s">
        <v>65</v>
      </c>
      <c r="AA411" s="166" t="s">
        <v>63</v>
      </c>
      <c r="AB411" s="166" t="s">
        <v>63</v>
      </c>
      <c r="AC411" s="166" t="s">
        <v>593</v>
      </c>
      <c r="AD411" s="208" t="s">
        <v>1139</v>
      </c>
      <c r="AE411" s="228"/>
      <c r="AF411" s="209"/>
      <c r="AG411" s="227"/>
      <c r="AH411" s="227"/>
      <c r="AI411" s="209"/>
      <c r="AJ411" s="229">
        <v>88</v>
      </c>
      <c r="AK411" s="167">
        <v>43116</v>
      </c>
      <c r="AL411" s="166">
        <v>227</v>
      </c>
      <c r="AM411" s="166">
        <v>154</v>
      </c>
      <c r="AN411" s="178" t="str">
        <f>CHOOSE(MATCH(AM:AM,{0,1,100,800000000}),"VACIO","100 y -","100 y +","")</f>
        <v>100 y +</v>
      </c>
      <c r="AO411" s="166">
        <v>58</v>
      </c>
      <c r="AP411" s="166">
        <v>77</v>
      </c>
      <c r="AQ411" s="166"/>
      <c r="AR411" s="178" t="str">
        <f>CHOOSE(MATCH(AQ:AQ,{0,1,7,8,9,12,30}),"VACIO","7 y -","7-8","8-9","9-12","&gt;12","")</f>
        <v>VACIO</v>
      </c>
      <c r="AS411" s="166">
        <v>5</v>
      </c>
      <c r="AT411" s="178" t="str">
        <f>CHOOSE(MATCH(AS:AS,{0,0.1,30,80000000}),"VACIO","30 y -","30 y +","")</f>
        <v>30 y -</v>
      </c>
      <c r="AU411" s="166">
        <v>0.7</v>
      </c>
      <c r="AV411" s="238">
        <f>IFERROR(AS:AS/AU:AU,"")</f>
        <v>7.14285714285714</v>
      </c>
      <c r="AW411" s="178" t="str">
        <f>CHOOSE(MATCH(AV:AV,{0,0.1,30,80000000}),"VACIO","30 y -","30 y +","")</f>
        <v>30 y -</v>
      </c>
      <c r="AX411" s="166">
        <v>77</v>
      </c>
      <c r="AY411" s="178" t="str">
        <f ca="1">CHOOSE(MATCH(AX:AX,{0,1,15,30,45,60,80000000}),"VACIO","15 y -","15-29","30-44","45-59","60 y +","")</f>
        <v>60 y +</v>
      </c>
      <c r="AZ411" s="166"/>
      <c r="BA411" s="167"/>
      <c r="BB411" s="247" t="str">
        <f ca="1" t="shared" si="35"/>
        <v>No Vigente</v>
      </c>
      <c r="BC411" s="166"/>
      <c r="BD411" s="167">
        <v>43139</v>
      </c>
      <c r="BE411" s="167">
        <v>43504</v>
      </c>
      <c r="BF411" s="251" t="str">
        <f ca="1" t="shared" si="36"/>
        <v>pasivo</v>
      </c>
      <c r="BG411" s="208"/>
    </row>
    <row r="412" s="129" customFormat="1" ht="15" customHeight="1" spans="1:59">
      <c r="A412" s="142" t="s">
        <v>1140</v>
      </c>
      <c r="B412" s="143" t="s">
        <v>1141</v>
      </c>
      <c r="C412" s="143">
        <v>3961</v>
      </c>
      <c r="D412" s="144">
        <v>23500</v>
      </c>
      <c r="E412" s="175">
        <f ca="1" t="shared" si="37"/>
        <v>43990</v>
      </c>
      <c r="F412" s="176">
        <f ca="1" t="shared" si="38"/>
        <v>20490</v>
      </c>
      <c r="G412" s="177">
        <f ca="1" t="shared" si="39"/>
        <v>56</v>
      </c>
      <c r="H41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12" s="143">
        <v>1</v>
      </c>
      <c r="J412" s="144">
        <v>42083</v>
      </c>
      <c r="K412" s="143" t="s">
        <v>101</v>
      </c>
      <c r="L412" s="143" t="s">
        <v>70</v>
      </c>
      <c r="M412" s="143" t="s">
        <v>174</v>
      </c>
      <c r="N412" s="143"/>
      <c r="O412" s="143"/>
      <c r="P412" s="143" t="s">
        <v>63</v>
      </c>
      <c r="Q412" s="143" t="s">
        <v>63</v>
      </c>
      <c r="R412" s="143">
        <v>98</v>
      </c>
      <c r="S412" s="143">
        <v>94.1</v>
      </c>
      <c r="T412" s="143" t="s">
        <v>64</v>
      </c>
      <c r="U412" s="143">
        <v>138</v>
      </c>
      <c r="V412" s="178" t="str">
        <f>CHOOSE(MATCH(U:U,{0,1,140,150,160,800000000}),"VACIO","140 y -","140-150","150-160","&gt;160","")</f>
        <v>140 y -</v>
      </c>
      <c r="W412" s="143">
        <v>80</v>
      </c>
      <c r="X412" s="178" t="str">
        <f>CHOOSE(MATCH(W:W,{0,1,90,120,800000000}),"VACIO","90 y -","90-120","&gt;120","")</f>
        <v>90 y -</v>
      </c>
      <c r="Y412" s="144" t="s">
        <v>63</v>
      </c>
      <c r="Z412" s="143" t="s">
        <v>63</v>
      </c>
      <c r="AA412" s="143" t="s">
        <v>65</v>
      </c>
      <c r="AB412" s="143" t="s">
        <v>65</v>
      </c>
      <c r="AC412" s="143" t="s">
        <v>72</v>
      </c>
      <c r="AD412" s="193" t="s">
        <v>73</v>
      </c>
      <c r="AE412" s="194">
        <v>43886</v>
      </c>
      <c r="AF412" s="195" t="s">
        <v>74</v>
      </c>
      <c r="AG412" s="216"/>
      <c r="AH412" s="216"/>
      <c r="AI412" s="195"/>
      <c r="AJ412" s="217">
        <v>144</v>
      </c>
      <c r="AK412" s="144">
        <v>43860</v>
      </c>
      <c r="AL412" s="143">
        <v>178</v>
      </c>
      <c r="AM412" s="143">
        <v>110</v>
      </c>
      <c r="AN412" s="178" t="str">
        <f>CHOOSE(MATCH(AM:AM,{0,1,100,800000000}),"VACIO","100 y -","100 y +","")</f>
        <v>100 y +</v>
      </c>
      <c r="AO412" s="143">
        <v>39</v>
      </c>
      <c r="AP412" s="143">
        <v>143</v>
      </c>
      <c r="AQ412" s="143">
        <v>8.4</v>
      </c>
      <c r="AR412" s="178" t="str">
        <f>CHOOSE(MATCH(AQ:AQ,{0,1,7,8,9,12,30}),"VACIO","7 y -","7-8","8-9","9-12","&gt;12","")</f>
        <v>8-9</v>
      </c>
      <c r="AS412" s="143">
        <v>36</v>
      </c>
      <c r="AT412" s="178" t="str">
        <f>CHOOSE(MATCH(AS:AS,{0,0.1,30,80000000}),"VACIO","30 y -","30 y +","")</f>
        <v>30 y +</v>
      </c>
      <c r="AU412" s="143">
        <v>0.9</v>
      </c>
      <c r="AV412" s="236">
        <v>55</v>
      </c>
      <c r="AW412" s="178" t="str">
        <f>CHOOSE(MATCH(AV:AV,{0,0.1,30,80000000}),"VACIO","30 y -","30 y +","")</f>
        <v>30 y +</v>
      </c>
      <c r="AX412" s="242">
        <v>95</v>
      </c>
      <c r="AY412" s="178" t="str">
        <f ca="1">CHOOSE(MATCH(AX:AX,{0,1,15,30,45,60,80000000}),"VACIO","15 y -","15-29","30-44","45-59","60 y +","")</f>
        <v>60 y +</v>
      </c>
      <c r="AZ412" s="143"/>
      <c r="BA412" s="144">
        <v>43420</v>
      </c>
      <c r="BB412" s="247" t="str">
        <f ca="1" t="shared" si="35"/>
        <v>No Vigente</v>
      </c>
      <c r="BC412" s="143" t="s">
        <v>77</v>
      </c>
      <c r="BD412" s="144">
        <v>43886</v>
      </c>
      <c r="BE412" s="144">
        <v>43983</v>
      </c>
      <c r="BF412" s="251" t="str">
        <f ca="1" t="shared" si="36"/>
        <v>activo</v>
      </c>
      <c r="BG412" s="361"/>
    </row>
    <row r="413" s="129" customFormat="1" ht="15" customHeight="1" spans="1:59">
      <c r="A413" s="142" t="s">
        <v>1142</v>
      </c>
      <c r="B413" s="143" t="s">
        <v>1143</v>
      </c>
      <c r="C413" s="143">
        <v>2850</v>
      </c>
      <c r="D413" s="144">
        <v>18337</v>
      </c>
      <c r="E413" s="175">
        <f ca="1" t="shared" si="37"/>
        <v>43990</v>
      </c>
      <c r="F413" s="176">
        <f ca="1" t="shared" si="38"/>
        <v>25653</v>
      </c>
      <c r="G413" s="177">
        <f ca="1" t="shared" si="39"/>
        <v>70</v>
      </c>
      <c r="H41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13" s="143">
        <v>1</v>
      </c>
      <c r="J413" s="144">
        <v>40036</v>
      </c>
      <c r="K413" s="143" t="s">
        <v>59</v>
      </c>
      <c r="L413" s="143" t="s">
        <v>102</v>
      </c>
      <c r="M413" s="143"/>
      <c r="N413" s="143"/>
      <c r="O413" s="143"/>
      <c r="P413" s="143" t="s">
        <v>63</v>
      </c>
      <c r="Q413" s="143" t="s">
        <v>63</v>
      </c>
      <c r="R413" s="143">
        <v>97</v>
      </c>
      <c r="S413" s="143">
        <v>84.6</v>
      </c>
      <c r="T413" s="143" t="s">
        <v>64</v>
      </c>
      <c r="U413" s="143">
        <v>131</v>
      </c>
      <c r="V413" s="178" t="str">
        <f>CHOOSE(MATCH(U:U,{0,1,140,150,160,800000000}),"VACIO","140 y -","140-150","150-160","&gt;160","")</f>
        <v>140 y -</v>
      </c>
      <c r="W413" s="143">
        <v>67</v>
      </c>
      <c r="X413" s="178" t="str">
        <f>CHOOSE(MATCH(W:W,{0,1,90,120,800000000}),"VACIO","90 y -","90-120","&gt;120","")</f>
        <v>90 y -</v>
      </c>
      <c r="Y413" s="143" t="s">
        <v>63</v>
      </c>
      <c r="Z413" s="143" t="s">
        <v>65</v>
      </c>
      <c r="AA413" s="143" t="s">
        <v>63</v>
      </c>
      <c r="AB413" s="143" t="s">
        <v>63</v>
      </c>
      <c r="AC413" s="143" t="s">
        <v>72</v>
      </c>
      <c r="AD413" s="193" t="s">
        <v>73</v>
      </c>
      <c r="AE413" s="194">
        <v>41862</v>
      </c>
      <c r="AF413" s="195" t="s">
        <v>74</v>
      </c>
      <c r="AG413" s="216"/>
      <c r="AH413" s="216"/>
      <c r="AI413" s="195"/>
      <c r="AJ413" s="217"/>
      <c r="AK413" s="144"/>
      <c r="AL413" s="143"/>
      <c r="AM413" s="143"/>
      <c r="AN413" s="178" t="str">
        <f>CHOOSE(MATCH(AM:AM,{0,1,100,800000000}),"VACIO","100 y -","100 y +","")</f>
        <v>VACIO</v>
      </c>
      <c r="AO413" s="143"/>
      <c r="AP413" s="143"/>
      <c r="AQ413" s="143"/>
      <c r="AR413" s="178" t="str">
        <f>CHOOSE(MATCH(AQ:AQ,{0,1,7,8,9,12,30}),"VACIO","7 y -","7-8","8-9","9-12","&gt;12","")</f>
        <v>VACIO</v>
      </c>
      <c r="AS413" s="143"/>
      <c r="AT413" s="178" t="str">
        <f>CHOOSE(MATCH(AS:AS,{0,0.1,30,80000000}),"VACIO","30 y -","30 y +","")</f>
        <v>VACIO</v>
      </c>
      <c r="AU413" s="143"/>
      <c r="AV413" s="236">
        <f>IFERROR(AS$586:AS$586/AU$586:AU$586,"")</f>
        <v>156.666666666667</v>
      </c>
      <c r="AW413" s="178" t="str">
        <f>CHOOSE(MATCH(AV:AV,{0,0.1,30,80000000}),"VACIO","30 y -","30 y +","")</f>
        <v>30 y +</v>
      </c>
      <c r="AX413" s="242"/>
      <c r="AY413" s="178" t="str">
        <f ca="1">CHOOSE(MATCH(AX:AX,{0;1;15;30;45;60;80000000}),"VACIO","15 y -","15-29","30-44","45-59","60 y +","")</f>
        <v>VACIO</v>
      </c>
      <c r="AZ413" s="143"/>
      <c r="BA413" s="144"/>
      <c r="BB413" s="247" t="str">
        <f ca="1" t="shared" ref="BB413:BB476" si="40">IF((E:E-BA:BA)&lt;365,"Vigente","No Vigente")</f>
        <v>No Vigente</v>
      </c>
      <c r="BC413" s="143"/>
      <c r="BD413" s="144">
        <v>43032</v>
      </c>
      <c r="BE413" s="144">
        <v>43093</v>
      </c>
      <c r="BF413" s="251" t="str">
        <f ca="1" t="shared" si="36"/>
        <v>pasivo</v>
      </c>
      <c r="BG413" s="193" t="s">
        <v>105</v>
      </c>
    </row>
    <row r="414" s="129" customFormat="1" ht="15" customHeight="1" spans="1:59">
      <c r="A414" s="142" t="s">
        <v>1144</v>
      </c>
      <c r="B414" s="143" t="s">
        <v>1145</v>
      </c>
      <c r="C414" s="143">
        <v>5367</v>
      </c>
      <c r="D414" s="144">
        <v>21083</v>
      </c>
      <c r="E414" s="175">
        <f ca="1" t="shared" si="37"/>
        <v>43990</v>
      </c>
      <c r="F414" s="176">
        <f ca="1" t="shared" si="38"/>
        <v>22907</v>
      </c>
      <c r="G414" s="177">
        <f ca="1" t="shared" si="39"/>
        <v>62</v>
      </c>
      <c r="H414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414" s="143">
        <v>1</v>
      </c>
      <c r="J414" s="144">
        <v>40350</v>
      </c>
      <c r="K414" s="143" t="s">
        <v>59</v>
      </c>
      <c r="L414" s="143" t="s">
        <v>60</v>
      </c>
      <c r="M414" s="143" t="s">
        <v>1146</v>
      </c>
      <c r="N414" s="143" t="s">
        <v>62</v>
      </c>
      <c r="O414" s="143" t="s">
        <v>62</v>
      </c>
      <c r="P414" s="143" t="s">
        <v>65</v>
      </c>
      <c r="Q414" s="143" t="s">
        <v>63</v>
      </c>
      <c r="R414" s="143">
        <v>78.5</v>
      </c>
      <c r="S414" s="143">
        <v>77.7</v>
      </c>
      <c r="T414" s="143" t="s">
        <v>64</v>
      </c>
      <c r="U414" s="143">
        <v>136</v>
      </c>
      <c r="V414" s="178" t="str">
        <f>CHOOSE(MATCH(U:U,{0,1,140,150,160,800000000}),"VACIO","140 y -","140-150","150-160","&gt;160","")</f>
        <v>140 y -</v>
      </c>
      <c r="W414" s="143">
        <v>88</v>
      </c>
      <c r="X414" s="178" t="str">
        <f>CHOOSE(MATCH(W:W,{0,1,90,120,800000000}),"VACIO","90 y -","90-120","&gt;120","")</f>
        <v>90 y -</v>
      </c>
      <c r="Y414" s="143" t="s">
        <v>63</v>
      </c>
      <c r="Z414" s="143" t="s">
        <v>65</v>
      </c>
      <c r="AA414" s="143" t="s">
        <v>65</v>
      </c>
      <c r="AB414" s="143" t="s">
        <v>65</v>
      </c>
      <c r="AC414" s="143" t="s">
        <v>72</v>
      </c>
      <c r="AD414" s="193" t="s">
        <v>67</v>
      </c>
      <c r="AE414" s="195"/>
      <c r="AF414" s="195"/>
      <c r="AG414" s="216" t="s">
        <v>63</v>
      </c>
      <c r="AH414" s="216"/>
      <c r="AI414" s="195"/>
      <c r="AJ414" s="217">
        <v>86</v>
      </c>
      <c r="AK414" s="144">
        <v>43865</v>
      </c>
      <c r="AL414" s="143">
        <v>128</v>
      </c>
      <c r="AM414" s="143">
        <v>67</v>
      </c>
      <c r="AN414" s="178" t="str">
        <f>CHOOSE(MATCH(AM:AM,{0,1,100,800000000}),"VACIO","100 y -","100 y +","")</f>
        <v>100 y -</v>
      </c>
      <c r="AO414" s="143">
        <v>37</v>
      </c>
      <c r="AP414" s="143">
        <v>112</v>
      </c>
      <c r="AQ414" s="143">
        <v>6</v>
      </c>
      <c r="AR414" s="178" t="str">
        <f>CHOOSE(MATCH(AQ:AQ,{0,1,7,8,9,12,30}),"VACIO","7 y -","7-8","8-9","9-12","&gt;12","")</f>
        <v>7 y -</v>
      </c>
      <c r="AS414" s="143">
        <v>10</v>
      </c>
      <c r="AT414" s="178" t="str">
        <f>CHOOSE(MATCH(AS:AS,{0,0.1,30,80000000}),"VACIO","30 y -","30 y +","")</f>
        <v>30 y -</v>
      </c>
      <c r="AU414" s="143">
        <v>0.7</v>
      </c>
      <c r="AV414" s="236">
        <f>IFERROR(AS:AS/AU:AU,"")</f>
        <v>14.2857142857143</v>
      </c>
      <c r="AW414" s="178" t="str">
        <f>CHOOSE(MATCH(AV:AV,{0,0.1,30,80000000}),"VACIO","30 y -","30 y +","")</f>
        <v>30 y -</v>
      </c>
      <c r="AX414" s="242">
        <v>92</v>
      </c>
      <c r="AY414" s="178" t="str">
        <f ca="1">CHOOSE(MATCH(AX:AX,{0,1,15,30,45,60,80000000}),"VACIO","15 y -","15-29","30-44","45-59","60 y +","")</f>
        <v>60 y +</v>
      </c>
      <c r="AZ414" s="143" t="s">
        <v>76</v>
      </c>
      <c r="BA414" s="144"/>
      <c r="BB414" s="247" t="str">
        <f ca="1" t="shared" si="40"/>
        <v>No Vigente</v>
      </c>
      <c r="BC414" s="143"/>
      <c r="BD414" s="144">
        <v>43879</v>
      </c>
      <c r="BE414" s="144">
        <v>43922</v>
      </c>
      <c r="BF414" s="251" t="str">
        <f ca="1" t="shared" si="36"/>
        <v>activo</v>
      </c>
      <c r="BG414" s="193"/>
    </row>
    <row r="415" s="129" customFormat="1" ht="15" customHeight="1" spans="1:59">
      <c r="A415" s="145" t="s">
        <v>1147</v>
      </c>
      <c r="B415" s="146" t="s">
        <v>1148</v>
      </c>
      <c r="C415" s="146">
        <v>3669</v>
      </c>
      <c r="D415" s="147">
        <v>20763</v>
      </c>
      <c r="E415" s="175">
        <f ca="1" t="shared" si="37"/>
        <v>43990</v>
      </c>
      <c r="F415" s="176">
        <f ca="1" t="shared" si="38"/>
        <v>23227</v>
      </c>
      <c r="G415" s="177">
        <f ca="1" t="shared" si="39"/>
        <v>63</v>
      </c>
      <c r="H41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15" s="146">
        <v>1</v>
      </c>
      <c r="J415" s="147">
        <v>37747</v>
      </c>
      <c r="K415" s="146" t="s">
        <v>59</v>
      </c>
      <c r="L415" s="146" t="s">
        <v>60</v>
      </c>
      <c r="M415" s="146" t="s">
        <v>1149</v>
      </c>
      <c r="N415" s="146" t="s">
        <v>62</v>
      </c>
      <c r="O415" s="146" t="s">
        <v>62</v>
      </c>
      <c r="P415" s="143" t="s">
        <v>63</v>
      </c>
      <c r="Q415" s="143" t="s">
        <v>63</v>
      </c>
      <c r="R415" s="146">
        <v>67.5</v>
      </c>
      <c r="S415" s="146">
        <v>64</v>
      </c>
      <c r="T415" s="146" t="s">
        <v>85</v>
      </c>
      <c r="U415" s="146">
        <v>130</v>
      </c>
      <c r="V415" s="178" t="str">
        <f>CHOOSE(MATCH(U:U,{0,1,140,150,160,800000000}),"VACIO","140 y -","140-150","150-160","&gt;160","")</f>
        <v>140 y -</v>
      </c>
      <c r="W415" s="146">
        <v>88</v>
      </c>
      <c r="X415" s="178" t="str">
        <f>CHOOSE(MATCH(W:W,{0,1,90,120,800000000}),"VACIO","90 y -","90-120","&gt;120","")</f>
        <v>90 y -</v>
      </c>
      <c r="Y415" s="146" t="s">
        <v>63</v>
      </c>
      <c r="Z415" s="146" t="s">
        <v>65</v>
      </c>
      <c r="AA415" s="146" t="s">
        <v>65</v>
      </c>
      <c r="AB415" s="146" t="s">
        <v>65</v>
      </c>
      <c r="AC415" s="146" t="s">
        <v>72</v>
      </c>
      <c r="AD415" s="196" t="s">
        <v>67</v>
      </c>
      <c r="AE415" s="197"/>
      <c r="AF415" s="197"/>
      <c r="AG415" s="219" t="s">
        <v>63</v>
      </c>
      <c r="AH415" s="219"/>
      <c r="AI415" s="197"/>
      <c r="AJ415" s="218">
        <v>77</v>
      </c>
      <c r="AK415" s="147">
        <v>43857</v>
      </c>
      <c r="AL415" s="146">
        <v>230</v>
      </c>
      <c r="AM415" s="146">
        <v>145</v>
      </c>
      <c r="AN415" s="178" t="str">
        <f>CHOOSE(MATCH(AM:AM,{0,1,100,800000000}),"VACIO","100 y -","100 y +","")</f>
        <v>100 y +</v>
      </c>
      <c r="AO415" s="146">
        <v>60</v>
      </c>
      <c r="AP415" s="146">
        <v>124</v>
      </c>
      <c r="AQ415" s="146"/>
      <c r="AR415" s="178" t="str">
        <f>CHOOSE(MATCH(AQ:AQ,{0,1,7,8,9,12,30}),"VACIO","7 y -","7-8","8-9","9-12","&gt;12","")</f>
        <v>VACIO</v>
      </c>
      <c r="AS415" s="146">
        <v>2.3</v>
      </c>
      <c r="AT415" s="178" t="str">
        <f>CHOOSE(MATCH(AS:AS,{0,0.1,30,80000000}),"VACIO","30 y -","30 y +","")</f>
        <v>30 y -</v>
      </c>
      <c r="AU415" s="146">
        <v>0.7</v>
      </c>
      <c r="AV415" s="236">
        <v>14.6</v>
      </c>
      <c r="AW415" s="178" t="str">
        <f>CHOOSE(MATCH(AV:AV,{0,0.1,30,80000000}),"VACIO","30 y -","30 y +","")</f>
        <v>30 y -</v>
      </c>
      <c r="AX415" s="242">
        <v>92</v>
      </c>
      <c r="AY415" s="178" t="str">
        <f ca="1">CHOOSE(MATCH(AX:AX,{0,1,15,30,45,60,80000000}),"VACIO","15 y -","15-29","30-44","45-59","60 y +","")</f>
        <v>60 y +</v>
      </c>
      <c r="AZ415" s="146" t="s">
        <v>76</v>
      </c>
      <c r="BA415" s="147"/>
      <c r="BB415" s="247" t="str">
        <f ca="1" t="shared" si="40"/>
        <v>No Vigente</v>
      </c>
      <c r="BC415" s="146"/>
      <c r="BD415" s="147">
        <v>43874</v>
      </c>
      <c r="BE415" s="147">
        <v>44228</v>
      </c>
      <c r="BF415" s="251" t="str">
        <f ca="1" t="shared" si="36"/>
        <v>activo</v>
      </c>
      <c r="BG415" s="193"/>
    </row>
    <row r="416" s="129" customFormat="1" ht="15" customHeight="1" spans="1:59">
      <c r="A416" s="145" t="s">
        <v>1150</v>
      </c>
      <c r="B416" s="146" t="s">
        <v>1151</v>
      </c>
      <c r="C416" s="146">
        <v>4838</v>
      </c>
      <c r="D416" s="147">
        <v>20064</v>
      </c>
      <c r="E416" s="175">
        <f ca="1" t="shared" si="37"/>
        <v>43990</v>
      </c>
      <c r="F416" s="176">
        <f ca="1" t="shared" si="38"/>
        <v>23926</v>
      </c>
      <c r="G416" s="177">
        <f ca="1" t="shared" si="39"/>
        <v>65</v>
      </c>
      <c r="H41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16" s="146">
        <v>1</v>
      </c>
      <c r="J416" s="147">
        <v>40192</v>
      </c>
      <c r="K416" s="146" t="s">
        <v>59</v>
      </c>
      <c r="L416" s="146" t="s">
        <v>70</v>
      </c>
      <c r="M416" s="146"/>
      <c r="N416" s="146"/>
      <c r="O416" s="146"/>
      <c r="P416" s="143" t="s">
        <v>63</v>
      </c>
      <c r="Q416" s="143" t="s">
        <v>63</v>
      </c>
      <c r="R416" s="146">
        <v>77.5</v>
      </c>
      <c r="S416" s="146">
        <v>73</v>
      </c>
      <c r="T416" s="146" t="s">
        <v>85</v>
      </c>
      <c r="U416" s="146">
        <v>100</v>
      </c>
      <c r="V416" s="178" t="str">
        <f>CHOOSE(MATCH(U:U,{0,1,140,150,160,800000000}),"VACIO","140 y -","140-150","150-160","&gt;160","")</f>
        <v>140 y -</v>
      </c>
      <c r="W416" s="146">
        <v>72</v>
      </c>
      <c r="X416" s="178" t="str">
        <f>CHOOSE(MATCH(W:W,{0,1,90,120,800000000}),"VACIO","90 y -","90-120","&gt;120","")</f>
        <v>90 y -</v>
      </c>
      <c r="Y416" s="146" t="s">
        <v>63</v>
      </c>
      <c r="Z416" s="146" t="s">
        <v>63</v>
      </c>
      <c r="AA416" s="146" t="s">
        <v>65</v>
      </c>
      <c r="AB416" s="146" t="s">
        <v>63</v>
      </c>
      <c r="AC416" s="146" t="s">
        <v>72</v>
      </c>
      <c r="AD416" s="196" t="s">
        <v>73</v>
      </c>
      <c r="AE416" s="198">
        <v>42706</v>
      </c>
      <c r="AF416" s="197" t="s">
        <v>74</v>
      </c>
      <c r="AG416" s="219"/>
      <c r="AH416" s="219"/>
      <c r="AI416" s="197"/>
      <c r="AJ416" s="218">
        <v>146</v>
      </c>
      <c r="AK416" s="147">
        <v>42601</v>
      </c>
      <c r="AL416" s="146">
        <v>179</v>
      </c>
      <c r="AM416" s="146">
        <v>109</v>
      </c>
      <c r="AN416" s="178" t="str">
        <f>CHOOSE(MATCH(AM:AM,{0,1,100,800000000}),"VACIO","100 y -","100 y +","")</f>
        <v>100 y +</v>
      </c>
      <c r="AO416" s="146">
        <v>58</v>
      </c>
      <c r="AP416" s="146">
        <v>87</v>
      </c>
      <c r="AQ416" s="146">
        <v>7.6</v>
      </c>
      <c r="AR416" s="178" t="str">
        <f>CHOOSE(MATCH(AQ:AQ,{0,1,7,8,9,12,30}),"VACIO","7 y -","7-8","8-9","9-12","&gt;12","")</f>
        <v>7-8</v>
      </c>
      <c r="AS416" s="146">
        <v>2.3</v>
      </c>
      <c r="AT416" s="178" t="str">
        <f>CHOOSE(MATCH(AS:AS,{0,0.1,30,80000000}),"VACIO","30 y -","30 y +","")</f>
        <v>30 y -</v>
      </c>
      <c r="AU416" s="146">
        <v>0.6</v>
      </c>
      <c r="AV416" s="236">
        <f>IFERROR(AS:AS/AU:AU,"")</f>
        <v>3.83333333333333</v>
      </c>
      <c r="AW416" s="178" t="str">
        <f>CHOOSE(MATCH(AV:AV,{0,0.1,30,80000000}),"VACIO","30 y -","30 y +","")</f>
        <v>30 y -</v>
      </c>
      <c r="AX416" s="242">
        <v>97</v>
      </c>
      <c r="AY416" s="178" t="str">
        <f ca="1">CHOOSE(MATCH(AX:AX,{0,1,15,30,45,60,80000000}),"VACIO","15 y -","15-29","30-44","45-59","60 y +","")</f>
        <v>60 y +</v>
      </c>
      <c r="AZ416" s="146" t="s">
        <v>155</v>
      </c>
      <c r="BA416" s="147">
        <v>42405</v>
      </c>
      <c r="BB416" s="247" t="str">
        <f ca="1" t="shared" si="40"/>
        <v>No Vigente</v>
      </c>
      <c r="BC416" s="146" t="s">
        <v>77</v>
      </c>
      <c r="BD416" s="147">
        <v>42741</v>
      </c>
      <c r="BE416" s="147">
        <v>42800</v>
      </c>
      <c r="BF416" s="251" t="str">
        <f ca="1" t="shared" si="36"/>
        <v>pasivo</v>
      </c>
      <c r="BG416" s="196" t="s">
        <v>105</v>
      </c>
    </row>
    <row r="417" s="129" customFormat="1" ht="15" customHeight="1" spans="1:59">
      <c r="A417" s="145" t="s">
        <v>1152</v>
      </c>
      <c r="B417" s="146" t="s">
        <v>1153</v>
      </c>
      <c r="C417" s="146">
        <v>4175</v>
      </c>
      <c r="D417" s="147">
        <v>20303</v>
      </c>
      <c r="E417" s="175">
        <f ca="1" t="shared" si="37"/>
        <v>43990</v>
      </c>
      <c r="F417" s="176">
        <f ca="1" t="shared" si="38"/>
        <v>23687</v>
      </c>
      <c r="G417" s="177">
        <f ca="1" t="shared" si="39"/>
        <v>64</v>
      </c>
      <c r="H41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17" s="146">
        <v>1</v>
      </c>
      <c r="J417" s="147">
        <v>38320</v>
      </c>
      <c r="K417" s="146" t="s">
        <v>59</v>
      </c>
      <c r="L417" s="146" t="s">
        <v>102</v>
      </c>
      <c r="M417" s="146" t="s">
        <v>738</v>
      </c>
      <c r="N417" s="146" t="s">
        <v>62</v>
      </c>
      <c r="O417" s="146" t="s">
        <v>62</v>
      </c>
      <c r="P417" s="143" t="s">
        <v>63</v>
      </c>
      <c r="Q417" s="143" t="s">
        <v>63</v>
      </c>
      <c r="R417" s="146">
        <v>89</v>
      </c>
      <c r="S417" s="146">
        <v>94.5</v>
      </c>
      <c r="T417" s="146" t="s">
        <v>64</v>
      </c>
      <c r="U417" s="146">
        <v>138</v>
      </c>
      <c r="V417" s="178" t="str">
        <f>CHOOSE(MATCH(U:U,{0,1,140,150,160,800000000}),"VACIO","140 y -","140-150","150-160","&gt;160","")</f>
        <v>140 y -</v>
      </c>
      <c r="W417" s="146">
        <v>76</v>
      </c>
      <c r="X417" s="178" t="str">
        <f>CHOOSE(MATCH(W:W,{0,1,90,120,800000000}),"VACIO","90 y -","90-120","&gt;120","")</f>
        <v>90 y -</v>
      </c>
      <c r="Y417" s="146" t="s">
        <v>63</v>
      </c>
      <c r="Z417" s="146" t="s">
        <v>65</v>
      </c>
      <c r="AA417" s="146" t="s">
        <v>65</v>
      </c>
      <c r="AB417" s="146" t="s">
        <v>65</v>
      </c>
      <c r="AC417" s="146" t="s">
        <v>72</v>
      </c>
      <c r="AD417" s="196" t="s">
        <v>73</v>
      </c>
      <c r="AE417" s="198">
        <v>43818</v>
      </c>
      <c r="AF417" s="197" t="s">
        <v>74</v>
      </c>
      <c r="AG417" s="219" t="s">
        <v>63</v>
      </c>
      <c r="AH417" s="219"/>
      <c r="AI417" s="197"/>
      <c r="AJ417" s="218">
        <v>95</v>
      </c>
      <c r="AK417" s="147">
        <v>43364</v>
      </c>
      <c r="AL417" s="146">
        <v>129</v>
      </c>
      <c r="AM417" s="146">
        <v>72</v>
      </c>
      <c r="AN417" s="178" t="str">
        <f>CHOOSE(MATCH(AM:AM,{0,1,100,800000000}),"VACIO","100 y -","100 y +","")</f>
        <v>100 y -</v>
      </c>
      <c r="AO417" s="146">
        <v>48</v>
      </c>
      <c r="AP417" s="146">
        <v>196</v>
      </c>
      <c r="AQ417" s="146">
        <v>6.1</v>
      </c>
      <c r="AR417" s="178" t="str">
        <f>CHOOSE(MATCH(AQ:AQ,{0,1,7,8,9,12,30}),"VACIO","7 y -","7-8","8-9","9-12","&gt;12","")</f>
        <v>7 y -</v>
      </c>
      <c r="AS417" s="146">
        <v>7</v>
      </c>
      <c r="AT417" s="178" t="str">
        <f>CHOOSE(MATCH(AS:AS,{0,0.1,30,80000000}),"VACIO","30 y -","30 y +","")</f>
        <v>30 y -</v>
      </c>
      <c r="AU417" s="146">
        <v>0.7</v>
      </c>
      <c r="AV417" s="236">
        <f>IFERROR(AS:AS/AU:AU,"")</f>
        <v>10</v>
      </c>
      <c r="AW417" s="178" t="str">
        <f>CHOOSE(MATCH(AV:AV,{0,0.1,30,80000000}),"VACIO","30 y -","30 y +","")</f>
        <v>30 y -</v>
      </c>
      <c r="AX417" s="242">
        <v>92</v>
      </c>
      <c r="AY417" s="178" t="str">
        <f ca="1">CHOOSE(MATCH(AX:AX,{0,1,15,30,45,60,80000000}),"VACIO","15 y -","15-29","30-44","45-59","60 y +","")</f>
        <v>60 y +</v>
      </c>
      <c r="AZ417" s="146" t="s">
        <v>155</v>
      </c>
      <c r="BA417" s="147">
        <v>42954</v>
      </c>
      <c r="BB417" s="247" t="str">
        <f ca="1" t="shared" si="40"/>
        <v>No Vigente</v>
      </c>
      <c r="BC417" s="146" t="s">
        <v>77</v>
      </c>
      <c r="BD417" s="147">
        <v>43818</v>
      </c>
      <c r="BE417" s="147">
        <v>43800</v>
      </c>
      <c r="BF417" s="251" t="str">
        <f ca="1" t="shared" si="36"/>
        <v>activo</v>
      </c>
      <c r="BG417" s="208"/>
    </row>
    <row r="418" s="129" customFormat="1" ht="15" customHeight="1" spans="1:59">
      <c r="A418" s="145" t="s">
        <v>1154</v>
      </c>
      <c r="B418" s="146" t="s">
        <v>1155</v>
      </c>
      <c r="C418" s="146">
        <v>3084</v>
      </c>
      <c r="D418" s="147">
        <v>20893</v>
      </c>
      <c r="E418" s="175">
        <f ca="1" t="shared" si="37"/>
        <v>43990</v>
      </c>
      <c r="F418" s="176">
        <f ca="1" t="shared" si="38"/>
        <v>23097</v>
      </c>
      <c r="G418" s="177">
        <f ca="1" t="shared" si="39"/>
        <v>63</v>
      </c>
      <c r="H41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18" s="146">
        <v>1</v>
      </c>
      <c r="J418" s="147">
        <v>37417</v>
      </c>
      <c r="K418" s="146" t="s">
        <v>59</v>
      </c>
      <c r="L418" s="146" t="s">
        <v>60</v>
      </c>
      <c r="M418" s="146" t="s">
        <v>1156</v>
      </c>
      <c r="N418" s="146" t="s">
        <v>62</v>
      </c>
      <c r="O418" s="146" t="s">
        <v>62</v>
      </c>
      <c r="P418" s="143" t="s">
        <v>63</v>
      </c>
      <c r="Q418" s="143" t="s">
        <v>63</v>
      </c>
      <c r="R418" s="146">
        <v>58.5</v>
      </c>
      <c r="S418" s="146">
        <v>56.5</v>
      </c>
      <c r="T418" s="146" t="s">
        <v>76</v>
      </c>
      <c r="U418" s="146">
        <v>136</v>
      </c>
      <c r="V418" s="178" t="str">
        <f>CHOOSE(MATCH(U:U,{0,1,140,150,160,800000000}),"VACIO","140 y -","140-150","150-160","&gt;160","")</f>
        <v>140 y -</v>
      </c>
      <c r="W418" s="146">
        <v>76</v>
      </c>
      <c r="X418" s="178" t="str">
        <f>CHOOSE(MATCH(W:W,{0,1,90,120,800000000}),"VACIO","90 y -","90-120","&gt;120","")</f>
        <v>90 y -</v>
      </c>
      <c r="Y418" s="146" t="s">
        <v>63</v>
      </c>
      <c r="Z418" s="146" t="s">
        <v>65</v>
      </c>
      <c r="AA418" s="146" t="s">
        <v>65</v>
      </c>
      <c r="AB418" s="146" t="s">
        <v>65</v>
      </c>
      <c r="AC418" s="146" t="s">
        <v>66</v>
      </c>
      <c r="AD418" s="196" t="s">
        <v>74</v>
      </c>
      <c r="AE418" s="197"/>
      <c r="AF418" s="197"/>
      <c r="AG418" s="219" t="s">
        <v>63</v>
      </c>
      <c r="AH418" s="219"/>
      <c r="AI418" s="197"/>
      <c r="AJ418" s="218">
        <v>93</v>
      </c>
      <c r="AK418" s="147">
        <v>43718</v>
      </c>
      <c r="AL418" s="146">
        <v>144</v>
      </c>
      <c r="AM418" s="146">
        <v>75</v>
      </c>
      <c r="AN418" s="178" t="str">
        <f>CHOOSE(MATCH(AM:AM,{0,1,100,800000000}),"VACIO","100 y -","100 y +","")</f>
        <v>100 y -</v>
      </c>
      <c r="AO418" s="146">
        <v>49</v>
      </c>
      <c r="AP418" s="146">
        <v>104</v>
      </c>
      <c r="AQ418" s="146"/>
      <c r="AR418" s="178" t="str">
        <f>CHOOSE(MATCH(AQ:AQ,{0,1,7,8,9,12,30}),"VACIO","7 y -","7-8","8-9","9-12","&gt;12","")</f>
        <v>VACIO</v>
      </c>
      <c r="AS418" s="146">
        <v>9</v>
      </c>
      <c r="AT418" s="178" t="str">
        <f>CHOOSE(MATCH(AS:AS,{0,0.1,30,80000000}),"VACIO","30 y -","30 y +","")</f>
        <v>30 y -</v>
      </c>
      <c r="AU418" s="146">
        <v>0.8</v>
      </c>
      <c r="AV418" s="236">
        <f>IFERROR(AS:AS/AU:AU,"")</f>
        <v>11.25</v>
      </c>
      <c r="AW418" s="178" t="str">
        <f>CHOOSE(MATCH(AV:AV,{0,0.1,30,80000000}),"VACIO","30 y -","30 y +","")</f>
        <v>30 y -</v>
      </c>
      <c r="AX418" s="242">
        <v>71</v>
      </c>
      <c r="AY418" s="178" t="str">
        <f ca="1">CHOOSE(MATCH(AX:AX,{0,1,15,30,45,60,80000000}),"VACIO","15 y -","15-29","30-44","45-59","60 y +","")</f>
        <v>60 y +</v>
      </c>
      <c r="AZ418" s="146" t="s">
        <v>76</v>
      </c>
      <c r="BA418" s="147"/>
      <c r="BB418" s="247" t="str">
        <f ca="1" t="shared" si="40"/>
        <v>No Vigente</v>
      </c>
      <c r="BC418" s="146"/>
      <c r="BD418" s="147">
        <v>43736</v>
      </c>
      <c r="BE418" s="147">
        <v>43983</v>
      </c>
      <c r="BF418" s="251" t="str">
        <f ca="1" t="shared" si="36"/>
        <v>activo</v>
      </c>
      <c r="BG418" s="196"/>
    </row>
    <row r="419" s="129" customFormat="1" ht="15" customHeight="1" spans="1:59">
      <c r="A419" s="145" t="s">
        <v>1157</v>
      </c>
      <c r="B419" s="146" t="s">
        <v>1158</v>
      </c>
      <c r="C419" s="146">
        <v>721</v>
      </c>
      <c r="D419" s="147">
        <v>22361</v>
      </c>
      <c r="E419" s="175">
        <f ca="1" t="shared" si="37"/>
        <v>43990</v>
      </c>
      <c r="F419" s="176">
        <f ca="1" t="shared" si="38"/>
        <v>21629</v>
      </c>
      <c r="G419" s="177">
        <f ca="1" t="shared" si="39"/>
        <v>59</v>
      </c>
      <c r="H419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419" s="146">
        <v>1</v>
      </c>
      <c r="J419" s="147">
        <v>38992</v>
      </c>
      <c r="K419" s="146" t="s">
        <v>59</v>
      </c>
      <c r="L419" s="146" t="s">
        <v>102</v>
      </c>
      <c r="M419" s="146" t="s">
        <v>124</v>
      </c>
      <c r="N419" s="146" t="s">
        <v>62</v>
      </c>
      <c r="O419" s="146" t="s">
        <v>62</v>
      </c>
      <c r="P419" s="143" t="s">
        <v>63</v>
      </c>
      <c r="Q419" s="143" t="s">
        <v>63</v>
      </c>
      <c r="R419" s="146">
        <v>62</v>
      </c>
      <c r="S419" s="146">
        <v>53.5</v>
      </c>
      <c r="T419" s="146" t="s">
        <v>76</v>
      </c>
      <c r="U419" s="146">
        <v>110</v>
      </c>
      <c r="V419" s="178" t="str">
        <f>CHOOSE(MATCH(U:U,{0,1,140,150,160,800000000}),"VACIO","140 y -","140-150","150-160","&gt;160","")</f>
        <v>140 y -</v>
      </c>
      <c r="W419" s="146">
        <v>60</v>
      </c>
      <c r="X419" s="178" t="str">
        <f>CHOOSE(MATCH(W:W,{0,1,90,120,800000000}),"VACIO","90 y -","90-120","&gt;120","")</f>
        <v>90 y -</v>
      </c>
      <c r="Y419" s="146" t="s">
        <v>63</v>
      </c>
      <c r="Z419" s="146" t="s">
        <v>65</v>
      </c>
      <c r="AA419" s="146" t="s">
        <v>65</v>
      </c>
      <c r="AB419" s="146" t="s">
        <v>65</v>
      </c>
      <c r="AC419" s="146" t="s">
        <v>72</v>
      </c>
      <c r="AD419" s="196" t="s">
        <v>73</v>
      </c>
      <c r="AE419" s="198">
        <v>43182</v>
      </c>
      <c r="AF419" s="197" t="s">
        <v>74</v>
      </c>
      <c r="AG419" s="219" t="s">
        <v>63</v>
      </c>
      <c r="AH419" s="219"/>
      <c r="AI419" s="197"/>
      <c r="AJ419" s="218">
        <v>99</v>
      </c>
      <c r="AK419" s="147">
        <v>43720</v>
      </c>
      <c r="AL419" s="146">
        <v>90</v>
      </c>
      <c r="AM419" s="146">
        <v>44</v>
      </c>
      <c r="AN419" s="178" t="str">
        <f>CHOOSE(MATCH(AM:AM,{0,1,100,800000000}),"VACIO","100 y -","100 y +","")</f>
        <v>100 y -</v>
      </c>
      <c r="AO419" s="146">
        <v>51</v>
      </c>
      <c r="AP419" s="146">
        <v>74</v>
      </c>
      <c r="AQ419" s="146">
        <v>5.9</v>
      </c>
      <c r="AR419" s="178" t="str">
        <f>CHOOSE(MATCH(AQ:AQ,{0,1,7,8,9,12,30}),"VACIO","7 y -","7-8","8-9","9-12","&gt;12","")</f>
        <v>7 y -</v>
      </c>
      <c r="AS419" s="146">
        <v>1</v>
      </c>
      <c r="AT419" s="178" t="str">
        <f>CHOOSE(MATCH(AS:AS,{0,0.1,30,80000000}),"VACIO","30 y -","30 y +","")</f>
        <v>30 y -</v>
      </c>
      <c r="AU419" s="146">
        <v>0.7</v>
      </c>
      <c r="AV419" s="236">
        <f>IFERROR(AS:AS/AU:AU,"")</f>
        <v>1.42857142857143</v>
      </c>
      <c r="AW419" s="178" t="str">
        <f>CHOOSE(MATCH(AV:AV,{0,0.1,30,80000000}),"VACIO","30 y -","30 y +","")</f>
        <v>30 y -</v>
      </c>
      <c r="AX419" s="242">
        <v>96.1</v>
      </c>
      <c r="AY419" s="178" t="str">
        <f ca="1">CHOOSE(MATCH(AX:AX,{0,1,15,30,45,60,80000000}),"VACIO","15 y -","15-29","30-44","45-59","60 y +","")</f>
        <v>60 y +</v>
      </c>
      <c r="AZ419" s="146" t="s">
        <v>457</v>
      </c>
      <c r="BA419" s="147">
        <v>43510</v>
      </c>
      <c r="BB419" s="247" t="str">
        <f ca="1" t="shared" si="40"/>
        <v>No Vigente</v>
      </c>
      <c r="BC419" s="146"/>
      <c r="BD419" s="147">
        <v>43739</v>
      </c>
      <c r="BE419" s="147">
        <v>43922</v>
      </c>
      <c r="BF419" s="251" t="str">
        <f ca="1" t="shared" si="36"/>
        <v>activo</v>
      </c>
      <c r="BG419" s="196"/>
    </row>
    <row r="420" s="129" customFormat="1" ht="15" customHeight="1" spans="1:59">
      <c r="A420" s="323" t="s">
        <v>1159</v>
      </c>
      <c r="B420" s="157" t="s">
        <v>1160</v>
      </c>
      <c r="C420" s="157">
        <v>4697</v>
      </c>
      <c r="D420" s="324">
        <v>28388</v>
      </c>
      <c r="E420" s="175">
        <f ca="1" t="shared" si="37"/>
        <v>43990</v>
      </c>
      <c r="F420" s="176">
        <f ca="1" t="shared" si="38"/>
        <v>15602</v>
      </c>
      <c r="G420" s="177">
        <f ca="1" t="shared" si="39"/>
        <v>42</v>
      </c>
      <c r="H420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420" s="157">
        <v>1</v>
      </c>
      <c r="J420" s="324">
        <v>42131</v>
      </c>
      <c r="K420" s="157" t="s">
        <v>59</v>
      </c>
      <c r="L420" s="157" t="s">
        <v>60</v>
      </c>
      <c r="M420" s="157" t="s">
        <v>131</v>
      </c>
      <c r="N420" s="157"/>
      <c r="O420" s="157"/>
      <c r="P420" s="143" t="s">
        <v>63</v>
      </c>
      <c r="Q420" s="143" t="s">
        <v>63</v>
      </c>
      <c r="R420" s="157">
        <v>65.2</v>
      </c>
      <c r="S420" s="157">
        <v>75</v>
      </c>
      <c r="T420" s="157" t="s">
        <v>85</v>
      </c>
      <c r="U420" s="157">
        <v>130</v>
      </c>
      <c r="V420" s="178" t="str">
        <f>CHOOSE(MATCH(U:U,{0,1,140,150,160,800000000}),"VACIO","140 y -","140-150","150-160","&gt;160","")</f>
        <v>140 y -</v>
      </c>
      <c r="W420" s="157">
        <v>83</v>
      </c>
      <c r="X420" s="178" t="str">
        <f>CHOOSE(MATCH(W:W,{0,1,90,120,800000000}),"VACIO","90 y -","90-120","&gt;120","")</f>
        <v>90 y -</v>
      </c>
      <c r="Y420" s="157" t="s">
        <v>63</v>
      </c>
      <c r="Z420" s="157" t="s">
        <v>65</v>
      </c>
      <c r="AA420" s="157" t="s">
        <v>63</v>
      </c>
      <c r="AB420" s="157" t="s">
        <v>63</v>
      </c>
      <c r="AC420" s="157" t="s">
        <v>72</v>
      </c>
      <c r="AD420" s="346" t="s">
        <v>74</v>
      </c>
      <c r="AE420" s="195"/>
      <c r="AF420" s="195"/>
      <c r="AG420" s="216"/>
      <c r="AH420" s="216"/>
      <c r="AI420" s="195"/>
      <c r="AJ420" s="353">
        <v>98</v>
      </c>
      <c r="AK420" s="324">
        <v>42551</v>
      </c>
      <c r="AL420" s="157">
        <v>199</v>
      </c>
      <c r="AM420" s="157">
        <v>135</v>
      </c>
      <c r="AN420" s="178" t="str">
        <f>CHOOSE(MATCH(AM:AM,{0;1;100;800000000}),"VACIO","100 y -","100 y +","")</f>
        <v>100 y +</v>
      </c>
      <c r="AO420" s="157">
        <v>46</v>
      </c>
      <c r="AP420" s="157">
        <v>88</v>
      </c>
      <c r="AQ420" s="157"/>
      <c r="AR420" s="178" t="str">
        <f>CHOOSE(MATCH(AQ:AQ,{0,1,7,8,9,12,30}),"VACIO","7 y -","7-8","8-9","9-12","&gt;12","")</f>
        <v>VACIO</v>
      </c>
      <c r="AS420" s="157">
        <v>9.7</v>
      </c>
      <c r="AT420" s="178" t="str">
        <f>CHOOSE(MATCH(AS:AS,{0,0.1,30,80000000}),"VACIO","30 y -","30 y +","")</f>
        <v>30 y -</v>
      </c>
      <c r="AU420" s="157">
        <v>0.9</v>
      </c>
      <c r="AV420" s="236">
        <f>IFERROR(AS:AS/AU:AU,"")</f>
        <v>10.7777777777778</v>
      </c>
      <c r="AW420" s="178" t="str">
        <f>CHOOSE(MATCH(AV:AV,{0,0.1,30,80000000}),"VACIO","30 y -","30 y +","")</f>
        <v>30 y -</v>
      </c>
      <c r="AX420" s="242">
        <v>80.54</v>
      </c>
      <c r="AY420" s="178" t="str">
        <f ca="1">CHOOSE(MATCH(AX:AX,{0,1,15,30,45,60,80000000}),"VACIO","15 y -","15-29","30-44","45-59","60 y +","")</f>
        <v>60 y +</v>
      </c>
      <c r="AZ420" s="157"/>
      <c r="BA420" s="324"/>
      <c r="BB420" s="247" t="str">
        <f ca="1" t="shared" si="40"/>
        <v>No Vigente</v>
      </c>
      <c r="BC420" s="157"/>
      <c r="BD420" s="324">
        <v>43137</v>
      </c>
      <c r="BE420" s="324">
        <v>43127</v>
      </c>
      <c r="BF420" s="251" t="str">
        <f ca="1" t="shared" si="36"/>
        <v>pasivo</v>
      </c>
      <c r="BG420" s="193" t="s">
        <v>105</v>
      </c>
    </row>
    <row r="421" s="129" customFormat="1" ht="15" customHeight="1" spans="1:59">
      <c r="A421" s="325" t="s">
        <v>1161</v>
      </c>
      <c r="B421" s="326" t="s">
        <v>1162</v>
      </c>
      <c r="C421" s="326">
        <v>399</v>
      </c>
      <c r="D421" s="327">
        <v>14154</v>
      </c>
      <c r="E421" s="175">
        <f ca="1" t="shared" si="37"/>
        <v>43990</v>
      </c>
      <c r="F421" s="176">
        <f ca="1" t="shared" si="38"/>
        <v>29836</v>
      </c>
      <c r="G421" s="177">
        <f ca="1" t="shared" si="39"/>
        <v>81</v>
      </c>
      <c r="H421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421" s="340">
        <v>1</v>
      </c>
      <c r="J421" s="341">
        <v>37077</v>
      </c>
      <c r="K421" s="326" t="s">
        <v>59</v>
      </c>
      <c r="L421" s="326" t="s">
        <v>102</v>
      </c>
      <c r="M421" s="326" t="s">
        <v>1163</v>
      </c>
      <c r="N421" s="344" t="s">
        <v>62</v>
      </c>
      <c r="O421" s="344" t="s">
        <v>62</v>
      </c>
      <c r="P421" s="143" t="s">
        <v>63</v>
      </c>
      <c r="Q421" s="143" t="s">
        <v>63</v>
      </c>
      <c r="R421" s="326">
        <v>68</v>
      </c>
      <c r="S421" s="326">
        <v>65.7</v>
      </c>
      <c r="T421" s="326" t="s">
        <v>64</v>
      </c>
      <c r="U421" s="326">
        <v>126</v>
      </c>
      <c r="V421" s="178" t="str">
        <f>CHOOSE(MATCH(U:U,{0,1,140,150,160,800000000}),"VACIO","140 y -","140-150","150-160","&gt;160","")</f>
        <v>140 y -</v>
      </c>
      <c r="W421" s="326">
        <v>70</v>
      </c>
      <c r="X421" s="178" t="str">
        <f>CHOOSE(MATCH(W:W,{0,1,90,120,800000000}),"VACIO","90 y -","90-120","&gt;120","")</f>
        <v>90 y -</v>
      </c>
      <c r="Y421" s="326" t="s">
        <v>63</v>
      </c>
      <c r="Z421" s="326" t="s">
        <v>65</v>
      </c>
      <c r="AA421" s="326" t="s">
        <v>65</v>
      </c>
      <c r="AB421" s="326" t="s">
        <v>63</v>
      </c>
      <c r="AC421" s="326" t="s">
        <v>72</v>
      </c>
      <c r="AD421" s="347" t="s">
        <v>73</v>
      </c>
      <c r="AE421" s="198">
        <v>43818</v>
      </c>
      <c r="AF421" s="197" t="s">
        <v>74</v>
      </c>
      <c r="AG421" s="219" t="s">
        <v>63</v>
      </c>
      <c r="AH421" s="219" t="s">
        <v>90</v>
      </c>
      <c r="AI421" s="198">
        <v>43524</v>
      </c>
      <c r="AJ421" s="354">
        <v>69</v>
      </c>
      <c r="AK421" s="360">
        <v>43867</v>
      </c>
      <c r="AL421" s="326">
        <v>144</v>
      </c>
      <c r="AM421" s="326">
        <v>73</v>
      </c>
      <c r="AN421" s="178" t="str">
        <f>CHOOSE(MATCH(AM:AM,{0,1,100,800000000}),"VACIO","100 y -","100 y +","")</f>
        <v>100 y -</v>
      </c>
      <c r="AO421" s="326">
        <v>49</v>
      </c>
      <c r="AP421" s="326">
        <v>103</v>
      </c>
      <c r="AQ421" s="326">
        <v>5.9</v>
      </c>
      <c r="AR421" s="178" t="str">
        <f>CHOOSE(MATCH(AQ:AQ,{0,1,7,8,9,12,30}),"VACIO","7 y -","7-8","8-9","9-12","&gt;12","")</f>
        <v>7 y -</v>
      </c>
      <c r="AS421" s="326">
        <v>66</v>
      </c>
      <c r="AT421" s="178" t="str">
        <f>CHOOSE(MATCH(AS:AS,{0,0.1,30,80000000}),"VACIO","30 y -","30 y +","")</f>
        <v>30 y +</v>
      </c>
      <c r="AU421" s="326">
        <v>0.8</v>
      </c>
      <c r="AV421" s="236">
        <v>3.64</v>
      </c>
      <c r="AW421" s="178" t="str">
        <f>CHOOSE(MATCH(AV:AV,{0,0.1,30,80000000}),"VACIO","30 y -","30 y +","")</f>
        <v>30 y -</v>
      </c>
      <c r="AX421" s="242">
        <v>69</v>
      </c>
      <c r="AY421" s="178" t="str">
        <f ca="1">CHOOSE(MATCH(AX:AX,{0,1,15,30,45,60,80000000}),"VACIO","15 y -","15-29","30-44","45-59","60 y +","")</f>
        <v>60 y +</v>
      </c>
      <c r="AZ421" s="326" t="s">
        <v>76</v>
      </c>
      <c r="BA421" s="360">
        <v>43460</v>
      </c>
      <c r="BB421" s="247" t="str">
        <f ca="1" t="shared" si="40"/>
        <v>No Vigente</v>
      </c>
      <c r="BC421" s="326"/>
      <c r="BD421" s="360">
        <v>43879</v>
      </c>
      <c r="BE421" s="360">
        <v>44105</v>
      </c>
      <c r="BF421" s="251" t="str">
        <f ca="1" t="shared" si="36"/>
        <v>activo</v>
      </c>
      <c r="BG421" s="350"/>
    </row>
    <row r="422" s="129" customFormat="1" ht="15" customHeight="1" spans="1:59">
      <c r="A422" s="328" t="s">
        <v>1164</v>
      </c>
      <c r="B422" s="329" t="s">
        <v>1165</v>
      </c>
      <c r="C422" s="329">
        <v>1585</v>
      </c>
      <c r="D422" s="330">
        <v>16377</v>
      </c>
      <c r="E422" s="175">
        <f ca="1" t="shared" si="37"/>
        <v>43990</v>
      </c>
      <c r="F422" s="176">
        <f ca="1" t="shared" si="38"/>
        <v>27613</v>
      </c>
      <c r="G422" s="177">
        <f ca="1" t="shared" si="39"/>
        <v>75</v>
      </c>
      <c r="H422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22" s="329">
        <v>1</v>
      </c>
      <c r="J422" s="330">
        <v>38903</v>
      </c>
      <c r="K422" s="329" t="s">
        <v>59</v>
      </c>
      <c r="L422" s="329" t="s">
        <v>60</v>
      </c>
      <c r="M422" s="329" t="s">
        <v>1166</v>
      </c>
      <c r="N422" s="344" t="s">
        <v>62</v>
      </c>
      <c r="O422" s="344" t="s">
        <v>62</v>
      </c>
      <c r="P422" s="143" t="s">
        <v>63</v>
      </c>
      <c r="Q422" s="143" t="s">
        <v>63</v>
      </c>
      <c r="R422" s="329">
        <v>74.8</v>
      </c>
      <c r="S422" s="329">
        <v>70</v>
      </c>
      <c r="T422" s="329" t="s">
        <v>64</v>
      </c>
      <c r="U422" s="329">
        <v>127</v>
      </c>
      <c r="V422" s="178" t="str">
        <f>CHOOSE(MATCH(U:U,{0,1,140,150,160,800000000}),"VACIO","140 y -","140-150","150-160","&gt;160","")</f>
        <v>140 y -</v>
      </c>
      <c r="W422" s="329">
        <v>71</v>
      </c>
      <c r="X422" s="178" t="str">
        <f>CHOOSE(MATCH(W:W,{0,1,90,120,800000000}),"VACIO","90 y -","90-120","&gt;120","")</f>
        <v>90 y -</v>
      </c>
      <c r="Y422" s="329" t="s">
        <v>63</v>
      </c>
      <c r="Z422" s="329" t="s">
        <v>63</v>
      </c>
      <c r="AA422" s="329" t="s">
        <v>65</v>
      </c>
      <c r="AB422" s="329" t="s">
        <v>63</v>
      </c>
      <c r="AC422" s="329" t="s">
        <v>72</v>
      </c>
      <c r="AD422" s="348" t="s">
        <v>67</v>
      </c>
      <c r="AE422" s="197"/>
      <c r="AF422" s="197"/>
      <c r="AG422" s="219" t="s">
        <v>63</v>
      </c>
      <c r="AH422" s="219" t="s">
        <v>135</v>
      </c>
      <c r="AI422" s="198">
        <v>43867</v>
      </c>
      <c r="AJ422" s="355">
        <v>101</v>
      </c>
      <c r="AK422" s="330">
        <v>43391</v>
      </c>
      <c r="AL422" s="329">
        <v>266</v>
      </c>
      <c r="AM422" s="329">
        <v>179</v>
      </c>
      <c r="AN422" s="178" t="str">
        <f>CHOOSE(MATCH(AM:AM,{0,1,100,800000000}),"VACIO","100 y -","100 y +","")</f>
        <v>100 y +</v>
      </c>
      <c r="AO422" s="329">
        <v>54</v>
      </c>
      <c r="AP422" s="329">
        <v>163</v>
      </c>
      <c r="AQ422" s="329"/>
      <c r="AR422" s="178" t="str">
        <f>CHOOSE(MATCH(AQ:AQ,{0,1,7,8,9,12,30}),"VACIO","7 y -","7-8","8-9","9-12","&gt;12","")</f>
        <v>VACIO</v>
      </c>
      <c r="AS422" s="329">
        <v>55</v>
      </c>
      <c r="AT422" s="178" t="str">
        <f>CHOOSE(MATCH(AS:AS,{0,0.1,30,80000000}),"VACIO","30 y -","30 y +","")</f>
        <v>30 y +</v>
      </c>
      <c r="AU422" s="329">
        <v>0.8</v>
      </c>
      <c r="AV422" s="236">
        <f>IFERROR(AS:AS/AU:AU,"")</f>
        <v>68.75</v>
      </c>
      <c r="AW422" s="178" t="str">
        <f>CHOOSE(MATCH(AV:AV,{0,0.1,30,80000000}),"VACIO","30 y -","30 y +","")</f>
        <v>30 y +</v>
      </c>
      <c r="AX422" s="242">
        <v>73</v>
      </c>
      <c r="AY422" s="178" t="str">
        <f ca="1">CHOOSE(MATCH(AX:AX,{0,1,15,30,45,60,80000000}),"VACIO","15 y -","15-29","30-44","45-59","60 y +","")</f>
        <v>60 y +</v>
      </c>
      <c r="AZ422" s="329" t="s">
        <v>76</v>
      </c>
      <c r="BA422" s="330"/>
      <c r="BB422" s="247" t="str">
        <f ca="1" t="shared" si="40"/>
        <v>No Vigente</v>
      </c>
      <c r="BC422" s="329"/>
      <c r="BD422" s="330">
        <v>43867</v>
      </c>
      <c r="BE422" s="330">
        <v>44044</v>
      </c>
      <c r="BF422" s="251" t="str">
        <f ca="1" t="shared" si="36"/>
        <v>activo</v>
      </c>
      <c r="BG422" s="347"/>
    </row>
    <row r="423" s="129" customFormat="1" ht="15" customHeight="1" spans="1:59">
      <c r="A423" s="331" t="s">
        <v>1167</v>
      </c>
      <c r="B423" s="332" t="s">
        <v>1168</v>
      </c>
      <c r="C423" s="332">
        <v>2588</v>
      </c>
      <c r="D423" s="333">
        <v>17194</v>
      </c>
      <c r="E423" s="175">
        <f ca="1" t="shared" si="37"/>
        <v>43990</v>
      </c>
      <c r="F423" s="176">
        <f ca="1" t="shared" si="38"/>
        <v>26796</v>
      </c>
      <c r="G423" s="177">
        <f ca="1" t="shared" si="39"/>
        <v>73</v>
      </c>
      <c r="H423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423" s="332">
        <v>1</v>
      </c>
      <c r="J423" s="333">
        <v>41771</v>
      </c>
      <c r="K423" s="332" t="s">
        <v>59</v>
      </c>
      <c r="L423" s="332" t="s">
        <v>102</v>
      </c>
      <c r="M423" s="332" t="s">
        <v>61</v>
      </c>
      <c r="N423" s="332" t="s">
        <v>62</v>
      </c>
      <c r="O423" s="332" t="s">
        <v>62</v>
      </c>
      <c r="P423" s="183" t="s">
        <v>63</v>
      </c>
      <c r="Q423" s="183" t="s">
        <v>63</v>
      </c>
      <c r="R423" s="332">
        <v>98</v>
      </c>
      <c r="S423" s="332">
        <v>99</v>
      </c>
      <c r="T423" s="332" t="s">
        <v>64</v>
      </c>
      <c r="U423" s="332">
        <v>180</v>
      </c>
      <c r="V423" s="178" t="str">
        <f>CHOOSE(MATCH(U:U,{0,1,140,150,160,800000000}),"VACIO","140 y -","140-150","150-160","&gt;160","")</f>
        <v>&gt;160</v>
      </c>
      <c r="W423" s="332">
        <v>90</v>
      </c>
      <c r="X423" s="178" t="str">
        <f>CHOOSE(MATCH(W:W,{0,1,90,120,800000000}),"VACIO","90 y -","90-120","&gt;120","")</f>
        <v>90-120</v>
      </c>
      <c r="Y423" s="332" t="s">
        <v>63</v>
      </c>
      <c r="Z423" s="332" t="s">
        <v>63</v>
      </c>
      <c r="AA423" s="332" t="s">
        <v>65</v>
      </c>
      <c r="AB423" s="332" t="s">
        <v>63</v>
      </c>
      <c r="AC423" s="332" t="s">
        <v>72</v>
      </c>
      <c r="AD423" s="349" t="s">
        <v>73</v>
      </c>
      <c r="AE423" s="198">
        <v>43712</v>
      </c>
      <c r="AF423" s="197" t="s">
        <v>74</v>
      </c>
      <c r="AG423" s="219" t="s">
        <v>63</v>
      </c>
      <c r="AH423" s="219" t="s">
        <v>404</v>
      </c>
      <c r="AI423" s="198">
        <v>43210</v>
      </c>
      <c r="AJ423" s="356">
        <v>214</v>
      </c>
      <c r="AK423" s="333">
        <v>43248</v>
      </c>
      <c r="AL423" s="332">
        <v>299</v>
      </c>
      <c r="AM423" s="332">
        <v>38</v>
      </c>
      <c r="AN423" s="178" t="str">
        <f>CHOOSE(MATCH(AM:AM,{0,1,100,800000000}),"VACIO","100 y -","100 y +","")</f>
        <v>100 y -</v>
      </c>
      <c r="AO423" s="332">
        <v>38</v>
      </c>
      <c r="AP423" s="332">
        <v>584</v>
      </c>
      <c r="AQ423" s="332">
        <v>10.7</v>
      </c>
      <c r="AR423" s="178" t="str">
        <f>CHOOSE(MATCH(AQ:AQ,{0,1,7,8,9,12,30}),"VACIO","7 y -","7-8","8-9","9-12","&gt;12","")</f>
        <v>9-12</v>
      </c>
      <c r="AS423" s="332">
        <v>7.4</v>
      </c>
      <c r="AT423" s="178" t="str">
        <f>CHOOSE(MATCH(AS:AS,{0,0.1,30,80000000}),"VACIO","30 y -","30 y +","")</f>
        <v>30 y -</v>
      </c>
      <c r="AU423" s="332">
        <v>0.9</v>
      </c>
      <c r="AV423" s="236">
        <f>IFERROR(AS:AS/AU:AU,"")</f>
        <v>8.22222222222222</v>
      </c>
      <c r="AW423" s="178" t="str">
        <f>CHOOSE(MATCH(AV:AV,{0,0.1,30,80000000}),"VACIO","30 y -","30 y +","")</f>
        <v>30 y -</v>
      </c>
      <c r="AX423" s="242">
        <v>64</v>
      </c>
      <c r="AY423" s="178" t="str">
        <f ca="1">CHOOSE(MATCH(AX:AX,{0,1,15,30,45,60,80000000}),"VACIO","15 y -","15-29","30-44","45-59","60 y +","")</f>
        <v>60 y +</v>
      </c>
      <c r="AZ423" s="332" t="s">
        <v>76</v>
      </c>
      <c r="BA423" s="333">
        <v>43024</v>
      </c>
      <c r="BB423" s="247" t="str">
        <f ca="1" t="shared" si="40"/>
        <v>No Vigente</v>
      </c>
      <c r="BC423" s="332" t="s">
        <v>77</v>
      </c>
      <c r="BD423" s="333">
        <v>43712</v>
      </c>
      <c r="BE423" s="333">
        <v>43800</v>
      </c>
      <c r="BF423" s="251" t="str">
        <f ca="1" t="shared" si="36"/>
        <v>activo</v>
      </c>
      <c r="BG423" s="348"/>
    </row>
    <row r="424" s="129" customFormat="1" ht="15" customHeight="1" spans="1:59">
      <c r="A424" s="334" t="s">
        <v>1169</v>
      </c>
      <c r="B424" s="335" t="s">
        <v>1170</v>
      </c>
      <c r="C424" s="335">
        <v>2831</v>
      </c>
      <c r="D424" s="336">
        <v>20702</v>
      </c>
      <c r="E424" s="175">
        <f ca="1" t="shared" si="37"/>
        <v>43990</v>
      </c>
      <c r="F424" s="176">
        <f ca="1" t="shared" si="38"/>
        <v>23288</v>
      </c>
      <c r="G424" s="177">
        <f ca="1" t="shared" si="39"/>
        <v>63</v>
      </c>
      <c r="H42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24" s="342">
        <v>1</v>
      </c>
      <c r="J424" s="343">
        <v>39283</v>
      </c>
      <c r="K424" s="335" t="s">
        <v>59</v>
      </c>
      <c r="L424" s="335" t="s">
        <v>60</v>
      </c>
      <c r="M424" s="335" t="s">
        <v>277</v>
      </c>
      <c r="N424" s="335" t="s">
        <v>62</v>
      </c>
      <c r="O424" s="335" t="s">
        <v>62</v>
      </c>
      <c r="P424" s="143" t="s">
        <v>63</v>
      </c>
      <c r="Q424" s="143" t="s">
        <v>63</v>
      </c>
      <c r="R424" s="335">
        <v>87</v>
      </c>
      <c r="S424" s="335">
        <v>84</v>
      </c>
      <c r="T424" s="335" t="s">
        <v>64</v>
      </c>
      <c r="U424" s="335">
        <v>160</v>
      </c>
      <c r="V424" s="178" t="str">
        <f>CHOOSE(MATCH(U:U,{0,1,140,150,160,800000000}),"VACIO","140 y -","140-150","150-160","&gt;160","")</f>
        <v>&gt;160</v>
      </c>
      <c r="W424" s="335">
        <v>80</v>
      </c>
      <c r="X424" s="178" t="str">
        <f>CHOOSE(MATCH(W:W,{0,1,90,120,800000000}),"VACIO","90 y -","90-120","&gt;120","")</f>
        <v>90 y -</v>
      </c>
      <c r="Y424" s="335" t="s">
        <v>63</v>
      </c>
      <c r="Z424" s="335" t="s">
        <v>65</v>
      </c>
      <c r="AA424" s="335" t="s">
        <v>65</v>
      </c>
      <c r="AB424" s="335" t="s">
        <v>65</v>
      </c>
      <c r="AC424" s="335" t="s">
        <v>72</v>
      </c>
      <c r="AD424" s="350" t="s">
        <v>73</v>
      </c>
      <c r="AE424" s="197"/>
      <c r="AF424" s="197"/>
      <c r="AG424" s="219" t="s">
        <v>63</v>
      </c>
      <c r="AH424" s="219"/>
      <c r="AI424" s="197"/>
      <c r="AJ424" s="357">
        <v>101</v>
      </c>
      <c r="AK424" s="336">
        <v>43817</v>
      </c>
      <c r="AL424" s="335">
        <v>144</v>
      </c>
      <c r="AM424" s="335">
        <v>48</v>
      </c>
      <c r="AN424" s="178" t="str">
        <f>CHOOSE(MATCH(AM:AM,{0,1,100,800000000}),"VACIO","100 y -","100 y +","")</f>
        <v>100 y -</v>
      </c>
      <c r="AO424" s="335">
        <v>64</v>
      </c>
      <c r="AP424" s="335">
        <v>157</v>
      </c>
      <c r="AQ424" s="335"/>
      <c r="AR424" s="178" t="str">
        <f>CHOOSE(MATCH(AQ:AQ,{0;1;7;8;9;12;30}),"VACIO","7 y -","7-8","8-9","9-12","&gt;12","")</f>
        <v>VACIO</v>
      </c>
      <c r="AS424" s="335">
        <v>500</v>
      </c>
      <c r="AT424" s="178" t="str">
        <f>CHOOSE(MATCH(AS:AS,{0,0.1,30,80000000}),"VACIO","30 y -","30 y +","")</f>
        <v>30 y +</v>
      </c>
      <c r="AU424" s="335">
        <v>2.5</v>
      </c>
      <c r="AV424" s="236">
        <v>913</v>
      </c>
      <c r="AW424" s="178" t="str">
        <f>CHOOSE(MATCH(AV:AV,{0,0.1,30,80000000}),"VACIO","30 y -","30 y +","")</f>
        <v>30 y +</v>
      </c>
      <c r="AX424" s="242">
        <v>19.43</v>
      </c>
      <c r="AY424" s="178" t="str">
        <f ca="1">CHOOSE(MATCH(AX:AX,{0,1,15,30,45,60,80000000}),"VACIO","15 y -","15-29","30-44","45-59","60 y +","")</f>
        <v>15-29</v>
      </c>
      <c r="AZ424" s="335" t="s">
        <v>76</v>
      </c>
      <c r="BA424" s="336"/>
      <c r="BB424" s="247" t="str">
        <f ca="1" t="shared" si="40"/>
        <v>No Vigente</v>
      </c>
      <c r="BC424" s="335"/>
      <c r="BD424" s="336">
        <v>43888</v>
      </c>
      <c r="BE424" s="336">
        <v>44105</v>
      </c>
      <c r="BF424" s="251" t="str">
        <f ca="1" t="shared" si="36"/>
        <v>activo</v>
      </c>
      <c r="BG424" s="349"/>
    </row>
    <row r="425" s="129" customFormat="1" ht="15" customHeight="1" spans="1:59">
      <c r="A425" s="337" t="s">
        <v>1171</v>
      </c>
      <c r="B425" s="338" t="s">
        <v>1172</v>
      </c>
      <c r="C425" s="338">
        <v>6335</v>
      </c>
      <c r="D425" s="339">
        <v>12257</v>
      </c>
      <c r="E425" s="175">
        <f ca="1" t="shared" si="37"/>
        <v>43990</v>
      </c>
      <c r="F425" s="176">
        <f ca="1" t="shared" si="38"/>
        <v>31733</v>
      </c>
      <c r="G425" s="177">
        <f ca="1" t="shared" si="39"/>
        <v>86</v>
      </c>
      <c r="H42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25" s="338">
        <v>1</v>
      </c>
      <c r="J425" s="339">
        <v>42936</v>
      </c>
      <c r="K425" s="338" t="s">
        <v>59</v>
      </c>
      <c r="L425" s="338" t="s">
        <v>60</v>
      </c>
      <c r="M425" s="338"/>
      <c r="N425" s="345"/>
      <c r="O425" s="345"/>
      <c r="P425" s="166" t="s">
        <v>63</v>
      </c>
      <c r="Q425" s="166" t="s">
        <v>63</v>
      </c>
      <c r="R425" s="338">
        <v>58</v>
      </c>
      <c r="S425" s="338">
        <v>56</v>
      </c>
      <c r="T425" s="338" t="s">
        <v>85</v>
      </c>
      <c r="U425" s="338">
        <v>130</v>
      </c>
      <c r="V425" s="178" t="str">
        <f>CHOOSE(MATCH(U:U,{0;1;140;150;160;800000000}),"VACIO","140 y -","140-150","150-160","&gt;160","")</f>
        <v>140 y -</v>
      </c>
      <c r="W425" s="338">
        <v>68</v>
      </c>
      <c r="X425" s="178" t="str">
        <f>CHOOSE(MATCH(W:W,{0,1,90,120,800000000}),"VACIO","90 y -","90-120","&gt;120","")</f>
        <v>90 y -</v>
      </c>
      <c r="Y425" s="338" t="s">
        <v>63</v>
      </c>
      <c r="Z425" s="338" t="s">
        <v>63</v>
      </c>
      <c r="AA425" s="338" t="s">
        <v>63</v>
      </c>
      <c r="AB425" s="338" t="s">
        <v>63</v>
      </c>
      <c r="AC425" s="338" t="s">
        <v>72</v>
      </c>
      <c r="AD425" s="351" t="s">
        <v>67</v>
      </c>
      <c r="AE425" s="228"/>
      <c r="AF425" s="209"/>
      <c r="AG425" s="227"/>
      <c r="AH425" s="227" t="s">
        <v>1173</v>
      </c>
      <c r="AI425" s="209"/>
      <c r="AJ425" s="358">
        <v>107</v>
      </c>
      <c r="AK425" s="339">
        <v>42936</v>
      </c>
      <c r="AL425" s="338">
        <v>192</v>
      </c>
      <c r="AM425" s="338">
        <v>122</v>
      </c>
      <c r="AN425" s="178" t="str">
        <f>CHOOSE(MATCH(AM:AM,{0,1,100,800000000}),"VACIO","100 y -","100 y +","")</f>
        <v>100 y +</v>
      </c>
      <c r="AO425" s="338">
        <v>46</v>
      </c>
      <c r="AP425" s="338">
        <v>118</v>
      </c>
      <c r="AQ425" s="338"/>
      <c r="AR425" s="178" t="str">
        <f>CHOOSE(MATCH(AQ:AQ,{0,1,7,8,9,12,30}),"VACIO","7 y -","7-8","8-9","9-12","&gt;12","")</f>
        <v>VACIO</v>
      </c>
      <c r="AS425" s="338"/>
      <c r="AT425" s="178" t="str">
        <f>CHOOSE(MATCH(AS:AS,{0,0.1,30,80000000}),"VACIO","30 y -","30 y +","")</f>
        <v>VACIO</v>
      </c>
      <c r="AU425" s="338">
        <v>0.9</v>
      </c>
      <c r="AV425" s="238"/>
      <c r="AW425" s="178" t="str">
        <f>CHOOSE(MATCH(AV:AV,{0,0.1,30,80000000}),"VACIO","30 y -","30 y +","")</f>
        <v>VACIO</v>
      </c>
      <c r="AX425" s="166">
        <v>59</v>
      </c>
      <c r="AY425" s="178" t="str">
        <f ca="1">CHOOSE(MATCH(AX:AX,{0,1,15,30,45,60,80000000}),"VACIO","15 y -","15-29","30-44","45-59","60 y +","")</f>
        <v>45-59</v>
      </c>
      <c r="AZ425" s="338" t="s">
        <v>76</v>
      </c>
      <c r="BA425" s="339"/>
      <c r="BB425" s="247" t="str">
        <f ca="1" t="shared" si="40"/>
        <v>No Vigente</v>
      </c>
      <c r="BC425" s="338"/>
      <c r="BD425" s="339">
        <v>42936</v>
      </c>
      <c r="BE425" s="339">
        <v>43301</v>
      </c>
      <c r="BF425" s="251" t="str">
        <f ca="1" t="shared" ref="BF425:BF473" si="41">IF((E:E-BE:BE)&lt;395,"activo","pasivo")</f>
        <v>pasivo</v>
      </c>
      <c r="BG425" s="362" t="s">
        <v>105</v>
      </c>
    </row>
    <row r="426" s="129" customFormat="1" ht="15" customHeight="1" spans="1:59">
      <c r="A426" s="331" t="s">
        <v>1174</v>
      </c>
      <c r="B426" s="332" t="s">
        <v>1175</v>
      </c>
      <c r="C426" s="332">
        <v>171</v>
      </c>
      <c r="D426" s="333">
        <v>20103</v>
      </c>
      <c r="E426" s="175">
        <f ca="1" t="shared" si="37"/>
        <v>43990</v>
      </c>
      <c r="F426" s="176">
        <f ca="1" t="shared" si="38"/>
        <v>23887</v>
      </c>
      <c r="G426" s="177">
        <f ca="1" t="shared" si="39"/>
        <v>65</v>
      </c>
      <c r="H426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426" s="332">
        <v>1</v>
      </c>
      <c r="J426" s="333">
        <v>38967</v>
      </c>
      <c r="K426" s="332" t="s">
        <v>59</v>
      </c>
      <c r="L426" s="332" t="s">
        <v>60</v>
      </c>
      <c r="M426" s="332" t="s">
        <v>61</v>
      </c>
      <c r="N426" s="332" t="s">
        <v>62</v>
      </c>
      <c r="O426" s="332" t="s">
        <v>89</v>
      </c>
      <c r="P426" s="143" t="s">
        <v>63</v>
      </c>
      <c r="Q426" s="143" t="s">
        <v>65</v>
      </c>
      <c r="R426" s="332">
        <v>87</v>
      </c>
      <c r="S426" s="332">
        <v>88</v>
      </c>
      <c r="T426" s="332" t="s">
        <v>64</v>
      </c>
      <c r="U426" s="332">
        <v>138</v>
      </c>
      <c r="V426" s="178" t="str">
        <f>CHOOSE(MATCH(U:U,{0;1;140;150;160;800000000}),"VACIO","140 y -","140-150","150-160","&gt;160","")</f>
        <v>140 y -</v>
      </c>
      <c r="W426" s="332">
        <v>80</v>
      </c>
      <c r="X426" s="178" t="str">
        <f>CHOOSE(MATCH(W:W,{0,1,90,120,800000000}),"VACIO","90 y -","90-120","&gt;120","")</f>
        <v>90 y -</v>
      </c>
      <c r="Y426" s="332" t="s">
        <v>63</v>
      </c>
      <c r="Z426" s="332" t="s">
        <v>65</v>
      </c>
      <c r="AA426" s="332" t="s">
        <v>65</v>
      </c>
      <c r="AB426" s="332" t="s">
        <v>65</v>
      </c>
      <c r="AC426" s="332" t="s">
        <v>72</v>
      </c>
      <c r="AD426" s="349" t="s">
        <v>67</v>
      </c>
      <c r="AE426" s="197"/>
      <c r="AF426" s="197"/>
      <c r="AG426" s="219" t="s">
        <v>63</v>
      </c>
      <c r="AH426" s="219"/>
      <c r="AI426" s="197"/>
      <c r="AJ426" s="356">
        <v>91</v>
      </c>
      <c r="AK426" s="333">
        <v>43893</v>
      </c>
      <c r="AL426" s="332">
        <v>206</v>
      </c>
      <c r="AM426" s="332">
        <v>95</v>
      </c>
      <c r="AN426" s="178" t="str">
        <f>CHOOSE(MATCH(AM:AM,{0;1;100;800000000}),"VACIO","100 y -","100 y +","")</f>
        <v>100 y -</v>
      </c>
      <c r="AO426" s="332">
        <v>58</v>
      </c>
      <c r="AP426" s="332">
        <v>261</v>
      </c>
      <c r="AQ426" s="332"/>
      <c r="AR426" s="178" t="str">
        <f>CHOOSE(MATCH(AQ:AQ,{0,1,7,8,9,12,30}),"VACIO","7 y -","7-8","8-9","9-12","&gt;12","")</f>
        <v>VACIO</v>
      </c>
      <c r="AS426" s="332">
        <v>6.5</v>
      </c>
      <c r="AT426" s="178" t="str">
        <f>CHOOSE(MATCH(AS:AS,{0,0.1,30,80000000}),"VACIO","30 y -","30 y +","")</f>
        <v>30 y -</v>
      </c>
      <c r="AU426" s="332">
        <v>0.7</v>
      </c>
      <c r="AV426" s="236">
        <v>0.009</v>
      </c>
      <c r="AW426" s="178" t="str">
        <f>CHOOSE(MATCH(AV:AV,{0;0.1;30;80000000}),"VACIO","30 y -","30 y +","")</f>
        <v>VACIO</v>
      </c>
      <c r="AX426" s="242">
        <v>90</v>
      </c>
      <c r="AY426" s="178" t="str">
        <f ca="1">CHOOSE(MATCH(AX:AX,{0,1,15,30,45,60,80000000}),"VACIO","15 y -","15-29","30-44","45-59","60 y +","")</f>
        <v>60 y +</v>
      </c>
      <c r="AZ426" s="332"/>
      <c r="BA426" s="333"/>
      <c r="BB426" s="247" t="str">
        <f ca="1" t="shared" si="40"/>
        <v>No Vigente</v>
      </c>
      <c r="BC426" s="332"/>
      <c r="BD426" s="333">
        <v>43901</v>
      </c>
      <c r="BE426" s="333">
        <v>44105</v>
      </c>
      <c r="BF426" s="251" t="str">
        <f ca="1" t="shared" si="41"/>
        <v>activo</v>
      </c>
      <c r="BG426" s="363"/>
    </row>
    <row r="427" s="129" customFormat="1" ht="15" customHeight="1" spans="1:59">
      <c r="A427" s="142" t="s">
        <v>1176</v>
      </c>
      <c r="B427" s="143" t="s">
        <v>1177</v>
      </c>
      <c r="C427" s="143">
        <v>5485</v>
      </c>
      <c r="D427" s="144">
        <v>28861</v>
      </c>
      <c r="E427" s="175">
        <f ca="1" t="shared" si="37"/>
        <v>43990</v>
      </c>
      <c r="F427" s="176">
        <f ca="1" t="shared" si="38"/>
        <v>15129</v>
      </c>
      <c r="G427" s="177">
        <f ca="1" t="shared" si="39"/>
        <v>41</v>
      </c>
      <c r="H427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427" s="143">
        <v>1</v>
      </c>
      <c r="J427" s="144">
        <v>42409</v>
      </c>
      <c r="K427" s="143" t="s">
        <v>59</v>
      </c>
      <c r="L427" s="143" t="s">
        <v>60</v>
      </c>
      <c r="M427" s="143" t="s">
        <v>149</v>
      </c>
      <c r="N427" s="143" t="s">
        <v>62</v>
      </c>
      <c r="O427" s="143" t="s">
        <v>62</v>
      </c>
      <c r="P427" s="143" t="s">
        <v>63</v>
      </c>
      <c r="Q427" s="143" t="s">
        <v>63</v>
      </c>
      <c r="R427" s="143">
        <v>103.9</v>
      </c>
      <c r="S427" s="143">
        <v>85</v>
      </c>
      <c r="T427" s="143" t="s">
        <v>64</v>
      </c>
      <c r="U427" s="143">
        <v>128</v>
      </c>
      <c r="V427" s="178" t="str">
        <f>CHOOSE(MATCH(U:U,{0,1,140,150,160,800000000}),"VACIO","140 y -","140-150","150-160","&gt;160","")</f>
        <v>140 y -</v>
      </c>
      <c r="W427" s="143">
        <v>82</v>
      </c>
      <c r="X427" s="178" t="str">
        <f>CHOOSE(MATCH(W:W,{0,1,90,120,800000000}),"VACIO","90 y -","90-120","&gt;120","")</f>
        <v>90 y -</v>
      </c>
      <c r="Y427" s="143" t="s">
        <v>63</v>
      </c>
      <c r="Z427" s="143" t="s">
        <v>65</v>
      </c>
      <c r="AA427" s="143" t="s">
        <v>65</v>
      </c>
      <c r="AB427" s="143" t="s">
        <v>65</v>
      </c>
      <c r="AC427" s="143" t="s">
        <v>72</v>
      </c>
      <c r="AD427" s="193" t="s">
        <v>74</v>
      </c>
      <c r="AE427" s="195"/>
      <c r="AF427" s="195"/>
      <c r="AG427" s="216" t="s">
        <v>63</v>
      </c>
      <c r="AH427" s="216"/>
      <c r="AI427" s="195"/>
      <c r="AJ427" s="217">
        <v>90</v>
      </c>
      <c r="AK427" s="144">
        <v>43248</v>
      </c>
      <c r="AL427" s="143">
        <v>185</v>
      </c>
      <c r="AM427" s="143">
        <v>115</v>
      </c>
      <c r="AN427" s="178" t="str">
        <f>CHOOSE(MATCH(AM:AM,{0,1,100,800000000}),"VACIO","100 y -","100 y +","")</f>
        <v>100 y +</v>
      </c>
      <c r="AO427" s="143">
        <v>47</v>
      </c>
      <c r="AP427" s="143">
        <v>113</v>
      </c>
      <c r="AQ427" s="143"/>
      <c r="AR427" s="178" t="str">
        <f>CHOOSE(MATCH(AQ:AQ,{0,1,7,8,9,12,30}),"VACIO","7 y -","7-8","8-9","9-12","&gt;12","")</f>
        <v>VACIO</v>
      </c>
      <c r="AS427" s="143">
        <v>1.4</v>
      </c>
      <c r="AT427" s="178" t="str">
        <f>CHOOSE(MATCH(AS:AS,{0,0.1,30,80000000}),"VACIO","30 y -","30 y +","")</f>
        <v>30 y -</v>
      </c>
      <c r="AU427" s="143">
        <v>0.7</v>
      </c>
      <c r="AV427" s="236">
        <f>IFERROR(AS:AS/AU:AU,"")</f>
        <v>2</v>
      </c>
      <c r="AW427" s="178" t="s">
        <v>184</v>
      </c>
      <c r="AX427" s="242"/>
      <c r="AY427" s="178" t="str">
        <f ca="1">CHOOSE(MATCH(AX:AX,{0,1,15,30,45,60,80000000}),"VACIO","15 y -","15-29","30-44","45-59","60 y +","")</f>
        <v>VACIO</v>
      </c>
      <c r="AZ427" s="143"/>
      <c r="BA427" s="144"/>
      <c r="BB427" s="247" t="str">
        <f ca="1" t="shared" si="40"/>
        <v>No Vigente</v>
      </c>
      <c r="BC427" s="143"/>
      <c r="BD427" s="144">
        <v>43872</v>
      </c>
      <c r="BE427" s="144">
        <v>43983</v>
      </c>
      <c r="BF427" s="251" t="str">
        <f ca="1" t="shared" si="41"/>
        <v>activo</v>
      </c>
      <c r="BG427" s="157"/>
    </row>
    <row r="428" s="129" customFormat="1" ht="15" customHeight="1" spans="1:59">
      <c r="A428" s="145" t="s">
        <v>1178</v>
      </c>
      <c r="B428" s="146" t="s">
        <v>1179</v>
      </c>
      <c r="C428" s="146">
        <v>3285</v>
      </c>
      <c r="D428" s="147">
        <v>12062</v>
      </c>
      <c r="E428" s="175">
        <f ca="1" t="shared" si="37"/>
        <v>43990</v>
      </c>
      <c r="F428" s="176">
        <f ca="1" t="shared" si="38"/>
        <v>31928</v>
      </c>
      <c r="G428" s="177">
        <f ca="1" t="shared" si="39"/>
        <v>87</v>
      </c>
      <c r="H428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428" s="146">
        <v>1</v>
      </c>
      <c r="J428" s="147">
        <v>39081</v>
      </c>
      <c r="K428" s="146" t="s">
        <v>59</v>
      </c>
      <c r="L428" s="146" t="s">
        <v>102</v>
      </c>
      <c r="M428" s="146" t="s">
        <v>124</v>
      </c>
      <c r="N428" s="146" t="s">
        <v>62</v>
      </c>
      <c r="O428" s="146" t="s">
        <v>62</v>
      </c>
      <c r="P428" s="143" t="s">
        <v>63</v>
      </c>
      <c r="Q428" s="143" t="s">
        <v>63</v>
      </c>
      <c r="R428" s="146">
        <v>59.7</v>
      </c>
      <c r="S428" s="146">
        <v>51</v>
      </c>
      <c r="T428" s="146" t="s">
        <v>76</v>
      </c>
      <c r="U428" s="146">
        <v>140</v>
      </c>
      <c r="V428" s="178" t="str">
        <f>CHOOSE(MATCH(U:U,{0,1,140,150,160,800000000}),"VACIO","140 y -","140-150","150-160","&gt;160","")</f>
        <v>140-150</v>
      </c>
      <c r="W428" s="146">
        <v>70</v>
      </c>
      <c r="X428" s="178" t="str">
        <f>CHOOSE(MATCH(W:W,{0,1,90,120,800000000}),"VACIO","90 y -","90-120","&gt;120","")</f>
        <v>90 y -</v>
      </c>
      <c r="Y428" s="146" t="s">
        <v>63</v>
      </c>
      <c r="Z428" s="146" t="s">
        <v>65</v>
      </c>
      <c r="AA428" s="146" t="s">
        <v>63</v>
      </c>
      <c r="AB428" s="146" t="s">
        <v>65</v>
      </c>
      <c r="AC428" s="146" t="s">
        <v>72</v>
      </c>
      <c r="AD428" s="196" t="s">
        <v>73</v>
      </c>
      <c r="AE428" s="198">
        <v>43755</v>
      </c>
      <c r="AF428" s="197" t="s">
        <v>73</v>
      </c>
      <c r="AG428" s="219" t="s">
        <v>63</v>
      </c>
      <c r="AH428" s="219" t="s">
        <v>90</v>
      </c>
      <c r="AI428" s="198">
        <v>43137</v>
      </c>
      <c r="AJ428" s="218">
        <v>98</v>
      </c>
      <c r="AK428" s="147">
        <v>43741</v>
      </c>
      <c r="AL428" s="146">
        <v>199</v>
      </c>
      <c r="AM428" s="146">
        <v>128</v>
      </c>
      <c r="AN428" s="178" t="str">
        <f>CHOOSE(MATCH(AM:AM,{0,1,100,800000000}),"VACIO","100 y -","100 y +","")</f>
        <v>100 y +</v>
      </c>
      <c r="AO428" s="146">
        <v>46</v>
      </c>
      <c r="AP428" s="146">
        <v>125</v>
      </c>
      <c r="AQ428" s="146">
        <v>5.3</v>
      </c>
      <c r="AR428" s="178" t="str">
        <f>CHOOSE(MATCH(AQ:AQ,{0,1,7,8,9,12,30}),"VACIO","7 y -","7-8","8-9","9-12","&gt;12","")</f>
        <v>7 y -</v>
      </c>
      <c r="AS428" s="146">
        <v>6</v>
      </c>
      <c r="AT428" s="178" t="str">
        <f>CHOOSE(MATCH(AS:AS,{0,0.1,30,80000000}),"VACIO","30 y -","30 y +","")</f>
        <v>30 y -</v>
      </c>
      <c r="AU428" s="146">
        <v>1.4</v>
      </c>
      <c r="AV428" s="236">
        <v>1.54</v>
      </c>
      <c r="AW428" s="178" t="str">
        <f>CHOOSE(MATCH(AV:AV,{0,0.1,30,80000000}),"VACIO","30 y -","30 y +","")</f>
        <v>30 y -</v>
      </c>
      <c r="AX428" s="242">
        <v>14</v>
      </c>
      <c r="AY428" s="178" t="str">
        <f ca="1">CHOOSE(MATCH(AX:AX,{0,1,15,30,45,60,80000000}),"VACIO","15 y -","15-29","30-44","45-59","60 y +","")</f>
        <v>15 y -</v>
      </c>
      <c r="AZ428" s="146" t="s">
        <v>76</v>
      </c>
      <c r="BA428" s="147">
        <v>42905</v>
      </c>
      <c r="BB428" s="247" t="str">
        <f ca="1" t="shared" si="40"/>
        <v>No Vigente</v>
      </c>
      <c r="BC428" s="146" t="s">
        <v>218</v>
      </c>
      <c r="BD428" s="147">
        <v>43755</v>
      </c>
      <c r="BE428" s="147">
        <v>43922</v>
      </c>
      <c r="BF428" s="251" t="str">
        <f ca="1" t="shared" si="41"/>
        <v>activo</v>
      </c>
      <c r="BG428" s="196" t="s">
        <v>1180</v>
      </c>
    </row>
    <row r="429" s="129" customFormat="1" ht="15" customHeight="1" spans="1:59">
      <c r="A429" s="154" t="s">
        <v>1181</v>
      </c>
      <c r="B429" s="155" t="s">
        <v>1182</v>
      </c>
      <c r="C429" s="155">
        <v>5444</v>
      </c>
      <c r="D429" s="156">
        <v>22926</v>
      </c>
      <c r="E429" s="175">
        <f ca="1" t="shared" si="37"/>
        <v>43990</v>
      </c>
      <c r="F429" s="176">
        <f ca="1" t="shared" si="38"/>
        <v>21064</v>
      </c>
      <c r="G429" s="177">
        <f ca="1" t="shared" si="39"/>
        <v>57</v>
      </c>
      <c r="H42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29" s="183">
        <v>1</v>
      </c>
      <c r="J429" s="156">
        <v>41451</v>
      </c>
      <c r="K429" s="183" t="s">
        <v>59</v>
      </c>
      <c r="L429" s="183" t="s">
        <v>102</v>
      </c>
      <c r="M429" s="183" t="s">
        <v>1183</v>
      </c>
      <c r="N429" s="183" t="s">
        <v>62</v>
      </c>
      <c r="O429" s="183" t="s">
        <v>62</v>
      </c>
      <c r="P429" s="143" t="s">
        <v>63</v>
      </c>
      <c r="Q429" s="143" t="s">
        <v>63</v>
      </c>
      <c r="R429" s="155">
        <v>67</v>
      </c>
      <c r="S429" s="155">
        <v>58.7</v>
      </c>
      <c r="T429" s="183" t="s">
        <v>85</v>
      </c>
      <c r="U429" s="155">
        <v>128</v>
      </c>
      <c r="V429" s="178" t="str">
        <f>CHOOSE(MATCH(U:U,{0,1,140,150,160,800000000}),"VACIO","140 y -","140-150","150-160","&gt;160","")</f>
        <v>140 y -</v>
      </c>
      <c r="W429" s="155">
        <v>80</v>
      </c>
      <c r="X429" s="178" t="str">
        <f>CHOOSE(MATCH(W:W,{0,1,90,120,800000000}),"VACIO","90 y -","90-120","&gt;120","")</f>
        <v>90 y -</v>
      </c>
      <c r="Y429" s="183" t="s">
        <v>65</v>
      </c>
      <c r="Z429" s="183" t="s">
        <v>65</v>
      </c>
      <c r="AA429" s="183" t="s">
        <v>65</v>
      </c>
      <c r="AB429" s="183" t="s">
        <v>63</v>
      </c>
      <c r="AC429" s="183" t="s">
        <v>66</v>
      </c>
      <c r="AD429" s="202" t="s">
        <v>73</v>
      </c>
      <c r="AE429" s="203">
        <v>43480</v>
      </c>
      <c r="AF429" s="204" t="s">
        <v>74</v>
      </c>
      <c r="AG429" s="222" t="s">
        <v>63</v>
      </c>
      <c r="AH429" s="222"/>
      <c r="AI429" s="204"/>
      <c r="AJ429" s="223">
        <v>238</v>
      </c>
      <c r="AK429" s="156">
        <v>43845</v>
      </c>
      <c r="AL429" s="155">
        <v>286</v>
      </c>
      <c r="AM429" s="155">
        <v>55</v>
      </c>
      <c r="AN429" s="178" t="str">
        <f>CHOOSE(MATCH(AM:AM,{0,1,100,800000000}),"VACIO","100 y -","100 y +","")</f>
        <v>100 y -</v>
      </c>
      <c r="AO429" s="155">
        <v>38</v>
      </c>
      <c r="AP429" s="155">
        <v>163</v>
      </c>
      <c r="AQ429" s="155">
        <v>10.9</v>
      </c>
      <c r="AR429" s="178" t="str">
        <f>CHOOSE(MATCH(AQ:AQ,{0,1,7,8,9,12,30}),"VACIO","7 y -","7-8","8-9","9-12","&gt;12","")</f>
        <v>9-12</v>
      </c>
      <c r="AS429" s="155">
        <v>9</v>
      </c>
      <c r="AT429" s="178" t="str">
        <f>CHOOSE(MATCH(AS:AS,{0,0.1,30,80000000}),"VACIO","30 y -","30 y +","")</f>
        <v>30 y -</v>
      </c>
      <c r="AU429" s="155">
        <v>0.8</v>
      </c>
      <c r="AV429" s="236">
        <v>1.1</v>
      </c>
      <c r="AW429" s="178" t="str">
        <f>CHOOSE(MATCH(AV:AV,{0,0.1,30,80000000}),"VACIO","30 y -","30 y +","")</f>
        <v>30 y -</v>
      </c>
      <c r="AX429" s="242">
        <v>82</v>
      </c>
      <c r="AY429" s="178" t="str">
        <f ca="1">CHOOSE(MATCH(AX:AX,{0,1,15,30,45,60,80000000}),"VACIO","15 y -","15-29","30-44","45-59","60 y +","")</f>
        <v>60 y +</v>
      </c>
      <c r="AZ429" s="183"/>
      <c r="BA429" s="156">
        <v>43510</v>
      </c>
      <c r="BB429" s="247" t="str">
        <f ca="1" t="shared" si="40"/>
        <v>No Vigente</v>
      </c>
      <c r="BC429" s="183"/>
      <c r="BD429" s="156">
        <v>43845</v>
      </c>
      <c r="BE429" s="156">
        <v>43922</v>
      </c>
      <c r="BF429" s="251" t="str">
        <f ca="1" t="shared" si="41"/>
        <v>activo</v>
      </c>
      <c r="BG429" s="196"/>
    </row>
    <row r="430" s="52" customFormat="1" ht="15" customHeight="1" spans="1:59">
      <c r="A430" s="148" t="s">
        <v>1184</v>
      </c>
      <c r="B430" s="149" t="s">
        <v>1185</v>
      </c>
      <c r="C430" s="149">
        <v>114</v>
      </c>
      <c r="D430" s="150">
        <v>13085</v>
      </c>
      <c r="E430" s="175">
        <f ca="1" t="shared" si="37"/>
        <v>43990</v>
      </c>
      <c r="F430" s="176">
        <f ca="1" t="shared" si="38"/>
        <v>30905</v>
      </c>
      <c r="G430" s="64">
        <f ca="1" t="shared" si="39"/>
        <v>84</v>
      </c>
      <c r="H430" s="65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30" s="149">
        <v>1</v>
      </c>
      <c r="J430" s="150">
        <v>40361</v>
      </c>
      <c r="K430" s="149" t="s">
        <v>59</v>
      </c>
      <c r="L430" s="149" t="s">
        <v>60</v>
      </c>
      <c r="M430" s="149" t="s">
        <v>84</v>
      </c>
      <c r="N430" s="149" t="s">
        <v>62</v>
      </c>
      <c r="O430" s="149" t="s">
        <v>62</v>
      </c>
      <c r="P430" s="56" t="s">
        <v>63</v>
      </c>
      <c r="Q430" s="56" t="s">
        <v>63</v>
      </c>
      <c r="R430" s="149">
        <v>70.2</v>
      </c>
      <c r="S430" s="149">
        <v>54</v>
      </c>
      <c r="T430" s="149" t="s">
        <v>76</v>
      </c>
      <c r="U430" s="149">
        <v>153</v>
      </c>
      <c r="V430" s="178" t="str">
        <f>CHOOSE(MATCH(U:U,{0,1,140,150,160,800000000}),"VACIO","140 y -","140-150","150-160","&gt;160","")</f>
        <v>150-160</v>
      </c>
      <c r="W430" s="149">
        <v>61</v>
      </c>
      <c r="X430" s="178" t="str">
        <f>CHOOSE(MATCH(W:W,{0;1;90;120;800000000}),"VACIO","90 y -","90-120","&gt;120","")</f>
        <v>90 y -</v>
      </c>
      <c r="Y430" s="149" t="s">
        <v>63</v>
      </c>
      <c r="Z430" s="149" t="s">
        <v>65</v>
      </c>
      <c r="AA430" s="149" t="s">
        <v>65</v>
      </c>
      <c r="AB430" s="149" t="s">
        <v>65</v>
      </c>
      <c r="AC430" s="149" t="s">
        <v>72</v>
      </c>
      <c r="AD430" s="199" t="s">
        <v>67</v>
      </c>
      <c r="AE430" s="200"/>
      <c r="AF430" s="200"/>
      <c r="AG430" s="220" t="s">
        <v>63</v>
      </c>
      <c r="AH430" s="220" t="s">
        <v>90</v>
      </c>
      <c r="AI430" s="201">
        <v>43860</v>
      </c>
      <c r="AJ430" s="221">
        <v>97</v>
      </c>
      <c r="AK430" s="150">
        <v>43740</v>
      </c>
      <c r="AL430" s="149">
        <v>297</v>
      </c>
      <c r="AM430" s="149">
        <v>147</v>
      </c>
      <c r="AN430" s="178" t="str">
        <f>CHOOSE(MATCH(AM:AM,{0,1,100,800000000}),"VACIO","100 y -","100 y +","")</f>
        <v>100 y +</v>
      </c>
      <c r="AO430" s="149">
        <v>54</v>
      </c>
      <c r="AP430" s="149">
        <v>230</v>
      </c>
      <c r="AQ430" s="149"/>
      <c r="AR430" s="178" t="str">
        <f>CHOOSE(MATCH(AQ:AQ,{0,1,7,8,9,12,30}),"VACIO","7 y -","7-8","8-9","9-12","&gt;12","")</f>
        <v>VACIO</v>
      </c>
      <c r="AS430" s="149">
        <v>27</v>
      </c>
      <c r="AT430" s="178" t="str">
        <f>CHOOSE(MATCH(AS:AS,{0,0.1,30,80000000}),"VACIO","30 y -","30 y +","")</f>
        <v>30 y -</v>
      </c>
      <c r="AU430" s="149">
        <v>0.9</v>
      </c>
      <c r="AV430" s="81">
        <v>91</v>
      </c>
      <c r="AW430" s="178" t="str">
        <f>CHOOSE(MATCH(AV:AV,{0,0.1,30,80000000}),"VACIO","30 y -","30 y +","")</f>
        <v>30 y +</v>
      </c>
      <c r="AX430" s="83">
        <v>59</v>
      </c>
      <c r="AY430" s="178" t="str">
        <f ca="1">CHOOSE(MATCH(AX:AX,{0,1,15,30,45,60,80000000}),"VACIO","15 y -","15-29","30-44","45-59","60 y +","")</f>
        <v>45-59</v>
      </c>
      <c r="AZ430" s="149" t="s">
        <v>76</v>
      </c>
      <c r="BA430" s="150"/>
      <c r="BB430" s="85" t="str">
        <f ca="1" t="shared" si="40"/>
        <v>No Vigente</v>
      </c>
      <c r="BC430" s="149"/>
      <c r="BD430" s="150">
        <v>43860</v>
      </c>
      <c r="BE430" s="57">
        <v>43862</v>
      </c>
      <c r="BF430" s="252" t="str">
        <f ca="1" t="shared" si="41"/>
        <v>activo</v>
      </c>
      <c r="BG430" s="299"/>
    </row>
    <row r="431" s="129" customFormat="1" ht="15" customHeight="1" spans="1:59">
      <c r="A431" s="145" t="s">
        <v>1186</v>
      </c>
      <c r="B431" s="146" t="s">
        <v>1187</v>
      </c>
      <c r="C431" s="146">
        <v>2823</v>
      </c>
      <c r="D431" s="147">
        <v>13892</v>
      </c>
      <c r="E431" s="175">
        <f ca="1" t="shared" si="37"/>
        <v>43990</v>
      </c>
      <c r="F431" s="176">
        <f ca="1" t="shared" si="38"/>
        <v>30098</v>
      </c>
      <c r="G431" s="177">
        <f ca="1" t="shared" si="39"/>
        <v>82</v>
      </c>
      <c r="H43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31" s="146">
        <v>1</v>
      </c>
      <c r="J431" s="147">
        <v>38055</v>
      </c>
      <c r="K431" s="146" t="s">
        <v>59</v>
      </c>
      <c r="L431" s="146" t="s">
        <v>60</v>
      </c>
      <c r="M431" s="146" t="s">
        <v>1188</v>
      </c>
      <c r="N431" s="146" t="s">
        <v>62</v>
      </c>
      <c r="O431" s="146" t="s">
        <v>62</v>
      </c>
      <c r="P431" s="143" t="s">
        <v>63</v>
      </c>
      <c r="Q431" s="143" t="s">
        <v>63</v>
      </c>
      <c r="R431" s="146">
        <v>50</v>
      </c>
      <c r="S431" s="146">
        <v>46</v>
      </c>
      <c r="T431" s="146" t="s">
        <v>76</v>
      </c>
      <c r="U431" s="146">
        <v>110</v>
      </c>
      <c r="V431" s="178" t="str">
        <f>CHOOSE(MATCH(U:U,{0,1,140,150,160,800000000}),"VACIO","140 y -","140-150","150-160","&gt;160","")</f>
        <v>140 y -</v>
      </c>
      <c r="W431" s="146">
        <v>60</v>
      </c>
      <c r="X431" s="178" t="str">
        <f>CHOOSE(MATCH(W:W,{0,1,90,120,800000000}),"VACIO","90 y -","90-120","&gt;120","")</f>
        <v>90 y -</v>
      </c>
      <c r="Y431" s="146" t="s">
        <v>63</v>
      </c>
      <c r="Z431" s="146" t="s">
        <v>65</v>
      </c>
      <c r="AA431" s="146" t="s">
        <v>63</v>
      </c>
      <c r="AB431" s="146" t="s">
        <v>65</v>
      </c>
      <c r="AC431" s="146" t="s">
        <v>72</v>
      </c>
      <c r="AD431" s="196" t="s">
        <v>74</v>
      </c>
      <c r="AE431" s="197"/>
      <c r="AF431" s="197"/>
      <c r="AG431" s="219"/>
      <c r="AH431" s="219" t="s">
        <v>844</v>
      </c>
      <c r="AI431" s="198">
        <v>43419</v>
      </c>
      <c r="AJ431" s="218">
        <v>80</v>
      </c>
      <c r="AK431" s="147">
        <v>43893</v>
      </c>
      <c r="AL431" s="146">
        <v>155</v>
      </c>
      <c r="AM431" s="146">
        <v>62</v>
      </c>
      <c r="AN431" s="178" t="str">
        <f>CHOOSE(MATCH(AM:AM,{0,1,100,800000000}),"VACIO","100 y -","100 y +","")</f>
        <v>100 y -</v>
      </c>
      <c r="AO431" s="146">
        <v>77</v>
      </c>
      <c r="AP431" s="146">
        <v>76</v>
      </c>
      <c r="AQ431" s="146"/>
      <c r="AR431" s="178" t="str">
        <f>CHOOSE(MATCH(AQ:AQ,{0,1,7,8,9,12,30}),"VACIO","7 y -","7-8","8-9","9-12","&gt;12","")</f>
        <v>VACIO</v>
      </c>
      <c r="AS431" s="146">
        <v>5.5</v>
      </c>
      <c r="AT431" s="178" t="str">
        <f>CHOOSE(MATCH(AS:AS,{0,0.1,30,80000000}),"VACIO","30 y -","30 y +","")</f>
        <v>30 y -</v>
      </c>
      <c r="AU431" s="146">
        <v>0.6</v>
      </c>
      <c r="AV431" s="236">
        <v>0.1</v>
      </c>
      <c r="AW431" s="178" t="str">
        <f>CHOOSE(MATCH(AV:AV,{0,0.1,30,80000000}),"VACIO","30 y -","30 y +","")</f>
        <v>30 y -</v>
      </c>
      <c r="AX431" s="242">
        <v>84.8</v>
      </c>
      <c r="AY431" s="178" t="str">
        <f ca="1">CHOOSE(MATCH(AX:AX,{0,1,15,30,45,60,80000000}),"VACIO","15 y -","15-29","30-44","45-59","60 y +","")</f>
        <v>60 y +</v>
      </c>
      <c r="AZ431" s="146"/>
      <c r="BA431" s="147"/>
      <c r="BB431" s="247" t="str">
        <f ca="1" t="shared" si="40"/>
        <v>No Vigente</v>
      </c>
      <c r="BC431" s="146"/>
      <c r="BD431" s="147">
        <v>43907</v>
      </c>
      <c r="BE431" s="147">
        <v>44152</v>
      </c>
      <c r="BF431" s="251" t="str">
        <f ca="1" t="shared" si="41"/>
        <v>activo</v>
      </c>
      <c r="BG431" s="196"/>
    </row>
    <row r="432" s="129" customFormat="1" ht="15" customHeight="1" spans="1:59">
      <c r="A432" s="145" t="s">
        <v>1189</v>
      </c>
      <c r="B432" s="146" t="s">
        <v>1190</v>
      </c>
      <c r="C432" s="146">
        <v>534</v>
      </c>
      <c r="D432" s="147">
        <v>18654</v>
      </c>
      <c r="E432" s="175">
        <f ca="1" t="shared" si="37"/>
        <v>43990</v>
      </c>
      <c r="F432" s="176">
        <f ca="1" t="shared" si="38"/>
        <v>25336</v>
      </c>
      <c r="G432" s="177">
        <f ca="1" t="shared" si="39"/>
        <v>69</v>
      </c>
      <c r="H43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32" s="146">
        <v>1</v>
      </c>
      <c r="J432" s="147">
        <v>39637</v>
      </c>
      <c r="K432" s="146" t="s">
        <v>59</v>
      </c>
      <c r="L432" s="146" t="s">
        <v>102</v>
      </c>
      <c r="M432" s="146" t="s">
        <v>1191</v>
      </c>
      <c r="N432" s="146"/>
      <c r="O432" s="146"/>
      <c r="P432" s="143" t="s">
        <v>63</v>
      </c>
      <c r="Q432" s="143" t="s">
        <v>63</v>
      </c>
      <c r="R432" s="146">
        <v>75</v>
      </c>
      <c r="S432" s="146">
        <v>71.5</v>
      </c>
      <c r="T432" s="146" t="s">
        <v>85</v>
      </c>
      <c r="U432" s="146">
        <v>120</v>
      </c>
      <c r="V432" s="178" t="str">
        <f>CHOOSE(MATCH(U:U,{0,1,140,150,160,800000000}),"VACIO","140 y -","140-150","150-160","&gt;160","")</f>
        <v>140 y -</v>
      </c>
      <c r="W432" s="146">
        <v>66</v>
      </c>
      <c r="X432" s="178" t="str">
        <f>CHOOSE(MATCH(W:W,{0,1,90,120,800000000}),"VACIO","90 y -","90-120","&gt;120","")</f>
        <v>90 y -</v>
      </c>
      <c r="Y432" s="146" t="s">
        <v>63</v>
      </c>
      <c r="Z432" s="146" t="s">
        <v>65</v>
      </c>
      <c r="AA432" s="146" t="s">
        <v>65</v>
      </c>
      <c r="AB432" s="146" t="s">
        <v>63</v>
      </c>
      <c r="AC432" s="146" t="s">
        <v>72</v>
      </c>
      <c r="AD432" s="196" t="s">
        <v>73</v>
      </c>
      <c r="AE432" s="198">
        <v>43248</v>
      </c>
      <c r="AF432" s="197" t="s">
        <v>74</v>
      </c>
      <c r="AG432" s="219"/>
      <c r="AH432" s="219"/>
      <c r="AI432" s="197"/>
      <c r="AJ432" s="218">
        <v>226</v>
      </c>
      <c r="AK432" s="147">
        <v>43045</v>
      </c>
      <c r="AL432" s="146">
        <v>257</v>
      </c>
      <c r="AM432" s="146">
        <v>104</v>
      </c>
      <c r="AN432" s="178" t="str">
        <f>CHOOSE(MATCH(AM:AM,{0,1,100,800000000}),"VACIO","100 y -","100 y +","")</f>
        <v>100 y +</v>
      </c>
      <c r="AO432" s="146">
        <v>45</v>
      </c>
      <c r="AP432" s="146">
        <v>239</v>
      </c>
      <c r="AQ432" s="146">
        <v>12</v>
      </c>
      <c r="AR432" s="178" t="str">
        <f>CHOOSE(MATCH(AQ:AQ,{0,1,7,8,9,12,30}),"VACIO","7 y -","7-8","8-9","9-12","&gt;12","")</f>
        <v>&gt;12</v>
      </c>
      <c r="AS432" s="146">
        <v>5</v>
      </c>
      <c r="AT432" s="178" t="str">
        <f>CHOOSE(MATCH(AS:AS,{0,0.1,30,80000000}),"VACIO","30 y -","30 y +","")</f>
        <v>30 y -</v>
      </c>
      <c r="AU432" s="146">
        <v>1</v>
      </c>
      <c r="AV432" s="236">
        <f>IFERROR(AS:AS/AU:AU,"")</f>
        <v>5</v>
      </c>
      <c r="AW432" s="178" t="str">
        <f>CHOOSE(MATCH(AV:AV,{0,0.1,30,80000000}),"VACIO","30 y -","30 y +","")</f>
        <v>30 y -</v>
      </c>
      <c r="AX432" s="242">
        <v>59</v>
      </c>
      <c r="AY432" s="178" t="str">
        <f ca="1">CHOOSE(MATCH(AX:AX,{0,1,15,30,45,60,80000000}),"VACIO","15 y -","15-29","30-44","45-59","60 y +","")</f>
        <v>45-59</v>
      </c>
      <c r="AZ432" s="146"/>
      <c r="BA432" s="147">
        <v>43025</v>
      </c>
      <c r="BB432" s="247" t="str">
        <f ca="1" t="shared" si="40"/>
        <v>No Vigente</v>
      </c>
      <c r="BC432" s="146" t="s">
        <v>77</v>
      </c>
      <c r="BD432" s="147">
        <v>43248</v>
      </c>
      <c r="BE432" s="147">
        <v>43432</v>
      </c>
      <c r="BF432" s="251" t="str">
        <f ca="1" t="shared" si="41"/>
        <v>pasivo</v>
      </c>
      <c r="BG432" s="196" t="s">
        <v>128</v>
      </c>
    </row>
    <row r="433" s="129" customFormat="1" ht="15" customHeight="1" spans="1:59">
      <c r="A433" s="142" t="s">
        <v>1192</v>
      </c>
      <c r="B433" s="143" t="s">
        <v>1193</v>
      </c>
      <c r="C433" s="143">
        <v>4612</v>
      </c>
      <c r="D433" s="144">
        <v>24649</v>
      </c>
      <c r="E433" s="175">
        <f ca="1" t="shared" si="37"/>
        <v>43990</v>
      </c>
      <c r="F433" s="176">
        <f ca="1" t="shared" si="38"/>
        <v>19341</v>
      </c>
      <c r="G433" s="177">
        <f ca="1" t="shared" si="39"/>
        <v>52</v>
      </c>
      <c r="H433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33" s="143">
        <v>1</v>
      </c>
      <c r="J433" s="144">
        <v>42228</v>
      </c>
      <c r="K433" s="143" t="s">
        <v>59</v>
      </c>
      <c r="L433" s="143" t="s">
        <v>60</v>
      </c>
      <c r="M433" s="143"/>
      <c r="N433" s="143" t="s">
        <v>62</v>
      </c>
      <c r="O433" s="143" t="s">
        <v>62</v>
      </c>
      <c r="P433" s="143" t="s">
        <v>63</v>
      </c>
      <c r="Q433" s="143" t="s">
        <v>63</v>
      </c>
      <c r="R433" s="143">
        <v>71</v>
      </c>
      <c r="S433" s="143">
        <v>75.5</v>
      </c>
      <c r="T433" s="143" t="s">
        <v>64</v>
      </c>
      <c r="U433" s="143">
        <v>132</v>
      </c>
      <c r="V433" s="178" t="str">
        <f>CHOOSE(MATCH(U:U,{0,1,140,150,160,800000000}),"VACIO","140 y -","140-150","150-160","&gt;160","")</f>
        <v>140 y -</v>
      </c>
      <c r="W433" s="143">
        <v>84</v>
      </c>
      <c r="X433" s="178" t="str">
        <f>CHOOSE(MATCH(W:W,{0,1,90,120,800000000}),"VACIO","90 y -","90-120","&gt;120","")</f>
        <v>90 y -</v>
      </c>
      <c r="Y433" s="143" t="s">
        <v>63</v>
      </c>
      <c r="Z433" s="143" t="s">
        <v>65</v>
      </c>
      <c r="AA433" s="143" t="s">
        <v>65</v>
      </c>
      <c r="AB433" s="143" t="s">
        <v>65</v>
      </c>
      <c r="AC433" s="143" t="s">
        <v>72</v>
      </c>
      <c r="AD433" s="193" t="s">
        <v>74</v>
      </c>
      <c r="AE433" s="195"/>
      <c r="AF433" s="195"/>
      <c r="AG433" s="216" t="s">
        <v>63</v>
      </c>
      <c r="AH433" s="216"/>
      <c r="AI433" s="195"/>
      <c r="AJ433" s="217">
        <v>99</v>
      </c>
      <c r="AK433" s="144">
        <v>43454</v>
      </c>
      <c r="AL433" s="143">
        <v>233</v>
      </c>
      <c r="AM433" s="143">
        <v>132</v>
      </c>
      <c r="AN433" s="178" t="str">
        <f>CHOOSE(MATCH(AM:AM,{0,1,100,800000000}),"VACIO","100 y -","100 y +","")</f>
        <v>100 y +</v>
      </c>
      <c r="AO433" s="143">
        <v>57</v>
      </c>
      <c r="AP433" s="143">
        <v>220</v>
      </c>
      <c r="AQ433" s="143"/>
      <c r="AR433" s="178" t="str">
        <f>CHOOSE(MATCH(AQ:AQ,{0,1,7,8,9,12,30}),"VACIO","7 y -","7-8","8-9","9-12","&gt;12","")</f>
        <v>VACIO</v>
      </c>
      <c r="AS433" s="143">
        <v>1</v>
      </c>
      <c r="AT433" s="178" t="str">
        <f>CHOOSE(MATCH(AS:AS,{0,0.1,30,80000000}),"VACIO","30 y -","30 y +","")</f>
        <v>30 y -</v>
      </c>
      <c r="AU433" s="143">
        <v>0.8</v>
      </c>
      <c r="AV433" s="236">
        <v>3.31</v>
      </c>
      <c r="AW433" s="178" t="str">
        <f>CHOOSE(MATCH(AV:AV,{0,0.1,30,80000000}),"VACIO","30 y -","30 y +","")</f>
        <v>30 y -</v>
      </c>
      <c r="AX433" s="242">
        <v>85</v>
      </c>
      <c r="AY433" s="178" t="str">
        <f ca="1">CHOOSE(MATCH(AX:AX,{0,1,15,30,45,60,80000000}),"VACIO","15 y -","15-29","30-44","45-59","60 y +","")</f>
        <v>60 y +</v>
      </c>
      <c r="AZ433" s="143" t="s">
        <v>76</v>
      </c>
      <c r="BA433" s="144"/>
      <c r="BB433" s="247" t="str">
        <f ca="1" t="shared" si="40"/>
        <v>No Vigente</v>
      </c>
      <c r="BC433" s="143"/>
      <c r="BD433" s="144">
        <v>43864</v>
      </c>
      <c r="BE433" s="144">
        <v>43891</v>
      </c>
      <c r="BF433" s="251" t="str">
        <f ca="1" t="shared" si="41"/>
        <v>activo</v>
      </c>
      <c r="BG433" s="196"/>
    </row>
    <row r="434" s="129" customFormat="1" ht="15" customHeight="1" spans="1:59">
      <c r="A434" s="142" t="s">
        <v>1194</v>
      </c>
      <c r="B434" s="143" t="s">
        <v>1195</v>
      </c>
      <c r="C434" s="143">
        <v>3400</v>
      </c>
      <c r="D434" s="144">
        <v>23177</v>
      </c>
      <c r="E434" s="175">
        <f ca="1" t="shared" si="37"/>
        <v>43990</v>
      </c>
      <c r="F434" s="176">
        <f ca="1" t="shared" si="38"/>
        <v>20813</v>
      </c>
      <c r="G434" s="177">
        <f ca="1" t="shared" si="39"/>
        <v>56</v>
      </c>
      <c r="H43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34" s="143">
        <v>1</v>
      </c>
      <c r="J434" s="144">
        <v>41801</v>
      </c>
      <c r="K434" s="143" t="s">
        <v>59</v>
      </c>
      <c r="L434" s="143" t="s">
        <v>70</v>
      </c>
      <c r="M434" s="143" t="s">
        <v>149</v>
      </c>
      <c r="N434" s="143" t="s">
        <v>62</v>
      </c>
      <c r="O434" s="143" t="s">
        <v>62</v>
      </c>
      <c r="P434" s="143" t="s">
        <v>63</v>
      </c>
      <c r="Q434" s="143" t="s">
        <v>63</v>
      </c>
      <c r="R434" s="143">
        <v>82</v>
      </c>
      <c r="S434" s="143">
        <v>77</v>
      </c>
      <c r="T434" s="143" t="s">
        <v>64</v>
      </c>
      <c r="U434" s="143">
        <v>130</v>
      </c>
      <c r="V434" s="178" t="str">
        <f>CHOOSE(MATCH(U:U,{0,1,140,150,160,800000000}),"VACIO","140 y -","140-150","150-160","&gt;160","")</f>
        <v>140 y -</v>
      </c>
      <c r="W434" s="143">
        <v>90</v>
      </c>
      <c r="X434" s="178" t="str">
        <f>CHOOSE(MATCH(W:W,{0,1,90,120,800000000}),"VACIO","90 y -","90-120","&gt;120","")</f>
        <v>90-120</v>
      </c>
      <c r="Y434" s="143" t="s">
        <v>63</v>
      </c>
      <c r="Z434" s="143" t="s">
        <v>63</v>
      </c>
      <c r="AA434" s="143" t="s">
        <v>63</v>
      </c>
      <c r="AB434" s="143" t="s">
        <v>63</v>
      </c>
      <c r="AC434" s="143" t="s">
        <v>66</v>
      </c>
      <c r="AD434" s="193" t="s">
        <v>73</v>
      </c>
      <c r="AE434" s="194">
        <v>43633</v>
      </c>
      <c r="AF434" s="195" t="s">
        <v>74</v>
      </c>
      <c r="AG434" s="216" t="s">
        <v>63</v>
      </c>
      <c r="AH434" s="216"/>
      <c r="AI434" s="195"/>
      <c r="AJ434" s="217">
        <v>98</v>
      </c>
      <c r="AK434" s="144">
        <v>43601</v>
      </c>
      <c r="AL434" s="143">
        <v>240</v>
      </c>
      <c r="AM434" s="143">
        <v>163</v>
      </c>
      <c r="AN434" s="178" t="str">
        <f>CHOOSE(MATCH(AM:AM,{0,1,100,800000000}),"VACIO","100 y -","100 y +","")</f>
        <v>100 y +</v>
      </c>
      <c r="AO434" s="143">
        <v>35</v>
      </c>
      <c r="AP434" s="143">
        <v>207</v>
      </c>
      <c r="AQ434" s="143">
        <v>6.1</v>
      </c>
      <c r="AR434" s="178" t="str">
        <f>CHOOSE(MATCH(AQ:AQ,{0,1,7,8,9,12,30}),"VACIO","7 y -","7-8","8-9","9-12","&gt;12","")</f>
        <v>7 y -</v>
      </c>
      <c r="AS434" s="143">
        <v>77</v>
      </c>
      <c r="AT434" s="178" t="str">
        <f>CHOOSE(MATCH(AS:AS,{0,0.1,30,80000000}),"VACIO","30 y -","30 y +","")</f>
        <v>30 y +</v>
      </c>
      <c r="AU434" s="143">
        <v>0.7</v>
      </c>
      <c r="AV434" s="236"/>
      <c r="AW434" s="178" t="str">
        <f>CHOOSE(MATCH(AV:AV,{0,0.1,30,80000000}),"VACIO","30 y -","30 y +","")</f>
        <v>VACIO</v>
      </c>
      <c r="AX434" s="242">
        <v>82</v>
      </c>
      <c r="AY434" s="178" t="str">
        <f ca="1">CHOOSE(MATCH(AX:AX,{0,1,15,30,45,60,80000000}),"VACIO","15 y -","15-29","30-44","45-59","60 y +","")</f>
        <v>60 y +</v>
      </c>
      <c r="AZ434" s="143" t="s">
        <v>76</v>
      </c>
      <c r="BA434" s="144">
        <v>42849</v>
      </c>
      <c r="BB434" s="247" t="str">
        <f ca="1" t="shared" si="40"/>
        <v>No Vigente</v>
      </c>
      <c r="BC434" s="143" t="s">
        <v>77</v>
      </c>
      <c r="BD434" s="144">
        <v>43633</v>
      </c>
      <c r="BE434" s="144">
        <v>43862</v>
      </c>
      <c r="BF434" s="251" t="str">
        <f ca="1" t="shared" si="41"/>
        <v>activo</v>
      </c>
      <c r="BG434" s="254"/>
    </row>
    <row r="435" s="129" customFormat="1" ht="15" customHeight="1" spans="1:59">
      <c r="A435" s="145" t="s">
        <v>1196</v>
      </c>
      <c r="B435" s="146" t="s">
        <v>1197</v>
      </c>
      <c r="C435" s="146">
        <v>1926</v>
      </c>
      <c r="D435" s="147">
        <v>16235</v>
      </c>
      <c r="E435" s="175">
        <f ca="1" t="shared" si="37"/>
        <v>43990</v>
      </c>
      <c r="F435" s="176">
        <f ca="1" t="shared" si="38"/>
        <v>27755</v>
      </c>
      <c r="G435" s="177">
        <f ca="1" t="shared" si="39"/>
        <v>75</v>
      </c>
      <c r="H43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35" s="146">
        <v>1</v>
      </c>
      <c r="J435" s="147">
        <v>41753</v>
      </c>
      <c r="K435" s="146" t="s">
        <v>59</v>
      </c>
      <c r="L435" s="146" t="s">
        <v>60</v>
      </c>
      <c r="M435" s="146" t="s">
        <v>1198</v>
      </c>
      <c r="N435" s="146" t="s">
        <v>62</v>
      </c>
      <c r="O435" s="146" t="s">
        <v>62</v>
      </c>
      <c r="P435" s="143" t="s">
        <v>63</v>
      </c>
      <c r="Q435" s="143" t="s">
        <v>65</v>
      </c>
      <c r="R435" s="146">
        <v>92</v>
      </c>
      <c r="S435" s="146">
        <v>96.5</v>
      </c>
      <c r="T435" s="146" t="s">
        <v>64</v>
      </c>
      <c r="U435" s="146">
        <v>140</v>
      </c>
      <c r="V435" s="178" t="str">
        <f>CHOOSE(MATCH(U:U,{0,1,140,150,160,800000000}),"VACIO","140 y -","140-150","150-160","&gt;160","")</f>
        <v>140-150</v>
      </c>
      <c r="W435" s="146">
        <v>90</v>
      </c>
      <c r="X435" s="178" t="str">
        <f>CHOOSE(MATCH(W:W,{0,1,90,120,800000000}),"VACIO","90 y -","90-120","&gt;120","")</f>
        <v>90-120</v>
      </c>
      <c r="Y435" s="146" t="s">
        <v>63</v>
      </c>
      <c r="Z435" s="146" t="s">
        <v>63</v>
      </c>
      <c r="AA435" s="146" t="s">
        <v>65</v>
      </c>
      <c r="AB435" s="146" t="s">
        <v>65</v>
      </c>
      <c r="AC435" s="146" t="s">
        <v>72</v>
      </c>
      <c r="AD435" s="196" t="s">
        <v>67</v>
      </c>
      <c r="AE435" s="197"/>
      <c r="AF435" s="197"/>
      <c r="AG435" s="219" t="s">
        <v>63</v>
      </c>
      <c r="AH435" s="219" t="s">
        <v>81</v>
      </c>
      <c r="AI435" s="198">
        <v>43535</v>
      </c>
      <c r="AJ435" s="262">
        <v>86</v>
      </c>
      <c r="AK435" s="147">
        <v>43882</v>
      </c>
      <c r="AL435" s="146">
        <v>191</v>
      </c>
      <c r="AM435" s="146">
        <v>108</v>
      </c>
      <c r="AN435" s="178" t="str">
        <f>CHOOSE(MATCH(AM:AM,{0,1,100,800000000}),"VACIO","100 y -","100 y +","")</f>
        <v>100 y +</v>
      </c>
      <c r="AO435" s="146">
        <v>58</v>
      </c>
      <c r="AP435" s="146">
        <v>119</v>
      </c>
      <c r="AQ435" s="146"/>
      <c r="AR435" s="178" t="str">
        <f>CHOOSE(MATCH(AQ:AQ,{0,1,7,8,9,12,30}),"VACIO","7 y -","7-8","8-9","9-12","&gt;12","")</f>
        <v>VACIO</v>
      </c>
      <c r="AS435" s="146">
        <v>1.6</v>
      </c>
      <c r="AT435" s="178" t="str">
        <f>CHOOSE(MATCH(AS:AS,{0,0.1,30,80000000}),"VACIO","30 y -","30 y +","")</f>
        <v>30 y -</v>
      </c>
      <c r="AU435" s="146">
        <v>0.3</v>
      </c>
      <c r="AV435" s="236">
        <f>IFERROR(AS:AS/AU:AU,"")</f>
        <v>5.33333333333333</v>
      </c>
      <c r="AW435" s="178" t="str">
        <f>CHOOSE(MATCH(AV:AV,{0,0.1,30,80000000}),"VACIO","30 y -","30 y +","")</f>
        <v>30 y -</v>
      </c>
      <c r="AX435" s="242">
        <v>112</v>
      </c>
      <c r="AY435" s="178" t="str">
        <f ca="1">CHOOSE(MATCH(AX:AX,{0,1,15,30,45,60,80000000}),"VACIO","15 y -","15-29","30-44","45-59","60 y +","")</f>
        <v>60 y +</v>
      </c>
      <c r="AZ435" s="146"/>
      <c r="BA435" s="147"/>
      <c r="BB435" s="247" t="str">
        <f ca="1" t="shared" si="40"/>
        <v>No Vigente</v>
      </c>
      <c r="BC435" s="146"/>
      <c r="BD435" s="147">
        <v>43872</v>
      </c>
      <c r="BE435" s="147">
        <v>44075</v>
      </c>
      <c r="BF435" s="251" t="str">
        <f ca="1" t="shared" si="41"/>
        <v>activo</v>
      </c>
      <c r="BG435" s="193"/>
    </row>
    <row r="436" s="129" customFormat="1" ht="15" customHeight="1" spans="1:59">
      <c r="A436" s="142" t="s">
        <v>1199</v>
      </c>
      <c r="B436" s="143" t="s">
        <v>1200</v>
      </c>
      <c r="C436" s="143">
        <v>6575</v>
      </c>
      <c r="D436" s="144">
        <v>21234</v>
      </c>
      <c r="E436" s="175">
        <f ca="1" t="shared" si="37"/>
        <v>43990</v>
      </c>
      <c r="F436" s="176">
        <f ca="1" t="shared" si="38"/>
        <v>22756</v>
      </c>
      <c r="G436" s="177">
        <f ca="1" t="shared" si="39"/>
        <v>62</v>
      </c>
      <c r="H43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36" s="143">
        <v>1</v>
      </c>
      <c r="J436" s="144">
        <v>42486</v>
      </c>
      <c r="K436" s="143" t="s">
        <v>59</v>
      </c>
      <c r="L436" s="143" t="s">
        <v>60</v>
      </c>
      <c r="M436" s="143" t="s">
        <v>1201</v>
      </c>
      <c r="N436" s="143"/>
      <c r="O436" s="143"/>
      <c r="P436" s="143" t="s">
        <v>63</v>
      </c>
      <c r="Q436" s="143" t="s">
        <v>63</v>
      </c>
      <c r="R436" s="143">
        <v>85</v>
      </c>
      <c r="S436" s="143">
        <v>78.7</v>
      </c>
      <c r="T436" s="143" t="s">
        <v>64</v>
      </c>
      <c r="U436" s="143">
        <v>160</v>
      </c>
      <c r="V436" s="178" t="str">
        <f>CHOOSE(MATCH(U:U,{0,1,140,150,160,800000000}),"VACIO","140 y -","140-150","150-160","&gt;160","")</f>
        <v>&gt;160</v>
      </c>
      <c r="W436" s="143">
        <v>100</v>
      </c>
      <c r="X436" s="178" t="str">
        <f>CHOOSE(MATCH(W:W,{0,1,90,120,800000000}),"VACIO","90 y -","90-120","&gt;120","")</f>
        <v>90-120</v>
      </c>
      <c r="Y436" s="143" t="s">
        <v>63</v>
      </c>
      <c r="Z436" s="143" t="s">
        <v>63</v>
      </c>
      <c r="AA436" s="143" t="s">
        <v>63</v>
      </c>
      <c r="AB436" s="143" t="s">
        <v>63</v>
      </c>
      <c r="AC436" s="143" t="s">
        <v>72</v>
      </c>
      <c r="AD436" s="193" t="s">
        <v>67</v>
      </c>
      <c r="AE436" s="195"/>
      <c r="AF436" s="195"/>
      <c r="AG436" s="216"/>
      <c r="AH436" s="216"/>
      <c r="AI436" s="195"/>
      <c r="AJ436" s="217">
        <v>107</v>
      </c>
      <c r="AK436" s="144">
        <v>43244</v>
      </c>
      <c r="AL436" s="143">
        <v>194</v>
      </c>
      <c r="AM436" s="143">
        <v>113</v>
      </c>
      <c r="AN436" s="178" t="str">
        <f>CHOOSE(MATCH(AM:AM,{0,1,100,800000000}),"VACIO","100 y -","100 y +","")</f>
        <v>100 y +</v>
      </c>
      <c r="AO436" s="143">
        <v>57</v>
      </c>
      <c r="AP436" s="143">
        <v>121</v>
      </c>
      <c r="AQ436" s="143"/>
      <c r="AR436" s="178" t="str">
        <f>CHOOSE(MATCH(AQ:AQ,{0,1,7,8,9,12,30}),"VACIO","7 y -","7-8","8-9","9-12","&gt;12","")</f>
        <v>VACIO</v>
      </c>
      <c r="AS436" s="143">
        <v>4.8</v>
      </c>
      <c r="AT436" s="178" t="str">
        <f>CHOOSE(MATCH(AS:AS,{0,0.1,30,80000000}),"VACIO","30 y -","30 y +","")</f>
        <v>30 y -</v>
      </c>
      <c r="AU436" s="143">
        <v>0.5</v>
      </c>
      <c r="AV436" s="236">
        <f>IFERROR(AS:AS/AU:AU,"")</f>
        <v>9.6</v>
      </c>
      <c r="AW436" s="178" t="str">
        <f>CHOOSE(MATCH(AV:AV,{0,0.1,30,80000000}),"VACIO","30 y -","30 y +","")</f>
        <v>30 y -</v>
      </c>
      <c r="AX436" s="242">
        <v>105</v>
      </c>
      <c r="AY436" s="178" t="str">
        <f ca="1">CHOOSE(MATCH(AX:AX,{0,1,15,30,45,60,80000000}),"VACIO","15 y -","15-29","30-44","45-59","60 y +","")</f>
        <v>60 y +</v>
      </c>
      <c r="AZ436" s="143"/>
      <c r="BA436" s="144"/>
      <c r="BB436" s="247" t="str">
        <f ca="1" t="shared" si="40"/>
        <v>No Vigente</v>
      </c>
      <c r="BC436" s="143"/>
      <c r="BD436" s="144">
        <v>43451</v>
      </c>
      <c r="BE436" s="144">
        <v>43525</v>
      </c>
      <c r="BF436" s="251" t="str">
        <f ca="1" t="shared" si="41"/>
        <v>pasivo</v>
      </c>
      <c r="BG436" s="193" t="s">
        <v>1202</v>
      </c>
    </row>
    <row r="437" s="129" customFormat="1" ht="15" customHeight="1" spans="1:59">
      <c r="A437" s="145" t="s">
        <v>1203</v>
      </c>
      <c r="B437" s="146" t="s">
        <v>1204</v>
      </c>
      <c r="C437" s="146">
        <v>5281</v>
      </c>
      <c r="D437" s="147">
        <v>18436</v>
      </c>
      <c r="E437" s="175">
        <f ca="1" t="shared" si="37"/>
        <v>43990</v>
      </c>
      <c r="F437" s="176">
        <f ca="1" t="shared" si="38"/>
        <v>25554</v>
      </c>
      <c r="G437" s="177">
        <f ca="1" t="shared" si="39"/>
        <v>69</v>
      </c>
      <c r="H43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37" s="146">
        <v>1</v>
      </c>
      <c r="J437" s="147">
        <v>40620</v>
      </c>
      <c r="K437" s="146" t="s">
        <v>59</v>
      </c>
      <c r="L437" s="146" t="s">
        <v>102</v>
      </c>
      <c r="M437" s="146" t="s">
        <v>61</v>
      </c>
      <c r="N437" s="146" t="s">
        <v>62</v>
      </c>
      <c r="O437" s="146" t="s">
        <v>62</v>
      </c>
      <c r="P437" s="143" t="s">
        <v>63</v>
      </c>
      <c r="Q437" s="143" t="s">
        <v>63</v>
      </c>
      <c r="R437" s="146">
        <v>62</v>
      </c>
      <c r="S437" s="146">
        <v>57.5</v>
      </c>
      <c r="T437" s="146" t="s">
        <v>76</v>
      </c>
      <c r="U437" s="146">
        <v>124</v>
      </c>
      <c r="V437" s="178" t="str">
        <f>CHOOSE(MATCH(U:U,{0,1,140,150,160,800000000}),"VACIO","140 y -","140-150","150-160","&gt;160","")</f>
        <v>140 y -</v>
      </c>
      <c r="W437" s="146">
        <v>78</v>
      </c>
      <c r="X437" s="178" t="str">
        <f>CHOOSE(MATCH(W:W,{0,1,90,120,800000000}),"VACIO","90 y -","90-120","&gt;120","")</f>
        <v>90 y -</v>
      </c>
      <c r="Y437" s="146" t="s">
        <v>63</v>
      </c>
      <c r="Z437" s="146" t="s">
        <v>65</v>
      </c>
      <c r="AA437" s="146" t="s">
        <v>65</v>
      </c>
      <c r="AB437" s="146" t="s">
        <v>63</v>
      </c>
      <c r="AC437" s="146" t="s">
        <v>66</v>
      </c>
      <c r="AD437" s="196" t="s">
        <v>73</v>
      </c>
      <c r="AE437" s="198">
        <v>43810</v>
      </c>
      <c r="AF437" s="197" t="s">
        <v>333</v>
      </c>
      <c r="AG437" s="359" t="s">
        <v>63</v>
      </c>
      <c r="AH437" s="226" t="s">
        <v>81</v>
      </c>
      <c r="AI437" s="198">
        <v>43696</v>
      </c>
      <c r="AJ437" s="218">
        <v>106</v>
      </c>
      <c r="AK437" s="147">
        <v>43735</v>
      </c>
      <c r="AL437" s="146">
        <v>209</v>
      </c>
      <c r="AM437" s="146">
        <v>132</v>
      </c>
      <c r="AN437" s="178" t="str">
        <f>CHOOSE(MATCH(AM:AM,{0,1,100,800000000}),"VACIO","100 y -","100 y +","")</f>
        <v>100 y +</v>
      </c>
      <c r="AO437" s="146">
        <v>56</v>
      </c>
      <c r="AP437" s="146">
        <v>103</v>
      </c>
      <c r="AQ437" s="146">
        <v>5.6</v>
      </c>
      <c r="AR437" s="178" t="str">
        <f>CHOOSE(MATCH(AQ:AQ,{0,1,7,8,9,12,30}),"VACIO","7 y -","7-8","8-9","9-12","&gt;12","")</f>
        <v>7 y -</v>
      </c>
      <c r="AS437" s="146"/>
      <c r="AT437" s="178" t="str">
        <f>CHOOSE(MATCH(AS:AS,{0,0.1,30,80000000}),"VACIO","30 y -","30 y +","")</f>
        <v>VACIO</v>
      </c>
      <c r="AU437" s="146">
        <v>0.6</v>
      </c>
      <c r="AV437" s="236"/>
      <c r="AW437" s="178" t="str">
        <f>CHOOSE(MATCH(AV:AV,{0,0.1,30,80000000}),"VACIO","30 y -","30 y +","")</f>
        <v>VACIO</v>
      </c>
      <c r="AX437" s="242">
        <v>93</v>
      </c>
      <c r="AY437" s="178" t="str">
        <f ca="1">CHOOSE(MATCH(AX:AX,{0,1,15,30,45,60,80000000}),"VACIO","15 y -","15-29","30-44","45-59","60 y +","")</f>
        <v>60 y +</v>
      </c>
      <c r="AZ437" s="146"/>
      <c r="BA437" s="147">
        <v>42131</v>
      </c>
      <c r="BB437" s="247" t="str">
        <f ca="1" t="shared" si="40"/>
        <v>No Vigente</v>
      </c>
      <c r="BC437" s="146" t="s">
        <v>77</v>
      </c>
      <c r="BD437" s="147">
        <v>43810</v>
      </c>
      <c r="BE437" s="144">
        <v>43952</v>
      </c>
      <c r="BF437" s="251" t="str">
        <f ca="1" t="shared" si="41"/>
        <v>activo</v>
      </c>
      <c r="BG437" s="208"/>
    </row>
    <row r="438" s="129" customFormat="1" ht="15" customHeight="1" spans="1:59">
      <c r="A438" s="145" t="s">
        <v>1205</v>
      </c>
      <c r="B438" s="146" t="s">
        <v>1206</v>
      </c>
      <c r="C438" s="146">
        <v>2964</v>
      </c>
      <c r="D438" s="147">
        <v>18322</v>
      </c>
      <c r="E438" s="175">
        <f ca="1" t="shared" ref="E438:E499" si="42">TODAY()</f>
        <v>43990</v>
      </c>
      <c r="F438" s="176">
        <f ca="1" t="shared" si="38"/>
        <v>25668</v>
      </c>
      <c r="G438" s="177">
        <f ca="1" t="shared" si="39"/>
        <v>70</v>
      </c>
      <c r="H43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38" s="146">
        <v>1</v>
      </c>
      <c r="J438" s="147">
        <v>37105</v>
      </c>
      <c r="K438" s="146" t="s">
        <v>59</v>
      </c>
      <c r="L438" s="146" t="s">
        <v>60</v>
      </c>
      <c r="M438" s="146" t="s">
        <v>1207</v>
      </c>
      <c r="N438" s="146" t="s">
        <v>62</v>
      </c>
      <c r="O438" s="146" t="s">
        <v>62</v>
      </c>
      <c r="P438" s="143" t="s">
        <v>63</v>
      </c>
      <c r="Q438" s="143" t="s">
        <v>63</v>
      </c>
      <c r="R438" s="146">
        <v>69.5</v>
      </c>
      <c r="S438" s="146">
        <v>55</v>
      </c>
      <c r="T438" s="146" t="s">
        <v>76</v>
      </c>
      <c r="U438" s="146">
        <v>130</v>
      </c>
      <c r="V438" s="178" t="str">
        <f>CHOOSE(MATCH(U:U,{0,1,140,150,160,800000000}),"VACIO","140 y -","140-150","150-160","&gt;160","")</f>
        <v>140 y -</v>
      </c>
      <c r="W438" s="146">
        <v>90</v>
      </c>
      <c r="X438" s="178" t="str">
        <f>CHOOSE(MATCH(W:W,{0,1,90,120,800000000}),"VACIO","90 y -","90-120","&gt;120","")</f>
        <v>90-120</v>
      </c>
      <c r="Y438" s="146" t="s">
        <v>63</v>
      </c>
      <c r="Z438" s="146" t="s">
        <v>65</v>
      </c>
      <c r="AA438" s="146" t="s">
        <v>65</v>
      </c>
      <c r="AB438" s="146" t="s">
        <v>65</v>
      </c>
      <c r="AC438" s="146" t="s">
        <v>72</v>
      </c>
      <c r="AD438" s="196" t="s">
        <v>74</v>
      </c>
      <c r="AE438" s="198"/>
      <c r="AF438" s="197"/>
      <c r="AG438" s="219" t="s">
        <v>63</v>
      </c>
      <c r="AH438" s="219" t="s">
        <v>233</v>
      </c>
      <c r="AI438" s="198">
        <v>43585</v>
      </c>
      <c r="AJ438" s="218">
        <v>68</v>
      </c>
      <c r="AK438" s="147">
        <v>43893</v>
      </c>
      <c r="AL438" s="146">
        <v>209</v>
      </c>
      <c r="AM438" s="146">
        <v>99</v>
      </c>
      <c r="AN438" s="178" t="str">
        <f>CHOOSE(MATCH(AM:AM,{0,1,100,800000000}),"VACIO","100 y -","100 y +","")</f>
        <v>100 y -</v>
      </c>
      <c r="AO438" s="146">
        <v>86</v>
      </c>
      <c r="AP438" s="146">
        <v>112</v>
      </c>
      <c r="AQ438" s="146"/>
      <c r="AR438" s="178" t="str">
        <f>CHOOSE(MATCH(AQ:AQ,{0,1,7,8,9,12,30}),"VACIO","7 y -","7-8","8-9","9-12","&gt;12","")</f>
        <v>VACIO</v>
      </c>
      <c r="AS438" s="146">
        <v>4.1</v>
      </c>
      <c r="AT438" s="178" t="str">
        <f>CHOOSE(MATCH(AS:AS,{0,0.1,30,80000000}),"VACIO","30 y -","30 y +","")</f>
        <v>30 y -</v>
      </c>
      <c r="AU438" s="146">
        <v>0.8</v>
      </c>
      <c r="AV438" s="236">
        <f>IFERROR(AS:AS/AU:AU,"")</f>
        <v>5.125</v>
      </c>
      <c r="AW438" s="178" t="str">
        <f>CHOOSE(MATCH(AV:AV,{0,0.1,30,80000000}),"VACIO","30 y -","30 y +","")</f>
        <v>30 y -</v>
      </c>
      <c r="AX438" s="242">
        <v>74</v>
      </c>
      <c r="AY438" s="178" t="str">
        <f ca="1">CHOOSE(MATCH(AX:AX,{0,1,15,30,45,60,80000000}),"VACIO","15 y -","15-29","30-44","45-59","60 y +","")</f>
        <v>60 y +</v>
      </c>
      <c r="AZ438" s="146" t="s">
        <v>76</v>
      </c>
      <c r="BA438" s="147"/>
      <c r="BB438" s="247" t="str">
        <f ca="1" t="shared" si="40"/>
        <v>No Vigente</v>
      </c>
      <c r="BC438" s="146"/>
      <c r="BD438" s="147">
        <v>43907</v>
      </c>
      <c r="BE438" s="147">
        <v>44303</v>
      </c>
      <c r="BF438" s="251" t="str">
        <f ca="1" t="shared" si="41"/>
        <v>activo</v>
      </c>
      <c r="BG438" s="364"/>
    </row>
    <row r="439" s="129" customFormat="1" ht="15" customHeight="1" spans="1:59">
      <c r="A439" s="145" t="s">
        <v>1208</v>
      </c>
      <c r="B439" s="146" t="s">
        <v>1209</v>
      </c>
      <c r="C439" s="146">
        <v>2730</v>
      </c>
      <c r="D439" s="147">
        <v>23327</v>
      </c>
      <c r="E439" s="175">
        <f ca="1" t="shared" si="42"/>
        <v>43990</v>
      </c>
      <c r="F439" s="176">
        <f ca="1" t="shared" si="38"/>
        <v>20663</v>
      </c>
      <c r="G439" s="177">
        <f ca="1" t="shared" si="39"/>
        <v>56</v>
      </c>
      <c r="H43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39" s="146">
        <v>1</v>
      </c>
      <c r="J439" s="147">
        <v>39241</v>
      </c>
      <c r="K439" s="146" t="s">
        <v>59</v>
      </c>
      <c r="L439" s="146" t="s">
        <v>102</v>
      </c>
      <c r="M439" s="146" t="s">
        <v>229</v>
      </c>
      <c r="N439" s="146" t="s">
        <v>62</v>
      </c>
      <c r="O439" s="146" t="s">
        <v>62</v>
      </c>
      <c r="P439" s="143" t="s">
        <v>63</v>
      </c>
      <c r="Q439" s="143" t="s">
        <v>63</v>
      </c>
      <c r="R439" s="146">
        <v>89.5</v>
      </c>
      <c r="S439" s="146">
        <v>77</v>
      </c>
      <c r="T439" s="146" t="s">
        <v>64</v>
      </c>
      <c r="U439" s="146">
        <v>120</v>
      </c>
      <c r="V439" s="178" t="str">
        <f>CHOOSE(MATCH(U:U,{0,1,140,150,160,800000000}),"VACIO","140 y -","140-150","150-160","&gt;160","")</f>
        <v>140 y -</v>
      </c>
      <c r="W439" s="146">
        <v>80</v>
      </c>
      <c r="X439" s="178" t="str">
        <f>CHOOSE(MATCH(W:W,{0,1,90,120,800000000}),"VACIO","90 y -","90-120","&gt;120","")</f>
        <v>90 y -</v>
      </c>
      <c r="Y439" s="146" t="s">
        <v>63</v>
      </c>
      <c r="Z439" s="146" t="s">
        <v>65</v>
      </c>
      <c r="AA439" s="146" t="s">
        <v>65</v>
      </c>
      <c r="AB439" s="146" t="s">
        <v>65</v>
      </c>
      <c r="AC439" s="146" t="s">
        <v>72</v>
      </c>
      <c r="AD439" s="196" t="s">
        <v>73</v>
      </c>
      <c r="AE439" s="198">
        <v>43865</v>
      </c>
      <c r="AF439" s="197" t="s">
        <v>333</v>
      </c>
      <c r="AG439" s="219" t="s">
        <v>63</v>
      </c>
      <c r="AH439" s="219"/>
      <c r="AI439" s="197"/>
      <c r="AJ439" s="218">
        <v>115</v>
      </c>
      <c r="AK439" s="147">
        <v>43865</v>
      </c>
      <c r="AL439" s="146">
        <v>126</v>
      </c>
      <c r="AM439" s="146">
        <v>59</v>
      </c>
      <c r="AN439" s="178" t="str">
        <f>CHOOSE(MATCH(AM:AM,{0;1;100;800000000}),"VACIO","100 y -","100 y +","")</f>
        <v>100 y -</v>
      </c>
      <c r="AO439" s="146">
        <v>45.1</v>
      </c>
      <c r="AP439" s="146">
        <v>109</v>
      </c>
      <c r="AQ439" s="146">
        <v>5.6</v>
      </c>
      <c r="AR439" s="178" t="str">
        <f>CHOOSE(MATCH(AQ:AQ,{0,1,7,8,9,12,30}),"VACIO","7 y -","7-8","8-9","9-12","&gt;12","")</f>
        <v>7 y -</v>
      </c>
      <c r="AS439" s="146">
        <v>6.2</v>
      </c>
      <c r="AT439" s="178" t="str">
        <f>CHOOSE(MATCH(AS:AS,{0,0.1,30,80000000}),"VACIO","30 y -","30 y +","")</f>
        <v>30 y -</v>
      </c>
      <c r="AU439" s="146">
        <v>0.4</v>
      </c>
      <c r="AV439" s="236">
        <v>0.006</v>
      </c>
      <c r="AW439" s="178" t="str">
        <f>CHOOSE(MATCH(AV:AV,{0,0.1,30,80000000}),"VACIO","30 y -","30 y +","")</f>
        <v>VACIO</v>
      </c>
      <c r="AX439" s="242">
        <v>116.4</v>
      </c>
      <c r="AY439" s="178" t="str">
        <f ca="1">CHOOSE(MATCH(AX:AX,{0,1,15,30,45,60,80000000}),"VACIO","15 y -","15-29","30-44","45-59","60 y +","")</f>
        <v>60 y +</v>
      </c>
      <c r="AZ439" s="146" t="s">
        <v>76</v>
      </c>
      <c r="BA439" s="147">
        <v>43154</v>
      </c>
      <c r="BB439" s="247" t="str">
        <f ca="1" t="shared" si="40"/>
        <v>No Vigente</v>
      </c>
      <c r="BC439" s="146" t="s">
        <v>77</v>
      </c>
      <c r="BD439" s="147">
        <v>43865</v>
      </c>
      <c r="BE439" s="147">
        <v>44075</v>
      </c>
      <c r="BF439" s="251" t="str">
        <f ca="1" t="shared" si="41"/>
        <v>activo</v>
      </c>
      <c r="BG439" s="196"/>
    </row>
    <row r="440" s="129" customFormat="1" ht="15" customHeight="1" spans="1:60">
      <c r="A440" s="145" t="s">
        <v>1210</v>
      </c>
      <c r="B440" s="146" t="s">
        <v>1211</v>
      </c>
      <c r="C440" s="146">
        <v>686</v>
      </c>
      <c r="D440" s="147">
        <v>18862</v>
      </c>
      <c r="E440" s="175">
        <f ca="1" t="shared" si="42"/>
        <v>43990</v>
      </c>
      <c r="F440" s="176">
        <f ca="1" t="shared" si="38"/>
        <v>25128</v>
      </c>
      <c r="G440" s="177">
        <f ca="1" t="shared" si="39"/>
        <v>68</v>
      </c>
      <c r="H44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40" s="146">
        <v>1</v>
      </c>
      <c r="J440" s="147">
        <v>41158</v>
      </c>
      <c r="K440" s="146" t="s">
        <v>59</v>
      </c>
      <c r="L440" s="146" t="s">
        <v>102</v>
      </c>
      <c r="M440" s="146" t="s">
        <v>1212</v>
      </c>
      <c r="N440" s="146" t="s">
        <v>62</v>
      </c>
      <c r="O440" s="146" t="s">
        <v>62</v>
      </c>
      <c r="P440" s="143" t="s">
        <v>63</v>
      </c>
      <c r="Q440" s="143" t="s">
        <v>63</v>
      </c>
      <c r="R440" s="146">
        <v>85</v>
      </c>
      <c r="S440" s="146">
        <v>93</v>
      </c>
      <c r="T440" s="146" t="s">
        <v>64</v>
      </c>
      <c r="U440" s="146">
        <v>150</v>
      </c>
      <c r="V440" s="178" t="str">
        <f>CHOOSE(MATCH(U:U,{0,1,140,150,160,800000000}),"VACIO","140 y -","140-150","150-160","&gt;160","")</f>
        <v>150-160</v>
      </c>
      <c r="W440" s="146">
        <v>84</v>
      </c>
      <c r="X440" s="178" t="str">
        <f>CHOOSE(MATCH(W:W,{0,1,90,120,800000000}),"VACIO","90 y -","90-120","&gt;120","")</f>
        <v>90 y -</v>
      </c>
      <c r="Y440" s="146" t="s">
        <v>63</v>
      </c>
      <c r="Z440" s="146" t="s">
        <v>65</v>
      </c>
      <c r="AA440" s="146" t="s">
        <v>65</v>
      </c>
      <c r="AB440" s="146" t="s">
        <v>65</v>
      </c>
      <c r="AC440" s="146" t="s">
        <v>593</v>
      </c>
      <c r="AD440" s="196" t="s">
        <v>73</v>
      </c>
      <c r="AE440" s="198">
        <v>43467</v>
      </c>
      <c r="AF440" s="197" t="s">
        <v>74</v>
      </c>
      <c r="AG440" s="219" t="s">
        <v>63</v>
      </c>
      <c r="AH440" s="219" t="s">
        <v>936</v>
      </c>
      <c r="AI440" s="198">
        <v>43839</v>
      </c>
      <c r="AJ440" s="218">
        <v>137</v>
      </c>
      <c r="AK440" s="147">
        <v>43423</v>
      </c>
      <c r="AL440" s="146">
        <v>166</v>
      </c>
      <c r="AM440" s="146">
        <v>82</v>
      </c>
      <c r="AN440" s="178" t="str">
        <f>CHOOSE(MATCH(AM:AM,{0,1,100,800000000}),"VACIO","100 y -","100 y +","")</f>
        <v>100 y -</v>
      </c>
      <c r="AO440" s="146">
        <v>39</v>
      </c>
      <c r="AP440" s="146">
        <v>221</v>
      </c>
      <c r="AQ440" s="146">
        <v>6.5</v>
      </c>
      <c r="AR440" s="178" t="str">
        <f>CHOOSE(MATCH(AQ:AQ,{0,1,7,8,9,12,30}),"VACIO","7 y -","7-8","8-9","9-12","&gt;12","")</f>
        <v>7 y -</v>
      </c>
      <c r="AS440" s="146">
        <v>1</v>
      </c>
      <c r="AT440" s="178" t="str">
        <f>CHOOSE(MATCH(AS:AS,{0,0.1,30,80000000}),"VACIO","30 y -","30 y +","")</f>
        <v>30 y -</v>
      </c>
      <c r="AU440" s="146">
        <v>1</v>
      </c>
      <c r="AV440" s="236">
        <v>2.08</v>
      </c>
      <c r="AW440" s="178" t="str">
        <f>CHOOSE(MATCH(AV:AV,{0;0.1;30;80000000}),"VACIO","30 y -","30 y +","")</f>
        <v>30 y -</v>
      </c>
      <c r="AX440" s="242">
        <v>76</v>
      </c>
      <c r="AY440" s="178" t="str">
        <f ca="1">CHOOSE(MATCH(AX:AX,{0,1,15,30,45,60,80000000}),"VACIO","15 y -","15-29","30-44","45-59","60 y +","")</f>
        <v>60 y +</v>
      </c>
      <c r="AZ440" s="146" t="s">
        <v>76</v>
      </c>
      <c r="BA440" s="147">
        <v>43154</v>
      </c>
      <c r="BB440" s="247" t="str">
        <f ca="1" t="shared" si="40"/>
        <v>No Vigente</v>
      </c>
      <c r="BC440" s="146" t="s">
        <v>77</v>
      </c>
      <c r="BD440" s="147">
        <v>43839</v>
      </c>
      <c r="BE440" s="144">
        <v>43922</v>
      </c>
      <c r="BF440" s="251" t="str">
        <f ca="1" t="shared" si="41"/>
        <v>activo</v>
      </c>
      <c r="BG440" s="196"/>
      <c r="BH440" s="129" t="s">
        <v>229</v>
      </c>
    </row>
    <row r="441" s="129" customFormat="1" ht="15" customHeight="1" spans="1:59">
      <c r="A441" s="145" t="s">
        <v>1213</v>
      </c>
      <c r="B441" s="146" t="s">
        <v>1214</v>
      </c>
      <c r="C441" s="146">
        <v>725</v>
      </c>
      <c r="D441" s="147">
        <v>21143</v>
      </c>
      <c r="E441" s="175">
        <f ca="1" t="shared" si="42"/>
        <v>43990</v>
      </c>
      <c r="F441" s="176">
        <f ca="1" t="shared" si="38"/>
        <v>22847</v>
      </c>
      <c r="G441" s="177">
        <f ca="1" t="shared" si="39"/>
        <v>62</v>
      </c>
      <c r="H44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41" s="146">
        <v>1</v>
      </c>
      <c r="J441" s="147">
        <v>36551</v>
      </c>
      <c r="K441" s="146" t="s">
        <v>59</v>
      </c>
      <c r="L441" s="146" t="s">
        <v>60</v>
      </c>
      <c r="M441" s="146" t="s">
        <v>124</v>
      </c>
      <c r="N441" s="146" t="s">
        <v>62</v>
      </c>
      <c r="O441" s="146" t="s">
        <v>62</v>
      </c>
      <c r="P441" s="143" t="s">
        <v>63</v>
      </c>
      <c r="Q441" s="143" t="s">
        <v>63</v>
      </c>
      <c r="R441" s="146">
        <v>63.5</v>
      </c>
      <c r="S441" s="146">
        <v>66.5</v>
      </c>
      <c r="T441" s="146" t="s">
        <v>85</v>
      </c>
      <c r="U441" s="146">
        <v>134</v>
      </c>
      <c r="V441" s="178" t="str">
        <f>CHOOSE(MATCH(U:U,{0,1,140,150,160,800000000}),"VACIO","140 y -","140-150","150-160","&gt;160","")</f>
        <v>140 y -</v>
      </c>
      <c r="W441" s="146">
        <v>86</v>
      </c>
      <c r="X441" s="178" t="str">
        <f>CHOOSE(MATCH(W:W,{0,1,90,120,800000000}),"VACIO","90 y -","90-120","&gt;120","")</f>
        <v>90 y -</v>
      </c>
      <c r="Y441" s="146" t="s">
        <v>63</v>
      </c>
      <c r="Z441" s="146" t="s">
        <v>65</v>
      </c>
      <c r="AA441" s="146" t="s">
        <v>65</v>
      </c>
      <c r="AB441" s="146" t="s">
        <v>63</v>
      </c>
      <c r="AC441" s="146" t="s">
        <v>66</v>
      </c>
      <c r="AD441" s="196" t="s">
        <v>67</v>
      </c>
      <c r="AE441" s="197"/>
      <c r="AF441" s="197"/>
      <c r="AG441" s="219"/>
      <c r="AH441" s="219"/>
      <c r="AI441" s="197"/>
      <c r="AJ441" s="218">
        <v>94</v>
      </c>
      <c r="AK441" s="147">
        <v>43668</v>
      </c>
      <c r="AL441" s="146">
        <v>232</v>
      </c>
      <c r="AM441" s="146">
        <v>152</v>
      </c>
      <c r="AN441" s="178" t="str">
        <f>CHOOSE(MATCH(AM:AM,{0;1;100;800000000}),"VACIO","100 y -","100 y +","")</f>
        <v>100 y +</v>
      </c>
      <c r="AO441" s="146">
        <v>46</v>
      </c>
      <c r="AP441" s="146">
        <v>166</v>
      </c>
      <c r="AQ441" s="146"/>
      <c r="AR441" s="178" t="str">
        <f>CHOOSE(MATCH(AQ:AQ,{0,1,7,8,9,12,30}),"VACIO","7 y -","7-8","8-9","9-12","&gt;12","")</f>
        <v>VACIO</v>
      </c>
      <c r="AS441" s="146">
        <v>80</v>
      </c>
      <c r="AT441" s="178" t="str">
        <f>CHOOSE(MATCH(AS:AS,{0,0.1,30,80000000}),"VACIO","30 y -","30 y +","")</f>
        <v>30 y +</v>
      </c>
      <c r="AU441" s="146">
        <v>0.8</v>
      </c>
      <c r="AV441" s="236">
        <v>96</v>
      </c>
      <c r="AW441" s="178" t="str">
        <f>CHOOSE(MATCH(AV:AV,{0,0.1,30,80000000}),"VACIO","30 y -","30 y +","")</f>
        <v>30 y +</v>
      </c>
      <c r="AX441" s="242">
        <v>80</v>
      </c>
      <c r="AY441" s="178" t="str">
        <f ca="1">CHOOSE(MATCH(AX:AX,{0,1,15,30,45,60,80000000}),"VACIO","15 y -","15-29","30-44","45-59","60 y +","")</f>
        <v>60 y +</v>
      </c>
      <c r="AZ441" s="146" t="s">
        <v>76</v>
      </c>
      <c r="BA441" s="147"/>
      <c r="BB441" s="247" t="str">
        <f ca="1" t="shared" si="40"/>
        <v>No Vigente</v>
      </c>
      <c r="BC441" s="146"/>
      <c r="BD441" s="147">
        <v>43684</v>
      </c>
      <c r="BE441" s="147">
        <v>43922</v>
      </c>
      <c r="BF441" s="251" t="str">
        <f ca="1" t="shared" si="41"/>
        <v>activo</v>
      </c>
      <c r="BG441" s="196"/>
    </row>
    <row r="442" s="129" customFormat="1" ht="15" customHeight="1" spans="1:59">
      <c r="A442" s="145" t="s">
        <v>1215</v>
      </c>
      <c r="B442" s="146" t="s">
        <v>1216</v>
      </c>
      <c r="C442" s="146">
        <v>4403</v>
      </c>
      <c r="D442" s="147">
        <v>18595</v>
      </c>
      <c r="E442" s="175">
        <f ca="1" t="shared" si="42"/>
        <v>43990</v>
      </c>
      <c r="F442" s="176">
        <f ca="1" t="shared" si="38"/>
        <v>25395</v>
      </c>
      <c r="G442" s="177">
        <f ca="1" t="shared" si="39"/>
        <v>69</v>
      </c>
      <c r="H44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42" s="146">
        <v>1</v>
      </c>
      <c r="J442" s="147">
        <v>39015</v>
      </c>
      <c r="K442" s="146" t="s">
        <v>59</v>
      </c>
      <c r="L442" s="146" t="s">
        <v>60</v>
      </c>
      <c r="M442" s="146" t="s">
        <v>1217</v>
      </c>
      <c r="N442" s="146" t="s">
        <v>62</v>
      </c>
      <c r="O442" s="146" t="s">
        <v>62</v>
      </c>
      <c r="P442" s="143" t="s">
        <v>63</v>
      </c>
      <c r="Q442" s="143" t="s">
        <v>63</v>
      </c>
      <c r="R442" s="146">
        <v>68.5</v>
      </c>
      <c r="S442" s="146">
        <v>72.5</v>
      </c>
      <c r="T442" s="146" t="s">
        <v>85</v>
      </c>
      <c r="U442" s="146">
        <v>110</v>
      </c>
      <c r="V442" s="178" t="str">
        <f>CHOOSE(MATCH(U:U,{0,1,140,150,160,800000000}),"VACIO","140 y -","140-150","150-160","&gt;160","")</f>
        <v>140 y -</v>
      </c>
      <c r="W442" s="146">
        <v>80</v>
      </c>
      <c r="X442" s="178" t="str">
        <f>CHOOSE(MATCH(W:W,{0,1,90,120,800000000}),"VACIO","90 y -","90-120","&gt;120","")</f>
        <v>90 y -</v>
      </c>
      <c r="Y442" s="146" t="s">
        <v>63</v>
      </c>
      <c r="Z442" s="146" t="s">
        <v>65</v>
      </c>
      <c r="AA442" s="146" t="s">
        <v>65</v>
      </c>
      <c r="AB442" s="146" t="s">
        <v>65</v>
      </c>
      <c r="AC442" s="146" t="s">
        <v>72</v>
      </c>
      <c r="AD442" s="196" t="s">
        <v>74</v>
      </c>
      <c r="AE442" s="197"/>
      <c r="AF442" s="197"/>
      <c r="AG442" s="219"/>
      <c r="AH442" s="219" t="s">
        <v>233</v>
      </c>
      <c r="AI442" s="198">
        <v>43356</v>
      </c>
      <c r="AJ442" s="218">
        <v>98</v>
      </c>
      <c r="AK442" s="147">
        <v>43500</v>
      </c>
      <c r="AL442" s="146">
        <v>154</v>
      </c>
      <c r="AM442" s="146">
        <v>93</v>
      </c>
      <c r="AN442" s="178" t="str">
        <f>CHOOSE(MATCH(AM:AM,{0,1,100,800000000}),"VACIO","100 y -","100 y +","")</f>
        <v>100 y -</v>
      </c>
      <c r="AO442" s="146">
        <v>45</v>
      </c>
      <c r="AP442" s="146">
        <v>78</v>
      </c>
      <c r="AQ442" s="146"/>
      <c r="AR442" s="178" t="str">
        <f>CHOOSE(MATCH(AQ:AQ,{0,1,7,8,9,12,30}),"VACIO","7 y -","7-8","8-9","9-12","&gt;12","")</f>
        <v>VACIO</v>
      </c>
      <c r="AS442" s="146">
        <v>1</v>
      </c>
      <c r="AT442" s="178" t="str">
        <f>CHOOSE(MATCH(AS:AS,{0,0.1,30,80000000}),"VACIO","30 y -","30 y +","")</f>
        <v>30 y -</v>
      </c>
      <c r="AU442" s="146">
        <v>0.7</v>
      </c>
      <c r="AV442" s="236">
        <v>1.3</v>
      </c>
      <c r="AW442" s="178" t="str">
        <f>CHOOSE(MATCH(AV:AV,{0,0.1,30,80000000}),"VACIO","30 y -","30 y +","")</f>
        <v>30 y -</v>
      </c>
      <c r="AX442" s="242">
        <v>88</v>
      </c>
      <c r="AY442" s="178" t="str">
        <f ca="1">CHOOSE(MATCH(AX:AX,{0,1,15,30,45,60,80000000}),"VACIO","15 y -","15-29","30-44","45-59","60 y +","")</f>
        <v>60 y +</v>
      </c>
      <c r="AZ442" s="146" t="s">
        <v>76</v>
      </c>
      <c r="BA442" s="147"/>
      <c r="BB442" s="247" t="str">
        <f ca="1" t="shared" si="40"/>
        <v>No Vigente</v>
      </c>
      <c r="BC442" s="146"/>
      <c r="BD442" s="147">
        <v>43500</v>
      </c>
      <c r="BE442" s="147">
        <v>43831</v>
      </c>
      <c r="BF442" s="251" t="str">
        <f ca="1" t="shared" si="41"/>
        <v>activo</v>
      </c>
      <c r="BG442" s="196"/>
    </row>
    <row r="443" s="129" customFormat="1" ht="15" customHeight="1" spans="1:59">
      <c r="A443" s="145" t="s">
        <v>1218</v>
      </c>
      <c r="B443" s="146" t="s">
        <v>1219</v>
      </c>
      <c r="C443" s="146">
        <v>5637</v>
      </c>
      <c r="D443" s="147">
        <v>21164</v>
      </c>
      <c r="E443" s="175">
        <f ca="1" t="shared" si="42"/>
        <v>43990</v>
      </c>
      <c r="F443" s="176">
        <f ca="1" t="shared" si="38"/>
        <v>22826</v>
      </c>
      <c r="G443" s="177">
        <f ca="1" t="shared" si="39"/>
        <v>62</v>
      </c>
      <c r="H44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43" s="146">
        <v>1</v>
      </c>
      <c r="J443" s="147">
        <v>41277</v>
      </c>
      <c r="K443" s="146" t="s">
        <v>59</v>
      </c>
      <c r="L443" s="146" t="s">
        <v>70</v>
      </c>
      <c r="M443" s="146" t="s">
        <v>445</v>
      </c>
      <c r="N443" s="146" t="s">
        <v>62</v>
      </c>
      <c r="O443" s="146" t="s">
        <v>62</v>
      </c>
      <c r="P443" s="143" t="s">
        <v>63</v>
      </c>
      <c r="Q443" s="143" t="s">
        <v>63</v>
      </c>
      <c r="R443" s="146">
        <v>55.4</v>
      </c>
      <c r="S443" s="146">
        <v>56</v>
      </c>
      <c r="T443" s="146" t="s">
        <v>76</v>
      </c>
      <c r="U443" s="146">
        <v>168</v>
      </c>
      <c r="V443" s="178" t="str">
        <f>CHOOSE(MATCH(U:U,{0;1;140;150;160;800000000}),"VACIO","140 y -","140-150","150-160","&gt;160","")</f>
        <v>&gt;160</v>
      </c>
      <c r="W443" s="146">
        <v>93</v>
      </c>
      <c r="X443" s="178" t="str">
        <f>CHOOSE(MATCH(W:W,{0,1,90,120,800000000}),"VACIO","90 y -","90-120","&gt;120","")</f>
        <v>90-120</v>
      </c>
      <c r="Y443" s="146" t="s">
        <v>65</v>
      </c>
      <c r="Z443" s="146" t="s">
        <v>63</v>
      </c>
      <c r="AA443" s="146" t="s">
        <v>63</v>
      </c>
      <c r="AB443" s="146" t="s">
        <v>65</v>
      </c>
      <c r="AC443" s="146" t="s">
        <v>72</v>
      </c>
      <c r="AD443" s="196" t="s">
        <v>73</v>
      </c>
      <c r="AE443" s="198">
        <v>43150</v>
      </c>
      <c r="AF443" s="197" t="s">
        <v>74</v>
      </c>
      <c r="AG443" s="219" t="s">
        <v>63</v>
      </c>
      <c r="AH443" s="219"/>
      <c r="AI443" s="197"/>
      <c r="AJ443" s="218">
        <v>70</v>
      </c>
      <c r="AK443" s="147">
        <v>43858</v>
      </c>
      <c r="AL443" s="146">
        <v>232</v>
      </c>
      <c r="AM443" s="146">
        <v>135</v>
      </c>
      <c r="AN443" s="178" t="str">
        <f>CHOOSE(MATCH(AM:AM,{0;1;100;800000000}),"VACIO","100 y -","100 y +","")</f>
        <v>100 y +</v>
      </c>
      <c r="AO443" s="146">
        <v>44</v>
      </c>
      <c r="AP443" s="146">
        <v>261</v>
      </c>
      <c r="AQ443" s="146">
        <v>12.7</v>
      </c>
      <c r="AR443" s="178" t="str">
        <f>CHOOSE(MATCH(AQ:AQ,{0;1;7;8;9;12;30}),"VACIO","7 y -","7-8","8-9","9-12","&gt;12","")</f>
        <v>&gt;12</v>
      </c>
      <c r="AS443" s="146">
        <v>93</v>
      </c>
      <c r="AT443" s="178" t="str">
        <f>CHOOSE(MATCH(AS:AS,{0,0.1,30,80000000}),"VACIO","30 y -","30 y +","")</f>
        <v>30 y +</v>
      </c>
      <c r="AU443" s="146">
        <v>0.7</v>
      </c>
      <c r="AV443" s="236"/>
      <c r="AW443" s="178" t="str">
        <f>CHOOSE(MATCH(AV:AV,{0,0.1,30,80000000}),"VACIO","30 y -","30 y +","")</f>
        <v>VACIO</v>
      </c>
      <c r="AX443" s="242">
        <v>92</v>
      </c>
      <c r="AY443" s="178" t="str">
        <f ca="1">CHOOSE(MATCH(AX:AX,{0,1,15,30,45,60,80000000}),"VACIO","15 y -","15-29","30-44","45-59","60 y +","")</f>
        <v>60 y +</v>
      </c>
      <c r="AZ443" s="146" t="s">
        <v>155</v>
      </c>
      <c r="BA443" s="147">
        <v>42205</v>
      </c>
      <c r="BB443" s="247" t="str">
        <f ca="1" t="shared" si="40"/>
        <v>No Vigente</v>
      </c>
      <c r="BC443" s="146" t="s">
        <v>77</v>
      </c>
      <c r="BD443" s="147">
        <v>43837</v>
      </c>
      <c r="BE443" s="147">
        <v>43952</v>
      </c>
      <c r="BF443" s="251" t="str">
        <f ca="1" t="shared" si="41"/>
        <v>activo</v>
      </c>
      <c r="BG443" s="196"/>
    </row>
    <row r="444" s="129" customFormat="1" ht="15" customHeight="1" spans="1:59">
      <c r="A444" s="145" t="s">
        <v>1220</v>
      </c>
      <c r="B444" s="146" t="s">
        <v>1221</v>
      </c>
      <c r="C444" s="146">
        <v>2393</v>
      </c>
      <c r="D444" s="147">
        <v>15111</v>
      </c>
      <c r="E444" s="175">
        <f ca="1" t="shared" si="42"/>
        <v>43990</v>
      </c>
      <c r="F444" s="176">
        <f ca="1" t="shared" si="38"/>
        <v>28879</v>
      </c>
      <c r="G444" s="177">
        <f ca="1" t="shared" si="39"/>
        <v>79</v>
      </c>
      <c r="H444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444" s="146">
        <v>1</v>
      </c>
      <c r="J444" s="147">
        <v>40617</v>
      </c>
      <c r="K444" s="146" t="s">
        <v>59</v>
      </c>
      <c r="L444" s="146" t="s">
        <v>60</v>
      </c>
      <c r="M444" s="146"/>
      <c r="N444" s="146"/>
      <c r="O444" s="146"/>
      <c r="P444" s="143" t="s">
        <v>63</v>
      </c>
      <c r="Q444" s="143" t="s">
        <v>63</v>
      </c>
      <c r="R444" s="146">
        <v>51</v>
      </c>
      <c r="S444" s="146">
        <v>45</v>
      </c>
      <c r="T444" s="146" t="s">
        <v>76</v>
      </c>
      <c r="U444" s="146">
        <v>110</v>
      </c>
      <c r="V444" s="178" t="str">
        <f>CHOOSE(MATCH(U:U,{0,1,140,150,160,800000000}),"VACIO","140 y -","140-150","150-160","&gt;160","")</f>
        <v>140 y -</v>
      </c>
      <c r="W444" s="146">
        <v>60</v>
      </c>
      <c r="X444" s="178" t="str">
        <f>CHOOSE(MATCH(W:W,{0;1;90;120;800000000}),"VACIO","90 y -","90-120","&gt;120","")</f>
        <v>90 y -</v>
      </c>
      <c r="Y444" s="146" t="s">
        <v>63</v>
      </c>
      <c r="Z444" s="146" t="s">
        <v>63</v>
      </c>
      <c r="AA444" s="146" t="s">
        <v>63</v>
      </c>
      <c r="AB444" s="146" t="s">
        <v>65</v>
      </c>
      <c r="AC444" s="146" t="s">
        <v>72</v>
      </c>
      <c r="AD444" s="196" t="s">
        <v>74</v>
      </c>
      <c r="AE444" s="197"/>
      <c r="AF444" s="197"/>
      <c r="AG444" s="219"/>
      <c r="AH444" s="219" t="s">
        <v>1222</v>
      </c>
      <c r="AI444" s="198">
        <v>42275</v>
      </c>
      <c r="AJ444" s="218">
        <v>111</v>
      </c>
      <c r="AK444" s="147">
        <v>43522</v>
      </c>
      <c r="AL444" s="146">
        <v>131</v>
      </c>
      <c r="AM444" s="146">
        <v>63</v>
      </c>
      <c r="AN444" s="178" t="str">
        <f>CHOOSE(MATCH(AM:AM,{0,1,100,800000000}),"VACIO","100 y -","100 y +","")</f>
        <v>100 y -</v>
      </c>
      <c r="AO444" s="146">
        <v>52</v>
      </c>
      <c r="AP444" s="146">
        <v>81</v>
      </c>
      <c r="AQ444" s="146"/>
      <c r="AR444" s="178" t="str">
        <f>CHOOSE(MATCH(AQ:AQ,{0,1,7,8,9,12,30}),"VACIO","7 y -","7-8","8-9","9-12","&gt;12","")</f>
        <v>VACIO</v>
      </c>
      <c r="AS444" s="146">
        <v>73</v>
      </c>
      <c r="AT444" s="178" t="str">
        <f>CHOOSE(MATCH(AS:AS,{0,0.1,30,80000000}),"VACIO","30 y -","30 y +","")</f>
        <v>30 y +</v>
      </c>
      <c r="AU444" s="146">
        <v>0.7</v>
      </c>
      <c r="AV444" s="236">
        <f>IFERROR(AS:AS/AU:AU,"")</f>
        <v>104.285714285714</v>
      </c>
      <c r="AW444" s="178" t="str">
        <f>CHOOSE(MATCH(AV:AV,{0,0.1,30,80000000}),"VACIO","30 y -","30 y +","")</f>
        <v>30 y +</v>
      </c>
      <c r="AX444" s="242">
        <v>83</v>
      </c>
      <c r="AY444" s="178" t="str">
        <f ca="1">CHOOSE(MATCH(AX:AX,{0,1,15,30,45,60,80000000}),"VACIO","15 y -","15-29","30-44","45-59","60 y +","")</f>
        <v>60 y +</v>
      </c>
      <c r="AZ444" s="146" t="s">
        <v>76</v>
      </c>
      <c r="BA444" s="147"/>
      <c r="BB444" s="247" t="str">
        <f ca="1" t="shared" si="40"/>
        <v>No Vigente</v>
      </c>
      <c r="BC444" s="146"/>
      <c r="BD444" s="147">
        <v>43584</v>
      </c>
      <c r="BE444" s="144">
        <v>43739</v>
      </c>
      <c r="BF444" s="251" t="str">
        <f ca="1" t="shared" si="41"/>
        <v>activo</v>
      </c>
      <c r="BG444" s="254"/>
    </row>
    <row r="445" s="129" customFormat="1" ht="15" customHeight="1" spans="1:59">
      <c r="A445" s="145" t="s">
        <v>1223</v>
      </c>
      <c r="B445" s="146" t="s">
        <v>1224</v>
      </c>
      <c r="C445" s="146">
        <v>518</v>
      </c>
      <c r="D445" s="147">
        <v>18194</v>
      </c>
      <c r="E445" s="175">
        <f ca="1" t="shared" si="42"/>
        <v>43990</v>
      </c>
      <c r="F445" s="176">
        <f ca="1" t="shared" si="38"/>
        <v>25796</v>
      </c>
      <c r="G445" s="177">
        <f ca="1" t="shared" si="39"/>
        <v>70</v>
      </c>
      <c r="H44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45" s="146">
        <v>1</v>
      </c>
      <c r="J445" s="147">
        <v>39946</v>
      </c>
      <c r="K445" s="146" t="s">
        <v>59</v>
      </c>
      <c r="L445" s="146" t="s">
        <v>60</v>
      </c>
      <c r="M445" s="146" t="s">
        <v>1225</v>
      </c>
      <c r="N445" s="146" t="s">
        <v>62</v>
      </c>
      <c r="O445" s="146" t="s">
        <v>62</v>
      </c>
      <c r="P445" s="183" t="s">
        <v>63</v>
      </c>
      <c r="Q445" s="183" t="s">
        <v>63</v>
      </c>
      <c r="R445" s="146">
        <v>64.3</v>
      </c>
      <c r="S445" s="146">
        <v>59.5</v>
      </c>
      <c r="T445" s="146" t="s">
        <v>85</v>
      </c>
      <c r="U445" s="146">
        <v>140</v>
      </c>
      <c r="V445" s="178" t="str">
        <f>CHOOSE(MATCH(U:U,{0,1,140,150,160,800000000}),"VACIO","140 y -","140-150","150-160","&gt;160","")</f>
        <v>140-150</v>
      </c>
      <c r="W445" s="146">
        <v>60</v>
      </c>
      <c r="X445" s="178" t="str">
        <f>CHOOSE(MATCH(W:W,{0,1,90,120,800000000}),"VACIO","90 y -","90-120","&gt;120","")</f>
        <v>90 y -</v>
      </c>
      <c r="Y445" s="146" t="s">
        <v>63</v>
      </c>
      <c r="Z445" s="146" t="s">
        <v>65</v>
      </c>
      <c r="AA445" s="146" t="s">
        <v>63</v>
      </c>
      <c r="AB445" s="146" t="s">
        <v>65</v>
      </c>
      <c r="AC445" s="146" t="s">
        <v>72</v>
      </c>
      <c r="AD445" s="196" t="s">
        <v>67</v>
      </c>
      <c r="AE445" s="197"/>
      <c r="AF445" s="197"/>
      <c r="AG445" s="219"/>
      <c r="AH445" s="219" t="s">
        <v>1226</v>
      </c>
      <c r="AI445" s="197"/>
      <c r="AJ445" s="218">
        <v>90</v>
      </c>
      <c r="AK445" s="147">
        <v>43214</v>
      </c>
      <c r="AL445" s="146">
        <v>175</v>
      </c>
      <c r="AM445" s="146">
        <v>98</v>
      </c>
      <c r="AN445" s="178" t="str">
        <f>CHOOSE(MATCH(AM:AM,{0,1,100,800000000}),"VACIO","100 y -","100 y +","")</f>
        <v>100 y -</v>
      </c>
      <c r="AO445" s="146">
        <v>51</v>
      </c>
      <c r="AP445" s="146">
        <v>128</v>
      </c>
      <c r="AQ445" s="146"/>
      <c r="AR445" s="178" t="str">
        <f>CHOOSE(MATCH(AQ:AQ,{0;1;7;8;9;12;30}),"VACIO","7 y -","7-8","8-9","9-12","&gt;12","")</f>
        <v>VACIO</v>
      </c>
      <c r="AS445" s="146">
        <v>12</v>
      </c>
      <c r="AT445" s="178" t="str">
        <f>CHOOSE(MATCH(AS:AS,{0,0.1,30,80000000}),"VACIO","30 y -","30 y +","")</f>
        <v>30 y -</v>
      </c>
      <c r="AU445" s="146">
        <v>0.6</v>
      </c>
      <c r="AV445" s="236">
        <f>IFERROR(AS:AS/AU:AU,"")</f>
        <v>20</v>
      </c>
      <c r="AW445" s="178" t="str">
        <f>CHOOSE(MATCH(AV:AV,{0,0.1,30,80000000}),"VACIO","30 y -","30 y +","")</f>
        <v>30 y -</v>
      </c>
      <c r="AX445" s="242">
        <v>93</v>
      </c>
      <c r="AY445" s="178" t="str">
        <f ca="1">CHOOSE(MATCH(AX:AX,{0,1,15,30,45,60,80000000}),"VACIO","15 y -","15-29","30-44","45-59","60 y +","")</f>
        <v>60 y +</v>
      </c>
      <c r="AZ445" s="146"/>
      <c r="BA445" s="147"/>
      <c r="BB445" s="247" t="str">
        <f ca="1" t="shared" si="40"/>
        <v>No Vigente</v>
      </c>
      <c r="BC445" s="146"/>
      <c r="BD445" s="147">
        <v>43719</v>
      </c>
      <c r="BE445" s="144">
        <v>43739</v>
      </c>
      <c r="BF445" s="251" t="str">
        <f ca="1" t="shared" si="41"/>
        <v>activo</v>
      </c>
      <c r="BG445" s="196" t="s">
        <v>1227</v>
      </c>
    </row>
    <row r="446" s="129" customFormat="1" ht="15" customHeight="1" spans="1:59">
      <c r="A446" s="142" t="s">
        <v>1228</v>
      </c>
      <c r="B446" s="143" t="s">
        <v>1229</v>
      </c>
      <c r="C446" s="143">
        <v>3829</v>
      </c>
      <c r="D446" s="144">
        <v>17238</v>
      </c>
      <c r="E446" s="175">
        <f ca="1" t="shared" si="42"/>
        <v>43990</v>
      </c>
      <c r="F446" s="176">
        <f ca="1" t="shared" si="38"/>
        <v>26752</v>
      </c>
      <c r="G446" s="177">
        <f ca="1" t="shared" si="39"/>
        <v>73</v>
      </c>
      <c r="H446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46" s="143">
        <v>1</v>
      </c>
      <c r="J446" s="144">
        <v>42865</v>
      </c>
      <c r="K446" s="143" t="s">
        <v>59</v>
      </c>
      <c r="L446" s="143" t="s">
        <v>102</v>
      </c>
      <c r="M446" s="143" t="s">
        <v>61</v>
      </c>
      <c r="N446" s="143"/>
      <c r="O446" s="143"/>
      <c r="P446" s="143" t="s">
        <v>63</v>
      </c>
      <c r="Q446" s="143" t="s">
        <v>63</v>
      </c>
      <c r="R446" s="143">
        <v>66.5</v>
      </c>
      <c r="S446" s="143">
        <v>67</v>
      </c>
      <c r="T446" s="143" t="s">
        <v>85</v>
      </c>
      <c r="U446" s="143">
        <v>110</v>
      </c>
      <c r="V446" s="178" t="str">
        <f>CHOOSE(MATCH(U:U,{0,1,140,150,160,800000000}),"VACIO","140 y -","140-150","150-160","&gt;160","")</f>
        <v>140 y -</v>
      </c>
      <c r="W446" s="143">
        <v>60</v>
      </c>
      <c r="X446" s="178" t="str">
        <f>CHOOSE(MATCH(W:W,{0,1,90,120,800000000}),"VACIO","90 y -","90-120","&gt;120","")</f>
        <v>90 y -</v>
      </c>
      <c r="Y446" s="143" t="s">
        <v>63</v>
      </c>
      <c r="Z446" s="143" t="s">
        <v>65</v>
      </c>
      <c r="AA446" s="143" t="s">
        <v>65</v>
      </c>
      <c r="AB446" s="143" t="s">
        <v>63</v>
      </c>
      <c r="AC446" s="143" t="s">
        <v>72</v>
      </c>
      <c r="AD446" s="193" t="s">
        <v>73</v>
      </c>
      <c r="AE446" s="194">
        <v>42865</v>
      </c>
      <c r="AF446" s="195" t="s">
        <v>74</v>
      </c>
      <c r="AG446" s="216"/>
      <c r="AH446" s="216" t="s">
        <v>404</v>
      </c>
      <c r="AI446" s="194">
        <v>42829</v>
      </c>
      <c r="AJ446" s="217">
        <v>307</v>
      </c>
      <c r="AK446" s="144">
        <v>42865</v>
      </c>
      <c r="AL446" s="143">
        <v>255</v>
      </c>
      <c r="AM446" s="143">
        <v>154</v>
      </c>
      <c r="AN446" s="178" t="str">
        <f>CHOOSE(MATCH(AM:AM,{0,1,100,800000000}),"VACIO","100 y -","100 y +","")</f>
        <v>100 y +</v>
      </c>
      <c r="AO446" s="143">
        <v>36</v>
      </c>
      <c r="AP446" s="143">
        <v>326</v>
      </c>
      <c r="AQ446" s="143">
        <v>9.3</v>
      </c>
      <c r="AR446" s="178" t="str">
        <f>CHOOSE(MATCH(AQ:AQ,{0,1,7,8,9,12,30}),"VACIO","7 y -","7-8","8-9","9-12","&gt;12","")</f>
        <v>9-12</v>
      </c>
      <c r="AS446" s="143">
        <v>85</v>
      </c>
      <c r="AT446" s="178" t="str">
        <f>CHOOSE(MATCH(AS:AS,{0,0.1,30,80000000}),"VACIO","30 y -","30 y +","")</f>
        <v>30 y +</v>
      </c>
      <c r="AU446" s="143">
        <v>0.52</v>
      </c>
      <c r="AV446" s="236"/>
      <c r="AW446" s="178" t="str">
        <f>CHOOSE(MATCH(AV:AV,{0,0.1,30,80000000}),"VACIO","30 y -","30 y +","")</f>
        <v>VACIO</v>
      </c>
      <c r="AX446" s="242">
        <v>96.8</v>
      </c>
      <c r="AY446" s="178" t="str">
        <f ca="1">CHOOSE(MATCH(AX:AX,{0,1,15,30,45,60,80000000}),"VACIO","15 y -","15-29","30-44","45-59","60 y +","")</f>
        <v>60 y +</v>
      </c>
      <c r="AZ446" s="143"/>
      <c r="BA446" s="144"/>
      <c r="BB446" s="247" t="str">
        <f ca="1" t="shared" si="40"/>
        <v>No Vigente</v>
      </c>
      <c r="BC446" s="143"/>
      <c r="BD446" s="144">
        <v>42892</v>
      </c>
      <c r="BE446" s="144">
        <v>42988</v>
      </c>
      <c r="BF446" s="251" t="str">
        <f ca="1" t="shared" si="41"/>
        <v>pasivo</v>
      </c>
      <c r="BG446" s="193" t="s">
        <v>105</v>
      </c>
    </row>
    <row r="447" s="129" customFormat="1" ht="15" customHeight="1" spans="1:59">
      <c r="A447" s="142" t="s">
        <v>1230</v>
      </c>
      <c r="B447" s="143" t="s">
        <v>1231</v>
      </c>
      <c r="C447" s="143">
        <v>5552</v>
      </c>
      <c r="D447" s="144">
        <v>16127</v>
      </c>
      <c r="E447" s="175">
        <f ca="1" t="shared" si="42"/>
        <v>43990</v>
      </c>
      <c r="F447" s="176">
        <f ca="1" t="shared" si="38"/>
        <v>27863</v>
      </c>
      <c r="G447" s="177">
        <f ca="1" t="shared" si="39"/>
        <v>76</v>
      </c>
      <c r="H44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47" s="143">
        <v>1</v>
      </c>
      <c r="J447" s="144">
        <v>40536</v>
      </c>
      <c r="K447" s="143" t="s">
        <v>59</v>
      </c>
      <c r="L447" s="143" t="s">
        <v>60</v>
      </c>
      <c r="M447" s="143" t="s">
        <v>149</v>
      </c>
      <c r="N447" s="143" t="s">
        <v>62</v>
      </c>
      <c r="O447" s="143" t="s">
        <v>62</v>
      </c>
      <c r="P447" s="143" t="s">
        <v>63</v>
      </c>
      <c r="Q447" s="143" t="s">
        <v>63</v>
      </c>
      <c r="R447" s="143">
        <v>72.5</v>
      </c>
      <c r="S447" s="143">
        <v>77.6</v>
      </c>
      <c r="T447" s="143" t="s">
        <v>64</v>
      </c>
      <c r="U447" s="143">
        <v>126</v>
      </c>
      <c r="V447" s="178" t="str">
        <f>CHOOSE(MATCH(U:U,{0,1,140,150,160,800000000}),"VACIO","140 y -","140-150","150-160","&gt;160","")</f>
        <v>140 y -</v>
      </c>
      <c r="W447" s="143">
        <v>74</v>
      </c>
      <c r="X447" s="178" t="str">
        <f>CHOOSE(MATCH(W:W,{0,1,90,120,800000000}),"VACIO","90 y -","90-120","&gt;120","")</f>
        <v>90 y -</v>
      </c>
      <c r="Y447" s="143" t="s">
        <v>63</v>
      </c>
      <c r="Z447" s="143" t="s">
        <v>65</v>
      </c>
      <c r="AA447" s="143" t="s">
        <v>65</v>
      </c>
      <c r="AB447" s="143" t="s">
        <v>65</v>
      </c>
      <c r="AC447" s="143" t="s">
        <v>72</v>
      </c>
      <c r="AD447" s="193" t="s">
        <v>73</v>
      </c>
      <c r="AE447" s="195"/>
      <c r="AF447" s="195"/>
      <c r="AG447" s="216" t="s">
        <v>63</v>
      </c>
      <c r="AH447" s="216" t="s">
        <v>214</v>
      </c>
      <c r="AI447" s="194">
        <v>43853</v>
      </c>
      <c r="AJ447" s="217">
        <v>111</v>
      </c>
      <c r="AK447" s="144">
        <v>43424</v>
      </c>
      <c r="AL447" s="143">
        <v>172</v>
      </c>
      <c r="AM447" s="143">
        <v>83</v>
      </c>
      <c r="AN447" s="178" t="str">
        <f>CHOOSE(MATCH(AM:AM,{0,1,100,800000000}),"VACIO","100 y -","100 y +","")</f>
        <v>100 y -</v>
      </c>
      <c r="AO447" s="143">
        <v>76</v>
      </c>
      <c r="AP447" s="143">
        <v>66</v>
      </c>
      <c r="AQ447" s="143">
        <v>6.2</v>
      </c>
      <c r="AR447" s="178" t="str">
        <f>CHOOSE(MATCH(AQ:AQ,{0,1,7,8,9,12,30}),"VACIO","7 y -","7-8","8-9","9-12","&gt;12","")</f>
        <v>7 y -</v>
      </c>
      <c r="AS447" s="143">
        <v>1</v>
      </c>
      <c r="AT447" s="178" t="str">
        <f>CHOOSE(MATCH(AS:AS,{0,0.1,30,80000000}),"VACIO","30 y -","30 y +","")</f>
        <v>30 y -</v>
      </c>
      <c r="AU447" s="143">
        <v>1.1</v>
      </c>
      <c r="AV447" s="236">
        <f>IFERROR(AS:AS/AU:AU,"")</f>
        <v>0.909090909090909</v>
      </c>
      <c r="AW447" s="178" t="str">
        <f>CHOOSE(MATCH(AV:AV,{0,0.1,30,80000000}),"VACIO","30 y -","30 y +","")</f>
        <v>30 y -</v>
      </c>
      <c r="AX447" s="242">
        <v>49</v>
      </c>
      <c r="AY447" s="178" t="str">
        <f ca="1">CHOOSE(MATCH(AX:AX,{0,1,15,30,45,60,80000000}),"VACIO","15 y -","15-29","30-44","45-59","60 y +","")</f>
        <v>45-59</v>
      </c>
      <c r="AZ447" s="143"/>
      <c r="BA447" s="144"/>
      <c r="BB447" s="247" t="str">
        <f ca="1" t="shared" si="40"/>
        <v>No Vigente</v>
      </c>
      <c r="BC447" s="143"/>
      <c r="BD447" s="144">
        <v>43853</v>
      </c>
      <c r="BE447" s="144">
        <v>43891</v>
      </c>
      <c r="BF447" s="251" t="str">
        <f ca="1" t="shared" si="41"/>
        <v>activo</v>
      </c>
      <c r="BG447" s="254"/>
    </row>
    <row r="448" s="129" customFormat="1" ht="15" customHeight="1" spans="1:59">
      <c r="A448" s="334" t="s">
        <v>1232</v>
      </c>
      <c r="B448" s="335" t="s">
        <v>1233</v>
      </c>
      <c r="C448" s="335">
        <v>6089</v>
      </c>
      <c r="D448" s="336">
        <v>24638</v>
      </c>
      <c r="E448" s="175">
        <f ca="1" t="shared" si="42"/>
        <v>43990</v>
      </c>
      <c r="F448" s="176">
        <f ca="1" t="shared" si="38"/>
        <v>19352</v>
      </c>
      <c r="G448" s="177">
        <f ca="1" t="shared" si="39"/>
        <v>52</v>
      </c>
      <c r="H44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48" s="146">
        <v>1</v>
      </c>
      <c r="J448" s="147">
        <v>41299</v>
      </c>
      <c r="K448" s="146" t="s">
        <v>59</v>
      </c>
      <c r="L448" s="146" t="s">
        <v>70</v>
      </c>
      <c r="M448" s="146" t="s">
        <v>124</v>
      </c>
      <c r="N448" s="146"/>
      <c r="O448" s="146"/>
      <c r="P448" s="143" t="s">
        <v>63</v>
      </c>
      <c r="Q448" s="143" t="s">
        <v>63</v>
      </c>
      <c r="R448" s="146">
        <v>71.5</v>
      </c>
      <c r="S448" s="146">
        <v>68</v>
      </c>
      <c r="T448" s="146" t="s">
        <v>85</v>
      </c>
      <c r="U448" s="146">
        <v>116</v>
      </c>
      <c r="V448" s="178" t="str">
        <f>CHOOSE(MATCH(U:U,{0,1,140,150,160,800000000}),"VACIO","140 y -","140-150","150-160","&gt;160","")</f>
        <v>140 y -</v>
      </c>
      <c r="W448" s="146">
        <v>80</v>
      </c>
      <c r="X448" s="178" t="str">
        <f>CHOOSE(MATCH(W:W,{0,1,90,120,800000000}),"VACIO","90 y -","90-120","&gt;120","")</f>
        <v>90 y -</v>
      </c>
      <c r="Y448" s="146" t="s">
        <v>63</v>
      </c>
      <c r="Z448" s="146" t="s">
        <v>63</v>
      </c>
      <c r="AA448" s="146" t="s">
        <v>65</v>
      </c>
      <c r="AB448" s="146" t="s">
        <v>63</v>
      </c>
      <c r="AC448" s="146" t="s">
        <v>66</v>
      </c>
      <c r="AD448" s="196" t="s">
        <v>73</v>
      </c>
      <c r="AE448" s="198">
        <v>42390</v>
      </c>
      <c r="AF448" s="197" t="s">
        <v>74</v>
      </c>
      <c r="AG448" s="219"/>
      <c r="AH448" s="219"/>
      <c r="AI448" s="197"/>
      <c r="AJ448" s="218">
        <v>194</v>
      </c>
      <c r="AK448" s="147">
        <v>42388</v>
      </c>
      <c r="AL448" s="146">
        <v>163</v>
      </c>
      <c r="AM448" s="146">
        <v>83</v>
      </c>
      <c r="AN448" s="178" t="str">
        <f>CHOOSE(MATCH(AM:AM,{0,1,100,800000000}),"VACIO","100 y -","100 y +","")</f>
        <v>100 y -</v>
      </c>
      <c r="AO448" s="146">
        <v>41</v>
      </c>
      <c r="AP448" s="146">
        <v>194</v>
      </c>
      <c r="AQ448" s="146">
        <v>8</v>
      </c>
      <c r="AR448" s="178" t="str">
        <f>CHOOSE(MATCH(AQ:AQ,{0,1,7,8,9,12,30}),"VACIO","7 y -","7-8","8-9","9-12","&gt;12","")</f>
        <v>8-9</v>
      </c>
      <c r="AS448" s="146">
        <v>278</v>
      </c>
      <c r="AT448" s="178" t="str">
        <f>CHOOSE(MATCH(AS:AS,{0,0.1,30,80000000}),"VACIO","30 y -","30 y +","")</f>
        <v>30 y +</v>
      </c>
      <c r="AU448" s="146">
        <v>0.5</v>
      </c>
      <c r="AV448" s="236"/>
      <c r="AW448" s="178" t="str">
        <f>CHOOSE(MATCH(AV:AV,{0,0.1,30,80000000}),"VACIO","30 y -","30 y +","")</f>
        <v>VACIO</v>
      </c>
      <c r="AX448" s="242">
        <v>112</v>
      </c>
      <c r="AY448" s="178" t="str">
        <f ca="1">CHOOSE(MATCH(AX:AX,{0,1,15,30,45,60,80000000}),"VACIO","15 y -","15-29","30-44","45-59","60 y +","")</f>
        <v>60 y +</v>
      </c>
      <c r="AZ448" s="146" t="s">
        <v>76</v>
      </c>
      <c r="BA448" s="147">
        <v>42234</v>
      </c>
      <c r="BB448" s="247" t="str">
        <f ca="1" t="shared" si="40"/>
        <v>No Vigente</v>
      </c>
      <c r="BC448" s="146" t="s">
        <v>77</v>
      </c>
      <c r="BD448" s="147">
        <v>43182</v>
      </c>
      <c r="BE448" s="147">
        <v>43213</v>
      </c>
      <c r="BF448" s="251" t="str">
        <f ca="1" t="shared" si="41"/>
        <v>pasivo</v>
      </c>
      <c r="BG448" s="196" t="s">
        <v>1234</v>
      </c>
    </row>
    <row r="449" s="129" customFormat="1" ht="15" customHeight="1" spans="1:59">
      <c r="A449" s="365" t="s">
        <v>1235</v>
      </c>
      <c r="B449" s="344" t="s">
        <v>1236</v>
      </c>
      <c r="C449" s="344">
        <v>870</v>
      </c>
      <c r="D449" s="366">
        <v>24106</v>
      </c>
      <c r="E449" s="175">
        <f ca="1" t="shared" si="42"/>
        <v>43990</v>
      </c>
      <c r="F449" s="176">
        <f ca="1" t="shared" si="38"/>
        <v>19884</v>
      </c>
      <c r="G449" s="177">
        <f ca="1" t="shared" si="39"/>
        <v>54</v>
      </c>
      <c r="H44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49" s="146">
        <v>1</v>
      </c>
      <c r="J449" s="147">
        <v>41316</v>
      </c>
      <c r="K449" s="146" t="s">
        <v>59</v>
      </c>
      <c r="L449" s="146" t="s">
        <v>60</v>
      </c>
      <c r="M449" s="146" t="s">
        <v>61</v>
      </c>
      <c r="N449" s="146" t="s">
        <v>62</v>
      </c>
      <c r="O449" s="146" t="s">
        <v>62</v>
      </c>
      <c r="P449" s="143" t="s">
        <v>63</v>
      </c>
      <c r="Q449" s="143" t="s">
        <v>63</v>
      </c>
      <c r="R449" s="146">
        <v>68.8</v>
      </c>
      <c r="S449" s="146">
        <v>72</v>
      </c>
      <c r="T449" s="146" t="s">
        <v>85</v>
      </c>
      <c r="U449" s="146">
        <v>120</v>
      </c>
      <c r="V449" s="178" t="str">
        <f>CHOOSE(MATCH(U:U,{0;1;140;150;160;800000000}),"VACIO","140 y -","140-150","150-160","&gt;160","")</f>
        <v>140 y -</v>
      </c>
      <c r="W449" s="146">
        <v>74</v>
      </c>
      <c r="X449" s="178" t="str">
        <f>CHOOSE(MATCH(W:W,{0,1,90,120,800000000}),"VACIO","90 y -","90-120","&gt;120","")</f>
        <v>90 y -</v>
      </c>
      <c r="Y449" s="146" t="s">
        <v>63</v>
      </c>
      <c r="Z449" s="146" t="s">
        <v>65</v>
      </c>
      <c r="AA449" s="146" t="s">
        <v>65</v>
      </c>
      <c r="AB449" s="146" t="s">
        <v>65</v>
      </c>
      <c r="AC449" s="146" t="s">
        <v>72</v>
      </c>
      <c r="AD449" s="196" t="s">
        <v>74</v>
      </c>
      <c r="AE449" s="197"/>
      <c r="AF449" s="197"/>
      <c r="AG449" s="219" t="s">
        <v>63</v>
      </c>
      <c r="AH449" s="219"/>
      <c r="AI449" s="197"/>
      <c r="AJ449" s="218">
        <v>79</v>
      </c>
      <c r="AK449" s="147">
        <v>43836</v>
      </c>
      <c r="AL449" s="146">
        <v>199</v>
      </c>
      <c r="AM449" s="146">
        <v>131</v>
      </c>
      <c r="AN449" s="178" t="str">
        <f>CHOOSE(MATCH(AM:AM,{0,1,100,800000000}),"VACIO","100 y -","100 y +","")</f>
        <v>100 y +</v>
      </c>
      <c r="AO449" s="146">
        <v>43</v>
      </c>
      <c r="AP449" s="146">
        <v>158</v>
      </c>
      <c r="AQ449" s="146"/>
      <c r="AR449" s="178" t="str">
        <f>CHOOSE(MATCH(AQ:AQ,{0,1,7,8,9,12,30}),"VACIO","7 y -","7-8","8-9","9-12","&gt;12","")</f>
        <v>VACIO</v>
      </c>
      <c r="AS449" s="146">
        <v>12</v>
      </c>
      <c r="AT449" s="178" t="str">
        <f>CHOOSE(MATCH(AS:AS,{0,0.1,30,80000000}),"VACIO","30 y -","30 y +","")</f>
        <v>30 y -</v>
      </c>
      <c r="AU449" s="146">
        <v>0.68</v>
      </c>
      <c r="AV449" s="236">
        <v>12</v>
      </c>
      <c r="AW449" s="178" t="str">
        <f>CHOOSE(MATCH(AV:AV,{0;0.1;30;80000000}),"VACIO","30 y -","30 y +","")</f>
        <v>30 y -</v>
      </c>
      <c r="AX449" s="242">
        <v>64</v>
      </c>
      <c r="AY449" s="178" t="str">
        <f ca="1">CHOOSE(MATCH(AX:AX,{0,1,15,30,45,60,80000000}),"VACIO","15 y -","15-29","30-44","45-59","60 y +","")</f>
        <v>60 y +</v>
      </c>
      <c r="AZ449" s="146" t="s">
        <v>76</v>
      </c>
      <c r="BA449" s="147"/>
      <c r="BB449" s="247" t="str">
        <f ca="1" t="shared" si="40"/>
        <v>No Vigente</v>
      </c>
      <c r="BC449" s="146"/>
      <c r="BD449" s="147">
        <v>43852</v>
      </c>
      <c r="BE449" s="147">
        <v>44197</v>
      </c>
      <c r="BF449" s="251" t="str">
        <f ca="1" t="shared" si="41"/>
        <v>activo</v>
      </c>
      <c r="BG449" s="254"/>
    </row>
    <row r="450" s="129" customFormat="1" ht="13.5" customHeight="1" spans="1:59">
      <c r="A450" s="142" t="s">
        <v>1237</v>
      </c>
      <c r="B450" s="143" t="s">
        <v>1238</v>
      </c>
      <c r="C450" s="143">
        <v>3521</v>
      </c>
      <c r="D450" s="144">
        <v>17918</v>
      </c>
      <c r="E450" s="175">
        <f ca="1" t="shared" si="42"/>
        <v>43990</v>
      </c>
      <c r="F450" s="176">
        <f ca="1" t="shared" ref="F450:F513" si="43">DATEDIF(D:D,TODAY(),"d")</f>
        <v>26072</v>
      </c>
      <c r="G450" s="177">
        <f ca="1" t="shared" ref="G450:G513" si="44">IF(MONTH(E:E)=MONTH(D450),IF(DAY(E:E)&lt;DAY(D450),YEAR(E:E)-YEAR(D450)-1,YEAR(E:E)-YEAR(D450)),IF(MONTH(E:E)&gt;MONTH(D450),YEAR(E:E)-YEAR(D450),YEAR(E:E)-YEAR(D450)-1))</f>
        <v>71</v>
      </c>
      <c r="H45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50" s="143">
        <v>1</v>
      </c>
      <c r="J450" s="144">
        <v>42730</v>
      </c>
      <c r="K450" s="143" t="s">
        <v>59</v>
      </c>
      <c r="L450" s="143" t="s">
        <v>60</v>
      </c>
      <c r="M450" s="143" t="s">
        <v>124</v>
      </c>
      <c r="N450" s="143" t="s">
        <v>62</v>
      </c>
      <c r="O450" s="143" t="s">
        <v>62</v>
      </c>
      <c r="P450" s="143" t="s">
        <v>65</v>
      </c>
      <c r="Q450" s="143" t="s">
        <v>63</v>
      </c>
      <c r="R450" s="143">
        <v>67.1</v>
      </c>
      <c r="S450" s="143">
        <v>65.8</v>
      </c>
      <c r="T450" s="143" t="s">
        <v>85</v>
      </c>
      <c r="U450" s="143">
        <v>130</v>
      </c>
      <c r="V450" s="178" t="str">
        <f>CHOOSE(MATCH(U:U,{0,1,140,150,160,800000000}),"VACIO","140 y -","140-150","150-160","&gt;160","")</f>
        <v>140 y -</v>
      </c>
      <c r="W450" s="143">
        <v>80</v>
      </c>
      <c r="X450" s="178" t="str">
        <f>CHOOSE(MATCH(W:W,{0,1,90,120,800000000}),"VACIO","90 y -","90-120","&gt;120","")</f>
        <v>90 y -</v>
      </c>
      <c r="Y450" s="143" t="s">
        <v>63</v>
      </c>
      <c r="Z450" s="143" t="s">
        <v>65</v>
      </c>
      <c r="AA450" s="143" t="s">
        <v>65</v>
      </c>
      <c r="AB450" s="143" t="s">
        <v>65</v>
      </c>
      <c r="AC450" s="143" t="s">
        <v>72</v>
      </c>
      <c r="AD450" s="193" t="s">
        <v>73</v>
      </c>
      <c r="AE450" s="195"/>
      <c r="AF450" s="195"/>
      <c r="AG450" s="216" t="s">
        <v>63</v>
      </c>
      <c r="AH450" s="216" t="s">
        <v>198</v>
      </c>
      <c r="AI450" s="194">
        <v>42789</v>
      </c>
      <c r="AJ450" s="217">
        <v>72</v>
      </c>
      <c r="AK450" s="144">
        <v>43837</v>
      </c>
      <c r="AL450" s="143">
        <v>127</v>
      </c>
      <c r="AM450" s="143">
        <v>56</v>
      </c>
      <c r="AN450" s="178" t="str">
        <f>CHOOSE(MATCH(AM:AM,{0,1,100,800000000}),"VACIO","100 y -","100 y +","")</f>
        <v>100 y -</v>
      </c>
      <c r="AO450" s="143">
        <v>53</v>
      </c>
      <c r="AP450" s="143">
        <v>82</v>
      </c>
      <c r="AQ450" s="143"/>
      <c r="AR450" s="178" t="str">
        <f>CHOOSE(MATCH(AQ:AQ,{0,1,7,8,9,12,30}),"VACIO","7 y -","7-8","8-9","9-12","&gt;12","")</f>
        <v>VACIO</v>
      </c>
      <c r="AS450" s="143">
        <v>2.6</v>
      </c>
      <c r="AT450" s="178" t="str">
        <f>CHOOSE(MATCH(AS:AS,{0,0.1,30,80000000}),"VACIO","30 y -","30 y +","")</f>
        <v>30 y -</v>
      </c>
      <c r="AU450" s="143">
        <v>0.8</v>
      </c>
      <c r="AV450" s="236">
        <v>1.52</v>
      </c>
      <c r="AW450" s="178" t="str">
        <f>CHOOSE(MATCH(AV:AV,{0,0.1,30,80000000}),"VACIO","30 y -","30 y +","")</f>
        <v>30 y -</v>
      </c>
      <c r="AX450" s="242">
        <v>87</v>
      </c>
      <c r="AY450" s="178" t="str">
        <f ca="1">CHOOSE(MATCH(AX:AX,{0,1,15,30,45,60,80000000}),"VACIO","15 y -","15-29","30-44","45-59","60 y +","")</f>
        <v>60 y +</v>
      </c>
      <c r="AZ450" s="143"/>
      <c r="BA450" s="144"/>
      <c r="BB450" s="247" t="str">
        <f ca="1" t="shared" si="40"/>
        <v>No Vigente</v>
      </c>
      <c r="BC450" s="143"/>
      <c r="BD450" s="144">
        <v>43842</v>
      </c>
      <c r="BE450" s="144">
        <v>44013</v>
      </c>
      <c r="BF450" s="251" t="str">
        <f ca="1" t="shared" si="41"/>
        <v>activo</v>
      </c>
      <c r="BG450" s="193"/>
    </row>
    <row r="451" s="52" customFormat="1" ht="13.5" customHeight="1" spans="1:59">
      <c r="A451" s="148" t="s">
        <v>1239</v>
      </c>
      <c r="B451" s="149" t="s">
        <v>1240</v>
      </c>
      <c r="C451" s="149">
        <v>617</v>
      </c>
      <c r="D451" s="150">
        <v>0</v>
      </c>
      <c r="E451" s="175">
        <f ca="1" t="shared" si="42"/>
        <v>43990</v>
      </c>
      <c r="F451" s="176">
        <f ca="1" t="shared" si="43"/>
        <v>43990</v>
      </c>
      <c r="G451" s="64">
        <f ca="1" t="shared" si="44"/>
        <v>120</v>
      </c>
      <c r="H451" s="65" t="str">
        <f ca="1">CHOOSE(MATCH(F:F,{0,7305,9131,10957,12784,14610,16436,18262,20089,21915,23741,25567,27394,29220,41729}),"15-19","20-24","25-29","30-34","35-39","40-44","45-49","50-54","55-59","60-64","65-69","70-74","75-79","80 y +","")</f>
        <v/>
      </c>
      <c r="I451" s="149">
        <v>1</v>
      </c>
      <c r="J451" s="150">
        <v>37711</v>
      </c>
      <c r="K451" s="149" t="s">
        <v>59</v>
      </c>
      <c r="L451" s="149" t="s">
        <v>70</v>
      </c>
      <c r="M451" s="149"/>
      <c r="N451" s="149" t="s">
        <v>62</v>
      </c>
      <c r="O451" s="149" t="s">
        <v>62</v>
      </c>
      <c r="P451" s="56" t="s">
        <v>63</v>
      </c>
      <c r="Q451" s="56" t="s">
        <v>63</v>
      </c>
      <c r="R451" s="149">
        <v>104</v>
      </c>
      <c r="S451" s="149">
        <v>105.5</v>
      </c>
      <c r="T451" s="149" t="s">
        <v>64</v>
      </c>
      <c r="U451" s="149">
        <v>138</v>
      </c>
      <c r="V451" s="178" t="str">
        <f>CHOOSE(MATCH(U:U,{0,1,140,150,160,800000000}),"VACIO","140 y -","140-150","150-160","&gt;160","")</f>
        <v>140 y -</v>
      </c>
      <c r="W451" s="149">
        <v>78</v>
      </c>
      <c r="X451" s="178" t="str">
        <f>CHOOSE(MATCH(W:W,{0,1,90,120,800000000}),"VACIO","90 y -","90-120","&gt;120","")</f>
        <v>90 y -</v>
      </c>
      <c r="Y451" s="149" t="s">
        <v>65</v>
      </c>
      <c r="Z451" s="149" t="s">
        <v>63</v>
      </c>
      <c r="AA451" s="368" t="s">
        <v>65</v>
      </c>
      <c r="AB451" s="149" t="s">
        <v>65</v>
      </c>
      <c r="AC451" s="149" t="s">
        <v>72</v>
      </c>
      <c r="AD451" s="199" t="s">
        <v>73</v>
      </c>
      <c r="AE451" s="201">
        <v>43634</v>
      </c>
      <c r="AF451" s="200" t="s">
        <v>333</v>
      </c>
      <c r="AG451" s="220" t="s">
        <v>65</v>
      </c>
      <c r="AH451" s="220"/>
      <c r="AI451" s="200"/>
      <c r="AJ451" s="221">
        <v>123</v>
      </c>
      <c r="AK451" s="150">
        <v>43634</v>
      </c>
      <c r="AL451" s="149">
        <v>178</v>
      </c>
      <c r="AM451" s="149">
        <v>108</v>
      </c>
      <c r="AN451" s="178" t="str">
        <f>CHOOSE(MATCH(AM:AM,{0,1,100,800000000}),"VACIO","100 y -","100 y +","")</f>
        <v>100 y +</v>
      </c>
      <c r="AO451" s="149">
        <v>33</v>
      </c>
      <c r="AP451" s="149">
        <v>172</v>
      </c>
      <c r="AQ451" s="149">
        <v>10.4</v>
      </c>
      <c r="AR451" s="178" t="str">
        <f>CHOOSE(MATCH(AQ:AQ,{0,1,7,8,9,12,30}),"VACIO","7 y -","7-8","8-9","9-12","&gt;12","")</f>
        <v>9-12</v>
      </c>
      <c r="AS451" s="149">
        <v>44</v>
      </c>
      <c r="AT451" s="178" t="str">
        <f>CHOOSE(MATCH(AS:AS,{0,0.1,30,80000000}),"VACIO","30 y -","30 y +","")</f>
        <v>30 y +</v>
      </c>
      <c r="AU451" s="149">
        <v>0.8</v>
      </c>
      <c r="AV451" s="81">
        <v>74.45</v>
      </c>
      <c r="AW451" s="178" t="str">
        <f>CHOOSE(MATCH(AV:AV,{0,0.1,30,80000000}),"VACIO","30 y -","30 y +","")</f>
        <v>30 y +</v>
      </c>
      <c r="AX451" s="83">
        <v>98</v>
      </c>
      <c r="AY451" s="178" t="str">
        <f ca="1">CHOOSE(MATCH(AX:AX,{0,1,15,30,45,60,80000000}),"VACIO","15 y -","15-29","30-44","45-59","60 y +","")</f>
        <v>60 y +</v>
      </c>
      <c r="AZ451" s="149" t="s">
        <v>76</v>
      </c>
      <c r="BA451" s="150">
        <v>43164</v>
      </c>
      <c r="BB451" s="85" t="str">
        <f ca="1" t="shared" si="40"/>
        <v>No Vigente</v>
      </c>
      <c r="BC451" s="149" t="s">
        <v>218</v>
      </c>
      <c r="BD451" s="150">
        <v>43886</v>
      </c>
      <c r="BE451" s="57">
        <v>43739</v>
      </c>
      <c r="BF451" s="252" t="str">
        <f ca="1" t="shared" si="41"/>
        <v>activo</v>
      </c>
      <c r="BG451" s="199"/>
    </row>
    <row r="452" s="129" customFormat="1" ht="15" customHeight="1" spans="1:59">
      <c r="A452" s="145" t="s">
        <v>1241</v>
      </c>
      <c r="B452" s="146" t="s">
        <v>1242</v>
      </c>
      <c r="C452" s="146">
        <v>4901</v>
      </c>
      <c r="D452" s="147">
        <v>30691</v>
      </c>
      <c r="E452" s="175">
        <f ca="1" t="shared" si="42"/>
        <v>43990</v>
      </c>
      <c r="F452" s="176">
        <f ca="1" t="shared" si="43"/>
        <v>13299</v>
      </c>
      <c r="G452" s="177">
        <f ca="1" t="shared" si="44"/>
        <v>36</v>
      </c>
      <c r="H452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452" s="146">
        <v>1</v>
      </c>
      <c r="J452" s="147">
        <v>41491</v>
      </c>
      <c r="K452" s="146" t="s">
        <v>59</v>
      </c>
      <c r="L452" s="146" t="s">
        <v>60</v>
      </c>
      <c r="M452" s="146"/>
      <c r="N452" s="146"/>
      <c r="O452" s="146"/>
      <c r="P452" s="143" t="s">
        <v>63</v>
      </c>
      <c r="Q452" s="143" t="s">
        <v>63</v>
      </c>
      <c r="R452" s="146">
        <v>91</v>
      </c>
      <c r="S452" s="146">
        <v>92</v>
      </c>
      <c r="T452" s="146" t="s">
        <v>64</v>
      </c>
      <c r="U452" s="146">
        <v>130</v>
      </c>
      <c r="V452" s="178" t="str">
        <f>CHOOSE(MATCH(U:U,{0,1,140,150,160,800000000}),"VACIO","140 y -","140-150","150-160","&gt;160","")</f>
        <v>140 y -</v>
      </c>
      <c r="W452" s="146">
        <v>80</v>
      </c>
      <c r="X452" s="178" t="str">
        <f>CHOOSE(MATCH(W:W,{0,1,90,120,800000000}),"VACIO","90 y -","90-120","&gt;120","")</f>
        <v>90 y -</v>
      </c>
      <c r="Y452" s="146" t="s">
        <v>63</v>
      </c>
      <c r="Z452" s="146" t="s">
        <v>65</v>
      </c>
      <c r="AA452" s="146" t="s">
        <v>63</v>
      </c>
      <c r="AB452" s="146" t="s">
        <v>65</v>
      </c>
      <c r="AC452" s="146" t="s">
        <v>72</v>
      </c>
      <c r="AD452" s="196" t="s">
        <v>74</v>
      </c>
      <c r="AE452" s="197"/>
      <c r="AF452" s="197"/>
      <c r="AG452" s="219"/>
      <c r="AH452" s="219"/>
      <c r="AI452" s="197"/>
      <c r="AJ452" s="218">
        <v>93</v>
      </c>
      <c r="AK452" s="147">
        <v>43206</v>
      </c>
      <c r="AL452" s="146">
        <v>212</v>
      </c>
      <c r="AM452" s="146">
        <v>127</v>
      </c>
      <c r="AN452" s="178" t="str">
        <f>CHOOSE(MATCH(AM:AM,{0,1,100,800000000}),"VACIO","100 y -","100 y +","")</f>
        <v>100 y +</v>
      </c>
      <c r="AO452" s="146">
        <v>44</v>
      </c>
      <c r="AP452" s="146">
        <v>205</v>
      </c>
      <c r="AQ452" s="146"/>
      <c r="AR452" s="178" t="str">
        <f>CHOOSE(MATCH(AQ:AQ,{0,1,7,8,9,12,30}),"VACIO","7 y -","7-8","8-9","9-12","&gt;12","")</f>
        <v>VACIO</v>
      </c>
      <c r="AS452" s="146">
        <v>51</v>
      </c>
      <c r="AT452" s="178" t="str">
        <f>CHOOSE(MATCH(AS:AS,{0,0.1,30,80000000}),"VACIO","30 y -","30 y +","")</f>
        <v>30 y +</v>
      </c>
      <c r="AU452" s="146">
        <v>0.8</v>
      </c>
      <c r="AV452" s="236">
        <v>19</v>
      </c>
      <c r="AW452" s="178" t="str">
        <f>CHOOSE(MATCH(AV:AV,{0,0.1,30,80000000}),"VACIO","30 y -","30 y +","")</f>
        <v>30 y -</v>
      </c>
      <c r="AX452" s="242">
        <v>96</v>
      </c>
      <c r="AY452" s="178" t="str">
        <f ca="1">CHOOSE(MATCH(AX:AX,{0,1,15,30,45,60,80000000}),"VACIO","15 y -","15-29","30-44","45-59","60 y +","")</f>
        <v>60 y +</v>
      </c>
      <c r="AZ452" s="146"/>
      <c r="BA452" s="147"/>
      <c r="BB452" s="247" t="str">
        <f ca="1" t="shared" si="40"/>
        <v>No Vigente</v>
      </c>
      <c r="BC452" s="146"/>
      <c r="BD452" s="147">
        <v>43336</v>
      </c>
      <c r="BE452" s="147">
        <v>43497</v>
      </c>
      <c r="BF452" s="251" t="str">
        <f ca="1" t="shared" si="41"/>
        <v>pasivo</v>
      </c>
      <c r="BG452" s="196"/>
    </row>
    <row r="453" s="129" customFormat="1" ht="15" customHeight="1" spans="1:59">
      <c r="A453" s="145" t="s">
        <v>1243</v>
      </c>
      <c r="B453" s="146" t="s">
        <v>1244</v>
      </c>
      <c r="C453" s="146">
        <v>399</v>
      </c>
      <c r="D453" s="147">
        <v>11949</v>
      </c>
      <c r="E453" s="175">
        <f ca="1" t="shared" si="42"/>
        <v>43990</v>
      </c>
      <c r="F453" s="176">
        <f ca="1" t="shared" si="43"/>
        <v>32041</v>
      </c>
      <c r="G453" s="177">
        <f ca="1" t="shared" si="44"/>
        <v>87</v>
      </c>
      <c r="H453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53" s="146">
        <v>1</v>
      </c>
      <c r="J453" s="147">
        <v>37390</v>
      </c>
      <c r="K453" s="146" t="s">
        <v>101</v>
      </c>
      <c r="L453" s="146" t="s">
        <v>60</v>
      </c>
      <c r="M453" s="146" t="s">
        <v>149</v>
      </c>
      <c r="N453" s="146" t="s">
        <v>62</v>
      </c>
      <c r="O453" s="146" t="s">
        <v>62</v>
      </c>
      <c r="P453" s="143" t="s">
        <v>63</v>
      </c>
      <c r="Q453" s="143" t="s">
        <v>63</v>
      </c>
      <c r="R453" s="146">
        <v>49.5</v>
      </c>
      <c r="S453" s="146">
        <v>47.5</v>
      </c>
      <c r="T453" s="146" t="s">
        <v>71</v>
      </c>
      <c r="U453" s="146">
        <v>100</v>
      </c>
      <c r="V453" s="178" t="str">
        <f>CHOOSE(MATCH(U:U,{0,1,140,150,160,800000000}),"VACIO","140 y -","140-150","150-160","&gt;160","")</f>
        <v>140 y -</v>
      </c>
      <c r="W453" s="190">
        <v>50</v>
      </c>
      <c r="X453" s="178" t="str">
        <f>CHOOSE(MATCH(W:W,{0,1,90,120,800000000}),"VACIO","90 y -","90-120","&gt;120","")</f>
        <v>90 y -</v>
      </c>
      <c r="Y453" s="146" t="s">
        <v>63</v>
      </c>
      <c r="Z453" s="146" t="s">
        <v>65</v>
      </c>
      <c r="AA453" s="146" t="s">
        <v>63</v>
      </c>
      <c r="AB453" s="146" t="s">
        <v>65</v>
      </c>
      <c r="AC453" s="146" t="s">
        <v>72</v>
      </c>
      <c r="AD453" s="196" t="s">
        <v>74</v>
      </c>
      <c r="AE453" s="197"/>
      <c r="AF453" s="197"/>
      <c r="AG453" s="219" t="s">
        <v>63</v>
      </c>
      <c r="AH453" s="219" t="s">
        <v>1245</v>
      </c>
      <c r="AI453" s="198">
        <v>43871</v>
      </c>
      <c r="AJ453" s="218">
        <v>86</v>
      </c>
      <c r="AK453" s="147">
        <v>43737</v>
      </c>
      <c r="AL453" s="146">
        <v>163</v>
      </c>
      <c r="AM453" s="146">
        <v>106</v>
      </c>
      <c r="AN453" s="178" t="str">
        <f>CHOOSE(MATCH(AM:AM,{0,1,100,800000000}),"VACIO","100 y -","100 y +","")</f>
        <v>100 y +</v>
      </c>
      <c r="AO453" s="146">
        <v>63</v>
      </c>
      <c r="AP453" s="146">
        <v>69</v>
      </c>
      <c r="AQ453" s="146">
        <v>6</v>
      </c>
      <c r="AR453" s="178" t="str">
        <f>CHOOSE(MATCH(AQ:AQ,{0,1,7,8,9,12,30}),"VACIO","7 y -","7-8","8-9","9-12","&gt;12","")</f>
        <v>7 y -</v>
      </c>
      <c r="AS453" s="146">
        <v>8</v>
      </c>
      <c r="AT453" s="178" t="str">
        <f>CHOOSE(MATCH(AS:AS,{0,0.1,30,80000000}),"VACIO","30 y -","30 y +","")</f>
        <v>30 y -</v>
      </c>
      <c r="AU453" s="146">
        <v>0.9</v>
      </c>
      <c r="AV453" s="236">
        <v>8</v>
      </c>
      <c r="AW453" s="178" t="str">
        <f>CHOOSE(MATCH(AV:AV,{0,0.1,30,80000000}),"VACIO","30 y -","30 y +","")</f>
        <v>30 y -</v>
      </c>
      <c r="AX453" s="242">
        <v>77.6</v>
      </c>
      <c r="AY453" s="178" t="str">
        <f ca="1">CHOOSE(MATCH(AX:AX,{0,1,15,30,45,60,80000000}),"VACIO","15 y -","15-29","30-44","45-59","60 y +","")</f>
        <v>60 y +</v>
      </c>
      <c r="AZ453" s="146"/>
      <c r="BA453" s="147"/>
      <c r="BB453" s="247" t="str">
        <f ca="1" t="shared" si="40"/>
        <v>No Vigente</v>
      </c>
      <c r="BC453" s="146"/>
      <c r="BD453" s="147">
        <v>43900</v>
      </c>
      <c r="BE453" s="147">
        <v>44075</v>
      </c>
      <c r="BF453" s="251" t="str">
        <f ca="1" t="shared" si="41"/>
        <v>activo</v>
      </c>
      <c r="BG453" s="196"/>
    </row>
    <row r="454" s="129" customFormat="1" ht="15" customHeight="1" spans="1:59">
      <c r="A454" s="142" t="s">
        <v>1246</v>
      </c>
      <c r="B454" s="143" t="s">
        <v>1247</v>
      </c>
      <c r="C454" s="143">
        <v>1940</v>
      </c>
      <c r="D454" s="144">
        <v>27820</v>
      </c>
      <c r="E454" s="175">
        <f ca="1" t="shared" si="42"/>
        <v>43990</v>
      </c>
      <c r="F454" s="176">
        <f ca="1" t="shared" si="43"/>
        <v>16170</v>
      </c>
      <c r="G454" s="177">
        <f ca="1" t="shared" si="44"/>
        <v>44</v>
      </c>
      <c r="H454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454" s="143">
        <v>1</v>
      </c>
      <c r="J454" s="144">
        <v>42902</v>
      </c>
      <c r="K454" s="143" t="s">
        <v>59</v>
      </c>
      <c r="L454" s="143" t="s">
        <v>60</v>
      </c>
      <c r="M454" s="143"/>
      <c r="N454" s="143"/>
      <c r="O454" s="143"/>
      <c r="P454" s="143" t="s">
        <v>63</v>
      </c>
      <c r="Q454" s="143" t="s">
        <v>65</v>
      </c>
      <c r="R454" s="143">
        <v>109</v>
      </c>
      <c r="S454" s="143">
        <v>115</v>
      </c>
      <c r="T454" s="143" t="s">
        <v>64</v>
      </c>
      <c r="U454" s="143">
        <v>114</v>
      </c>
      <c r="V454" s="178" t="str">
        <f>CHOOSE(MATCH(U:U,{0,1,140,150,160,800000000}),"VACIO","140 y -","140-150","150-160","&gt;160","")</f>
        <v>140 y -</v>
      </c>
      <c r="W454" s="143">
        <v>78</v>
      </c>
      <c r="X454" s="178" t="str">
        <f>CHOOSE(MATCH(W:W,{0,1,90,120,800000000}),"VACIO","90 y -","90-120","&gt;120","")</f>
        <v>90 y -</v>
      </c>
      <c r="Y454" s="143" t="s">
        <v>63</v>
      </c>
      <c r="Z454" s="143" t="s">
        <v>63</v>
      </c>
      <c r="AA454" s="143" t="s">
        <v>65</v>
      </c>
      <c r="AB454" s="143" t="s">
        <v>63</v>
      </c>
      <c r="AC454" s="143" t="s">
        <v>66</v>
      </c>
      <c r="AD454" s="193" t="s">
        <v>73</v>
      </c>
      <c r="AE454" s="195"/>
      <c r="AF454" s="195"/>
      <c r="AG454" s="216"/>
      <c r="AH454" s="216"/>
      <c r="AI454" s="195"/>
      <c r="AJ454" s="217">
        <v>87</v>
      </c>
      <c r="AK454" s="144">
        <v>42992</v>
      </c>
      <c r="AL454" s="143">
        <v>273</v>
      </c>
      <c r="AM454" s="143"/>
      <c r="AN454" s="178" t="str">
        <f>CHOOSE(MATCH(AM:AM,{0,1,100,800000000}),"VACIO","100 y -","100 y +","")</f>
        <v>VACIO</v>
      </c>
      <c r="AO454" s="143">
        <v>39</v>
      </c>
      <c r="AP454" s="143">
        <v>408</v>
      </c>
      <c r="AQ454" s="143">
        <v>5.6</v>
      </c>
      <c r="AR454" s="178" t="str">
        <f>CHOOSE(MATCH(AQ:AQ,{0,1,7,8,9,12,30}),"VACIO","7 y -","7-8","8-9","9-12","&gt;12","")</f>
        <v>7 y -</v>
      </c>
      <c r="AS454" s="143">
        <v>29</v>
      </c>
      <c r="AT454" s="178" t="str">
        <f>CHOOSE(MATCH(AS:AS,{0,0.1,30,80000000}),"VACIO","30 y -","30 y +","")</f>
        <v>30 y -</v>
      </c>
      <c r="AU454" s="143">
        <v>1</v>
      </c>
      <c r="AV454" s="236">
        <f>IFERROR(AS:AS/AU:AU,"")</f>
        <v>29</v>
      </c>
      <c r="AW454" s="178" t="str">
        <f>CHOOSE(MATCH(AV:AV,{0,0.1,30,80000000}),"VACIO","30 y -","30 y +","")</f>
        <v>30 y -</v>
      </c>
      <c r="AX454" s="242">
        <v>93</v>
      </c>
      <c r="AY454" s="178" t="str">
        <f ca="1">CHOOSE(MATCH(AX:AX,{0,1,15,30,45,60,80000000}),"VACIO","15 y -","15-29","30-44","45-59","60 y +","")</f>
        <v>60 y +</v>
      </c>
      <c r="AZ454" s="143"/>
      <c r="BA454" s="144"/>
      <c r="BB454" s="247" t="str">
        <f ca="1" t="shared" si="40"/>
        <v>No Vigente</v>
      </c>
      <c r="BC454" s="143"/>
      <c r="BD454" s="144">
        <v>43013</v>
      </c>
      <c r="BE454" s="144">
        <v>43286</v>
      </c>
      <c r="BF454" s="251" t="str">
        <f ca="1" t="shared" si="41"/>
        <v>pasivo</v>
      </c>
      <c r="BG454" s="193" t="s">
        <v>105</v>
      </c>
    </row>
    <row r="455" s="129" customFormat="1" ht="15" customHeight="1" spans="1:59">
      <c r="A455" s="142" t="s">
        <v>1248</v>
      </c>
      <c r="B455" s="143" t="s">
        <v>1249</v>
      </c>
      <c r="C455" s="143">
        <v>5406</v>
      </c>
      <c r="D455" s="144">
        <v>15988</v>
      </c>
      <c r="E455" s="175">
        <f ca="1" t="shared" si="42"/>
        <v>43990</v>
      </c>
      <c r="F455" s="176">
        <f ca="1" t="shared" si="43"/>
        <v>28002</v>
      </c>
      <c r="G455" s="177">
        <f ca="1" t="shared" si="44"/>
        <v>76</v>
      </c>
      <c r="H455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55" s="143">
        <v>1</v>
      </c>
      <c r="J455" s="144">
        <v>40457</v>
      </c>
      <c r="K455" s="143" t="s">
        <v>101</v>
      </c>
      <c r="L455" s="143" t="s">
        <v>102</v>
      </c>
      <c r="M455" s="143" t="s">
        <v>124</v>
      </c>
      <c r="N455" s="143" t="s">
        <v>62</v>
      </c>
      <c r="O455" s="143" t="s">
        <v>62</v>
      </c>
      <c r="P455" s="143" t="s">
        <v>63</v>
      </c>
      <c r="Q455" s="143" t="s">
        <v>63</v>
      </c>
      <c r="R455" s="143">
        <v>91.5</v>
      </c>
      <c r="S455" s="144">
        <v>43827</v>
      </c>
      <c r="T455" s="143" t="s">
        <v>64</v>
      </c>
      <c r="U455" s="143">
        <v>136</v>
      </c>
      <c r="V455" s="178" t="str">
        <f>CHOOSE(MATCH(U:U,{0,1,140,150,160,800000000}),"VACIO","140 y -","140-150","150-160","&gt;160","")</f>
        <v>140 y -</v>
      </c>
      <c r="W455" s="143">
        <v>80</v>
      </c>
      <c r="X455" s="178" t="str">
        <f>CHOOSE(MATCH(W:W,{0,1,90,120,800000000}),"VACIO","90 y -","90-120","&gt;120","")</f>
        <v>90 y -</v>
      </c>
      <c r="Y455" s="143" t="s">
        <v>63</v>
      </c>
      <c r="Z455" s="143" t="s">
        <v>65</v>
      </c>
      <c r="AA455" s="143" t="s">
        <v>65</v>
      </c>
      <c r="AB455" s="143" t="s">
        <v>63</v>
      </c>
      <c r="AC455" s="143" t="s">
        <v>72</v>
      </c>
      <c r="AD455" s="193" t="s">
        <v>73</v>
      </c>
      <c r="AE455" s="194">
        <v>43827</v>
      </c>
      <c r="AF455" s="195" t="s">
        <v>74</v>
      </c>
      <c r="AG455" s="216" t="s">
        <v>63</v>
      </c>
      <c r="AH455" s="216" t="s">
        <v>81</v>
      </c>
      <c r="AI455" s="194">
        <v>43328</v>
      </c>
      <c r="AJ455" s="217">
        <v>239</v>
      </c>
      <c r="AK455" s="144">
        <v>43643</v>
      </c>
      <c r="AL455" s="143">
        <v>113</v>
      </c>
      <c r="AM455" s="143">
        <v>55</v>
      </c>
      <c r="AN455" s="178" t="str">
        <f>CHOOSE(MATCH(AM:AM,{0,1,100,800000000}),"VACIO","100 y -","100 y +","")</f>
        <v>100 y -</v>
      </c>
      <c r="AO455" s="143">
        <v>41</v>
      </c>
      <c r="AP455" s="143">
        <v>85</v>
      </c>
      <c r="AQ455" s="143">
        <v>9.8</v>
      </c>
      <c r="AR455" s="178" t="str">
        <f>CHOOSE(MATCH(AQ:AQ,{0,1,7,8,9,12,30}),"VACIO","7 y -","7-8","8-9","9-12","&gt;12","")</f>
        <v>9-12</v>
      </c>
      <c r="AS455" s="143">
        <v>49</v>
      </c>
      <c r="AT455" s="178" t="str">
        <f>CHOOSE(MATCH(AS:AS,{0,0.1,30,80000000}),"VACIO","30 y -","30 y +","")</f>
        <v>30 y +</v>
      </c>
      <c r="AU455" s="143">
        <v>0.9</v>
      </c>
      <c r="AV455" s="236">
        <v>12.7</v>
      </c>
      <c r="AW455" s="178" t="str">
        <f>CHOOSE(MATCH(AV:AV,{0,0.1,30,80000000}),"VACIO","30 y -","30 y +","")</f>
        <v>30 y -</v>
      </c>
      <c r="AX455" s="242">
        <v>83</v>
      </c>
      <c r="AY455" s="178" t="str">
        <f ca="1">CHOOSE(MATCH(AX:AX,{0,1,15,30,45,60,80000000}),"VACIO","15 y -","15-29","30-44","45-59","60 y +","")</f>
        <v>60 y +</v>
      </c>
      <c r="AZ455" s="143" t="s">
        <v>76</v>
      </c>
      <c r="BA455" s="144">
        <v>42752</v>
      </c>
      <c r="BB455" s="247" t="str">
        <f ca="1" t="shared" si="40"/>
        <v>No Vigente</v>
      </c>
      <c r="BC455" s="143" t="s">
        <v>77</v>
      </c>
      <c r="BD455" s="144">
        <v>43827</v>
      </c>
      <c r="BE455" s="144">
        <v>43831</v>
      </c>
      <c r="BF455" s="251" t="str">
        <f ca="1" t="shared" si="41"/>
        <v>activo</v>
      </c>
      <c r="BG455" s="193"/>
    </row>
    <row r="456" s="129" customFormat="1" ht="15" customHeight="1" spans="1:59">
      <c r="A456" s="142" t="s">
        <v>1250</v>
      </c>
      <c r="B456" s="143" t="s">
        <v>1251</v>
      </c>
      <c r="C456" s="143">
        <v>3240</v>
      </c>
      <c r="D456" s="144">
        <v>23675</v>
      </c>
      <c r="E456" s="175">
        <f ca="1" t="shared" si="42"/>
        <v>43990</v>
      </c>
      <c r="F456" s="176">
        <f ca="1" t="shared" si="43"/>
        <v>20315</v>
      </c>
      <c r="G456" s="177">
        <f ca="1" t="shared" si="44"/>
        <v>55</v>
      </c>
      <c r="H45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56" s="143">
        <v>1</v>
      </c>
      <c r="J456" s="144">
        <v>42908</v>
      </c>
      <c r="K456" s="143" t="s">
        <v>101</v>
      </c>
      <c r="L456" s="143" t="s">
        <v>60</v>
      </c>
      <c r="M456" s="367" t="s">
        <v>61</v>
      </c>
      <c r="N456" s="367" t="s">
        <v>62</v>
      </c>
      <c r="O456" s="367" t="s">
        <v>62</v>
      </c>
      <c r="P456" s="143" t="s">
        <v>63</v>
      </c>
      <c r="Q456" s="143" t="s">
        <v>63</v>
      </c>
      <c r="R456" s="143">
        <v>83.2</v>
      </c>
      <c r="S456" s="143">
        <v>82</v>
      </c>
      <c r="T456" s="367" t="s">
        <v>85</v>
      </c>
      <c r="U456" s="143">
        <v>120</v>
      </c>
      <c r="V456" s="178" t="str">
        <f>CHOOSE(MATCH(U:U,{0,1,140,150,160,800000000}),"VACIO","140 y -","140-150","150-160","&gt;160","")</f>
        <v>140 y -</v>
      </c>
      <c r="W456" s="143">
        <v>74</v>
      </c>
      <c r="X456" s="178" t="str">
        <f>CHOOSE(MATCH(W:W,{0;1;90;120;800000000}),"VACIO","90 y -","90-120","&gt;120","")</f>
        <v>90 y -</v>
      </c>
      <c r="Y456" s="367" t="s">
        <v>63</v>
      </c>
      <c r="Z456" s="143" t="s">
        <v>65</v>
      </c>
      <c r="AA456" s="143" t="s">
        <v>63</v>
      </c>
      <c r="AB456" s="143" t="s">
        <v>65</v>
      </c>
      <c r="AC456" s="143" t="s">
        <v>66</v>
      </c>
      <c r="AD456" s="369" t="s">
        <v>73</v>
      </c>
      <c r="AE456" s="195"/>
      <c r="AF456" s="195"/>
      <c r="AG456" s="216" t="s">
        <v>63</v>
      </c>
      <c r="AH456" s="370"/>
      <c r="AI456" s="371"/>
      <c r="AJ456" s="217">
        <v>95</v>
      </c>
      <c r="AK456" s="144">
        <v>43683</v>
      </c>
      <c r="AL456" s="143">
        <v>197</v>
      </c>
      <c r="AM456" s="143">
        <v>126</v>
      </c>
      <c r="AN456" s="178" t="str">
        <f>CHOOSE(MATCH(AM:AM,{0,1,100,800000000}),"VACIO","100 y -","100 y +","")</f>
        <v>100 y +</v>
      </c>
      <c r="AO456" s="143">
        <v>52</v>
      </c>
      <c r="AP456" s="143">
        <v>93</v>
      </c>
      <c r="AQ456" s="143"/>
      <c r="AR456" s="178" t="str">
        <f>CHOOSE(MATCH(AQ:AQ,{0,1,7,8,9,12,30}),"VACIO","7 y -","7-8","8-9","9-12","&gt;12","")</f>
        <v>VACIO</v>
      </c>
      <c r="AS456" s="143">
        <v>10</v>
      </c>
      <c r="AT456" s="178" t="str">
        <f>CHOOSE(MATCH(AS:AS,{0,0.1,30,80000000}),"VACIO","30 y -","30 y +","")</f>
        <v>30 y -</v>
      </c>
      <c r="AU456" s="143">
        <v>1</v>
      </c>
      <c r="AV456" s="236">
        <f>IFERROR(AS:AS/AU:AU,"")</f>
        <v>10</v>
      </c>
      <c r="AW456" s="178" t="str">
        <f>CHOOSE(MATCH(AV:AV,{0,0.1,30,80000000}),"VACIO","30 y -","30 y +","")</f>
        <v>30 y -</v>
      </c>
      <c r="AX456" s="242">
        <v>84</v>
      </c>
      <c r="AY456" s="178" t="str">
        <f ca="1">CHOOSE(MATCH(AX:AX,{0,1,15,30,45,60,80000000}),"VACIO","15 y -","15-29","30-44","45-59","60 y +","")</f>
        <v>60 y +</v>
      </c>
      <c r="AZ456" s="367"/>
      <c r="BA456" s="144"/>
      <c r="BB456" s="247" t="str">
        <f ca="1" t="shared" si="40"/>
        <v>No Vigente</v>
      </c>
      <c r="BC456" s="367"/>
      <c r="BD456" s="144">
        <v>43683</v>
      </c>
      <c r="BE456" s="144">
        <v>44044</v>
      </c>
      <c r="BF456" s="251" t="str">
        <f ca="1" t="shared" si="41"/>
        <v>activo</v>
      </c>
      <c r="BG456" s="193"/>
    </row>
    <row r="457" s="129" customFormat="1" ht="15" customHeight="1" spans="1:59">
      <c r="A457" s="145" t="s">
        <v>1252</v>
      </c>
      <c r="B457" s="146" t="s">
        <v>1253</v>
      </c>
      <c r="C457" s="146">
        <v>2331</v>
      </c>
      <c r="D457" s="147">
        <v>21313</v>
      </c>
      <c r="E457" s="175">
        <f ca="1" t="shared" si="42"/>
        <v>43990</v>
      </c>
      <c r="F457" s="176">
        <f ca="1" t="shared" si="43"/>
        <v>22677</v>
      </c>
      <c r="G457" s="177">
        <f ca="1" t="shared" si="44"/>
        <v>62</v>
      </c>
      <c r="H45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57" s="146">
        <v>1</v>
      </c>
      <c r="J457" s="147">
        <v>40610</v>
      </c>
      <c r="K457" s="146" t="s">
        <v>101</v>
      </c>
      <c r="L457" s="146" t="s">
        <v>102</v>
      </c>
      <c r="M457" s="146" t="s">
        <v>149</v>
      </c>
      <c r="N457" s="146" t="s">
        <v>62</v>
      </c>
      <c r="O457" s="146" t="s">
        <v>62</v>
      </c>
      <c r="P457" s="143" t="s">
        <v>63</v>
      </c>
      <c r="Q457" s="143" t="s">
        <v>63</v>
      </c>
      <c r="R457" s="146">
        <v>124</v>
      </c>
      <c r="S457" s="146">
        <v>118.5</v>
      </c>
      <c r="T457" s="146" t="s">
        <v>64</v>
      </c>
      <c r="U457" s="146">
        <v>158</v>
      </c>
      <c r="V457" s="178" t="str">
        <f>CHOOSE(MATCH(U:U,{0,1,140,150,160,800000000}),"VACIO","140 y -","140-150","150-160","&gt;160","")</f>
        <v>150-160</v>
      </c>
      <c r="W457" s="146">
        <v>90</v>
      </c>
      <c r="X457" s="178" t="str">
        <f>CHOOSE(MATCH(W:W,{0,1,90,120,800000000}),"VACIO","90 y -","90-120","&gt;120","")</f>
        <v>90-120</v>
      </c>
      <c r="Y457" s="146" t="s">
        <v>63</v>
      </c>
      <c r="Z457" s="146" t="s">
        <v>65</v>
      </c>
      <c r="AA457" s="146" t="s">
        <v>65</v>
      </c>
      <c r="AB457" s="146" t="s">
        <v>65</v>
      </c>
      <c r="AC457" s="146" t="s">
        <v>72</v>
      </c>
      <c r="AD457" s="196" t="s">
        <v>73</v>
      </c>
      <c r="AE457" s="198">
        <v>43921</v>
      </c>
      <c r="AF457" s="197" t="s">
        <v>74</v>
      </c>
      <c r="AG457" s="219" t="s">
        <v>63</v>
      </c>
      <c r="AH457" s="219"/>
      <c r="AI457" s="197"/>
      <c r="AJ457" s="218">
        <v>259</v>
      </c>
      <c r="AK457" s="147">
        <v>43892</v>
      </c>
      <c r="AL457" s="146">
        <v>235</v>
      </c>
      <c r="AM457" s="146">
        <v>156</v>
      </c>
      <c r="AN457" s="178" t="str">
        <f>CHOOSE(MATCH(AM:AM,{0,1,100,800000000}),"VACIO","100 y -","100 y +","")</f>
        <v>100 y +</v>
      </c>
      <c r="AO457" s="146">
        <v>51</v>
      </c>
      <c r="AP457" s="146">
        <v>158</v>
      </c>
      <c r="AQ457" s="146">
        <v>10.4</v>
      </c>
      <c r="AR457" s="178" t="str">
        <f>CHOOSE(MATCH(AQ:AQ,{0,1,7,8,9,12,30}),"VACIO","7 y -","7-8","8-9","9-12","&gt;12","")</f>
        <v>9-12</v>
      </c>
      <c r="AS457" s="146">
        <v>6.5</v>
      </c>
      <c r="AT457" s="178" t="str">
        <f>CHOOSE(MATCH(AS:AS,{0,0.1,30,80000000}),"VACIO","30 y -","30 y +","")</f>
        <v>30 y -</v>
      </c>
      <c r="AU457" s="146">
        <v>0.8</v>
      </c>
      <c r="AV457" s="236">
        <v>5.8</v>
      </c>
      <c r="AW457" s="178" t="str">
        <f>CHOOSE(MATCH(AV:AV,{0,0.1,30,80000000}),"VACIO","30 y -","30 y +","")</f>
        <v>30 y -</v>
      </c>
      <c r="AX457" s="242">
        <v>96</v>
      </c>
      <c r="AY457" s="178" t="str">
        <f ca="1">CHOOSE(MATCH(AX:AX,{0,1,15,30,45,60,80000000}),"VACIO","15 y -","15-29","30-44","45-59","60 y +","")</f>
        <v>60 y +</v>
      </c>
      <c r="AZ457" s="146" t="s">
        <v>76</v>
      </c>
      <c r="BA457" s="147">
        <v>43510</v>
      </c>
      <c r="BB457" s="247" t="str">
        <f ca="1" t="shared" si="40"/>
        <v>No Vigente</v>
      </c>
      <c r="BC457" s="146"/>
      <c r="BD457" s="147">
        <v>43921</v>
      </c>
      <c r="BE457" s="147">
        <v>43983</v>
      </c>
      <c r="BF457" s="251" t="str">
        <f ca="1" t="shared" si="41"/>
        <v>activo</v>
      </c>
      <c r="BG457" s="193" t="s">
        <v>1254</v>
      </c>
    </row>
    <row r="458" s="129" customFormat="1" ht="15" customHeight="1" spans="1:59">
      <c r="A458" s="145" t="s">
        <v>1255</v>
      </c>
      <c r="B458" s="146" t="s">
        <v>1256</v>
      </c>
      <c r="C458" s="146">
        <v>3368</v>
      </c>
      <c r="D458" s="147">
        <v>20731</v>
      </c>
      <c r="E458" s="175">
        <f ca="1" t="shared" si="42"/>
        <v>43990</v>
      </c>
      <c r="F458" s="176">
        <f ca="1" t="shared" si="43"/>
        <v>23259</v>
      </c>
      <c r="G458" s="177">
        <f ca="1" t="shared" si="44"/>
        <v>63</v>
      </c>
      <c r="H45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58" s="146">
        <v>1</v>
      </c>
      <c r="J458" s="147">
        <v>37560</v>
      </c>
      <c r="K458" s="146" t="s">
        <v>59</v>
      </c>
      <c r="L458" s="146" t="s">
        <v>60</v>
      </c>
      <c r="M458" s="146" t="s">
        <v>562</v>
      </c>
      <c r="N458" s="146" t="s">
        <v>62</v>
      </c>
      <c r="O458" s="146" t="s">
        <v>62</v>
      </c>
      <c r="P458" s="143" t="s">
        <v>63</v>
      </c>
      <c r="Q458" s="143" t="s">
        <v>63</v>
      </c>
      <c r="R458" s="146">
        <v>77.2</v>
      </c>
      <c r="S458" s="146">
        <v>76.5</v>
      </c>
      <c r="T458" s="146" t="s">
        <v>64</v>
      </c>
      <c r="U458" s="146">
        <v>100</v>
      </c>
      <c r="V458" s="178" t="str">
        <f>CHOOSE(MATCH(U:U,{0,1,140,150,160,800000000}),"VACIO","140 y -","140-150","150-160","&gt;160","")</f>
        <v>140 y -</v>
      </c>
      <c r="W458" s="146">
        <v>62</v>
      </c>
      <c r="X458" s="178" t="str">
        <f>CHOOSE(MATCH(W:W,{0,1,90,120,800000000}),"VACIO","90 y -","90-120","&gt;120","")</f>
        <v>90 y -</v>
      </c>
      <c r="Y458" s="146" t="s">
        <v>63</v>
      </c>
      <c r="Z458" s="146" t="s">
        <v>65</v>
      </c>
      <c r="AA458" s="146" t="s">
        <v>63</v>
      </c>
      <c r="AB458" s="146" t="s">
        <v>65</v>
      </c>
      <c r="AC458" s="146" t="s">
        <v>72</v>
      </c>
      <c r="AD458" s="196" t="s">
        <v>67</v>
      </c>
      <c r="AE458" s="197"/>
      <c r="AF458" s="197"/>
      <c r="AG458" s="219" t="s">
        <v>63</v>
      </c>
      <c r="AH458" s="219"/>
      <c r="AI458" s="197"/>
      <c r="AJ458" s="218">
        <v>89</v>
      </c>
      <c r="AK458" s="147">
        <v>43427</v>
      </c>
      <c r="AL458" s="146">
        <v>245</v>
      </c>
      <c r="AM458" s="146">
        <v>169</v>
      </c>
      <c r="AN458" s="178" t="str">
        <f>CHOOSE(MATCH(AM:AM,{0,1,100,800000000}),"VACIO","100 y -","100 y +","")</f>
        <v>100 y +</v>
      </c>
      <c r="AO458" s="146">
        <v>53</v>
      </c>
      <c r="AP458" s="146">
        <v>112</v>
      </c>
      <c r="AQ458" s="146"/>
      <c r="AR458" s="178" t="str">
        <f>CHOOSE(MATCH(AQ:AQ,{0,1,7,8,9,12,30}),"VACIO","7 y -","7-8","8-9","9-12","&gt;12","")</f>
        <v>VACIO</v>
      </c>
      <c r="AS458" s="146">
        <v>12</v>
      </c>
      <c r="AT458" s="178" t="str">
        <f>CHOOSE(MATCH(AS:AS,{0,0.1,30,80000000}),"VACIO","30 y -","30 y +","")</f>
        <v>30 y -</v>
      </c>
      <c r="AU458" s="146">
        <v>0.7</v>
      </c>
      <c r="AV458" s="236">
        <v>5.2</v>
      </c>
      <c r="AW458" s="178" t="str">
        <f>CHOOSE(MATCH(AV:AV,{0,0.1,30,80000000}),"VACIO","30 y -","30 y +","")</f>
        <v>30 y -</v>
      </c>
      <c r="AX458" s="242">
        <v>94</v>
      </c>
      <c r="AY458" s="178" t="str">
        <f ca="1">CHOOSE(MATCH(AX:AX,{0,1,15,30,45,60,80000000}),"VACIO","15 y -","15-29","30-44","45-59","60 y +","")</f>
        <v>60 y +</v>
      </c>
      <c r="AZ458" s="146" t="s">
        <v>76</v>
      </c>
      <c r="BA458" s="147"/>
      <c r="BB458" s="247" t="str">
        <f ca="1" t="shared" si="40"/>
        <v>No Vigente</v>
      </c>
      <c r="BC458" s="146"/>
      <c r="BD458" s="147">
        <v>43852</v>
      </c>
      <c r="BE458" s="147">
        <v>44075</v>
      </c>
      <c r="BF458" s="251" t="str">
        <f ca="1" t="shared" si="41"/>
        <v>activo</v>
      </c>
      <c r="BG458" s="208"/>
    </row>
    <row r="459" s="129" customFormat="1" ht="15" customHeight="1" spans="1:59">
      <c r="A459" s="145" t="s">
        <v>1257</v>
      </c>
      <c r="B459" s="146" t="s">
        <v>1258</v>
      </c>
      <c r="C459" s="146">
        <v>4757</v>
      </c>
      <c r="D459" s="147">
        <v>23765</v>
      </c>
      <c r="E459" s="175">
        <f ca="1" t="shared" si="42"/>
        <v>43990</v>
      </c>
      <c r="F459" s="176">
        <f ca="1" t="shared" si="43"/>
        <v>20225</v>
      </c>
      <c r="G459" s="177">
        <f ca="1" t="shared" si="44"/>
        <v>55</v>
      </c>
      <c r="H45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59" s="146">
        <v>1</v>
      </c>
      <c r="J459" s="147">
        <v>39577</v>
      </c>
      <c r="K459" s="146" t="s">
        <v>59</v>
      </c>
      <c r="L459" s="146" t="s">
        <v>60</v>
      </c>
      <c r="M459" s="146" t="s">
        <v>61</v>
      </c>
      <c r="N459" s="146" t="s">
        <v>62</v>
      </c>
      <c r="O459" s="146" t="s">
        <v>62</v>
      </c>
      <c r="P459" s="166" t="s">
        <v>63</v>
      </c>
      <c r="Q459" s="166" t="s">
        <v>63</v>
      </c>
      <c r="R459" s="146">
        <v>67</v>
      </c>
      <c r="S459" s="146">
        <v>70.5</v>
      </c>
      <c r="T459" s="146" t="s">
        <v>64</v>
      </c>
      <c r="U459" s="146">
        <v>132</v>
      </c>
      <c r="V459" s="178" t="str">
        <f>CHOOSE(MATCH(U:U,{0,1,140,150,160,800000000}),"VACIO","140 y -","140-150","150-160","&gt;160","")</f>
        <v>140 y -</v>
      </c>
      <c r="W459" s="146">
        <v>90</v>
      </c>
      <c r="X459" s="178" t="str">
        <f>CHOOSE(MATCH(W:W,{0,1,90,120,800000000}),"VACIO","90 y -","90-120","&gt;120","")</f>
        <v>90-120</v>
      </c>
      <c r="Y459" s="146" t="s">
        <v>63</v>
      </c>
      <c r="Z459" s="146" t="s">
        <v>65</v>
      </c>
      <c r="AA459" s="146" t="s">
        <v>63</v>
      </c>
      <c r="AB459" s="146" t="s">
        <v>63</v>
      </c>
      <c r="AC459" s="146" t="s">
        <v>72</v>
      </c>
      <c r="AD459" s="196" t="s">
        <v>67</v>
      </c>
      <c r="AE459" s="197"/>
      <c r="AF459" s="197"/>
      <c r="AG459" s="219"/>
      <c r="AH459" s="219"/>
      <c r="AI459" s="197"/>
      <c r="AJ459" s="218">
        <v>140</v>
      </c>
      <c r="AK459" s="147">
        <v>43577</v>
      </c>
      <c r="AL459" s="146">
        <v>140</v>
      </c>
      <c r="AM459" s="146">
        <v>81</v>
      </c>
      <c r="AN459" s="178" t="str">
        <f>CHOOSE(MATCH(AM:AM,{0,1,100,800000000}),"VACIO","100 y -","100 y +","")</f>
        <v>100 y -</v>
      </c>
      <c r="AO459" s="146">
        <v>34</v>
      </c>
      <c r="AP459" s="146">
        <v>131</v>
      </c>
      <c r="AQ459" s="146"/>
      <c r="AR459" s="178" t="str">
        <f>CHOOSE(MATCH(AQ:AQ,{0,1,7,8,9,12,30}),"VACIO","7 y -","7-8","8-9","9-12","&gt;12","")</f>
        <v>VACIO</v>
      </c>
      <c r="AS459" s="146">
        <v>25</v>
      </c>
      <c r="AT459" s="178" t="str">
        <f>CHOOSE(MATCH(AS:AS,{0,0.1,30,80000000}),"VACIO","30 y -","30 y +","")</f>
        <v>30 y -</v>
      </c>
      <c r="AU459" s="146">
        <v>0.6</v>
      </c>
      <c r="AV459" s="236">
        <v>136</v>
      </c>
      <c r="AW459" s="178" t="str">
        <f>CHOOSE(MATCH(AV:AV,{0,0.1,30,80000000}),"VACIO","30 y -","30 y +","")</f>
        <v>30 y +</v>
      </c>
      <c r="AX459" s="242" t="s">
        <v>229</v>
      </c>
      <c r="AY459" s="178" t="e">
        <f ca="1">CHOOSE(MATCH(AX:AX,{0,1,15,30,45,60,80000000}),"VACIO","15 y -","15-29","30-44","45-59","60 y +","")</f>
        <v>#N/A</v>
      </c>
      <c r="AZ459" s="146"/>
      <c r="BA459" s="147"/>
      <c r="BB459" s="247" t="str">
        <f ca="1" t="shared" si="40"/>
        <v>No Vigente</v>
      </c>
      <c r="BC459" s="146"/>
      <c r="BD459" s="147">
        <v>43880</v>
      </c>
      <c r="BE459" s="144">
        <v>43952</v>
      </c>
      <c r="BF459" s="251" t="str">
        <f ca="1" t="shared" si="41"/>
        <v>activo</v>
      </c>
      <c r="BG459" s="196"/>
    </row>
    <row r="460" s="129" customFormat="1" ht="15" customHeight="1" spans="1:59">
      <c r="A460" s="142" t="s">
        <v>1259</v>
      </c>
      <c r="B460" s="143" t="s">
        <v>1260</v>
      </c>
      <c r="C460" s="143">
        <v>227</v>
      </c>
      <c r="D460" s="144">
        <v>24636</v>
      </c>
      <c r="E460" s="175">
        <f ca="1" t="shared" si="42"/>
        <v>43990</v>
      </c>
      <c r="F460" s="176">
        <f ca="1" t="shared" si="43"/>
        <v>19354</v>
      </c>
      <c r="G460" s="177">
        <f ca="1" t="shared" si="44"/>
        <v>52</v>
      </c>
      <c r="H460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60" s="143">
        <v>1</v>
      </c>
      <c r="J460" s="144">
        <v>42478</v>
      </c>
      <c r="K460" s="143" t="s">
        <v>59</v>
      </c>
      <c r="L460" s="143" t="s">
        <v>102</v>
      </c>
      <c r="M460" s="143" t="s">
        <v>449</v>
      </c>
      <c r="N460" s="143" t="s">
        <v>62</v>
      </c>
      <c r="O460" s="143" t="s">
        <v>62</v>
      </c>
      <c r="P460" s="143" t="s">
        <v>63</v>
      </c>
      <c r="Q460" s="143" t="s">
        <v>63</v>
      </c>
      <c r="R460" s="143">
        <v>72.5</v>
      </c>
      <c r="S460" s="143">
        <v>71.2</v>
      </c>
      <c r="T460" s="143" t="s">
        <v>64</v>
      </c>
      <c r="U460" s="143">
        <v>100</v>
      </c>
      <c r="V460" s="178" t="str">
        <f>CHOOSE(MATCH(U:U,{0,1,140,150,160,800000000}),"VACIO","140 y -","140-150","150-160","&gt;160","")</f>
        <v>140 y -</v>
      </c>
      <c r="W460" s="143">
        <v>70</v>
      </c>
      <c r="X460" s="178" t="str">
        <f>CHOOSE(MATCH(W:W,{0,1,90,120,800000000}),"VACIO","90 y -","90-120","&gt;120","")</f>
        <v>90 y -</v>
      </c>
      <c r="Y460" s="143" t="s">
        <v>63</v>
      </c>
      <c r="Z460" s="143" t="s">
        <v>65</v>
      </c>
      <c r="AA460" s="143" t="s">
        <v>65</v>
      </c>
      <c r="AB460" s="143" t="s">
        <v>63</v>
      </c>
      <c r="AC460" s="143" t="s">
        <v>72</v>
      </c>
      <c r="AD460" s="193" t="s">
        <v>73</v>
      </c>
      <c r="AE460" s="194">
        <v>43826</v>
      </c>
      <c r="AF460" s="195" t="s">
        <v>73</v>
      </c>
      <c r="AG460" s="216" t="s">
        <v>63</v>
      </c>
      <c r="AH460" s="216"/>
      <c r="AI460" s="195"/>
      <c r="AJ460" s="217">
        <v>82</v>
      </c>
      <c r="AK460" s="144">
        <v>43854</v>
      </c>
      <c r="AL460" s="143">
        <v>175</v>
      </c>
      <c r="AM460" s="143">
        <v>109</v>
      </c>
      <c r="AN460" s="178" t="str">
        <f>CHOOSE(MATCH(AM:AM,{0,1,100,800000000}),"VACIO","100 y -","100 y +","")</f>
        <v>100 y +</v>
      </c>
      <c r="AO460" s="143">
        <v>35</v>
      </c>
      <c r="AP460" s="143">
        <v>151</v>
      </c>
      <c r="AQ460" s="143">
        <v>5.7</v>
      </c>
      <c r="AR460" s="178" t="str">
        <f>CHOOSE(MATCH(AQ:AQ,{0,1,7,8,9,12,30}),"VACIO","7 y -","7-8","8-9","9-12","&gt;12","")</f>
        <v>7 y -</v>
      </c>
      <c r="AS460" s="143">
        <v>1.2</v>
      </c>
      <c r="AT460" s="178" t="str">
        <f>CHOOSE(MATCH(AS:AS,{0,0.1,30,80000000}),"VACIO","30 y -","30 y +","")</f>
        <v>30 y -</v>
      </c>
      <c r="AU460" s="143">
        <v>0.7</v>
      </c>
      <c r="AV460" s="236">
        <v>5.1</v>
      </c>
      <c r="AW460" s="178" t="str">
        <f>CHOOSE(MATCH(AV:AV,{0,0.1,30,80000000}),"VACIO","30 y -","30 y +","")</f>
        <v>30 y -</v>
      </c>
      <c r="AX460" s="242">
        <v>100</v>
      </c>
      <c r="AY460" s="178" t="str">
        <f ca="1">CHOOSE(MATCH(AX:AX,{0,1,15,30,45,60,80000000}),"VACIO","15 y -","15-29","30-44","45-59","60 y +","")</f>
        <v>60 y +</v>
      </c>
      <c r="AZ460" s="143" t="s">
        <v>76</v>
      </c>
      <c r="BA460" s="144">
        <v>43031</v>
      </c>
      <c r="BB460" s="247" t="str">
        <f ca="1" t="shared" si="40"/>
        <v>No Vigente</v>
      </c>
      <c r="BC460" s="143" t="s">
        <v>77</v>
      </c>
      <c r="BD460" s="144">
        <v>43873</v>
      </c>
      <c r="BE460" s="144">
        <v>44044</v>
      </c>
      <c r="BF460" s="251" t="str">
        <f ca="1" t="shared" si="41"/>
        <v>activo</v>
      </c>
      <c r="BG460" s="374"/>
    </row>
    <row r="461" s="129" customFormat="1" ht="15" customHeight="1" spans="1:59">
      <c r="A461" s="145" t="s">
        <v>1261</v>
      </c>
      <c r="B461" s="146" t="s">
        <v>1262</v>
      </c>
      <c r="C461" s="146">
        <v>630</v>
      </c>
      <c r="D461" s="147">
        <v>23470</v>
      </c>
      <c r="E461" s="175">
        <f ca="1" t="shared" si="42"/>
        <v>43990</v>
      </c>
      <c r="F461" s="176">
        <f ca="1" t="shared" si="43"/>
        <v>20520</v>
      </c>
      <c r="G461" s="177">
        <f ca="1" t="shared" si="44"/>
        <v>56</v>
      </c>
      <c r="H46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61" s="146">
        <v>1</v>
      </c>
      <c r="J461" s="147">
        <v>36474</v>
      </c>
      <c r="K461" s="146" t="s">
        <v>59</v>
      </c>
      <c r="L461" s="146" t="s">
        <v>102</v>
      </c>
      <c r="M461" s="146"/>
      <c r="N461" s="146" t="s">
        <v>62</v>
      </c>
      <c r="O461" s="146" t="s">
        <v>62</v>
      </c>
      <c r="P461" s="143" t="s">
        <v>63</v>
      </c>
      <c r="Q461" s="143" t="s">
        <v>63</v>
      </c>
      <c r="R461" s="146">
        <v>76.5</v>
      </c>
      <c r="S461" s="146">
        <v>73</v>
      </c>
      <c r="T461" s="146" t="s">
        <v>64</v>
      </c>
      <c r="U461" s="146">
        <v>130</v>
      </c>
      <c r="V461" s="178" t="str">
        <f>CHOOSE(MATCH(U:U,{0,1,140,150,160,800000000}),"VACIO","140 y -","140-150","150-160","&gt;160","")</f>
        <v>140 y -</v>
      </c>
      <c r="W461" s="146">
        <v>74</v>
      </c>
      <c r="X461" s="178" t="str">
        <f>CHOOSE(MATCH(W:W,{0,1,90,120,800000000}),"VACIO","90 y -","90-120","&gt;120","")</f>
        <v>90 y -</v>
      </c>
      <c r="Y461" s="146" t="s">
        <v>63</v>
      </c>
      <c r="Z461" s="146" t="s">
        <v>65</v>
      </c>
      <c r="AA461" s="146" t="s">
        <v>65</v>
      </c>
      <c r="AB461" s="146" t="s">
        <v>63</v>
      </c>
      <c r="AC461" s="146" t="s">
        <v>72</v>
      </c>
      <c r="AD461" s="196" t="s">
        <v>73</v>
      </c>
      <c r="AE461" s="198">
        <v>43675</v>
      </c>
      <c r="AF461" s="197" t="s">
        <v>74</v>
      </c>
      <c r="AG461" s="219" t="s">
        <v>63</v>
      </c>
      <c r="AH461" s="219"/>
      <c r="AI461" s="197"/>
      <c r="AJ461" s="218">
        <v>247</v>
      </c>
      <c r="AK461" s="147">
        <v>43704</v>
      </c>
      <c r="AL461" s="146">
        <v>196</v>
      </c>
      <c r="AM461" s="146">
        <v>122</v>
      </c>
      <c r="AN461" s="178" t="str">
        <f>CHOOSE(MATCH(AM:AM,{0,1,100,800000000}),"VACIO","100 y -","100 y +","")</f>
        <v>100 y +</v>
      </c>
      <c r="AO461" s="146">
        <v>39</v>
      </c>
      <c r="AP461" s="146">
        <v>133</v>
      </c>
      <c r="AQ461" s="146">
        <v>9.6</v>
      </c>
      <c r="AR461" s="178" t="str">
        <f>CHOOSE(MATCH(AQ:AQ,{0,1,7,8,9,12,30}),"VACIO","7 y -","7-8","8-9","9-12","&gt;12","")</f>
        <v>9-12</v>
      </c>
      <c r="AS461" s="146">
        <v>8</v>
      </c>
      <c r="AT461" s="178" t="str">
        <f>CHOOSE(MATCH(AS:AS,{0,0.1,30,80000000}),"VACIO","30 y -","30 y +","")</f>
        <v>30 y -</v>
      </c>
      <c r="AU461" s="146">
        <v>0.7</v>
      </c>
      <c r="AV461" s="236">
        <v>18.4</v>
      </c>
      <c r="AW461" s="178" t="str">
        <f>CHOOSE(MATCH(AV:AV,{0,0.1,30,80000000}),"VACIO","30 y -","30 y +","")</f>
        <v>30 y -</v>
      </c>
      <c r="AX461" s="242">
        <v>97</v>
      </c>
      <c r="AY461" s="178" t="str">
        <f ca="1">CHOOSE(MATCH(AX:AX,{0,1,15,30,45,60,80000000}),"VACIO","15 y -","15-29","30-44","45-59","60 y +","")</f>
        <v>60 y +</v>
      </c>
      <c r="AZ461" s="146" t="s">
        <v>155</v>
      </c>
      <c r="BA461" s="147">
        <v>43109</v>
      </c>
      <c r="BB461" s="247" t="str">
        <f ca="1" t="shared" si="40"/>
        <v>No Vigente</v>
      </c>
      <c r="BC461" s="146" t="s">
        <v>77</v>
      </c>
      <c r="BD461" s="147">
        <v>43896</v>
      </c>
      <c r="BE461" s="147">
        <v>44075</v>
      </c>
      <c r="BF461" s="251" t="str">
        <f ca="1" t="shared" si="41"/>
        <v>activo</v>
      </c>
      <c r="BG461" s="196" t="s">
        <v>229</v>
      </c>
    </row>
    <row r="462" s="129" customFormat="1" ht="15" customHeight="1" spans="1:59">
      <c r="A462" s="145" t="s">
        <v>1263</v>
      </c>
      <c r="B462" s="146" t="s">
        <v>1264</v>
      </c>
      <c r="C462" s="146">
        <v>4744</v>
      </c>
      <c r="D462" s="147">
        <v>22166</v>
      </c>
      <c r="E462" s="175">
        <f ca="1" t="shared" si="42"/>
        <v>43990</v>
      </c>
      <c r="F462" s="176">
        <f ca="1" t="shared" si="43"/>
        <v>21824</v>
      </c>
      <c r="G462" s="177">
        <f ca="1" t="shared" si="44"/>
        <v>59</v>
      </c>
      <c r="H46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62" s="146">
        <v>1</v>
      </c>
      <c r="J462" s="147">
        <v>41067</v>
      </c>
      <c r="K462" s="146" t="s">
        <v>59</v>
      </c>
      <c r="L462" s="146" t="s">
        <v>60</v>
      </c>
      <c r="M462" s="146" t="s">
        <v>1265</v>
      </c>
      <c r="N462" s="146" t="s">
        <v>62</v>
      </c>
      <c r="O462" s="146" t="s">
        <v>62</v>
      </c>
      <c r="P462" s="143" t="s">
        <v>63</v>
      </c>
      <c r="Q462" s="143" t="s">
        <v>63</v>
      </c>
      <c r="R462" s="146">
        <v>81</v>
      </c>
      <c r="S462" s="146">
        <v>70</v>
      </c>
      <c r="T462" s="146" t="s">
        <v>64</v>
      </c>
      <c r="U462" s="146">
        <v>130</v>
      </c>
      <c r="V462" s="178" t="str">
        <f>CHOOSE(MATCH(U:U,{0,1,140,150,160,800000000}),"VACIO","140 y -","140-150","150-160","&gt;160","")</f>
        <v>140 y -</v>
      </c>
      <c r="W462" s="146">
        <v>70</v>
      </c>
      <c r="X462" s="178" t="str">
        <f>CHOOSE(MATCH(W:W,{0,1,90,120,800000000}),"VACIO","90 y -","90-120","&gt;120","")</f>
        <v>90 y -</v>
      </c>
      <c r="Y462" s="146" t="s">
        <v>63</v>
      </c>
      <c r="Z462" s="146" t="s">
        <v>65</v>
      </c>
      <c r="AA462" s="146" t="s">
        <v>65</v>
      </c>
      <c r="AB462" s="146" t="s">
        <v>65</v>
      </c>
      <c r="AC462" s="146" t="s">
        <v>66</v>
      </c>
      <c r="AD462" s="196" t="s">
        <v>67</v>
      </c>
      <c r="AE462" s="197"/>
      <c r="AF462" s="197"/>
      <c r="AG462" s="219" t="s">
        <v>63</v>
      </c>
      <c r="AH462" s="219"/>
      <c r="AI462" s="197"/>
      <c r="AJ462" s="218">
        <v>100</v>
      </c>
      <c r="AK462" s="147">
        <v>43765</v>
      </c>
      <c r="AL462" s="146">
        <v>230</v>
      </c>
      <c r="AM462" s="146">
        <v>105</v>
      </c>
      <c r="AN462" s="178" t="str">
        <f>CHOOSE(MATCH(AM:AM,{0,1,100,800000000}),"VACIO","100 y -","100 y +","")</f>
        <v>100 y +</v>
      </c>
      <c r="AO462" s="146">
        <v>52</v>
      </c>
      <c r="AP462" s="146">
        <v>65</v>
      </c>
      <c r="AQ462" s="146"/>
      <c r="AR462" s="178" t="str">
        <f>CHOOSE(MATCH(AQ:AQ,{0,1,7,8,9,12,30}),"VACIO","7 y -","7-8","8-9","9-12","&gt;12","")</f>
        <v>VACIO</v>
      </c>
      <c r="AS462" s="146">
        <v>1</v>
      </c>
      <c r="AT462" s="178" t="str">
        <f>CHOOSE(MATCH(AS:AS,{0,0.1,30,80000000}),"VACIO","30 y -","30 y +","")</f>
        <v>30 y -</v>
      </c>
      <c r="AU462" s="146">
        <v>0.8</v>
      </c>
      <c r="AV462" s="236"/>
      <c r="AW462" s="178" t="str">
        <f>CHOOSE(MATCH(AV:AV,{0,0.1,30,80000000}),"VACIO","30 y -","30 y +","")</f>
        <v>VACIO</v>
      </c>
      <c r="AX462" s="242">
        <v>95</v>
      </c>
      <c r="AY462" s="178" t="str">
        <f ca="1">CHOOSE(MATCH(AX:AX,{0,1,15,30,45,60,80000000}),"VACIO","15 y -","15-29","30-44","45-59","60 y +","")</f>
        <v>60 y +</v>
      </c>
      <c r="AZ462" s="146"/>
      <c r="BA462" s="147"/>
      <c r="BB462" s="247" t="str">
        <f ca="1" t="shared" si="40"/>
        <v>No Vigente</v>
      </c>
      <c r="BC462" s="146"/>
      <c r="BD462" s="147">
        <v>43819</v>
      </c>
      <c r="BE462" s="144">
        <v>44105</v>
      </c>
      <c r="BF462" s="251" t="str">
        <f ca="1" t="shared" si="41"/>
        <v>activo</v>
      </c>
      <c r="BG462" s="196"/>
    </row>
    <row r="463" s="129" customFormat="1" spans="1:59">
      <c r="A463" s="145" t="s">
        <v>1266</v>
      </c>
      <c r="B463" s="146" t="s">
        <v>1267</v>
      </c>
      <c r="C463" s="146">
        <v>5474</v>
      </c>
      <c r="D463" s="147">
        <v>16691</v>
      </c>
      <c r="E463" s="175">
        <f ca="1" t="shared" si="42"/>
        <v>43990</v>
      </c>
      <c r="F463" s="176">
        <f ca="1" t="shared" si="43"/>
        <v>27299</v>
      </c>
      <c r="G463" s="177">
        <f ca="1" t="shared" si="44"/>
        <v>74</v>
      </c>
      <c r="H463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463" s="146">
        <v>1</v>
      </c>
      <c r="J463" s="147">
        <v>40471</v>
      </c>
      <c r="K463" s="146" t="s">
        <v>59</v>
      </c>
      <c r="L463" s="146" t="s">
        <v>60</v>
      </c>
      <c r="M463" s="146" t="s">
        <v>1268</v>
      </c>
      <c r="N463" s="146" t="s">
        <v>62</v>
      </c>
      <c r="O463" s="146" t="s">
        <v>62</v>
      </c>
      <c r="P463" s="143" t="s">
        <v>63</v>
      </c>
      <c r="Q463" s="143" t="s">
        <v>63</v>
      </c>
      <c r="R463" s="146">
        <v>62.6</v>
      </c>
      <c r="S463" s="146">
        <v>64</v>
      </c>
      <c r="T463" s="146" t="s">
        <v>85</v>
      </c>
      <c r="U463" s="146">
        <v>136</v>
      </c>
      <c r="V463" s="178" t="str">
        <f>CHOOSE(MATCH(U:U,{0,1,140,150,160,800000000}),"VACIO","140 y -","140-150","150-160","&gt;160","")</f>
        <v>140 y -</v>
      </c>
      <c r="W463" s="146">
        <v>80</v>
      </c>
      <c r="X463" s="178" t="str">
        <f>CHOOSE(MATCH(W:W,{0,1,90,120,800000000}),"VACIO","90 y -","90-120","&gt;120","")</f>
        <v>90 y -</v>
      </c>
      <c r="Y463" s="146" t="s">
        <v>63</v>
      </c>
      <c r="Z463" s="146" t="s">
        <v>65</v>
      </c>
      <c r="AA463" s="146" t="s">
        <v>65</v>
      </c>
      <c r="AB463" s="146" t="s">
        <v>65</v>
      </c>
      <c r="AC463" s="146" t="s">
        <v>72</v>
      </c>
      <c r="AD463" s="196" t="s">
        <v>67</v>
      </c>
      <c r="AE463" s="197"/>
      <c r="AF463" s="197"/>
      <c r="AG463" s="219" t="s">
        <v>63</v>
      </c>
      <c r="AH463" s="219" t="s">
        <v>293</v>
      </c>
      <c r="AI463" s="198">
        <v>43699</v>
      </c>
      <c r="AJ463" s="218">
        <v>93</v>
      </c>
      <c r="AK463" s="147">
        <v>43875</v>
      </c>
      <c r="AL463" s="146">
        <v>229</v>
      </c>
      <c r="AM463" s="146">
        <v>115</v>
      </c>
      <c r="AN463" s="178" t="str">
        <f>CHOOSE(MATCH(AM:AM,{0,1,100,800000000}),"VACIO","100 y -","100 y +","")</f>
        <v>100 y +</v>
      </c>
      <c r="AO463" s="146">
        <v>66</v>
      </c>
      <c r="AP463" s="146">
        <v>233</v>
      </c>
      <c r="AQ463" s="146"/>
      <c r="AR463" s="178" t="str">
        <f>CHOOSE(MATCH(AQ:AQ,{0,1,7,8,9,12,30}),"VACIO","7 y -","7-8","8-9","9-12","&gt;12","")</f>
        <v>VACIO</v>
      </c>
      <c r="AS463" s="146">
        <v>7</v>
      </c>
      <c r="AT463" s="178" t="str">
        <f>CHOOSE(MATCH(AS:AS,{0,0.1,30,80000000}),"VACIO","30 y -","30 y +","")</f>
        <v>30 y -</v>
      </c>
      <c r="AU463" s="146">
        <v>1.1</v>
      </c>
      <c r="AV463" s="236">
        <v>0.01</v>
      </c>
      <c r="AW463" s="178" t="str">
        <f>CHOOSE(MATCH(AV:AV,{0,0.1,30,80000000}),"VACIO","30 y -","30 y +","")</f>
        <v>VACIO</v>
      </c>
      <c r="AX463" s="242">
        <v>49.4</v>
      </c>
      <c r="AY463" s="178" t="str">
        <f ca="1">CHOOSE(MATCH(AX:AX,{0,1,15,30,45,60,80000000}),"VACIO","15 y -","15-29","30-44","45-59","60 y +","")</f>
        <v>45-59</v>
      </c>
      <c r="AZ463" s="146" t="s">
        <v>76</v>
      </c>
      <c r="BA463" s="147"/>
      <c r="BB463" s="247" t="str">
        <f ca="1" t="shared" si="40"/>
        <v>No Vigente</v>
      </c>
      <c r="BC463" s="146"/>
      <c r="BD463" s="147">
        <v>43894</v>
      </c>
      <c r="BE463" s="147">
        <v>44075</v>
      </c>
      <c r="BF463" s="251" t="str">
        <f ca="1" t="shared" si="41"/>
        <v>activo</v>
      </c>
      <c r="BG463" s="196"/>
    </row>
    <row r="464" s="129" customFormat="1" ht="15" customHeight="1" spans="1:59">
      <c r="A464" s="145" t="s">
        <v>1269</v>
      </c>
      <c r="B464" s="146" t="s">
        <v>1270</v>
      </c>
      <c r="C464" s="146">
        <v>2697</v>
      </c>
      <c r="D464" s="147">
        <v>16004</v>
      </c>
      <c r="E464" s="175">
        <f ca="1" t="shared" si="42"/>
        <v>43990</v>
      </c>
      <c r="F464" s="176">
        <f ca="1" t="shared" si="43"/>
        <v>27986</v>
      </c>
      <c r="G464" s="177">
        <f ca="1" t="shared" si="44"/>
        <v>76</v>
      </c>
      <c r="H46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64" s="146">
        <v>1</v>
      </c>
      <c r="J464" s="147">
        <v>38910</v>
      </c>
      <c r="K464" s="146" t="s">
        <v>59</v>
      </c>
      <c r="L464" s="146" t="s">
        <v>60</v>
      </c>
      <c r="M464" s="146" t="s">
        <v>84</v>
      </c>
      <c r="N464" s="146" t="s">
        <v>62</v>
      </c>
      <c r="O464" s="146" t="s">
        <v>62</v>
      </c>
      <c r="P464" s="143" t="s">
        <v>63</v>
      </c>
      <c r="Q464" s="143" t="s">
        <v>63</v>
      </c>
      <c r="R464" s="146">
        <v>57.5</v>
      </c>
      <c r="S464" s="146">
        <v>57.7</v>
      </c>
      <c r="T464" s="146" t="s">
        <v>76</v>
      </c>
      <c r="U464" s="146">
        <v>130</v>
      </c>
      <c r="V464" s="178" t="str">
        <f>CHOOSE(MATCH(U:U,{0,1,140,150,160,800000000}),"VACIO","140 y -","140-150","150-160","&gt;160","")</f>
        <v>140 y -</v>
      </c>
      <c r="W464" s="146">
        <v>90</v>
      </c>
      <c r="X464" s="178" t="str">
        <f>CHOOSE(MATCH(W:W,{0,1,90,120,800000000}),"VACIO","90 y -","90-120","&gt;120","")</f>
        <v>90-120</v>
      </c>
      <c r="Y464" s="146" t="s">
        <v>63</v>
      </c>
      <c r="Z464" s="146" t="s">
        <v>65</v>
      </c>
      <c r="AA464" s="146" t="s">
        <v>65</v>
      </c>
      <c r="AB464" s="146" t="s">
        <v>65</v>
      </c>
      <c r="AC464" s="146" t="s">
        <v>72</v>
      </c>
      <c r="AD464" s="196" t="s">
        <v>67</v>
      </c>
      <c r="AE464" s="197"/>
      <c r="AF464" s="197"/>
      <c r="AG464" s="219" t="s">
        <v>63</v>
      </c>
      <c r="AH464" s="219" t="s">
        <v>214</v>
      </c>
      <c r="AI464" s="198">
        <v>43601</v>
      </c>
      <c r="AJ464" s="218">
        <v>77</v>
      </c>
      <c r="AK464" s="147">
        <v>43851</v>
      </c>
      <c r="AL464" s="146">
        <v>315</v>
      </c>
      <c r="AM464" s="146">
        <v>203</v>
      </c>
      <c r="AN464" s="178" t="str">
        <f>CHOOSE(MATCH(AM:AM,{0,1,100,800000000}),"VACIO","100 y -","100 y +","")</f>
        <v>100 y +</v>
      </c>
      <c r="AO464" s="146">
        <v>53</v>
      </c>
      <c r="AP464" s="146">
        <v>291</v>
      </c>
      <c r="AQ464" s="146"/>
      <c r="AR464" s="178" t="str">
        <f>CHOOSE(MATCH(AQ:AQ,{0,1,7,8,9,12,30}),"VACIO","7 y -","7-8","8-9","9-12","&gt;12","")</f>
        <v>VACIO</v>
      </c>
      <c r="AS464" s="146"/>
      <c r="AT464" s="178" t="str">
        <f>CHOOSE(MATCH(AS:AS,{0,0.1,30,80000000}),"VACIO","30 y -","30 y +","")</f>
        <v>VACIO</v>
      </c>
      <c r="AU464" s="146">
        <v>0.7</v>
      </c>
      <c r="AV464" s="236">
        <v>1.8</v>
      </c>
      <c r="AW464" s="178" t="str">
        <f>CHOOSE(MATCH(AV:AV,{0,0.1,30,80000000}),"VACIO","30 y -","30 y +","")</f>
        <v>30 y -</v>
      </c>
      <c r="AX464" s="242">
        <v>84</v>
      </c>
      <c r="AY464" s="178" t="str">
        <f ca="1">CHOOSE(MATCH(AX:AX,{0;1;15;30;45;60;80000000}),"VACIO","15 y -","15-29","30-44","45-59","60 y +","")</f>
        <v>60 y +</v>
      </c>
      <c r="AZ464" s="146" t="s">
        <v>76</v>
      </c>
      <c r="BA464" s="147"/>
      <c r="BB464" s="247" t="str">
        <f ca="1" t="shared" si="40"/>
        <v>No Vigente</v>
      </c>
      <c r="BC464" s="146"/>
      <c r="BD464" s="147">
        <v>43896</v>
      </c>
      <c r="BE464" s="147">
        <v>44013</v>
      </c>
      <c r="BF464" s="251" t="str">
        <f ca="1" t="shared" si="41"/>
        <v>activo</v>
      </c>
      <c r="BG464" s="196"/>
    </row>
    <row r="465" s="129" customFormat="1" ht="15" customHeight="1" spans="1:59">
      <c r="A465" s="145" t="s">
        <v>1271</v>
      </c>
      <c r="B465" s="146" t="s">
        <v>1272</v>
      </c>
      <c r="C465" s="146">
        <v>1129</v>
      </c>
      <c r="D465" s="147">
        <v>10575</v>
      </c>
      <c r="E465" s="175">
        <f ca="1" t="shared" si="42"/>
        <v>43990</v>
      </c>
      <c r="F465" s="176">
        <f ca="1" t="shared" si="43"/>
        <v>33415</v>
      </c>
      <c r="G465" s="177">
        <f ca="1" t="shared" si="44"/>
        <v>91</v>
      </c>
      <c r="H46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65" s="146">
        <v>1</v>
      </c>
      <c r="J465" s="147">
        <v>41302</v>
      </c>
      <c r="K465" s="146" t="s">
        <v>59</v>
      </c>
      <c r="L465" s="146" t="s">
        <v>102</v>
      </c>
      <c r="M465" s="146" t="s">
        <v>1273</v>
      </c>
      <c r="N465" s="146" t="s">
        <v>62</v>
      </c>
      <c r="O465" s="146" t="s">
        <v>62</v>
      </c>
      <c r="P465" s="143" t="s">
        <v>63</v>
      </c>
      <c r="Q465" s="143" t="s">
        <v>63</v>
      </c>
      <c r="R465" s="146">
        <v>66.5</v>
      </c>
      <c r="S465" s="146">
        <v>50.6</v>
      </c>
      <c r="T465" s="146" t="s">
        <v>76</v>
      </c>
      <c r="U465" s="146">
        <v>132</v>
      </c>
      <c r="V465" s="178" t="str">
        <f>CHOOSE(MATCH(U:U,{0,1,140,150,160,800000000}),"VACIO","140 y -","140-150","150-160","&gt;160","")</f>
        <v>140 y -</v>
      </c>
      <c r="W465" s="146">
        <v>76</v>
      </c>
      <c r="X465" s="178" t="str">
        <f>CHOOSE(MATCH(W:W,{0,1,90,120,800000000}),"VACIO","90 y -","90-120","&gt;120","")</f>
        <v>90 y -</v>
      </c>
      <c r="Y465" s="146" t="s">
        <v>63</v>
      </c>
      <c r="Z465" s="146" t="s">
        <v>65</v>
      </c>
      <c r="AA465" s="146" t="s">
        <v>65</v>
      </c>
      <c r="AB465" s="146" t="s">
        <v>65</v>
      </c>
      <c r="AC465" s="146" t="s">
        <v>72</v>
      </c>
      <c r="AD465" s="196" t="s">
        <v>73</v>
      </c>
      <c r="AE465" s="198">
        <v>43810</v>
      </c>
      <c r="AF465" s="197" t="s">
        <v>73</v>
      </c>
      <c r="AG465" s="219" t="s">
        <v>63</v>
      </c>
      <c r="AH465" s="219" t="s">
        <v>1274</v>
      </c>
      <c r="AI465" s="198">
        <v>43810</v>
      </c>
      <c r="AJ465" s="218">
        <v>91</v>
      </c>
      <c r="AK465" s="147">
        <v>43816</v>
      </c>
      <c r="AL465" s="146">
        <v>132</v>
      </c>
      <c r="AM465" s="146">
        <v>81</v>
      </c>
      <c r="AN465" s="178" t="str">
        <f>CHOOSE(MATCH(AM:AM,{0,1,100,800000000}),"VACIO","100 y -","100 y +","")</f>
        <v>100 y -</v>
      </c>
      <c r="AO465" s="146">
        <v>53</v>
      </c>
      <c r="AP465" s="146">
        <v>104</v>
      </c>
      <c r="AQ465" s="146">
        <v>5.8</v>
      </c>
      <c r="AR465" s="178" t="str">
        <f>CHOOSE(MATCH(AQ:AQ,{0,1,7,8,9,12,30}),"VACIO","7 y -","7-8","8-9","9-12","&gt;12","")</f>
        <v>7 y -</v>
      </c>
      <c r="AS465" s="146">
        <v>31.7</v>
      </c>
      <c r="AT465" s="178" t="str">
        <f>CHOOSE(MATCH(AS:AS,{0,0.1,30,80000000}),"VACIO","30 y -","30 y +","")</f>
        <v>30 y +</v>
      </c>
      <c r="AU465" s="146">
        <v>1.4</v>
      </c>
      <c r="AV465" s="236">
        <v>46.4</v>
      </c>
      <c r="AW465" s="178" t="str">
        <f>CHOOSE(MATCH(AV:AV,{0;0.1;30;80000000}),"VACIO","30 y -","30 y +","")</f>
        <v>30 y +</v>
      </c>
      <c r="AX465" s="242">
        <v>32</v>
      </c>
      <c r="AY465" s="178" t="str">
        <f ca="1">CHOOSE(MATCH(AX:AX,{0,1,15,30,45,60,80000000}),"VACIO","15 y -","15-29","30-44","45-59","60 y +","")</f>
        <v>30-44</v>
      </c>
      <c r="AZ465" s="146"/>
      <c r="BA465" s="147">
        <v>42864</v>
      </c>
      <c r="BB465" s="247" t="str">
        <f ca="1" t="shared" si="40"/>
        <v>No Vigente</v>
      </c>
      <c r="BC465" s="146" t="s">
        <v>77</v>
      </c>
      <c r="BD465" s="147">
        <v>43846</v>
      </c>
      <c r="BE465" s="144">
        <v>43922</v>
      </c>
      <c r="BF465" s="251" t="str">
        <f ca="1" t="shared" si="41"/>
        <v>activo</v>
      </c>
      <c r="BG465" s="196" t="s">
        <v>964</v>
      </c>
    </row>
    <row r="466" s="129" customFormat="1" ht="15" customHeight="1" spans="1:59">
      <c r="A466" s="142" t="s">
        <v>1275</v>
      </c>
      <c r="B466" s="143" t="s">
        <v>1276</v>
      </c>
      <c r="C466" s="143">
        <v>5114</v>
      </c>
      <c r="D466" s="144">
        <v>16146</v>
      </c>
      <c r="E466" s="175">
        <f ca="1" t="shared" si="42"/>
        <v>43990</v>
      </c>
      <c r="F466" s="176">
        <f ca="1" t="shared" si="43"/>
        <v>27844</v>
      </c>
      <c r="G466" s="177">
        <f ca="1" t="shared" si="44"/>
        <v>76</v>
      </c>
      <c r="H46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66" s="143">
        <v>1</v>
      </c>
      <c r="J466" s="144">
        <v>42438</v>
      </c>
      <c r="K466" s="143" t="s">
        <v>59</v>
      </c>
      <c r="L466" s="143" t="s">
        <v>70</v>
      </c>
      <c r="M466" s="143" t="s">
        <v>131</v>
      </c>
      <c r="N466" s="143" t="s">
        <v>62</v>
      </c>
      <c r="O466" s="143" t="s">
        <v>62</v>
      </c>
      <c r="P466" s="143" t="s">
        <v>63</v>
      </c>
      <c r="Q466" s="143" t="s">
        <v>63</v>
      </c>
      <c r="R466" s="143">
        <v>77</v>
      </c>
      <c r="S466" s="143">
        <v>72</v>
      </c>
      <c r="T466" s="143" t="s">
        <v>85</v>
      </c>
      <c r="U466" s="143">
        <v>130</v>
      </c>
      <c r="V466" s="178" t="str">
        <f>CHOOSE(MATCH(U:U,{0,1,140,150,160,800000000}),"VACIO","140 y -","140-150","150-160","&gt;160","")</f>
        <v>140 y -</v>
      </c>
      <c r="W466" s="143">
        <v>70</v>
      </c>
      <c r="X466" s="178" t="str">
        <f>CHOOSE(MATCH(W:W,{0,1,90,120,800000000}),"VACIO","90 y -","90-120","&gt;120","")</f>
        <v>90 y -</v>
      </c>
      <c r="Y466" s="143" t="s">
        <v>63</v>
      </c>
      <c r="Z466" s="143" t="s">
        <v>63</v>
      </c>
      <c r="AA466" s="143" t="s">
        <v>63</v>
      </c>
      <c r="AB466" s="143" t="s">
        <v>63</v>
      </c>
      <c r="AC466" s="143" t="s">
        <v>72</v>
      </c>
      <c r="AD466" s="193" t="s">
        <v>73</v>
      </c>
      <c r="AE466" s="194">
        <v>43754</v>
      </c>
      <c r="AF466" s="195" t="s">
        <v>73</v>
      </c>
      <c r="AG466" s="216" t="s">
        <v>63</v>
      </c>
      <c r="AH466" s="216" t="s">
        <v>233</v>
      </c>
      <c r="AI466" s="194">
        <v>43829</v>
      </c>
      <c r="AJ466" s="217">
        <v>77</v>
      </c>
      <c r="AK466" s="144">
        <v>43829</v>
      </c>
      <c r="AL466" s="143">
        <v>233</v>
      </c>
      <c r="AM466" s="143">
        <v>149</v>
      </c>
      <c r="AN466" s="178" t="str">
        <f>CHOOSE(MATCH(AM:AM,{0,1,100,800000000}),"VACIO","100 y -","100 y +","")</f>
        <v>100 y +</v>
      </c>
      <c r="AO466" s="143">
        <v>34</v>
      </c>
      <c r="AP466" s="143">
        <v>247</v>
      </c>
      <c r="AQ466" s="143">
        <v>5.2</v>
      </c>
      <c r="AR466" s="178" t="str">
        <f>CHOOSE(MATCH(AQ:AQ,{0,1,7,8,9,12,30}),"VACIO","7 y -","7-8","8-9","9-12","&gt;12","")</f>
        <v>7 y -</v>
      </c>
      <c r="AS466" s="143">
        <v>6</v>
      </c>
      <c r="AT466" s="178" t="str">
        <f>CHOOSE(MATCH(AS:AS,{0,0.1,30,80000000}),"VACIO","30 y -","30 y +","")</f>
        <v>30 y -</v>
      </c>
      <c r="AU466" s="143">
        <v>1.3</v>
      </c>
      <c r="AV466" s="236">
        <v>22.2</v>
      </c>
      <c r="AW466" s="178" t="str">
        <f>CHOOSE(MATCH(AV:AV,{0;0.1;30;80000000}),"VACIO","30 y -","30 y +","")</f>
        <v>30 y -</v>
      </c>
      <c r="AX466" s="242">
        <v>39.5</v>
      </c>
      <c r="AY466" s="178" t="str">
        <f ca="1">CHOOSE(MATCH(AX:AX,{0,1,15,30,45,60,80000000}),"VACIO","15 y -","15-29","30-44","45-59","60 y +","")</f>
        <v>30-44</v>
      </c>
      <c r="AZ466" s="143" t="s">
        <v>155</v>
      </c>
      <c r="BA466" s="144">
        <v>42814</v>
      </c>
      <c r="BB466" s="247" t="str">
        <f ca="1" t="shared" si="40"/>
        <v>No Vigente</v>
      </c>
      <c r="BC466" s="143" t="s">
        <v>77</v>
      </c>
      <c r="BD466" s="144">
        <v>43829</v>
      </c>
      <c r="BE466" s="144">
        <v>43922</v>
      </c>
      <c r="BF466" s="251" t="str">
        <f ca="1" t="shared" si="41"/>
        <v>activo</v>
      </c>
      <c r="BG466" s="193"/>
    </row>
    <row r="467" s="129" customFormat="1" ht="15" customHeight="1" spans="1:59">
      <c r="A467" s="145" t="s">
        <v>1277</v>
      </c>
      <c r="B467" s="146" t="s">
        <v>1278</v>
      </c>
      <c r="C467" s="146">
        <v>600</v>
      </c>
      <c r="D467" s="147">
        <v>20812</v>
      </c>
      <c r="E467" s="175">
        <f ca="1" t="shared" si="42"/>
        <v>43990</v>
      </c>
      <c r="F467" s="176">
        <f ca="1" t="shared" si="43"/>
        <v>23178</v>
      </c>
      <c r="G467" s="177">
        <f ca="1" t="shared" si="44"/>
        <v>63</v>
      </c>
      <c r="H46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67" s="146">
        <v>1</v>
      </c>
      <c r="J467" s="147">
        <v>38797</v>
      </c>
      <c r="K467" s="146" t="s">
        <v>59</v>
      </c>
      <c r="L467" s="146" t="s">
        <v>60</v>
      </c>
      <c r="M467" s="146" t="s">
        <v>61</v>
      </c>
      <c r="N467" s="146" t="s">
        <v>62</v>
      </c>
      <c r="O467" s="146" t="s">
        <v>62</v>
      </c>
      <c r="P467" s="143" t="s">
        <v>63</v>
      </c>
      <c r="Q467" s="143" t="s">
        <v>63</v>
      </c>
      <c r="R467" s="146">
        <v>71.5</v>
      </c>
      <c r="S467" s="146">
        <v>73</v>
      </c>
      <c r="T467" s="146" t="s">
        <v>64</v>
      </c>
      <c r="U467" s="146">
        <v>120</v>
      </c>
      <c r="V467" s="178" t="str">
        <f>CHOOSE(MATCH(U:U,{0,1,140,150,160,800000000}),"VACIO","140 y -","140-150","150-160","&gt;160","")</f>
        <v>140 y -</v>
      </c>
      <c r="W467" s="146">
        <v>70</v>
      </c>
      <c r="X467" s="178" t="str">
        <f>CHOOSE(MATCH(W:W,{0,1,90,120,800000000}),"VACIO","90 y -","90-120","&gt;120","")</f>
        <v>90 y -</v>
      </c>
      <c r="Y467" s="146" t="s">
        <v>63</v>
      </c>
      <c r="Z467" s="146" t="s">
        <v>65</v>
      </c>
      <c r="AA467" s="146" t="s">
        <v>65</v>
      </c>
      <c r="AB467" s="146" t="s">
        <v>63</v>
      </c>
      <c r="AC467" s="146" t="s">
        <v>72</v>
      </c>
      <c r="AD467" s="196" t="s">
        <v>73</v>
      </c>
      <c r="AE467" s="197"/>
      <c r="AF467" s="197"/>
      <c r="AG467" s="219" t="s">
        <v>63</v>
      </c>
      <c r="AH467" s="219"/>
      <c r="AI467" s="197"/>
      <c r="AJ467" s="218">
        <v>90</v>
      </c>
      <c r="AK467" s="147">
        <v>43697</v>
      </c>
      <c r="AL467" s="146">
        <v>129</v>
      </c>
      <c r="AM467" s="146">
        <v>64</v>
      </c>
      <c r="AN467" s="178" t="str">
        <f>CHOOSE(MATCH(AM:AM,{0;1;100;800000000}),"VACIO","100 y -","100 y +","")</f>
        <v>100 y -</v>
      </c>
      <c r="AO467" s="146">
        <v>45</v>
      </c>
      <c r="AP467" s="146">
        <v>98</v>
      </c>
      <c r="AQ467" s="146"/>
      <c r="AR467" s="178" t="str">
        <f>CHOOSE(MATCH(AQ:AQ,{0,1,7,8,9,12,30}),"VACIO","7 y -","7-8","8-9","9-12","&gt;12","")</f>
        <v>VACIO</v>
      </c>
      <c r="AS467" s="146">
        <v>1</v>
      </c>
      <c r="AT467" s="178" t="str">
        <f>CHOOSE(MATCH(AS:AS,{0,0.1,30,80000000}),"VACIO","30 y -","30 y +","")</f>
        <v>30 y -</v>
      </c>
      <c r="AU467" s="146">
        <v>0.7</v>
      </c>
      <c r="AV467" s="236">
        <v>1.9</v>
      </c>
      <c r="AW467" s="178" t="str">
        <f>CHOOSE(MATCH(AV:AV,{0,0.1,30,80000000}),"VACIO","30 y -","30 y +","")</f>
        <v>30 y -</v>
      </c>
      <c r="AX467" s="242">
        <v>92</v>
      </c>
      <c r="AY467" s="178" t="str">
        <f ca="1">CHOOSE(MATCH(AX:AX,{0,1,15,30,45,60,80000000}),"VACIO","15 y -","15-29","30-44","45-59","60 y +","")</f>
        <v>60 y +</v>
      </c>
      <c r="AZ467" s="146" t="s">
        <v>76</v>
      </c>
      <c r="BA467" s="147"/>
      <c r="BB467" s="247" t="str">
        <f ca="1" t="shared" si="40"/>
        <v>No Vigente</v>
      </c>
      <c r="BC467" s="146"/>
      <c r="BD467" s="147">
        <v>43712</v>
      </c>
      <c r="BE467" s="147">
        <v>44075</v>
      </c>
      <c r="BF467" s="251" t="str">
        <f ca="1" t="shared" si="41"/>
        <v>activo</v>
      </c>
      <c r="BG467" s="254"/>
    </row>
    <row r="468" s="52" customFormat="1" ht="15" customHeight="1" spans="1:59">
      <c r="A468" s="55" t="s">
        <v>1279</v>
      </c>
      <c r="B468" s="56" t="s">
        <v>1280</v>
      </c>
      <c r="C468" s="56">
        <v>654</v>
      </c>
      <c r="D468" s="57">
        <v>23676</v>
      </c>
      <c r="E468" s="175">
        <f ca="1" t="shared" si="42"/>
        <v>43990</v>
      </c>
      <c r="F468" s="176">
        <f ca="1" t="shared" si="43"/>
        <v>20314</v>
      </c>
      <c r="G468" s="64">
        <f ca="1" t="shared" si="44"/>
        <v>55</v>
      </c>
      <c r="H468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68" s="56">
        <v>1</v>
      </c>
      <c r="J468" s="57">
        <v>42495</v>
      </c>
      <c r="K468" s="56" t="s">
        <v>59</v>
      </c>
      <c r="L468" s="56" t="s">
        <v>60</v>
      </c>
      <c r="M468" s="56" t="s">
        <v>174</v>
      </c>
      <c r="N468" s="56"/>
      <c r="O468" s="56"/>
      <c r="P468" s="56" t="s">
        <v>63</v>
      </c>
      <c r="Q468" s="56" t="s">
        <v>63</v>
      </c>
      <c r="R468" s="56">
        <v>83</v>
      </c>
      <c r="S468" s="56">
        <v>85.4</v>
      </c>
      <c r="T468" s="56" t="s">
        <v>64</v>
      </c>
      <c r="U468" s="56">
        <v>140</v>
      </c>
      <c r="V468" s="178" t="str">
        <f>CHOOSE(MATCH(U:U,{0,1,140,150,160,800000000}),"VACIO","140 y -","140-150","150-160","&gt;160","")</f>
        <v>140-150</v>
      </c>
      <c r="W468" s="56">
        <v>80</v>
      </c>
      <c r="X468" s="178" t="str">
        <f>CHOOSE(MATCH(W:W,{0,1,90,120,800000000}),"VACIO","90 y -","90-120","&gt;120","")</f>
        <v>90 y -</v>
      </c>
      <c r="Y468" s="56" t="s">
        <v>63</v>
      </c>
      <c r="Z468" s="56" t="s">
        <v>65</v>
      </c>
      <c r="AA468" s="56" t="s">
        <v>63</v>
      </c>
      <c r="AB468" s="56" t="s">
        <v>65</v>
      </c>
      <c r="AC468" s="56" t="s">
        <v>72</v>
      </c>
      <c r="AD468" s="72" t="s">
        <v>67</v>
      </c>
      <c r="AE468" s="73"/>
      <c r="AF468" s="73"/>
      <c r="AG468" s="78"/>
      <c r="AH468" s="78"/>
      <c r="AI468" s="73"/>
      <c r="AJ468" s="79">
        <v>103</v>
      </c>
      <c r="AK468" s="57">
        <v>43041</v>
      </c>
      <c r="AL468" s="56">
        <v>257</v>
      </c>
      <c r="AM468" s="56">
        <v>177</v>
      </c>
      <c r="AN468" s="178" t="str">
        <f>CHOOSE(MATCH(AM:AM,{0,1,100,800000000}),"VACIO","100 y -","100 y +","")</f>
        <v>100 y +</v>
      </c>
      <c r="AO468" s="56">
        <v>44</v>
      </c>
      <c r="AP468" s="56">
        <v>180</v>
      </c>
      <c r="AQ468" s="56"/>
      <c r="AR468" s="178" t="str">
        <f>CHOOSE(MATCH(AQ:AQ,{0,1,7,8,9,12,30}),"VACIO","7 y -","7-8","8-9","9-12","&gt;12","")</f>
        <v>VACIO</v>
      </c>
      <c r="AS468" s="56"/>
      <c r="AT468" s="178" t="str">
        <f>CHOOSE(MATCH(AS:AS,{0;0.1;30;80000000}),"VACIO","30 y -","30 y +","")</f>
        <v>VACIO</v>
      </c>
      <c r="AU468" s="56">
        <v>0.6</v>
      </c>
      <c r="AV468" s="81"/>
      <c r="AW468" s="178" t="str">
        <f>CHOOSE(MATCH(AV:AV,{0,0.1,30,80000000}),"VACIO","30 y -","30 y +","")</f>
        <v>VACIO</v>
      </c>
      <c r="AX468" s="83">
        <v>104</v>
      </c>
      <c r="AY468" s="178" t="str">
        <f ca="1">CHOOSE(MATCH(AX:AX,{0,1,15,30,45,60,80000000}),"VACIO","15 y -","15-29","30-44","45-59","60 y +","")</f>
        <v>60 y +</v>
      </c>
      <c r="AZ468" s="56" t="s">
        <v>76</v>
      </c>
      <c r="BA468" s="57"/>
      <c r="BB468" s="85" t="str">
        <f ca="1" t="shared" si="40"/>
        <v>No Vigente</v>
      </c>
      <c r="BC468" s="56"/>
      <c r="BD468" s="57">
        <v>43563</v>
      </c>
      <c r="BE468" s="57">
        <v>43586</v>
      </c>
      <c r="BF468" s="252" t="str">
        <f ca="1" t="shared" si="41"/>
        <v>pasivo</v>
      </c>
      <c r="BG468" s="72"/>
    </row>
    <row r="469" s="129" customFormat="1" ht="13.5" customHeight="1" spans="1:59">
      <c r="A469" s="142" t="s">
        <v>1281</v>
      </c>
      <c r="B469" s="143" t="s">
        <v>1282</v>
      </c>
      <c r="C469" s="143">
        <v>7064</v>
      </c>
      <c r="D469" s="144">
        <v>26896</v>
      </c>
      <c r="E469" s="175">
        <f ca="1" t="shared" si="42"/>
        <v>43990</v>
      </c>
      <c r="F469" s="176">
        <f ca="1" t="shared" si="43"/>
        <v>17094</v>
      </c>
      <c r="G469" s="177">
        <f ca="1" t="shared" si="44"/>
        <v>46</v>
      </c>
      <c r="H469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469" s="143">
        <v>1</v>
      </c>
      <c r="J469" s="144">
        <v>43277</v>
      </c>
      <c r="K469" s="143" t="s">
        <v>101</v>
      </c>
      <c r="L469" s="143" t="s">
        <v>70</v>
      </c>
      <c r="M469" s="143"/>
      <c r="N469" s="143" t="s">
        <v>62</v>
      </c>
      <c r="O469" s="143" t="s">
        <v>62</v>
      </c>
      <c r="P469" s="143" t="s">
        <v>63</v>
      </c>
      <c r="Q469" s="143" t="s">
        <v>63</v>
      </c>
      <c r="R469" s="143">
        <v>76.5</v>
      </c>
      <c r="S469" s="143">
        <v>82.9</v>
      </c>
      <c r="T469" s="146" t="s">
        <v>76</v>
      </c>
      <c r="U469" s="143">
        <v>128</v>
      </c>
      <c r="V469" s="178" t="str">
        <f>CHOOSE(MATCH(U:U,{0,1,140,150,160,800000000}),"VACIO","140 y -","140-150","150-160","&gt;160","")</f>
        <v>140 y -</v>
      </c>
      <c r="W469" s="143">
        <v>80</v>
      </c>
      <c r="X469" s="178" t="str">
        <f>CHOOSE(MATCH(W:W,{0,1,90,120,800000000}),"VACIO","90 y -","90-120","&gt;120","")</f>
        <v>90 y -</v>
      </c>
      <c r="Y469" s="143" t="s">
        <v>65</v>
      </c>
      <c r="Z469" s="143" t="s">
        <v>63</v>
      </c>
      <c r="AA469" s="143" t="s">
        <v>63</v>
      </c>
      <c r="AB469" s="143" t="s">
        <v>63</v>
      </c>
      <c r="AC469" s="143" t="s">
        <v>72</v>
      </c>
      <c r="AD469" s="193" t="s">
        <v>73</v>
      </c>
      <c r="AE469" s="194">
        <v>43277</v>
      </c>
      <c r="AF469" s="195" t="s">
        <v>355</v>
      </c>
      <c r="AG469" s="216" t="s">
        <v>65</v>
      </c>
      <c r="AH469" s="216"/>
      <c r="AI469" s="195"/>
      <c r="AJ469" s="217">
        <v>176</v>
      </c>
      <c r="AK469" s="144">
        <v>43277</v>
      </c>
      <c r="AL469" s="143">
        <v>179</v>
      </c>
      <c r="AM469" s="143">
        <v>112</v>
      </c>
      <c r="AN469" s="178" t="str">
        <f>CHOOSE(MATCH(AM:AM,{0,1,100,800000000}),"VACIO","100 y -","100 y +","")</f>
        <v>100 y +</v>
      </c>
      <c r="AO469" s="143">
        <v>34</v>
      </c>
      <c r="AP469" s="143">
        <v>167</v>
      </c>
      <c r="AQ469" s="143">
        <v>8.4</v>
      </c>
      <c r="AR469" s="178" t="str">
        <f>CHOOSE(MATCH(AQ:AQ,{0,1,7,8,9,12,30}),"VACIO","7 y -","7-8","8-9","9-12","&gt;12","")</f>
        <v>8-9</v>
      </c>
      <c r="AS469" s="143">
        <v>23</v>
      </c>
      <c r="AT469" s="178" t="str">
        <f>CHOOSE(MATCH(AS:AS,{0,0.1,30,80000000}),"VACIO","30 y -","30 y +","")</f>
        <v>30 y -</v>
      </c>
      <c r="AU469" s="143">
        <v>0.7</v>
      </c>
      <c r="AV469" s="236"/>
      <c r="AW469" s="178" t="str">
        <f>CHOOSE(MATCH(AV:AV,{0,0.1,30,80000000}),"VACIO","30 y -","30 y +","")</f>
        <v>VACIO</v>
      </c>
      <c r="AX469" s="242">
        <v>114</v>
      </c>
      <c r="AY469" s="178" t="str">
        <f ca="1">CHOOSE(MATCH(AX:AX,{0,1,15,30,45,60,80000000}),"VACIO","15 y -","15-29","30-44","45-59","60 y +","")</f>
        <v>60 y +</v>
      </c>
      <c r="AZ469" s="143"/>
      <c r="BA469" s="144"/>
      <c r="BB469" s="247" t="str">
        <f ca="1" t="shared" si="40"/>
        <v>No Vigente</v>
      </c>
      <c r="BC469" s="143"/>
      <c r="BD469" s="144">
        <v>43621</v>
      </c>
      <c r="BE469" s="144">
        <v>43678</v>
      </c>
      <c r="BF469" s="251" t="str">
        <f ca="1" t="shared" si="41"/>
        <v>activo</v>
      </c>
      <c r="BG469" s="193"/>
    </row>
    <row r="470" s="129" customFormat="1" ht="15" customHeight="1" spans="1:59">
      <c r="A470" s="145" t="s">
        <v>1283</v>
      </c>
      <c r="B470" s="146" t="s">
        <v>1284</v>
      </c>
      <c r="C470" s="146">
        <v>3330</v>
      </c>
      <c r="D470" s="147">
        <v>27828</v>
      </c>
      <c r="E470" s="175">
        <f ca="1" t="shared" si="42"/>
        <v>43990</v>
      </c>
      <c r="F470" s="176">
        <f ca="1" t="shared" si="43"/>
        <v>16162</v>
      </c>
      <c r="G470" s="177">
        <f ca="1" t="shared" si="44"/>
        <v>44</v>
      </c>
      <c r="H470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470" s="146">
        <v>1</v>
      </c>
      <c r="J470" s="147">
        <v>40448</v>
      </c>
      <c r="K470" s="146" t="s">
        <v>101</v>
      </c>
      <c r="L470" s="146" t="s">
        <v>102</v>
      </c>
      <c r="M470" s="146" t="s">
        <v>149</v>
      </c>
      <c r="N470" s="146" t="s">
        <v>62</v>
      </c>
      <c r="O470" s="146" t="s">
        <v>62</v>
      </c>
      <c r="P470" s="143" t="s">
        <v>63</v>
      </c>
      <c r="Q470" s="143" t="s">
        <v>63</v>
      </c>
      <c r="R470" s="146">
        <v>81.7</v>
      </c>
      <c r="S470" s="146">
        <v>85.5</v>
      </c>
      <c r="T470" s="146" t="s">
        <v>64</v>
      </c>
      <c r="U470" s="146">
        <v>158</v>
      </c>
      <c r="V470" s="178" t="str">
        <f>CHOOSE(MATCH(U:U,{0,1,140,150,160,800000000}),"VACIO","140 y -","140-150","150-160","&gt;160","")</f>
        <v>150-160</v>
      </c>
      <c r="W470" s="146">
        <v>90</v>
      </c>
      <c r="X470" s="178" t="str">
        <f>CHOOSE(MATCH(W:W,{0,1,90,120,800000000}),"VACIO","90 y -","90-120","&gt;120","")</f>
        <v>90-120</v>
      </c>
      <c r="Y470" s="146" t="s">
        <v>63</v>
      </c>
      <c r="Z470" s="146" t="s">
        <v>65</v>
      </c>
      <c r="AA470" s="146" t="s">
        <v>65</v>
      </c>
      <c r="AB470" s="146" t="s">
        <v>63</v>
      </c>
      <c r="AC470" s="146" t="s">
        <v>72</v>
      </c>
      <c r="AD470" s="196" t="s">
        <v>73</v>
      </c>
      <c r="AE470" s="198">
        <v>43473</v>
      </c>
      <c r="AF470" s="197" t="s">
        <v>74</v>
      </c>
      <c r="AG470" s="219" t="s">
        <v>63</v>
      </c>
      <c r="AH470" s="219"/>
      <c r="AI470" s="198"/>
      <c r="AJ470" s="218">
        <v>142</v>
      </c>
      <c r="AK470" s="147">
        <v>43691</v>
      </c>
      <c r="AL470" s="146">
        <v>208</v>
      </c>
      <c r="AM470" s="146">
        <v>134</v>
      </c>
      <c r="AN470" s="178" t="str">
        <f>CHOOSE(MATCH(AM:AM,{0,1,100,800000000}),"VACIO","100 y -","100 y +","")</f>
        <v>100 y +</v>
      </c>
      <c r="AO470" s="146">
        <v>44</v>
      </c>
      <c r="AP470" s="146">
        <v>150</v>
      </c>
      <c r="AQ470" s="146">
        <v>7.9</v>
      </c>
      <c r="AR470" s="178" t="str">
        <f>CHOOSE(MATCH(AQ:AQ,{0,1,7,8,9,12,30}),"VACIO","7 y -","7-8","8-9","9-12","&gt;12","")</f>
        <v>7-8</v>
      </c>
      <c r="AS470" s="146">
        <v>23</v>
      </c>
      <c r="AT470" s="178" t="str">
        <f>CHOOSE(MATCH(AS:AS,{0,0.1,30,80000000}),"VACIO","30 y -","30 y +","")</f>
        <v>30 y -</v>
      </c>
      <c r="AU470" s="146">
        <v>0.8</v>
      </c>
      <c r="AV470" s="236">
        <f>IFERROR(AS:AS/AU:AU,"")</f>
        <v>28.75</v>
      </c>
      <c r="AW470" s="178" t="str">
        <f>CHOOSE(MATCH(AV:AV,{0,0.1,30,80000000}),"VACIO","30 y -","30 y +","")</f>
        <v>30 y -</v>
      </c>
      <c r="AX470" s="242">
        <v>111</v>
      </c>
      <c r="AY470" s="178" t="str">
        <f ca="1">CHOOSE(MATCH(AX:AX,{0,1,15,30,45,60,80000000}),"VACIO","15 y -","15-29","30-44","45-59","60 y +","")</f>
        <v>60 y +</v>
      </c>
      <c r="AZ470" s="146"/>
      <c r="BA470" s="147">
        <v>43209</v>
      </c>
      <c r="BB470" s="247" t="str">
        <f ca="1" t="shared" si="40"/>
        <v>No Vigente</v>
      </c>
      <c r="BC470" s="146" t="s">
        <v>77</v>
      </c>
      <c r="BD470" s="147">
        <v>43691</v>
      </c>
      <c r="BE470" s="147">
        <v>43770</v>
      </c>
      <c r="BF470" s="251" t="str">
        <f ca="1" t="shared" si="41"/>
        <v>activo</v>
      </c>
      <c r="BG470" s="196"/>
    </row>
    <row r="471" s="129" customFormat="1" ht="15" customHeight="1" spans="1:59">
      <c r="A471" s="145" t="s">
        <v>1285</v>
      </c>
      <c r="B471" s="146" t="s">
        <v>1286</v>
      </c>
      <c r="C471" s="146">
        <v>5113</v>
      </c>
      <c r="D471" s="147">
        <v>14425</v>
      </c>
      <c r="E471" s="175">
        <f ca="1" t="shared" si="42"/>
        <v>43990</v>
      </c>
      <c r="F471" s="176">
        <f ca="1" t="shared" si="43"/>
        <v>29565</v>
      </c>
      <c r="G471" s="177">
        <f ca="1" t="shared" si="44"/>
        <v>80</v>
      </c>
      <c r="H47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471" s="146">
        <v>1</v>
      </c>
      <c r="J471" s="147">
        <v>40203</v>
      </c>
      <c r="K471" s="146" t="s">
        <v>59</v>
      </c>
      <c r="L471" s="146" t="s">
        <v>102</v>
      </c>
      <c r="M471" s="146" t="s">
        <v>1287</v>
      </c>
      <c r="N471" s="146" t="s">
        <v>62</v>
      </c>
      <c r="O471" s="146" t="s">
        <v>62</v>
      </c>
      <c r="P471" s="143" t="s">
        <v>63</v>
      </c>
      <c r="Q471" s="143" t="s">
        <v>65</v>
      </c>
      <c r="R471" s="146">
        <v>69</v>
      </c>
      <c r="S471" s="146">
        <v>68.5</v>
      </c>
      <c r="T471" s="146" t="s">
        <v>64</v>
      </c>
      <c r="U471" s="146">
        <v>144</v>
      </c>
      <c r="V471" s="178" t="str">
        <f>CHOOSE(MATCH(U:U,{0,1,140,150,160,800000000}),"VACIO","140 y -","140-150","150-160","&gt;160","")</f>
        <v>140-150</v>
      </c>
      <c r="W471" s="146">
        <v>82</v>
      </c>
      <c r="X471" s="178" t="str">
        <f>CHOOSE(MATCH(W:W,{0,1,90,120,800000000}),"VACIO","90 y -","90-120","&gt;120","")</f>
        <v>90 y -</v>
      </c>
      <c r="Y471" s="146" t="s">
        <v>63</v>
      </c>
      <c r="Z471" s="146" t="s">
        <v>65</v>
      </c>
      <c r="AA471" s="146" t="s">
        <v>65</v>
      </c>
      <c r="AB471" s="146" t="s">
        <v>63</v>
      </c>
      <c r="AC471" s="146" t="s">
        <v>72</v>
      </c>
      <c r="AD471" s="196" t="s">
        <v>73</v>
      </c>
      <c r="AE471" s="198">
        <v>43826</v>
      </c>
      <c r="AF471" s="197" t="s">
        <v>74</v>
      </c>
      <c r="AG471" s="219" t="s">
        <v>63</v>
      </c>
      <c r="AH471" s="219" t="s">
        <v>281</v>
      </c>
      <c r="AI471" s="198">
        <v>43553</v>
      </c>
      <c r="AJ471" s="218">
        <v>161</v>
      </c>
      <c r="AK471" s="147">
        <v>43629</v>
      </c>
      <c r="AL471" s="146">
        <v>238</v>
      </c>
      <c r="AM471" s="146">
        <v>312</v>
      </c>
      <c r="AN471" s="178" t="str">
        <f>CHOOSE(MATCH(AM:AM,{0,1,100,800000000}),"VACIO","100 y -","100 y +","")</f>
        <v>100 y +</v>
      </c>
      <c r="AO471" s="146">
        <v>149.8</v>
      </c>
      <c r="AP471" s="146">
        <v>156</v>
      </c>
      <c r="AQ471" s="146">
        <v>6.5</v>
      </c>
      <c r="AR471" s="178" t="str">
        <f>CHOOSE(MATCH(AQ:AQ,{0,1,7,8,9,12,30}),"VACIO","7 y -","7-8","8-9","9-12","&gt;12","")</f>
        <v>7 y -</v>
      </c>
      <c r="AS471" s="146">
        <v>1</v>
      </c>
      <c r="AT471" s="178" t="str">
        <f>CHOOSE(MATCH(AS:AS,{0,0.1,30,80000000}),"VACIO","30 y -","30 y +","")</f>
        <v>30 y -</v>
      </c>
      <c r="AU471" s="146">
        <v>0.9</v>
      </c>
      <c r="AV471" s="236">
        <v>8.05</v>
      </c>
      <c r="AW471" s="178" t="str">
        <f>CHOOSE(MATCH(AV:AV,{0,0.1,30,80000000}),"VACIO","30 y -","30 y +","")</f>
        <v>30 y -</v>
      </c>
      <c r="AX471" s="242">
        <v>61.3</v>
      </c>
      <c r="AY471" s="178" t="str">
        <f ca="1">CHOOSE(MATCH(AX:AX,{0,1,15,30,45,60,80000000}),"VACIO","15 y -","15-29","30-44","45-59","60 y +","")</f>
        <v>60 y +</v>
      </c>
      <c r="AZ471" s="146" t="s">
        <v>76</v>
      </c>
      <c r="BA471" s="147">
        <v>42892</v>
      </c>
      <c r="BB471" s="247" t="str">
        <f ca="1" t="shared" si="40"/>
        <v>No Vigente</v>
      </c>
      <c r="BC471" s="146" t="s">
        <v>77</v>
      </c>
      <c r="BD471" s="147">
        <v>43826</v>
      </c>
      <c r="BE471" s="147">
        <v>43862</v>
      </c>
      <c r="BF471" s="251" t="str">
        <f ca="1" t="shared" si="41"/>
        <v>activo</v>
      </c>
      <c r="BG471" s="196"/>
    </row>
    <row r="472" s="129" customFormat="1" customHeight="1" spans="1:59">
      <c r="A472" s="154" t="s">
        <v>1288</v>
      </c>
      <c r="B472" s="155" t="s">
        <v>1289</v>
      </c>
      <c r="C472" s="155">
        <v>1282</v>
      </c>
      <c r="D472" s="156">
        <v>27118</v>
      </c>
      <c r="E472" s="175">
        <f ca="1" t="shared" si="42"/>
        <v>43990</v>
      </c>
      <c r="F472" s="176">
        <f ca="1" t="shared" si="43"/>
        <v>16872</v>
      </c>
      <c r="G472" s="177">
        <f ca="1" t="shared" si="44"/>
        <v>46</v>
      </c>
      <c r="H472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472" s="183">
        <v>1</v>
      </c>
      <c r="J472" s="156">
        <v>41276</v>
      </c>
      <c r="K472" s="183" t="s">
        <v>59</v>
      </c>
      <c r="L472" s="183" t="s">
        <v>60</v>
      </c>
      <c r="M472" s="183"/>
      <c r="N472" s="183"/>
      <c r="O472" s="183"/>
      <c r="P472" s="143" t="s">
        <v>63</v>
      </c>
      <c r="Q472" s="143" t="s">
        <v>63</v>
      </c>
      <c r="R472" s="155">
        <v>71</v>
      </c>
      <c r="S472" s="155">
        <v>73.5</v>
      </c>
      <c r="T472" s="183" t="s">
        <v>64</v>
      </c>
      <c r="U472" s="155">
        <v>141</v>
      </c>
      <c r="V472" s="178" t="str">
        <f>CHOOSE(MATCH(U:U,{0,1,140,150,160,800000000}),"VACIO","140 y -","140-150","150-160","&gt;160","")</f>
        <v>140-150</v>
      </c>
      <c r="W472" s="155">
        <v>95</v>
      </c>
      <c r="X472" s="178" t="str">
        <f>CHOOSE(MATCH(W:W,{0,1,90,120,800000000}),"VACIO","90 y -","90-120","&gt;120","")</f>
        <v>90-120</v>
      </c>
      <c r="Y472" s="183" t="s">
        <v>63</v>
      </c>
      <c r="Z472" s="183" t="s">
        <v>65</v>
      </c>
      <c r="AA472" s="183" t="s">
        <v>65</v>
      </c>
      <c r="AB472" s="183" t="s">
        <v>63</v>
      </c>
      <c r="AC472" s="183" t="s">
        <v>72</v>
      </c>
      <c r="AD472" s="202" t="s">
        <v>67</v>
      </c>
      <c r="AE472" s="204"/>
      <c r="AF472" s="204"/>
      <c r="AG472" s="222"/>
      <c r="AH472" s="222"/>
      <c r="AI472" s="204"/>
      <c r="AJ472" s="223">
        <v>99</v>
      </c>
      <c r="AK472" s="156">
        <v>42880</v>
      </c>
      <c r="AL472" s="155">
        <v>156</v>
      </c>
      <c r="AM472" s="155">
        <v>100</v>
      </c>
      <c r="AN472" s="178" t="str">
        <f>CHOOSE(MATCH(AM:AM,{0,1,100,800000000}),"VACIO","100 y -","100 y +","")</f>
        <v>100 y +</v>
      </c>
      <c r="AO472" s="155">
        <v>38</v>
      </c>
      <c r="AP472" s="155">
        <v>83</v>
      </c>
      <c r="AQ472" s="155"/>
      <c r="AR472" s="178" t="str">
        <f>CHOOSE(MATCH(AQ:AQ,{0,1,7,8,9,12,30}),"VACIO","7 y -","7-8","8-9","9-12","&gt;12","")</f>
        <v>VACIO</v>
      </c>
      <c r="AS472" s="155"/>
      <c r="AT472" s="178" t="str">
        <f>CHOOSE(MATCH(AS:AS,{0,0.1,30,80000000}),"VACIO","30 y -","30 y +","")</f>
        <v>VACIO</v>
      </c>
      <c r="AU472" s="155">
        <v>0.7</v>
      </c>
      <c r="AV472" s="236"/>
      <c r="AW472" s="178" t="str">
        <f>CHOOSE(MATCH(AV:AV,{0,0.1,30,80000000}),"VACIO","30 y -","30 y +","")</f>
        <v>VACIO</v>
      </c>
      <c r="AX472" s="242">
        <v>106</v>
      </c>
      <c r="AY472" s="178" t="str">
        <f ca="1">CHOOSE(MATCH(AX:AX,{0,1,15,30,45,60,80000000}),"VACIO","15 y -","15-29","30-44","45-59","60 y +","")</f>
        <v>60 y +</v>
      </c>
      <c r="AZ472" s="183"/>
      <c r="BA472" s="156"/>
      <c r="BB472" s="247" t="str">
        <f ca="1" t="shared" si="40"/>
        <v>No Vigente</v>
      </c>
      <c r="BC472" s="183"/>
      <c r="BD472" s="156">
        <v>43893</v>
      </c>
      <c r="BE472" s="156">
        <v>43922</v>
      </c>
      <c r="BF472" s="251" t="str">
        <f ca="1" t="shared" si="41"/>
        <v>activo</v>
      </c>
      <c r="BG472" s="196"/>
    </row>
    <row r="473" s="129" customFormat="1" ht="15" customHeight="1" spans="1:59">
      <c r="A473" s="145" t="s">
        <v>1290</v>
      </c>
      <c r="B473" s="146" t="s">
        <v>1291</v>
      </c>
      <c r="C473" s="146">
        <v>55</v>
      </c>
      <c r="D473" s="147">
        <v>17555</v>
      </c>
      <c r="E473" s="175">
        <f ca="1" t="shared" si="42"/>
        <v>43990</v>
      </c>
      <c r="F473" s="176">
        <f ca="1" t="shared" si="43"/>
        <v>26435</v>
      </c>
      <c r="G473" s="177">
        <f ca="1" t="shared" si="44"/>
        <v>72</v>
      </c>
      <c r="H47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73" s="146">
        <v>1</v>
      </c>
      <c r="J473" s="147">
        <v>39981</v>
      </c>
      <c r="K473" s="146" t="s">
        <v>59</v>
      </c>
      <c r="L473" s="146" t="s">
        <v>102</v>
      </c>
      <c r="M473" s="146"/>
      <c r="N473" s="146" t="s">
        <v>62</v>
      </c>
      <c r="O473" s="146" t="s">
        <v>62</v>
      </c>
      <c r="P473" s="143" t="s">
        <v>63</v>
      </c>
      <c r="Q473" s="143" t="s">
        <v>63</v>
      </c>
      <c r="R473" s="146">
        <v>78.5</v>
      </c>
      <c r="S473" s="146">
        <v>72</v>
      </c>
      <c r="T473" s="146" t="s">
        <v>85</v>
      </c>
      <c r="U473" s="146">
        <v>138</v>
      </c>
      <c r="V473" s="178" t="str">
        <f>CHOOSE(MATCH(U:U,{0,1,140,150,160,800000000}),"VACIO","140 y -","140-150","150-160","&gt;160","")</f>
        <v>140 y -</v>
      </c>
      <c r="W473" s="146">
        <v>90</v>
      </c>
      <c r="X473" s="178" t="str">
        <f>CHOOSE(MATCH(W:W,{0,1,90,120,800000000}),"VACIO","90 y -","90-120","&gt;120","")</f>
        <v>90-120</v>
      </c>
      <c r="Y473" s="146" t="s">
        <v>63</v>
      </c>
      <c r="Z473" s="146" t="s">
        <v>63</v>
      </c>
      <c r="AA473" s="146" t="s">
        <v>65</v>
      </c>
      <c r="AB473" s="146" t="s">
        <v>65</v>
      </c>
      <c r="AC473" s="146" t="s">
        <v>72</v>
      </c>
      <c r="AD473" s="196" t="s">
        <v>73</v>
      </c>
      <c r="AE473" s="198">
        <v>43507</v>
      </c>
      <c r="AF473" s="197" t="s">
        <v>74</v>
      </c>
      <c r="AG473" s="219" t="s">
        <v>63</v>
      </c>
      <c r="AH473" s="372" t="s">
        <v>669</v>
      </c>
      <c r="AI473" s="373">
        <v>43718</v>
      </c>
      <c r="AJ473" s="218">
        <v>122</v>
      </c>
      <c r="AK473" s="147">
        <v>43706</v>
      </c>
      <c r="AL473" s="146">
        <v>132</v>
      </c>
      <c r="AM473" s="146">
        <v>72</v>
      </c>
      <c r="AN473" s="178" t="str">
        <f>CHOOSE(MATCH(AM:AM,{0,1,100,800000000}),"VACIO","100 y -","100 y +","")</f>
        <v>100 y -</v>
      </c>
      <c r="AO473" s="146">
        <v>47</v>
      </c>
      <c r="AP473" s="146">
        <v>70</v>
      </c>
      <c r="AQ473" s="146">
        <v>6.1</v>
      </c>
      <c r="AR473" s="178" t="str">
        <f>CHOOSE(MATCH(AQ:AQ,{0,1,7,8,9,12,30}),"VACIO","7 y -","7-8","8-9","9-12","&gt;12","")</f>
        <v>7 y -</v>
      </c>
      <c r="AS473" s="146">
        <v>1</v>
      </c>
      <c r="AT473" s="178" t="str">
        <f>CHOOSE(MATCH(AS:AS,{0,0.1,30,80000000}),"VACIO","30 y -","30 y +","")</f>
        <v>30 y -</v>
      </c>
      <c r="AU473" s="146">
        <v>0.8</v>
      </c>
      <c r="AV473" s="236">
        <v>20</v>
      </c>
      <c r="AW473" s="178" t="str">
        <f>CHOOSE(MATCH(AV:AV,{0,0.1,30,80000000}),"VACIO","30 y -","30 y +","")</f>
        <v>30 y -</v>
      </c>
      <c r="AX473" s="242">
        <v>74</v>
      </c>
      <c r="AY473" s="178" t="str">
        <f ca="1">CHOOSE(MATCH(AX:AX,{0,1,15,30,45,60,80000000}),"VACIO","15 y -","15-29","30-44","45-59","60 y +","")</f>
        <v>60 y +</v>
      </c>
      <c r="AZ473" s="146" t="s">
        <v>76</v>
      </c>
      <c r="BA473" s="147">
        <v>43228</v>
      </c>
      <c r="BB473" s="247" t="str">
        <f ca="1" t="shared" si="40"/>
        <v>No Vigente</v>
      </c>
      <c r="BC473" s="146" t="s">
        <v>77</v>
      </c>
      <c r="BD473" s="147">
        <v>43817</v>
      </c>
      <c r="BE473" s="147">
        <v>43862</v>
      </c>
      <c r="BF473" s="251" t="str">
        <f ca="1" t="shared" si="41"/>
        <v>activo</v>
      </c>
      <c r="BG473" s="265"/>
    </row>
    <row r="474" s="129" customFormat="1" ht="15" customHeight="1" spans="1:59">
      <c r="A474" s="142" t="s">
        <v>1292</v>
      </c>
      <c r="B474" s="143" t="s">
        <v>1293</v>
      </c>
      <c r="C474" s="143">
        <v>328</v>
      </c>
      <c r="D474" s="144">
        <v>29537</v>
      </c>
      <c r="E474" s="175">
        <f ca="1" t="shared" si="42"/>
        <v>43990</v>
      </c>
      <c r="F474" s="176">
        <f ca="1" t="shared" si="43"/>
        <v>14453</v>
      </c>
      <c r="G474" s="177">
        <f ca="1" t="shared" si="44"/>
        <v>39</v>
      </c>
      <c r="H474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474" s="143">
        <v>1</v>
      </c>
      <c r="J474" s="144">
        <v>42338</v>
      </c>
      <c r="K474" s="143" t="s">
        <v>101</v>
      </c>
      <c r="L474" s="143" t="s">
        <v>70</v>
      </c>
      <c r="M474" s="143"/>
      <c r="N474" s="143" t="s">
        <v>62</v>
      </c>
      <c r="O474" s="143" t="s">
        <v>62</v>
      </c>
      <c r="P474" s="143" t="s">
        <v>63</v>
      </c>
      <c r="Q474" s="143" t="s">
        <v>63</v>
      </c>
      <c r="R474" s="143">
        <v>89.5</v>
      </c>
      <c r="S474" s="143">
        <v>92.2</v>
      </c>
      <c r="T474" s="143" t="s">
        <v>64</v>
      </c>
      <c r="U474" s="143">
        <v>130</v>
      </c>
      <c r="V474" s="178" t="str">
        <f>CHOOSE(MATCH(U:U,{0,1,140,150,160,800000000}),"VACIO","140 y -","140-150","150-160","&gt;160","")</f>
        <v>140 y -</v>
      </c>
      <c r="W474" s="143">
        <v>70</v>
      </c>
      <c r="X474" s="178" t="str">
        <f>CHOOSE(MATCH(W:W,{0,1,90,120,800000000}),"VACIO","90 y -","90-120","&gt;120","")</f>
        <v>90 y -</v>
      </c>
      <c r="Y474" s="143" t="s">
        <v>63</v>
      </c>
      <c r="Z474" s="143" t="s">
        <v>63</v>
      </c>
      <c r="AA474" s="143" t="s">
        <v>65</v>
      </c>
      <c r="AB474" s="143" t="s">
        <v>63</v>
      </c>
      <c r="AC474" s="143" t="s">
        <v>72</v>
      </c>
      <c r="AD474" s="193" t="s">
        <v>73</v>
      </c>
      <c r="AE474" s="194">
        <v>43670</v>
      </c>
      <c r="AF474" s="195" t="s">
        <v>74</v>
      </c>
      <c r="AG474" s="216" t="s">
        <v>63</v>
      </c>
      <c r="AH474" s="216"/>
      <c r="AI474" s="195"/>
      <c r="AJ474" s="217">
        <v>287</v>
      </c>
      <c r="AK474" s="144">
        <v>43864</v>
      </c>
      <c r="AL474" s="143">
        <v>206</v>
      </c>
      <c r="AM474" s="143">
        <v>162</v>
      </c>
      <c r="AN474" s="178" t="str">
        <f>CHOOSE(MATCH(AM:AM,{0,1,100,800000000}),"VACIO","100 y -","100 y +","")</f>
        <v>100 y +</v>
      </c>
      <c r="AO474" s="143">
        <v>30</v>
      </c>
      <c r="AP474" s="143">
        <v>811</v>
      </c>
      <c r="AQ474" s="143">
        <v>11.7</v>
      </c>
      <c r="AR474" s="178" t="str">
        <f>CHOOSE(MATCH(AQ:AQ,{0,1,7,8,9,12,30}),"VACIO","7 y -","7-8","8-9","9-12","&gt;12","")</f>
        <v>9-12</v>
      </c>
      <c r="AS474" s="143">
        <v>41</v>
      </c>
      <c r="AT474" s="178" t="str">
        <f>CHOOSE(MATCH(AS:AS,{0,0.1,30,80000000}),"VACIO","30 y -","30 y +","")</f>
        <v>30 y +</v>
      </c>
      <c r="AU474" s="143">
        <v>0.8</v>
      </c>
      <c r="AV474" s="236"/>
      <c r="AW474" s="178" t="str">
        <f>CHOOSE(MATCH(AV:AV,{0,0.1,30,80000000}),"VACIO","30 y -","30 y +","")</f>
        <v>VACIO</v>
      </c>
      <c r="AX474" s="242">
        <v>112</v>
      </c>
      <c r="AY474" s="178" t="str">
        <f ca="1">CHOOSE(MATCH(AX:AX,{0,1,15,30,45,60,80000000}),"VACIO","15 y -","15-29","30-44","45-59","60 y +","")</f>
        <v>60 y +</v>
      </c>
      <c r="AZ474" s="143"/>
      <c r="BA474" s="144"/>
      <c r="BB474" s="247" t="str">
        <f ca="1" t="shared" si="40"/>
        <v>No Vigente</v>
      </c>
      <c r="BC474" s="143"/>
      <c r="BD474" s="144">
        <v>43879</v>
      </c>
      <c r="BE474" s="144" t="s">
        <v>1294</v>
      </c>
      <c r="BF474" s="251"/>
      <c r="BG474" s="193"/>
    </row>
    <row r="475" s="129" customFormat="1" ht="15" customHeight="1" spans="1:59">
      <c r="A475" s="145" t="s">
        <v>1295</v>
      </c>
      <c r="B475" s="146" t="s">
        <v>1296</v>
      </c>
      <c r="C475" s="146">
        <v>2676</v>
      </c>
      <c r="D475" s="147">
        <v>22352</v>
      </c>
      <c r="E475" s="175">
        <f ca="1" t="shared" si="42"/>
        <v>43990</v>
      </c>
      <c r="F475" s="176">
        <f ca="1" t="shared" si="43"/>
        <v>21638</v>
      </c>
      <c r="G475" s="177">
        <f ca="1" t="shared" si="44"/>
        <v>59</v>
      </c>
      <c r="H47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75" s="146">
        <v>1</v>
      </c>
      <c r="J475" s="147">
        <v>37795</v>
      </c>
      <c r="K475" s="146" t="s">
        <v>101</v>
      </c>
      <c r="L475" s="146" t="s">
        <v>60</v>
      </c>
      <c r="M475" s="146"/>
      <c r="N475" s="146" t="s">
        <v>62</v>
      </c>
      <c r="O475" s="146" t="s">
        <v>62</v>
      </c>
      <c r="P475" s="143" t="s">
        <v>63</v>
      </c>
      <c r="Q475" s="143" t="s">
        <v>63</v>
      </c>
      <c r="R475" s="146">
        <v>75</v>
      </c>
      <c r="S475" s="146">
        <v>80</v>
      </c>
      <c r="T475" s="146" t="s">
        <v>64</v>
      </c>
      <c r="U475" s="146">
        <v>136</v>
      </c>
      <c r="V475" s="178" t="str">
        <f>CHOOSE(MATCH(U:U,{0,1,140,150,160,800000000}),"VACIO","140 y -","140-150","150-160","&gt;160","")</f>
        <v>140 y -</v>
      </c>
      <c r="W475" s="146">
        <v>84</v>
      </c>
      <c r="X475" s="178" t="str">
        <f>CHOOSE(MATCH(W:W,{0,1,90,120,800000000}),"VACIO","90 y -","90-120","&gt;120","")</f>
        <v>90 y -</v>
      </c>
      <c r="Y475" s="146" t="s">
        <v>63</v>
      </c>
      <c r="Z475" s="146" t="s">
        <v>65</v>
      </c>
      <c r="AA475" s="146" t="s">
        <v>65</v>
      </c>
      <c r="AB475" s="146" t="s">
        <v>65</v>
      </c>
      <c r="AC475" s="146" t="s">
        <v>72</v>
      </c>
      <c r="AD475" s="196" t="s">
        <v>74</v>
      </c>
      <c r="AE475" s="197"/>
      <c r="AF475" s="197"/>
      <c r="AG475" s="219" t="s">
        <v>63</v>
      </c>
      <c r="AH475" s="219"/>
      <c r="AI475" s="197"/>
      <c r="AJ475" s="218">
        <v>92</v>
      </c>
      <c r="AK475" s="147">
        <v>43634</v>
      </c>
      <c r="AL475" s="146">
        <v>196</v>
      </c>
      <c r="AM475" s="146">
        <v>126</v>
      </c>
      <c r="AN475" s="178" t="str">
        <f>CHOOSE(MATCH(AM:AM,{0,1,100,800000000}),"VACIO","100 y -","100 y +","")</f>
        <v>100 y +</v>
      </c>
      <c r="AO475" s="146">
        <v>35</v>
      </c>
      <c r="AP475" s="146">
        <v>177</v>
      </c>
      <c r="AQ475" s="146"/>
      <c r="AR475" s="178" t="str">
        <f>CHOOSE(MATCH(AQ:AQ,{0,1,7,8,9,12,30}),"VACIO","7 y -","7-8","8-9","9-12","&gt;12","")</f>
        <v>VACIO</v>
      </c>
      <c r="AS475" s="146">
        <v>8.5</v>
      </c>
      <c r="AT475" s="178" t="str">
        <f>CHOOSE(MATCH(AS:AS,{0,0.1,30,80000000}),"VACIO","30 y -","30 y +","")</f>
        <v>30 y -</v>
      </c>
      <c r="AU475" s="146">
        <v>0.8</v>
      </c>
      <c r="AV475" s="236">
        <f>IFERROR(AS:AS/AU:AU,"")</f>
        <v>10.625</v>
      </c>
      <c r="AW475" s="178" t="str">
        <f>CHOOSE(MATCH(AV:AV,{0,0.1,30,80000000}),"VACIO","30 y -","30 y +","")</f>
        <v>30 y -</v>
      </c>
      <c r="AX475" s="242">
        <v>99</v>
      </c>
      <c r="AY475" s="178" t="str">
        <f ca="1">CHOOSE(MATCH(AX:AX,{0,1,15,30,45,60,80000000}),"VACIO","15 y -","15-29","30-44","45-59","60 y +","")</f>
        <v>60 y +</v>
      </c>
      <c r="AZ475" s="146"/>
      <c r="BA475" s="147"/>
      <c r="BB475" s="247" t="str">
        <f ca="1" t="shared" si="40"/>
        <v>No Vigente</v>
      </c>
      <c r="BC475" s="146"/>
      <c r="BD475" s="147">
        <v>43668</v>
      </c>
      <c r="BE475" s="144">
        <v>43739</v>
      </c>
      <c r="BF475" s="251" t="str">
        <f ca="1" t="shared" ref="BF475:BF502" si="45">IF((E:E-BE:BE)&lt;395,"activo","pasivo")</f>
        <v>activo</v>
      </c>
      <c r="BG475" s="193"/>
    </row>
    <row r="476" s="129" customFormat="1" ht="13.5" customHeight="1" spans="1:59">
      <c r="A476" s="142" t="s">
        <v>1297</v>
      </c>
      <c r="B476" s="143" t="s">
        <v>1298</v>
      </c>
      <c r="C476" s="143">
        <v>2455</v>
      </c>
      <c r="D476" s="144">
        <v>19138</v>
      </c>
      <c r="E476" s="175">
        <f ca="1" t="shared" si="42"/>
        <v>43990</v>
      </c>
      <c r="F476" s="176">
        <f ca="1" t="shared" si="43"/>
        <v>24852</v>
      </c>
      <c r="G476" s="177">
        <f ca="1" t="shared" si="44"/>
        <v>68</v>
      </c>
      <c r="H47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76" s="143">
        <v>1</v>
      </c>
      <c r="J476" s="144">
        <v>42482</v>
      </c>
      <c r="K476" s="143" t="s">
        <v>59</v>
      </c>
      <c r="L476" s="143" t="s">
        <v>70</v>
      </c>
      <c r="M476" s="143" t="s">
        <v>149</v>
      </c>
      <c r="N476" s="143" t="s">
        <v>62</v>
      </c>
      <c r="O476" s="143" t="s">
        <v>62</v>
      </c>
      <c r="P476" s="143" t="s">
        <v>63</v>
      </c>
      <c r="Q476" s="143" t="s">
        <v>63</v>
      </c>
      <c r="R476" s="143">
        <v>74</v>
      </c>
      <c r="S476" s="143">
        <v>76</v>
      </c>
      <c r="T476" s="143" t="s">
        <v>64</v>
      </c>
      <c r="U476" s="143">
        <v>130</v>
      </c>
      <c r="V476" s="178" t="str">
        <f>CHOOSE(MATCH(U:U,{0,1,140,150,160,800000000}),"VACIO","140 y -","140-150","150-160","&gt;160","")</f>
        <v>140 y -</v>
      </c>
      <c r="W476" s="143">
        <v>88</v>
      </c>
      <c r="X476" s="178" t="str">
        <f>CHOOSE(MATCH(W:W,{0;1;90;120;800000000}),"VACIO","90 y -","90-120","&gt;120","")</f>
        <v>90 y -</v>
      </c>
      <c r="Y476" s="143" t="s">
        <v>63</v>
      </c>
      <c r="Z476" s="143" t="s">
        <v>63</v>
      </c>
      <c r="AA476" s="143" t="s">
        <v>65</v>
      </c>
      <c r="AB476" s="143" t="s">
        <v>63</v>
      </c>
      <c r="AC476" s="143" t="s">
        <v>72</v>
      </c>
      <c r="AD476" s="193" t="s">
        <v>73</v>
      </c>
      <c r="AE476" s="194">
        <v>43643</v>
      </c>
      <c r="AF476" s="195" t="s">
        <v>74</v>
      </c>
      <c r="AG476" s="216" t="s">
        <v>63</v>
      </c>
      <c r="AH476" s="216" t="s">
        <v>233</v>
      </c>
      <c r="AI476" s="194">
        <v>43521</v>
      </c>
      <c r="AJ476" s="217">
        <v>113</v>
      </c>
      <c r="AK476" s="144">
        <v>43812</v>
      </c>
      <c r="AL476" s="143">
        <v>176</v>
      </c>
      <c r="AM476" s="143">
        <v>80</v>
      </c>
      <c r="AN476" s="178" t="str">
        <f>CHOOSE(MATCH(AM:AM,{0,1,100,800000000}),"VACIO","100 y -","100 y +","")</f>
        <v>100 y -</v>
      </c>
      <c r="AO476" s="143">
        <v>46</v>
      </c>
      <c r="AP476" s="143">
        <v>250</v>
      </c>
      <c r="AQ476" s="143">
        <v>6.4</v>
      </c>
      <c r="AR476" s="178" t="str">
        <f>CHOOSE(MATCH(AQ:AQ,{0,1,7,8,9,12,30}),"VACIO","7 y -","7-8","8-9","9-12","&gt;12","")</f>
        <v>7 y -</v>
      </c>
      <c r="AS476" s="143">
        <v>1</v>
      </c>
      <c r="AT476" s="178" t="str">
        <f>CHOOSE(MATCH(AS:AS,{0,0.1,30,80000000}),"VACIO","30 y -","30 y +","")</f>
        <v>30 y -</v>
      </c>
      <c r="AU476" s="143">
        <v>0.7</v>
      </c>
      <c r="AV476" s="236">
        <v>2.3</v>
      </c>
      <c r="AW476" s="178" t="str">
        <f>CHOOSE(MATCH(AV:AV,{0,0.1,30,80000000}),"VACIO","30 y -","30 y +","")</f>
        <v>30 y -</v>
      </c>
      <c r="AX476" s="242">
        <v>88</v>
      </c>
      <c r="AY476" s="178" t="str">
        <f ca="1">CHOOSE(MATCH(AX:AX,{0,1,15,30,45,60,80000000}),"VACIO","15 y -","15-29","30-44","45-59","60 y +","")</f>
        <v>60 y +</v>
      </c>
      <c r="AZ476" s="143" t="s">
        <v>76</v>
      </c>
      <c r="BA476" s="144">
        <v>42842</v>
      </c>
      <c r="BB476" s="247" t="str">
        <f ca="1" t="shared" si="40"/>
        <v>No Vigente</v>
      </c>
      <c r="BC476" s="143" t="s">
        <v>218</v>
      </c>
      <c r="BD476" s="144">
        <v>43832</v>
      </c>
      <c r="BE476" s="144">
        <v>43983</v>
      </c>
      <c r="BF476" s="251" t="str">
        <f ca="1" t="shared" si="45"/>
        <v>activo</v>
      </c>
      <c r="BG476" s="193"/>
    </row>
    <row r="477" s="129" customFormat="1" ht="15" customHeight="1" spans="1:59">
      <c r="A477" s="145" t="s">
        <v>1299</v>
      </c>
      <c r="B477" s="146" t="s">
        <v>1300</v>
      </c>
      <c r="C477" s="146">
        <v>230</v>
      </c>
      <c r="D477" s="147">
        <v>19171</v>
      </c>
      <c r="E477" s="175">
        <f ca="1" t="shared" si="42"/>
        <v>43990</v>
      </c>
      <c r="F477" s="176">
        <f ca="1" t="shared" si="43"/>
        <v>24819</v>
      </c>
      <c r="G477" s="177">
        <f ca="1" t="shared" si="44"/>
        <v>67</v>
      </c>
      <c r="H47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77" s="146">
        <v>1</v>
      </c>
      <c r="J477" s="147">
        <v>38083</v>
      </c>
      <c r="K477" s="146" t="s">
        <v>59</v>
      </c>
      <c r="L477" s="146" t="s">
        <v>102</v>
      </c>
      <c r="M477" s="146" t="s">
        <v>124</v>
      </c>
      <c r="N477" s="146" t="s">
        <v>62</v>
      </c>
      <c r="O477" s="146" t="s">
        <v>62</v>
      </c>
      <c r="P477" s="143" t="s">
        <v>63</v>
      </c>
      <c r="Q477" s="143" t="s">
        <v>63</v>
      </c>
      <c r="R477" s="146">
        <v>123</v>
      </c>
      <c r="S477" s="146">
        <v>116.5</v>
      </c>
      <c r="T477" s="146" t="s">
        <v>64</v>
      </c>
      <c r="U477" s="146">
        <v>126</v>
      </c>
      <c r="V477" s="178" t="str">
        <f>CHOOSE(MATCH(U:U,{0,1,140,150,160,800000000}),"VACIO","140 y -","140-150","150-160","&gt;160","")</f>
        <v>140 y -</v>
      </c>
      <c r="W477" s="146">
        <v>82</v>
      </c>
      <c r="X477" s="178" t="str">
        <f>CHOOSE(MATCH(W:W,{0,1,90,120,800000000}),"VACIO","90 y -","90-120","&gt;120","")</f>
        <v>90 y -</v>
      </c>
      <c r="Y477" s="146" t="s">
        <v>63</v>
      </c>
      <c r="Z477" s="146" t="s">
        <v>65</v>
      </c>
      <c r="AA477" s="146" t="s">
        <v>65</v>
      </c>
      <c r="AB477" s="146" t="s">
        <v>63</v>
      </c>
      <c r="AC477" s="146" t="s">
        <v>66</v>
      </c>
      <c r="AD477" s="196" t="s">
        <v>73</v>
      </c>
      <c r="AE477" s="198">
        <v>43868</v>
      </c>
      <c r="AF477" s="197" t="s">
        <v>74</v>
      </c>
      <c r="AG477" s="219" t="s">
        <v>63</v>
      </c>
      <c r="AH477" s="219" t="s">
        <v>1274</v>
      </c>
      <c r="AI477" s="198">
        <v>44169</v>
      </c>
      <c r="AJ477" s="218">
        <v>98</v>
      </c>
      <c r="AK477" s="147">
        <v>43850</v>
      </c>
      <c r="AL477" s="146">
        <v>202</v>
      </c>
      <c r="AM477" s="146">
        <v>131</v>
      </c>
      <c r="AN477" s="178" t="str">
        <f>CHOOSE(MATCH(AM:AM,{0,1,100,800000000}),"VACIO","100 y -","100 y +","")</f>
        <v>100 y +</v>
      </c>
      <c r="AO477" s="146">
        <v>36.7</v>
      </c>
      <c r="AP477" s="146">
        <v>171</v>
      </c>
      <c r="AQ477" s="146">
        <v>6.6</v>
      </c>
      <c r="AR477" s="178" t="str">
        <f>CHOOSE(MATCH(AQ:AQ,{0;1;7;8;9;12;30}),"VACIO","7 y -","7-8","8-9","9-12","&gt;12","")</f>
        <v>7 y -</v>
      </c>
      <c r="AS477" s="146">
        <v>3.6</v>
      </c>
      <c r="AT477" s="178" t="str">
        <f>CHOOSE(MATCH(AS:AS,{0,0.1,30,80000000}),"VACIO","30 y -","30 y +","")</f>
        <v>30 y -</v>
      </c>
      <c r="AU477" s="146">
        <v>1.05</v>
      </c>
      <c r="AV477" s="236">
        <f>IFERROR(AS:AS/AU:AU,"")</f>
        <v>3.42857142857143</v>
      </c>
      <c r="AW477" s="178" t="str">
        <f>CHOOSE(MATCH(AV:AV,{0,0.1,30,80000000}),"VACIO","30 y -","30 y +","")</f>
        <v>30 y -</v>
      </c>
      <c r="AX477" s="242">
        <v>54</v>
      </c>
      <c r="AY477" s="178" t="str">
        <f ca="1">CHOOSE(MATCH(AX:AX,{0,1,15,30,45,60,80000000}),"VACIO","15 y -","15-29","30-44","45-59","60 y +","")</f>
        <v>45-59</v>
      </c>
      <c r="AZ477" s="146"/>
      <c r="BA477" s="147">
        <v>42594</v>
      </c>
      <c r="BB477" s="247" t="str">
        <f ca="1" t="shared" ref="BB477:BB540" si="46">IF((E:E-BA:BA)&lt;365,"Vigente","No Vigente")</f>
        <v>No Vigente</v>
      </c>
      <c r="BC477" s="146" t="s">
        <v>77</v>
      </c>
      <c r="BD477" s="147">
        <v>43868</v>
      </c>
      <c r="BE477" s="147">
        <v>44044</v>
      </c>
      <c r="BF477" s="251" t="str">
        <f ca="1" t="shared" si="45"/>
        <v>activo</v>
      </c>
      <c r="BG477" s="254"/>
    </row>
    <row r="478" s="129" customFormat="1" ht="0.75" customHeight="1" spans="1:59">
      <c r="A478" s="142" t="s">
        <v>1301</v>
      </c>
      <c r="B478" s="143" t="s">
        <v>1302</v>
      </c>
      <c r="C478" s="143">
        <v>6392</v>
      </c>
      <c r="D478" s="144">
        <v>24114</v>
      </c>
      <c r="E478" s="175">
        <f ca="1" t="shared" si="42"/>
        <v>43990</v>
      </c>
      <c r="F478" s="176">
        <f ca="1" t="shared" si="43"/>
        <v>19876</v>
      </c>
      <c r="G478" s="177">
        <f ca="1" t="shared" si="44"/>
        <v>54</v>
      </c>
      <c r="H47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78" s="143">
        <v>1</v>
      </c>
      <c r="J478" s="144">
        <v>42933</v>
      </c>
      <c r="K478" s="143" t="s">
        <v>59</v>
      </c>
      <c r="L478" s="143" t="s">
        <v>60</v>
      </c>
      <c r="M478" s="143" t="s">
        <v>61</v>
      </c>
      <c r="N478" s="143"/>
      <c r="O478" s="143"/>
      <c r="P478" s="143" t="s">
        <v>63</v>
      </c>
      <c r="Q478" s="143" t="s">
        <v>63</v>
      </c>
      <c r="R478" s="143">
        <v>80</v>
      </c>
      <c r="S478" s="143">
        <v>71.5</v>
      </c>
      <c r="T478" s="143" t="s">
        <v>64</v>
      </c>
      <c r="U478" s="143">
        <v>130</v>
      </c>
      <c r="V478" s="178" t="str">
        <f>CHOOSE(MATCH(U:U,{0,1,140,150,160,800000000}),"VACIO","140 y -","140-150","150-160","&gt;160","")</f>
        <v>140 y -</v>
      </c>
      <c r="W478" s="143">
        <v>80</v>
      </c>
      <c r="X478" s="178" t="str">
        <f>CHOOSE(MATCH(W:W,{0,1,90,120,800000000}),"VACIO","90 y -","90-120","&gt;120","")</f>
        <v>90 y -</v>
      </c>
      <c r="Y478" s="143" t="s">
        <v>63</v>
      </c>
      <c r="Z478" s="143" t="s">
        <v>65</v>
      </c>
      <c r="AA478" s="143" t="s">
        <v>63</v>
      </c>
      <c r="AB478" s="143" t="s">
        <v>65</v>
      </c>
      <c r="AC478" s="143" t="s">
        <v>72</v>
      </c>
      <c r="AD478" s="193" t="s">
        <v>67</v>
      </c>
      <c r="AE478" s="195"/>
      <c r="AF478" s="195"/>
      <c r="AG478" s="216"/>
      <c r="AH478" s="216"/>
      <c r="AI478" s="195"/>
      <c r="AJ478" s="217">
        <v>103</v>
      </c>
      <c r="AK478" s="144">
        <v>43353</v>
      </c>
      <c r="AL478" s="143">
        <v>245</v>
      </c>
      <c r="AM478" s="143">
        <v>116</v>
      </c>
      <c r="AN478" s="178" t="str">
        <f>CHOOSE(MATCH(AM:AM,{0;1;100;800000000}),"VACIO","100 y -","100 y +","")</f>
        <v>100 y +</v>
      </c>
      <c r="AO478" s="143">
        <v>84</v>
      </c>
      <c r="AP478" s="143">
        <v>224</v>
      </c>
      <c r="AQ478" s="143"/>
      <c r="AR478" s="178" t="str">
        <f>CHOOSE(MATCH(AQ:AQ,{0,1,7,8,9,12,30}),"VACIO","7 y -","7-8","8-9","9-12","&gt;12","")</f>
        <v>VACIO</v>
      </c>
      <c r="AS478" s="143">
        <v>6</v>
      </c>
      <c r="AT478" s="178" t="str">
        <f>CHOOSE(MATCH(AS:AS,{0,0.1,30,80000000}),"VACIO","30 y -","30 y +","")</f>
        <v>30 y -</v>
      </c>
      <c r="AU478" s="143">
        <v>0.7</v>
      </c>
      <c r="AV478" s="236">
        <v>9.17</v>
      </c>
      <c r="AW478" s="178" t="str">
        <f>CHOOSE(MATCH(AV:AV,{0,0.1,30,80000000}),"VACIO","30 y -","30 y +","")</f>
        <v>30 y -</v>
      </c>
      <c r="AX478" s="242">
        <v>99</v>
      </c>
      <c r="AY478" s="178" t="str">
        <f ca="1">CHOOSE(MATCH(AX:AX,{0,1,15,30,45,60,80000000}),"VACIO","15 y -","15-29","30-44","45-59","60 y +","")</f>
        <v>60 y +</v>
      </c>
      <c r="AZ478" s="143"/>
      <c r="BA478" s="144"/>
      <c r="BB478" s="247" t="str">
        <f ca="1" t="shared" si="46"/>
        <v>No Vigente</v>
      </c>
      <c r="BC478" s="143"/>
      <c r="BD478" s="144">
        <v>43349</v>
      </c>
      <c r="BE478" s="144">
        <v>43374</v>
      </c>
      <c r="BF478" s="251" t="str">
        <f ca="1" t="shared" si="45"/>
        <v>pasivo</v>
      </c>
      <c r="BG478" s="193"/>
    </row>
    <row r="479" s="129" customFormat="1" ht="12" customHeight="1" spans="1:59">
      <c r="A479" s="145" t="s">
        <v>1303</v>
      </c>
      <c r="B479" s="146" t="s">
        <v>1304</v>
      </c>
      <c r="C479" s="146">
        <v>5436</v>
      </c>
      <c r="D479" s="147">
        <v>16607</v>
      </c>
      <c r="E479" s="175">
        <f ca="1" t="shared" si="42"/>
        <v>43990</v>
      </c>
      <c r="F479" s="176">
        <f ca="1" t="shared" si="43"/>
        <v>27383</v>
      </c>
      <c r="G479" s="177">
        <f ca="1" t="shared" si="44"/>
        <v>74</v>
      </c>
      <c r="H47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79" s="146">
        <v>1</v>
      </c>
      <c r="J479" s="147">
        <v>41506</v>
      </c>
      <c r="K479" s="146" t="s">
        <v>59</v>
      </c>
      <c r="L479" s="146" t="s">
        <v>60</v>
      </c>
      <c r="M479" s="146" t="s">
        <v>1005</v>
      </c>
      <c r="N479" s="146" t="s">
        <v>62</v>
      </c>
      <c r="O479" s="146" t="s">
        <v>89</v>
      </c>
      <c r="P479" s="143" t="s">
        <v>63</v>
      </c>
      <c r="Q479" s="143" t="s">
        <v>63</v>
      </c>
      <c r="R479" s="146">
        <v>70</v>
      </c>
      <c r="S479" s="146">
        <v>64.3</v>
      </c>
      <c r="T479" s="146" t="s">
        <v>76</v>
      </c>
      <c r="U479" s="146">
        <v>130</v>
      </c>
      <c r="V479" s="178" t="str">
        <f>CHOOSE(MATCH(U:U,{0,1,140,150,160,800000000}),"VACIO","140 y -","140-150","150-160","&gt;160","")</f>
        <v>140 y -</v>
      </c>
      <c r="W479" s="146">
        <v>84</v>
      </c>
      <c r="X479" s="178" t="str">
        <f>CHOOSE(MATCH(W:W,{0,1,90,120,800000000}),"VACIO","90 y -","90-120","&gt;120","")</f>
        <v>90 y -</v>
      </c>
      <c r="Y479" s="146" t="s">
        <v>63</v>
      </c>
      <c r="Z479" s="146" t="s">
        <v>65</v>
      </c>
      <c r="AA479" s="146" t="s">
        <v>65</v>
      </c>
      <c r="AB479" s="146" t="s">
        <v>65</v>
      </c>
      <c r="AC479" s="146" t="s">
        <v>72</v>
      </c>
      <c r="AD479" s="196" t="s">
        <v>67</v>
      </c>
      <c r="AE479" s="197"/>
      <c r="AF479" s="197"/>
      <c r="AG479" s="219" t="s">
        <v>63</v>
      </c>
      <c r="AH479" s="219" t="s">
        <v>81</v>
      </c>
      <c r="AI479" s="198">
        <v>43608</v>
      </c>
      <c r="AJ479" s="218">
        <v>101</v>
      </c>
      <c r="AK479" s="147" t="s">
        <v>1305</v>
      </c>
      <c r="AL479" s="146">
        <v>151</v>
      </c>
      <c r="AM479" s="146">
        <v>78</v>
      </c>
      <c r="AN479" s="178" t="str">
        <f>CHOOSE(MATCH(AM:AM,{0,1,100,800000000}),"VACIO","100 y -","100 y +","")</f>
        <v>100 y -</v>
      </c>
      <c r="AO479" s="146">
        <v>48</v>
      </c>
      <c r="AP479" s="146">
        <v>122</v>
      </c>
      <c r="AQ479" s="146">
        <v>6.1</v>
      </c>
      <c r="AR479" s="178" t="str">
        <f>CHOOSE(MATCH(AQ:AQ,{0;1;7;8;9;12;30}),"VACIO","7 y -","7-8","8-9","9-12","&gt;12","")</f>
        <v>7 y -</v>
      </c>
      <c r="AS479" s="146">
        <v>1</v>
      </c>
      <c r="AT479" s="178" t="str">
        <f>CHOOSE(MATCH(AS:AS,{0,0.1,30,80000000}),"VACIO","30 y -","30 y +","")</f>
        <v>30 y -</v>
      </c>
      <c r="AU479" s="146" t="s">
        <v>1306</v>
      </c>
      <c r="AV479" s="236" t="str">
        <f>IFERROR(AS:AS/AU:AU,"")</f>
        <v/>
      </c>
      <c r="AW479" s="178" t="e">
        <f>CHOOSE(MATCH(AV:AV,{0,0.1,30,80000000}),"VACIO","30 y -","30 y +","")</f>
        <v>#N/A</v>
      </c>
      <c r="AX479" s="242">
        <v>73</v>
      </c>
      <c r="AY479" s="178" t="str">
        <f ca="1">CHOOSE(MATCH(AX:AX,{0,1,15,30,45,60,80000000}),"VACIO","15 y -","15-29","30-44","45-59","60 y +","")</f>
        <v>60 y +</v>
      </c>
      <c r="AZ479" s="146" t="s">
        <v>76</v>
      </c>
      <c r="BA479" s="147"/>
      <c r="BB479" s="247" t="str">
        <f ca="1" t="shared" si="46"/>
        <v>No Vigente</v>
      </c>
      <c r="BC479" s="146"/>
      <c r="BD479" s="147">
        <v>43860</v>
      </c>
      <c r="BE479" s="147">
        <v>44013</v>
      </c>
      <c r="BF479" s="251" t="str">
        <f ca="1" t="shared" si="45"/>
        <v>activo</v>
      </c>
      <c r="BG479" s="196"/>
    </row>
    <row r="480" s="129" customFormat="1" ht="12.75" customHeight="1" spans="1:59">
      <c r="A480" s="142" t="s">
        <v>1307</v>
      </c>
      <c r="B480" s="143" t="s">
        <v>1308</v>
      </c>
      <c r="C480" s="143">
        <v>3558</v>
      </c>
      <c r="D480" s="144">
        <v>28333</v>
      </c>
      <c r="E480" s="175">
        <f ca="1" t="shared" si="42"/>
        <v>43990</v>
      </c>
      <c r="F480" s="176">
        <f ca="1" t="shared" si="43"/>
        <v>15657</v>
      </c>
      <c r="G480" s="177">
        <f ca="1" t="shared" si="44"/>
        <v>42</v>
      </c>
      <c r="H480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480" s="143">
        <v>1</v>
      </c>
      <c r="J480" s="144">
        <v>41668</v>
      </c>
      <c r="K480" s="143" t="s">
        <v>59</v>
      </c>
      <c r="L480" s="143" t="s">
        <v>102</v>
      </c>
      <c r="M480" s="143" t="s">
        <v>131</v>
      </c>
      <c r="N480" s="143" t="s">
        <v>62</v>
      </c>
      <c r="O480" s="143" t="s">
        <v>62</v>
      </c>
      <c r="P480" s="143" t="s">
        <v>63</v>
      </c>
      <c r="Q480" s="143" t="s">
        <v>63</v>
      </c>
      <c r="R480" s="143">
        <v>87.5</v>
      </c>
      <c r="S480" s="143">
        <v>88</v>
      </c>
      <c r="T480" s="143" t="s">
        <v>64</v>
      </c>
      <c r="U480" s="143">
        <v>140</v>
      </c>
      <c r="V480" s="178" t="str">
        <f>CHOOSE(MATCH(U:U,{0,1,140,150,160,800000000}),"VACIO","140 y -","140-150","150-160","&gt;160","")</f>
        <v>140-150</v>
      </c>
      <c r="W480" s="143">
        <v>90</v>
      </c>
      <c r="X480" s="178" t="str">
        <f>CHOOSE(MATCH(W:W,{0,1,90,120,800000000}),"VACIO","90 y -","90-120","&gt;120","")</f>
        <v>90-120</v>
      </c>
      <c r="Y480" s="143" t="s">
        <v>63</v>
      </c>
      <c r="Z480" s="143" t="s">
        <v>63</v>
      </c>
      <c r="AA480" s="143" t="s">
        <v>63</v>
      </c>
      <c r="AB480" s="143" t="s">
        <v>63</v>
      </c>
      <c r="AC480" s="143" t="s">
        <v>72</v>
      </c>
      <c r="AD480" s="193" t="s">
        <v>74</v>
      </c>
      <c r="AE480" s="194">
        <v>43385</v>
      </c>
      <c r="AF480" s="195" t="s">
        <v>74</v>
      </c>
      <c r="AG480" s="216"/>
      <c r="AH480" s="216"/>
      <c r="AI480" s="195"/>
      <c r="AJ480" s="217">
        <v>74</v>
      </c>
      <c r="AK480" s="144">
        <v>43375</v>
      </c>
      <c r="AL480" s="143">
        <v>88</v>
      </c>
      <c r="AM480" s="143">
        <v>61.2</v>
      </c>
      <c r="AN480" s="178" t="str">
        <f>CHOOSE(MATCH(AM:AM,{0,1,100,800000000}),"VACIO","100 y -","100 y +","")</f>
        <v>100 y -</v>
      </c>
      <c r="AO480" s="143">
        <v>10</v>
      </c>
      <c r="AP480" s="143">
        <v>84</v>
      </c>
      <c r="AQ480" s="143">
        <v>4.4</v>
      </c>
      <c r="AR480" s="178" t="str">
        <f>CHOOSE(MATCH(AQ:AQ,{0,1,7,8,9,12,30}),"VACIO","7 y -","7-8","8-9","9-12","&gt;12","")</f>
        <v>7 y -</v>
      </c>
      <c r="AS480" s="143">
        <v>20</v>
      </c>
      <c r="AT480" s="178" t="str">
        <f>CHOOSE(MATCH(AS:AS,{0,0.1,30,80000000}),"VACIO","30 y -","30 y +","")</f>
        <v>30 y -</v>
      </c>
      <c r="AU480" s="143">
        <v>0.5</v>
      </c>
      <c r="AV480" s="236"/>
      <c r="AW480" s="178" t="str">
        <f>CHOOSE(MATCH(AV:AV,{0,0.1,30,80000000}),"VACIO","30 y -","30 y +","")</f>
        <v>VACIO</v>
      </c>
      <c r="AX480" s="242"/>
      <c r="AY480" s="178" t="str">
        <f ca="1">CHOOSE(MATCH(AX:AX,{0,1,15,30,45,60,80000000}),"VACIO","15 y -","15-29","30-44","45-59","60 y +","")</f>
        <v>VACIO</v>
      </c>
      <c r="AZ480" s="143"/>
      <c r="BA480" s="144"/>
      <c r="BB480" s="247" t="str">
        <f ca="1" t="shared" si="46"/>
        <v>No Vigente</v>
      </c>
      <c r="BC480" s="143"/>
      <c r="BD480" s="144">
        <v>43385</v>
      </c>
      <c r="BE480" s="144">
        <v>43739</v>
      </c>
      <c r="BF480" s="251" t="str">
        <f ca="1" t="shared" si="45"/>
        <v>activo</v>
      </c>
      <c r="BG480" s="193"/>
    </row>
    <row r="481" s="129" customFormat="1" ht="15" customHeight="1" spans="1:59">
      <c r="A481" s="145" t="s">
        <v>1309</v>
      </c>
      <c r="B481" s="146" t="s">
        <v>1310</v>
      </c>
      <c r="C481" s="143">
        <v>5205</v>
      </c>
      <c r="D481" s="147">
        <v>30854</v>
      </c>
      <c r="E481" s="175">
        <f ca="1" t="shared" si="42"/>
        <v>43990</v>
      </c>
      <c r="F481" s="176">
        <f ca="1" t="shared" si="43"/>
        <v>13136</v>
      </c>
      <c r="G481" s="177">
        <f ca="1" t="shared" si="44"/>
        <v>35</v>
      </c>
      <c r="H481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481" s="146">
        <v>1</v>
      </c>
      <c r="J481" s="147">
        <v>40281</v>
      </c>
      <c r="K481" s="146" t="s">
        <v>101</v>
      </c>
      <c r="L481" s="146" t="s">
        <v>60</v>
      </c>
      <c r="M481" s="146" t="s">
        <v>1311</v>
      </c>
      <c r="N481" s="146" t="s">
        <v>62</v>
      </c>
      <c r="O481" s="146" t="s">
        <v>62</v>
      </c>
      <c r="P481" s="143" t="s">
        <v>63</v>
      </c>
      <c r="Q481" s="143" t="s">
        <v>63</v>
      </c>
      <c r="R481" s="146">
        <v>107.5</v>
      </c>
      <c r="S481" s="146">
        <v>116</v>
      </c>
      <c r="T481" s="146" t="s">
        <v>64</v>
      </c>
      <c r="U481" s="146">
        <v>140</v>
      </c>
      <c r="V481" s="178" t="str">
        <f>CHOOSE(MATCH(U:U,{0,1,140,150,160,800000000}),"VACIO","140 y -","140-150","150-160","&gt;160","")</f>
        <v>140-150</v>
      </c>
      <c r="W481" s="146">
        <v>80</v>
      </c>
      <c r="X481" s="178" t="str">
        <f>CHOOSE(MATCH(W:W,{0,1,90,120,800000000}),"VACIO","90 y -","90-120","&gt;120","")</f>
        <v>90 y -</v>
      </c>
      <c r="Y481" s="146" t="s">
        <v>63</v>
      </c>
      <c r="Z481" s="146" t="s">
        <v>65</v>
      </c>
      <c r="AA481" s="146" t="s">
        <v>63</v>
      </c>
      <c r="AB481" s="146" t="s">
        <v>65</v>
      </c>
      <c r="AC481" s="146" t="s">
        <v>72</v>
      </c>
      <c r="AD481" s="196" t="s">
        <v>67</v>
      </c>
      <c r="AE481" s="197"/>
      <c r="AF481" s="197"/>
      <c r="AG481" s="219" t="s">
        <v>63</v>
      </c>
      <c r="AH481" s="219"/>
      <c r="AI481" s="197"/>
      <c r="AJ481" s="218">
        <v>92</v>
      </c>
      <c r="AK481" s="147">
        <v>43804</v>
      </c>
      <c r="AL481" s="146">
        <v>166</v>
      </c>
      <c r="AM481" s="146">
        <v>89</v>
      </c>
      <c r="AN481" s="178" t="str">
        <f>CHOOSE(MATCH(AM:AM,{0;1;100;800000000}),"VACIO","100 y -","100 y +","")</f>
        <v>100 y -</v>
      </c>
      <c r="AO481" s="146">
        <v>40</v>
      </c>
      <c r="AP481" s="146">
        <v>185</v>
      </c>
      <c r="AQ481" s="146"/>
      <c r="AR481" s="178" t="str">
        <f>CHOOSE(MATCH(AQ:AQ,{0,1,7,8,9,12,30}),"VACIO","7 y -","7-8","8-9","9-12","&gt;12","")</f>
        <v>VACIO</v>
      </c>
      <c r="AS481" s="146">
        <v>20</v>
      </c>
      <c r="AT481" s="178" t="str">
        <f>CHOOSE(MATCH(AS:AS,{0;0.1;30;80000000}),"VACIO","30 y -","30 y +","")</f>
        <v>30 y -</v>
      </c>
      <c r="AU481" s="146">
        <v>0.7</v>
      </c>
      <c r="AV481" s="236">
        <f>IFERROR(AS:AS/AU:AU,"")</f>
        <v>28.5714285714286</v>
      </c>
      <c r="AW481" s="178" t="str">
        <f>CHOOSE(MATCH(AV:AV,{0,0.1,30,80000000}),"VACIO","30 y -","30 y +","")</f>
        <v>30 y -</v>
      </c>
      <c r="AX481" s="242">
        <v>123</v>
      </c>
      <c r="AY481" s="178" t="str">
        <f ca="1">CHOOSE(MATCH(AX:AX,{0,1,15,30,45,60,80000000}),"VACIO","15 y -","15-29","30-44","45-59","60 y +","")</f>
        <v>60 y +</v>
      </c>
      <c r="AZ481" s="146" t="s">
        <v>155</v>
      </c>
      <c r="BA481" s="147"/>
      <c r="BB481" s="247" t="str">
        <f ca="1" t="shared" si="46"/>
        <v>No Vigente</v>
      </c>
      <c r="BC481" s="146"/>
      <c r="BD481" s="147">
        <v>43826</v>
      </c>
      <c r="BE481" s="147">
        <v>43983</v>
      </c>
      <c r="BF481" s="251" t="str">
        <f ca="1" t="shared" si="45"/>
        <v>activo</v>
      </c>
      <c r="BG481" s="375"/>
    </row>
    <row r="482" s="129" customFormat="1" ht="16.5" customHeight="1" spans="1:59">
      <c r="A482" s="145" t="s">
        <v>1312</v>
      </c>
      <c r="B482" s="146" t="s">
        <v>1313</v>
      </c>
      <c r="C482" s="146">
        <v>4503</v>
      </c>
      <c r="D482" s="147">
        <v>19729</v>
      </c>
      <c r="E482" s="175">
        <f ca="1" t="shared" si="42"/>
        <v>43990</v>
      </c>
      <c r="F482" s="176">
        <f ca="1" t="shared" si="43"/>
        <v>24261</v>
      </c>
      <c r="G482" s="177">
        <f ca="1" t="shared" si="44"/>
        <v>66</v>
      </c>
      <c r="H48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82" s="146">
        <v>1</v>
      </c>
      <c r="J482" s="147">
        <v>40331</v>
      </c>
      <c r="K482" s="146" t="s">
        <v>59</v>
      </c>
      <c r="L482" s="146" t="s">
        <v>70</v>
      </c>
      <c r="M482" s="146" t="s">
        <v>449</v>
      </c>
      <c r="N482" s="146" t="s">
        <v>62</v>
      </c>
      <c r="O482" s="146" t="s">
        <v>62</v>
      </c>
      <c r="P482" s="143" t="s">
        <v>63</v>
      </c>
      <c r="Q482" s="143" t="s">
        <v>63</v>
      </c>
      <c r="R482" s="146">
        <v>87.5</v>
      </c>
      <c r="S482" s="146">
        <v>81.5</v>
      </c>
      <c r="T482" s="146" t="s">
        <v>85</v>
      </c>
      <c r="U482" s="146">
        <v>124</v>
      </c>
      <c r="V482" s="178" t="str">
        <f>CHOOSE(MATCH(U:U,{0,1,140,150,160,800000000}),"VACIO","140 y -","140-150","150-160","&gt;160","")</f>
        <v>140 y -</v>
      </c>
      <c r="W482" s="146">
        <v>72</v>
      </c>
      <c r="X482" s="178" t="str">
        <f>CHOOSE(MATCH(W:W,{0,1,90,120,800000000}),"VACIO","90 y -","90-120","&gt;120","")</f>
        <v>90 y -</v>
      </c>
      <c r="Y482" s="146" t="s">
        <v>63</v>
      </c>
      <c r="Z482" s="146" t="s">
        <v>63</v>
      </c>
      <c r="AA482" s="146" t="s">
        <v>65</v>
      </c>
      <c r="AB482" s="146" t="s">
        <v>63</v>
      </c>
      <c r="AC482" s="146" t="s">
        <v>72</v>
      </c>
      <c r="AD482" s="196" t="s">
        <v>74</v>
      </c>
      <c r="AE482" s="198">
        <v>43805</v>
      </c>
      <c r="AF482" s="197" t="s">
        <v>74</v>
      </c>
      <c r="AG482" s="219"/>
      <c r="AH482" s="219" t="s">
        <v>1314</v>
      </c>
      <c r="AI482" s="198">
        <v>43521</v>
      </c>
      <c r="AJ482" s="218">
        <v>119</v>
      </c>
      <c r="AK482" s="147">
        <v>43825</v>
      </c>
      <c r="AL482" s="146">
        <v>202</v>
      </c>
      <c r="AM482" s="146">
        <v>104</v>
      </c>
      <c r="AN482" s="178" t="str">
        <f>CHOOSE(MATCH(AM:AM,{0,1,100,800000000}),"VACIO","100 y -","100 y +","")</f>
        <v>100 y +</v>
      </c>
      <c r="AO482" s="146">
        <v>40</v>
      </c>
      <c r="AP482" s="146">
        <v>217</v>
      </c>
      <c r="AQ482" s="146">
        <v>7</v>
      </c>
      <c r="AR482" s="178" t="str">
        <f>CHOOSE(MATCH(AQ:AQ,{0,1,7,8,9,12,30}),"VACIO","7 y -","7-8","8-9","9-12","&gt;12","")</f>
        <v>7-8</v>
      </c>
      <c r="AS482" s="146">
        <v>1</v>
      </c>
      <c r="AT482" s="178" t="str">
        <f>CHOOSE(MATCH(AS:AS,{0,0.1,30,80000000}),"VACIO","30 y -","30 y +","")</f>
        <v>30 y -</v>
      </c>
      <c r="AU482" s="146">
        <v>0.6</v>
      </c>
      <c r="AV482" s="236">
        <f>IFERROR(AS:AS/AU:AU,"")</f>
        <v>1.66666666666667</v>
      </c>
      <c r="AW482" s="178" t="str">
        <f>CHOOSE(MATCH(AV:AV,{0,0.1,30,80000000}),"VACIO","30 y -","30 y +","")</f>
        <v>30 y -</v>
      </c>
      <c r="AX482" s="242">
        <v>97.01</v>
      </c>
      <c r="AY482" s="178" t="str">
        <f ca="1">CHOOSE(MATCH(AX:AX,{0,1,15,30,45,60,80000000}),"VACIO","15 y -","15-29","30-44","45-59","60 y +","")</f>
        <v>60 y +</v>
      </c>
      <c r="AZ482" s="146"/>
      <c r="BA482" s="147">
        <v>43538</v>
      </c>
      <c r="BB482" s="247" t="str">
        <f ca="1" t="shared" si="46"/>
        <v>No Vigente</v>
      </c>
      <c r="BC482" s="146" t="s">
        <v>77</v>
      </c>
      <c r="BD482" s="147">
        <v>43825</v>
      </c>
      <c r="BE482" s="144">
        <v>43922</v>
      </c>
      <c r="BF482" s="251" t="str">
        <f ca="1" t="shared" si="45"/>
        <v>activo</v>
      </c>
      <c r="BG482" s="196"/>
    </row>
    <row r="483" s="129" customFormat="1" ht="15" customHeight="1" spans="1:59">
      <c r="A483" s="145" t="s">
        <v>1315</v>
      </c>
      <c r="B483" s="146" t="s">
        <v>1316</v>
      </c>
      <c r="C483" s="146">
        <v>2736</v>
      </c>
      <c r="D483" s="147">
        <v>22399</v>
      </c>
      <c r="E483" s="175">
        <f ca="1" t="shared" si="42"/>
        <v>43990</v>
      </c>
      <c r="F483" s="176">
        <f ca="1" t="shared" si="43"/>
        <v>21591</v>
      </c>
      <c r="G483" s="177">
        <f ca="1" t="shared" si="44"/>
        <v>59</v>
      </c>
      <c r="H48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83" s="146">
        <v>1</v>
      </c>
      <c r="J483" s="147">
        <v>41087</v>
      </c>
      <c r="K483" s="146" t="s">
        <v>59</v>
      </c>
      <c r="L483" s="146" t="s">
        <v>70</v>
      </c>
      <c r="M483" s="146" t="s">
        <v>61</v>
      </c>
      <c r="N483" s="146" t="s">
        <v>62</v>
      </c>
      <c r="O483" s="146" t="s">
        <v>62</v>
      </c>
      <c r="P483" s="143" t="s">
        <v>63</v>
      </c>
      <c r="Q483" s="143" t="s">
        <v>63</v>
      </c>
      <c r="R483" s="146">
        <v>56.7</v>
      </c>
      <c r="S483" s="146">
        <v>65</v>
      </c>
      <c r="T483" s="146" t="s">
        <v>85</v>
      </c>
      <c r="U483" s="146">
        <v>120</v>
      </c>
      <c r="V483" s="178" t="str">
        <f>CHOOSE(MATCH(U:U,{0,1,140,150,160,800000000}),"VACIO","140 y -","140-150","150-160","&gt;160","")</f>
        <v>140 y -</v>
      </c>
      <c r="W483" s="146">
        <v>60</v>
      </c>
      <c r="X483" s="178" t="str">
        <f>CHOOSE(MATCH(W:W,{0,1,90,120,800000000}),"VACIO","90 y -","90-120","&gt;120","")</f>
        <v>90 y -</v>
      </c>
      <c r="Y483" s="146" t="s">
        <v>65</v>
      </c>
      <c r="Z483" s="146" t="s">
        <v>63</v>
      </c>
      <c r="AA483" s="146" t="s">
        <v>65</v>
      </c>
      <c r="AB483" s="146" t="s">
        <v>65</v>
      </c>
      <c r="AC483" s="146" t="s">
        <v>72</v>
      </c>
      <c r="AD483" s="196" t="s">
        <v>73</v>
      </c>
      <c r="AE483" s="198">
        <v>43690</v>
      </c>
      <c r="AF483" s="197" t="s">
        <v>74</v>
      </c>
      <c r="AG483" s="219" t="s">
        <v>63</v>
      </c>
      <c r="AH483" s="219"/>
      <c r="AI483" s="197"/>
      <c r="AJ483" s="218">
        <v>301</v>
      </c>
      <c r="AK483" s="147">
        <v>43832</v>
      </c>
      <c r="AL483" s="146">
        <v>282</v>
      </c>
      <c r="AM483" s="146">
        <v>169</v>
      </c>
      <c r="AN483" s="178" t="str">
        <f>CHOOSE(MATCH(AM:AM,{0,1,100,800000000}),"VACIO","100 y -","100 y +","")</f>
        <v>100 y +</v>
      </c>
      <c r="AO483" s="146">
        <v>48</v>
      </c>
      <c r="AP483" s="146">
        <v>323</v>
      </c>
      <c r="AQ483" s="146">
        <v>10.2</v>
      </c>
      <c r="AR483" s="178" t="str">
        <f>CHOOSE(MATCH(AQ:AQ,{0,1,7,8,9,12,30}),"VACIO","7 y -","7-8","8-9","9-12","&gt;12","")</f>
        <v>9-12</v>
      </c>
      <c r="AS483" s="146">
        <v>6.9</v>
      </c>
      <c r="AT483" s="178" t="str">
        <f>CHOOSE(MATCH(AS:AS,{0;0.1;30;80000000}),"VACIO","30 y -","30 y +","")</f>
        <v>30 y -</v>
      </c>
      <c r="AU483" s="146">
        <v>0.33</v>
      </c>
      <c r="AV483" s="236">
        <v>12</v>
      </c>
      <c r="AW483" s="178" t="str">
        <f>CHOOSE(MATCH(AV:AV,{0,0.1,30,80000000}),"VACIO","30 y -","30 y +","")</f>
        <v>30 y -</v>
      </c>
      <c r="AX483" s="242">
        <v>122</v>
      </c>
      <c r="AY483" s="178" t="str">
        <f ca="1">CHOOSE(MATCH(AX:AX,{0,1,15,30,45,60,80000000}),"VACIO","15 y -","15-29","30-44","45-59","60 y +","")</f>
        <v>60 y +</v>
      </c>
      <c r="AZ483" s="146" t="s">
        <v>76</v>
      </c>
      <c r="BA483" s="147">
        <v>43067</v>
      </c>
      <c r="BB483" s="247" t="str">
        <f ca="1" t="shared" si="46"/>
        <v>No Vigente</v>
      </c>
      <c r="BC483" s="146" t="s">
        <v>218</v>
      </c>
      <c r="BD483" s="147">
        <v>43895</v>
      </c>
      <c r="BE483" s="147">
        <v>43983</v>
      </c>
      <c r="BF483" s="251" t="str">
        <f ca="1" t="shared" si="45"/>
        <v>activo</v>
      </c>
      <c r="BG483" s="196"/>
    </row>
    <row r="484" s="129" customFormat="1" ht="14.25" customHeight="1" spans="1:59">
      <c r="A484" s="145" t="s">
        <v>1317</v>
      </c>
      <c r="B484" s="146" t="s">
        <v>1318</v>
      </c>
      <c r="C484" s="146">
        <v>2331</v>
      </c>
      <c r="D484" s="147">
        <v>20908</v>
      </c>
      <c r="E484" s="175">
        <f ca="1" t="shared" si="42"/>
        <v>43990</v>
      </c>
      <c r="F484" s="176">
        <f ca="1" t="shared" si="43"/>
        <v>23082</v>
      </c>
      <c r="G484" s="177">
        <f ca="1" t="shared" si="44"/>
        <v>63</v>
      </c>
      <c r="H48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84" s="146">
        <v>1</v>
      </c>
      <c r="J484" s="147">
        <v>39973</v>
      </c>
      <c r="K484" s="146" t="s">
        <v>59</v>
      </c>
      <c r="L484" s="146" t="s">
        <v>60</v>
      </c>
      <c r="M484" s="146" t="s">
        <v>61</v>
      </c>
      <c r="N484" s="146" t="s">
        <v>62</v>
      </c>
      <c r="O484" s="146" t="s">
        <v>62</v>
      </c>
      <c r="P484" s="143" t="s">
        <v>63</v>
      </c>
      <c r="Q484" s="143" t="s">
        <v>63</v>
      </c>
      <c r="R484" s="146">
        <v>77</v>
      </c>
      <c r="S484" s="146">
        <v>78</v>
      </c>
      <c r="T484" s="146" t="s">
        <v>85</v>
      </c>
      <c r="U484" s="146">
        <v>118</v>
      </c>
      <c r="V484" s="178" t="str">
        <f>CHOOSE(MATCH(U:U,{0,1,140,150,160,800000000}),"VACIO","140 y -","140-150","150-160","&gt;160","")</f>
        <v>140 y -</v>
      </c>
      <c r="W484" s="146">
        <v>70</v>
      </c>
      <c r="X484" s="178" t="str">
        <f>CHOOSE(MATCH(W:W,{0,1,90,120,800000000}),"VACIO","90 y -","90-120","&gt;120","")</f>
        <v>90 y -</v>
      </c>
      <c r="Y484" s="146" t="s">
        <v>63</v>
      </c>
      <c r="Z484" s="146" t="s">
        <v>65</v>
      </c>
      <c r="AA484" s="146" t="s">
        <v>63</v>
      </c>
      <c r="AB484" s="146" t="s">
        <v>63</v>
      </c>
      <c r="AC484" s="146" t="s">
        <v>72</v>
      </c>
      <c r="AD484" s="196" t="s">
        <v>67</v>
      </c>
      <c r="AE484" s="197"/>
      <c r="AF484" s="197"/>
      <c r="AG484" s="219" t="s">
        <v>63</v>
      </c>
      <c r="AH484" s="219"/>
      <c r="AI484" s="197"/>
      <c r="AJ484" s="218">
        <v>113</v>
      </c>
      <c r="AK484" s="147">
        <v>43571</v>
      </c>
      <c r="AL484" s="146">
        <v>209</v>
      </c>
      <c r="AM484" s="146">
        <v>119</v>
      </c>
      <c r="AN484" s="178" t="str">
        <f>CHOOSE(MATCH(AM:AM,{0,1,100,800000000}),"VACIO","100 y -","100 y +","")</f>
        <v>100 y +</v>
      </c>
      <c r="AO484" s="146">
        <v>35</v>
      </c>
      <c r="AP484" s="146">
        <v>277</v>
      </c>
      <c r="AQ484" s="146">
        <v>12.6</v>
      </c>
      <c r="AR484" s="178" t="str">
        <f>CHOOSE(MATCH(AQ:AQ,{0,1,7,8,9,12,30}),"VACIO","7 y -","7-8","8-9","9-12","&gt;12","")</f>
        <v>&gt;12</v>
      </c>
      <c r="AS484" s="146">
        <v>7</v>
      </c>
      <c r="AT484" s="178" t="str">
        <f>CHOOSE(MATCH(AS:AS,{0,0.1,30,80000000}),"VACIO","30 y -","30 y +","")</f>
        <v>30 y -</v>
      </c>
      <c r="AU484" s="146">
        <v>0.8</v>
      </c>
      <c r="AV484" s="236">
        <v>7.45</v>
      </c>
      <c r="AW484" s="178" t="str">
        <f>CHOOSE(MATCH(AV:AV,{0,0.1,30,80000000}),"VACIO","30 y -","30 y +","")</f>
        <v>30 y -</v>
      </c>
      <c r="AX484" s="242">
        <v>79</v>
      </c>
      <c r="AY484" s="178" t="str">
        <f ca="1">CHOOSE(MATCH(AX:AX,{0,1,15,30,45,60,80000000}),"VACIO","15 y -","15-29","30-44","45-59","60 y +","")</f>
        <v>60 y +</v>
      </c>
      <c r="AZ484" s="146"/>
      <c r="BA484" s="147"/>
      <c r="BB484" s="247" t="str">
        <f ca="1" t="shared" si="46"/>
        <v>No Vigente</v>
      </c>
      <c r="BC484" s="146"/>
      <c r="BD484" s="147">
        <v>43840</v>
      </c>
      <c r="BE484" s="144">
        <v>43922</v>
      </c>
      <c r="BF484" s="251" t="str">
        <f ca="1" t="shared" si="45"/>
        <v>activo</v>
      </c>
      <c r="BG484" s="306"/>
    </row>
    <row r="485" s="129" customFormat="1" ht="15" customHeight="1" spans="1:59">
      <c r="A485" s="142" t="s">
        <v>1319</v>
      </c>
      <c r="B485" s="143" t="s">
        <v>1320</v>
      </c>
      <c r="C485" s="143">
        <v>2340</v>
      </c>
      <c r="D485" s="144">
        <v>23909</v>
      </c>
      <c r="E485" s="175">
        <f ca="1" t="shared" si="42"/>
        <v>43990</v>
      </c>
      <c r="F485" s="176">
        <f ca="1" t="shared" si="43"/>
        <v>20081</v>
      </c>
      <c r="G485" s="177">
        <f ca="1" t="shared" si="44"/>
        <v>54</v>
      </c>
      <c r="H485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485" s="143">
        <v>1</v>
      </c>
      <c r="J485" s="144">
        <v>42081</v>
      </c>
      <c r="K485" s="143" t="s">
        <v>59</v>
      </c>
      <c r="L485" s="143" t="s">
        <v>60</v>
      </c>
      <c r="M485" s="143" t="s">
        <v>1321</v>
      </c>
      <c r="N485" s="143" t="s">
        <v>62</v>
      </c>
      <c r="O485" s="143" t="s">
        <v>62</v>
      </c>
      <c r="P485" s="143" t="s">
        <v>63</v>
      </c>
      <c r="Q485" s="143" t="s">
        <v>63</v>
      </c>
      <c r="R485" s="143">
        <v>79</v>
      </c>
      <c r="S485" s="143">
        <v>82.5</v>
      </c>
      <c r="T485" s="143" t="s">
        <v>64</v>
      </c>
      <c r="U485" s="143">
        <v>140</v>
      </c>
      <c r="V485" s="178" t="str">
        <f>CHOOSE(MATCH(U:U,{0;1;140;150;160;800000000}),"VACIO","140 y -","140-150","150-160","&gt;160","")</f>
        <v>140-150</v>
      </c>
      <c r="W485" s="143">
        <v>90</v>
      </c>
      <c r="X485" s="178" t="str">
        <f>CHOOSE(MATCH(W:W,{0,1,90,120,800000000}),"VACIO","90 y -","90-120","&gt;120","")</f>
        <v>90-120</v>
      </c>
      <c r="Y485" s="143" t="s">
        <v>63</v>
      </c>
      <c r="Z485" s="143" t="s">
        <v>65</v>
      </c>
      <c r="AA485" s="143" t="s">
        <v>63</v>
      </c>
      <c r="AB485" s="143" t="s">
        <v>63</v>
      </c>
      <c r="AC485" s="143" t="s">
        <v>66</v>
      </c>
      <c r="AD485" s="193" t="s">
        <v>67</v>
      </c>
      <c r="AE485" s="195"/>
      <c r="AF485" s="195"/>
      <c r="AG485" s="216" t="s">
        <v>63</v>
      </c>
      <c r="AH485" s="216"/>
      <c r="AI485" s="195"/>
      <c r="AJ485" s="217">
        <v>100</v>
      </c>
      <c r="AK485" s="144">
        <v>43444</v>
      </c>
      <c r="AL485" s="143">
        <v>169</v>
      </c>
      <c r="AM485" s="143">
        <v>98</v>
      </c>
      <c r="AN485" s="178" t="str">
        <f>CHOOSE(MATCH(AM:AM,{0,1,100,800000000}),"VACIO","100 y -","100 y +","")</f>
        <v>100 y -</v>
      </c>
      <c r="AO485" s="143">
        <v>40</v>
      </c>
      <c r="AP485" s="143">
        <v>154</v>
      </c>
      <c r="AQ485" s="143"/>
      <c r="AR485" s="178" t="str">
        <f>CHOOSE(MATCH(AQ:AQ,{0,1,7,8,9,12,30}),"VACIO","7 y -","7-8","8-9","9-12","&gt;12","")</f>
        <v>VACIO</v>
      </c>
      <c r="AS485" s="143"/>
      <c r="AT485" s="178" t="str">
        <f>CHOOSE(MATCH(AS:AS,{0,0.1,30,80000000}),"VACIO","30 y -","30 y +","")</f>
        <v>VACIO</v>
      </c>
      <c r="AU485" s="143">
        <v>0.7</v>
      </c>
      <c r="AV485" s="236"/>
      <c r="AW485" s="178" t="str">
        <f>CHOOSE(MATCH(AV:AV,{0,0.1,30,80000000}),"VACIO","30 y -","30 y +","")</f>
        <v>VACIO</v>
      </c>
      <c r="AX485" s="242">
        <v>98</v>
      </c>
      <c r="AY485" s="178" t="str">
        <f ca="1">CHOOSE(MATCH(AX:AX,{0,1,15,30,45,60,80000000}),"VACIO","15 y -","15-29","30-44","45-59","60 y +","")</f>
        <v>60 y +</v>
      </c>
      <c r="AZ485" s="143" t="s">
        <v>76</v>
      </c>
      <c r="BA485" s="144"/>
      <c r="BB485" s="247" t="str">
        <f ca="1" t="shared" si="46"/>
        <v>No Vigente</v>
      </c>
      <c r="BC485" s="143"/>
      <c r="BD485" s="144">
        <v>43838</v>
      </c>
      <c r="BE485" s="144">
        <v>43913</v>
      </c>
      <c r="BF485" s="251" t="str">
        <f ca="1" t="shared" si="45"/>
        <v>activo</v>
      </c>
      <c r="BG485" s="196"/>
    </row>
    <row r="486" s="129" customFormat="1" ht="15" customHeight="1" spans="1:59">
      <c r="A486" s="145" t="s">
        <v>1322</v>
      </c>
      <c r="B486" s="146" t="s">
        <v>1323</v>
      </c>
      <c r="C486" s="146">
        <v>352</v>
      </c>
      <c r="D486" s="147">
        <v>21658</v>
      </c>
      <c r="E486" s="175">
        <f ca="1" t="shared" si="42"/>
        <v>43990</v>
      </c>
      <c r="F486" s="176">
        <f ca="1" t="shared" si="43"/>
        <v>22332</v>
      </c>
      <c r="G486" s="177">
        <f ca="1" t="shared" si="44"/>
        <v>61</v>
      </c>
      <c r="H48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86" s="146">
        <v>1</v>
      </c>
      <c r="J486" s="147">
        <v>36668</v>
      </c>
      <c r="K486" s="146" t="s">
        <v>59</v>
      </c>
      <c r="L486" s="146" t="s">
        <v>60</v>
      </c>
      <c r="M486" s="146" t="s">
        <v>1324</v>
      </c>
      <c r="N486" s="146" t="s">
        <v>62</v>
      </c>
      <c r="O486" s="146" t="s">
        <v>62</v>
      </c>
      <c r="P486" s="143" t="s">
        <v>63</v>
      </c>
      <c r="Q486" s="143" t="s">
        <v>63</v>
      </c>
      <c r="R486" s="146">
        <v>79.5</v>
      </c>
      <c r="S486" s="146">
        <v>78</v>
      </c>
      <c r="T486" s="146" t="s">
        <v>64</v>
      </c>
      <c r="U486" s="146">
        <v>130</v>
      </c>
      <c r="V486" s="178" t="str">
        <f>CHOOSE(MATCH(U:U,{0,1,140,150,160,800000000}),"VACIO","140 y -","140-150","150-160","&gt;160","")</f>
        <v>140 y -</v>
      </c>
      <c r="W486" s="146">
        <v>80</v>
      </c>
      <c r="X486" s="178" t="str">
        <f>CHOOSE(MATCH(W:W,{0,1,90,120,800000000}),"VACIO","90 y -","90-120","&gt;120","")</f>
        <v>90 y -</v>
      </c>
      <c r="Y486" s="146" t="s">
        <v>63</v>
      </c>
      <c r="Z486" s="146" t="s">
        <v>65</v>
      </c>
      <c r="AA486" s="146" t="s">
        <v>65</v>
      </c>
      <c r="AB486" s="146" t="s">
        <v>65</v>
      </c>
      <c r="AC486" s="146" t="s">
        <v>72</v>
      </c>
      <c r="AD486" s="196" t="s">
        <v>73</v>
      </c>
      <c r="AE486" s="197"/>
      <c r="AF486" s="197"/>
      <c r="AG486" s="219" t="s">
        <v>63</v>
      </c>
      <c r="AH486" s="219"/>
      <c r="AI486" s="197"/>
      <c r="AJ486" s="218">
        <v>98</v>
      </c>
      <c r="AK486" s="147">
        <v>43706</v>
      </c>
      <c r="AL486" s="146">
        <v>177</v>
      </c>
      <c r="AM486" s="146">
        <v>100</v>
      </c>
      <c r="AN486" s="178" t="str">
        <f>CHOOSE(MATCH(AM:AM,{0,1,100,800000000}),"VACIO","100 y -","100 y +","")</f>
        <v>100 y +</v>
      </c>
      <c r="AO486" s="146">
        <v>45</v>
      </c>
      <c r="AP486" s="146">
        <v>162</v>
      </c>
      <c r="AQ486" s="146"/>
      <c r="AR486" s="178" t="str">
        <f>CHOOSE(MATCH(AQ:AQ,{0,1,7,8,9,12,30}),"VACIO","7 y -","7-8","8-9","9-12","&gt;12","")</f>
        <v>VACIO</v>
      </c>
      <c r="AS486" s="146">
        <v>5</v>
      </c>
      <c r="AT486" s="178" t="str">
        <f>CHOOSE(MATCH(AS:AS,{0,0.1,30,80000000}),"VACIO","30 y -","30 y +","")</f>
        <v>30 y -</v>
      </c>
      <c r="AU486" s="146">
        <v>0.7</v>
      </c>
      <c r="AV486" s="236">
        <f>IFERROR(AS:AS/AU:AU,"")</f>
        <v>7.14285714285714</v>
      </c>
      <c r="AW486" s="178" t="str">
        <f>CHOOSE(MATCH(AV:AV,{0,0.1,30,80000000}),"VACIO","30 y -","30 y +","")</f>
        <v>30 y -</v>
      </c>
      <c r="AX486" s="242">
        <v>80</v>
      </c>
      <c r="AY486" s="178" t="str">
        <f ca="1">CHOOSE(MATCH(AX:AX,{0,1,15,30,45,60,80000000}),"VACIO","15 y -","15-29","30-44","45-59","60 y +","")</f>
        <v>60 y +</v>
      </c>
      <c r="AZ486" s="146"/>
      <c r="BA486" s="147"/>
      <c r="BB486" s="247" t="str">
        <f ca="1" t="shared" si="46"/>
        <v>No Vigente</v>
      </c>
      <c r="BC486" s="146"/>
      <c r="BD486" s="147">
        <v>43738</v>
      </c>
      <c r="BE486" s="147">
        <v>44075</v>
      </c>
      <c r="BF486" s="251" t="str">
        <f ca="1" t="shared" si="45"/>
        <v>activo</v>
      </c>
      <c r="BG486" s="193"/>
    </row>
    <row r="487" s="129" customFormat="1" ht="15" customHeight="1" spans="1:59">
      <c r="A487" s="142" t="s">
        <v>1325</v>
      </c>
      <c r="B487" s="143" t="s">
        <v>1326</v>
      </c>
      <c r="C487" s="143">
        <v>1464</v>
      </c>
      <c r="D487" s="144">
        <v>20752</v>
      </c>
      <c r="E487" s="175">
        <f ca="1" t="shared" si="42"/>
        <v>43990</v>
      </c>
      <c r="F487" s="176">
        <f ca="1" t="shared" si="43"/>
        <v>23238</v>
      </c>
      <c r="G487" s="177">
        <f ca="1" t="shared" si="44"/>
        <v>63</v>
      </c>
      <c r="H48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87" s="143">
        <v>1</v>
      </c>
      <c r="J487" s="144">
        <v>42934</v>
      </c>
      <c r="K487" s="143" t="s">
        <v>59</v>
      </c>
      <c r="L487" s="143" t="s">
        <v>102</v>
      </c>
      <c r="M487" s="143" t="s">
        <v>1327</v>
      </c>
      <c r="N487" s="143" t="s">
        <v>62</v>
      </c>
      <c r="O487" s="143" t="s">
        <v>62</v>
      </c>
      <c r="P487" s="143" t="s">
        <v>63</v>
      </c>
      <c r="Q487" s="143" t="s">
        <v>63</v>
      </c>
      <c r="R487" s="143">
        <v>77.5</v>
      </c>
      <c r="S487" s="143">
        <v>82</v>
      </c>
      <c r="T487" s="143" t="s">
        <v>64</v>
      </c>
      <c r="U487" s="143">
        <v>124</v>
      </c>
      <c r="V487" s="178" t="str">
        <f>CHOOSE(MATCH(U:U,{0,1,140,150,160,800000000}),"VACIO","140 y -","140-150","150-160","&gt;160","")</f>
        <v>140 y -</v>
      </c>
      <c r="W487" s="143">
        <v>82</v>
      </c>
      <c r="X487" s="178" t="str">
        <f>CHOOSE(MATCH(W:W,{0,1,90,120,800000000}),"VACIO","90 y -","90-120","&gt;120","")</f>
        <v>90 y -</v>
      </c>
      <c r="Y487" s="143" t="s">
        <v>63</v>
      </c>
      <c r="Z487" s="143" t="s">
        <v>65</v>
      </c>
      <c r="AA487" s="143" t="s">
        <v>63</v>
      </c>
      <c r="AB487" s="143" t="s">
        <v>65</v>
      </c>
      <c r="AC487" s="143" t="s">
        <v>72</v>
      </c>
      <c r="AD487" s="193" t="s">
        <v>73</v>
      </c>
      <c r="AE487" s="194">
        <v>42934</v>
      </c>
      <c r="AF487" s="195" t="s">
        <v>74</v>
      </c>
      <c r="AG487" s="216" t="s">
        <v>63</v>
      </c>
      <c r="AH487" s="216" t="s">
        <v>1328</v>
      </c>
      <c r="AI487" s="194">
        <v>43024</v>
      </c>
      <c r="AJ487" s="217">
        <v>104</v>
      </c>
      <c r="AK487" s="144">
        <v>42872</v>
      </c>
      <c r="AL487" s="143">
        <v>226</v>
      </c>
      <c r="AM487" s="143">
        <v>144</v>
      </c>
      <c r="AN487" s="178" t="str">
        <f>CHOOSE(MATCH(AM:AM,{0,1,100,800000000}),"VACIO","100 y -","100 y +","")</f>
        <v>100 y +</v>
      </c>
      <c r="AO487" s="143">
        <v>46</v>
      </c>
      <c r="AP487" s="143">
        <v>180</v>
      </c>
      <c r="AQ487" s="143">
        <v>6.1</v>
      </c>
      <c r="AR487" s="178" t="str">
        <f>CHOOSE(MATCH(AQ:AQ,{0,1,7,8,9,12,30}),"VACIO","7 y -","7-8","8-9","9-12","&gt;12","")</f>
        <v>7 y -</v>
      </c>
      <c r="AS487" s="143">
        <v>9</v>
      </c>
      <c r="AT487" s="178" t="str">
        <f>CHOOSE(MATCH(AS:AS,{0,0.1,30,80000000}),"VACIO","30 y -","30 y +","")</f>
        <v>30 y -</v>
      </c>
      <c r="AU487" s="143">
        <v>0.7</v>
      </c>
      <c r="AV487" s="236">
        <f>IFERROR(AS:AS/AU:AU,"")</f>
        <v>12.8571428571429</v>
      </c>
      <c r="AW487" s="178" t="str">
        <f>CHOOSE(MATCH(AV:AV,{0,0.1,30,80000000}),"VACIO","30 y -","30 y +","")</f>
        <v>30 y -</v>
      </c>
      <c r="AX487" s="242">
        <v>94.1</v>
      </c>
      <c r="AY487" s="178" t="str">
        <f ca="1">CHOOSE(MATCH(AX:AX,{0;1;15;30;45;60;80000000}),"VACIO","15 y -","15-29","30-44","45-59","60 y +","")</f>
        <v>60 y +</v>
      </c>
      <c r="AZ487" s="143"/>
      <c r="BA487" s="144">
        <v>42943</v>
      </c>
      <c r="BB487" s="247" t="str">
        <f ca="1" t="shared" si="46"/>
        <v>No Vigente</v>
      </c>
      <c r="BC487" s="143" t="s">
        <v>77</v>
      </c>
      <c r="BD487" s="144">
        <v>43530</v>
      </c>
      <c r="BE487" s="144">
        <v>43678</v>
      </c>
      <c r="BF487" s="251" t="str">
        <f ca="1" t="shared" si="45"/>
        <v>activo</v>
      </c>
      <c r="BG487" s="193" t="s">
        <v>1329</v>
      </c>
    </row>
    <row r="488" s="129" customFormat="1" ht="15" customHeight="1" spans="1:59">
      <c r="A488" s="145" t="s">
        <v>1330</v>
      </c>
      <c r="B488" s="146" t="s">
        <v>1331</v>
      </c>
      <c r="C488" s="146">
        <v>4849</v>
      </c>
      <c r="D488" s="147">
        <v>17493</v>
      </c>
      <c r="E488" s="175">
        <f ca="1" t="shared" si="42"/>
        <v>43990</v>
      </c>
      <c r="F488" s="176">
        <f ca="1" t="shared" si="43"/>
        <v>26497</v>
      </c>
      <c r="G488" s="177">
        <f ca="1" t="shared" si="44"/>
        <v>72</v>
      </c>
      <c r="H48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488" s="146">
        <v>1</v>
      </c>
      <c r="J488" s="147">
        <v>41057</v>
      </c>
      <c r="K488" s="146" t="s">
        <v>59</v>
      </c>
      <c r="L488" s="146" t="s">
        <v>102</v>
      </c>
      <c r="M488" s="146" t="s">
        <v>124</v>
      </c>
      <c r="N488" s="146" t="s">
        <v>62</v>
      </c>
      <c r="O488" s="146" t="s">
        <v>62</v>
      </c>
      <c r="P488" s="143" t="s">
        <v>63</v>
      </c>
      <c r="Q488" s="143" t="s">
        <v>63</v>
      </c>
      <c r="R488" s="146">
        <v>83</v>
      </c>
      <c r="S488" s="146">
        <v>77</v>
      </c>
      <c r="T488" s="146" t="s">
        <v>64</v>
      </c>
      <c r="U488" s="146">
        <v>130</v>
      </c>
      <c r="V488" s="178" t="str">
        <f>CHOOSE(MATCH(U:U,{0,1,140,150,160,800000000}),"VACIO","140 y -","140-150","150-160","&gt;160","")</f>
        <v>140 y -</v>
      </c>
      <c r="W488" s="146">
        <v>76</v>
      </c>
      <c r="X488" s="178" t="str">
        <f>CHOOSE(MATCH(W:W,{0,1,90,120,800000000}),"VACIO","90 y -","90-120","&gt;120","")</f>
        <v>90 y -</v>
      </c>
      <c r="Y488" s="146" t="s">
        <v>63</v>
      </c>
      <c r="Z488" s="146" t="s">
        <v>65</v>
      </c>
      <c r="AA488" s="146" t="s">
        <v>63</v>
      </c>
      <c r="AB488" s="146" t="s">
        <v>63</v>
      </c>
      <c r="AC488" s="146" t="s">
        <v>72</v>
      </c>
      <c r="AD488" s="196" t="s">
        <v>73</v>
      </c>
      <c r="AE488" s="198">
        <v>43350</v>
      </c>
      <c r="AF488" s="197" t="s">
        <v>333</v>
      </c>
      <c r="AG488" s="219" t="s">
        <v>63</v>
      </c>
      <c r="AH488" s="219" t="s">
        <v>214</v>
      </c>
      <c r="AI488" s="198">
        <v>42500</v>
      </c>
      <c r="AJ488" s="218">
        <v>92</v>
      </c>
      <c r="AK488" s="147">
        <v>43639</v>
      </c>
      <c r="AL488" s="146">
        <v>193</v>
      </c>
      <c r="AM488" s="146">
        <v>112</v>
      </c>
      <c r="AN488" s="178" t="str">
        <f>CHOOSE(MATCH(AM:AM,{0,1,100,800000000}),"VACIO","100 y -","100 y +","")</f>
        <v>100 y +</v>
      </c>
      <c r="AO488" s="146">
        <v>54</v>
      </c>
      <c r="AP488" s="146">
        <v>134</v>
      </c>
      <c r="AQ488" s="146">
        <v>5</v>
      </c>
      <c r="AR488" s="178" t="str">
        <f>CHOOSE(MATCH(AQ:AQ,{0,1,7,8,9,12,30}),"VACIO","7 y -","7-8","8-9","9-12","&gt;12","")</f>
        <v>7 y -</v>
      </c>
      <c r="AS488" s="146">
        <v>1</v>
      </c>
      <c r="AT488" s="178" t="str">
        <f>CHOOSE(MATCH(AS:AS,{0,0.1,30,80000000}),"VACIO","30 y -","30 y +","")</f>
        <v>30 y -</v>
      </c>
      <c r="AU488" s="146">
        <v>0.6</v>
      </c>
      <c r="AV488" s="236">
        <f>IFERROR(AS:AS/AU:AU,"")</f>
        <v>1.66666666666667</v>
      </c>
      <c r="AW488" s="178" t="str">
        <f>CHOOSE(MATCH(AV:AV,{0;0.1;30;80000000}),"VACIO","30 y -","30 y +","")</f>
        <v>30 y -</v>
      </c>
      <c r="AX488" s="242">
        <v>93</v>
      </c>
      <c r="AY488" s="178" t="str">
        <f ca="1">CHOOSE(MATCH(AX:AX,{0,1,15,30,45,60,80000000}),"VACIO","15 y -","15-29","30-44","45-59","60 y +","")</f>
        <v>60 y +</v>
      </c>
      <c r="AZ488" s="146"/>
      <c r="BA488" s="147">
        <v>43538</v>
      </c>
      <c r="BB488" s="247" t="str">
        <f ca="1" t="shared" si="46"/>
        <v>No Vigente</v>
      </c>
      <c r="BC488" s="146" t="s">
        <v>77</v>
      </c>
      <c r="BD488" s="147">
        <v>43684</v>
      </c>
      <c r="BE488" s="147">
        <v>43709</v>
      </c>
      <c r="BF488" s="251" t="str">
        <f ca="1" t="shared" si="45"/>
        <v>activo</v>
      </c>
      <c r="BG488" s="255"/>
    </row>
    <row r="489" s="129" customFormat="1" ht="15" customHeight="1" spans="1:59">
      <c r="A489" s="145" t="s">
        <v>1332</v>
      </c>
      <c r="B489" s="146" t="s">
        <v>1333</v>
      </c>
      <c r="C489" s="146">
        <v>2461</v>
      </c>
      <c r="D489" s="147">
        <v>21517</v>
      </c>
      <c r="E489" s="175">
        <f ca="1" t="shared" si="42"/>
        <v>43990</v>
      </c>
      <c r="F489" s="176">
        <f ca="1" t="shared" si="43"/>
        <v>22473</v>
      </c>
      <c r="G489" s="177">
        <f ca="1" t="shared" si="44"/>
        <v>61</v>
      </c>
      <c r="H48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89" s="146">
        <v>1</v>
      </c>
      <c r="J489" s="147">
        <v>40493</v>
      </c>
      <c r="K489" s="146" t="s">
        <v>59</v>
      </c>
      <c r="L489" s="146" t="s">
        <v>102</v>
      </c>
      <c r="M489" s="146" t="s">
        <v>1334</v>
      </c>
      <c r="N489" s="146" t="s">
        <v>62</v>
      </c>
      <c r="O489" s="146" t="s">
        <v>62</v>
      </c>
      <c r="P489" s="143" t="s">
        <v>63</v>
      </c>
      <c r="Q489" s="143" t="s">
        <v>63</v>
      </c>
      <c r="R489" s="146">
        <v>56.5</v>
      </c>
      <c r="S489" s="146">
        <v>60</v>
      </c>
      <c r="T489" s="146" t="s">
        <v>85</v>
      </c>
      <c r="U489" s="146">
        <v>160</v>
      </c>
      <c r="V489" s="178" t="str">
        <f>CHOOSE(MATCH(U:U,{0,1,140,150,160,800000000}),"VACIO","140 y -","140-150","150-160","&gt;160","")</f>
        <v>&gt;160</v>
      </c>
      <c r="W489" s="146">
        <v>80</v>
      </c>
      <c r="X489" s="178" t="str">
        <f>CHOOSE(MATCH(W:W,{0,1,90,120,800000000}),"VACIO","90 y -","90-120","&gt;120","")</f>
        <v>90 y -</v>
      </c>
      <c r="Y489" s="146" t="s">
        <v>65</v>
      </c>
      <c r="Z489" s="146" t="s">
        <v>65</v>
      </c>
      <c r="AA489" s="146" t="s">
        <v>65</v>
      </c>
      <c r="AB489" s="146" t="s">
        <v>65</v>
      </c>
      <c r="AC489" s="146" t="s">
        <v>72</v>
      </c>
      <c r="AD489" s="196" t="s">
        <v>73</v>
      </c>
      <c r="AE489" s="198">
        <v>43739</v>
      </c>
      <c r="AF489" s="197" t="s">
        <v>333</v>
      </c>
      <c r="AG489" s="219" t="s">
        <v>63</v>
      </c>
      <c r="AH489" s="219"/>
      <c r="AI489" s="197"/>
      <c r="AJ489" s="218">
        <v>170</v>
      </c>
      <c r="AK489" s="147">
        <v>43882</v>
      </c>
      <c r="AL489" s="146">
        <v>170</v>
      </c>
      <c r="AM489" s="146">
        <v>80</v>
      </c>
      <c r="AN489" s="178" t="str">
        <f>CHOOSE(MATCH(AM:AM,{0,1,100,800000000}),"VACIO","100 y -","100 y +","")</f>
        <v>100 y -</v>
      </c>
      <c r="AO489" s="146">
        <v>89</v>
      </c>
      <c r="AP489" s="146">
        <v>165</v>
      </c>
      <c r="AQ489" s="146">
        <v>9.6</v>
      </c>
      <c r="AR489" s="178" t="str">
        <f>CHOOSE(MATCH(AQ:AQ,{0,1,7,8,9,12,30}),"VACIO","7 y -","7-8","8-9","9-12","&gt;12","")</f>
        <v>9-12</v>
      </c>
      <c r="AS489" s="146">
        <v>79</v>
      </c>
      <c r="AT489" s="178" t="str">
        <f>CHOOSE(MATCH(AS:AS,{0,0.1,30,80000000}),"VACIO","30 y -","30 y +","")</f>
        <v>30 y +</v>
      </c>
      <c r="AU489" s="146">
        <v>1</v>
      </c>
      <c r="AV489" s="236">
        <v>174</v>
      </c>
      <c r="AW489" s="178" t="str">
        <f>CHOOSE(MATCH(AV:AV,{0,0.1,30,80000000}),"VACIO","30 y -","30 y +","")</f>
        <v>30 y +</v>
      </c>
      <c r="AX489" s="242">
        <v>61</v>
      </c>
      <c r="AY489" s="178" t="str">
        <f ca="1">CHOOSE(MATCH(AX:AX,{0,1,15,30,45,60,80000000}),"VACIO","15 y -","15-29","30-44","45-59","60 y +","")</f>
        <v>60 y +</v>
      </c>
      <c r="AZ489" s="146" t="s">
        <v>76</v>
      </c>
      <c r="BA489" s="147">
        <v>43227</v>
      </c>
      <c r="BB489" s="247" t="str">
        <f ca="1" t="shared" si="46"/>
        <v>No Vigente</v>
      </c>
      <c r="BC489" s="146" t="s">
        <v>77</v>
      </c>
      <c r="BD489" s="147">
        <v>43915</v>
      </c>
      <c r="BE489" s="144">
        <v>43952</v>
      </c>
      <c r="BF489" s="251" t="str">
        <f ca="1" t="shared" si="45"/>
        <v>activo</v>
      </c>
      <c r="BG489" s="196"/>
    </row>
    <row r="490" s="129" customFormat="1" ht="15" customHeight="1" spans="1:59">
      <c r="A490" s="154" t="s">
        <v>1335</v>
      </c>
      <c r="B490" s="155" t="s">
        <v>1336</v>
      </c>
      <c r="C490" s="155">
        <v>5758</v>
      </c>
      <c r="D490" s="156">
        <v>31084</v>
      </c>
      <c r="E490" s="175">
        <f ca="1" t="shared" si="42"/>
        <v>43990</v>
      </c>
      <c r="F490" s="176">
        <f ca="1" t="shared" si="43"/>
        <v>12906</v>
      </c>
      <c r="G490" s="177">
        <f ca="1" t="shared" si="44"/>
        <v>35</v>
      </c>
      <c r="H490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490" s="183">
        <v>1</v>
      </c>
      <c r="J490" s="156">
        <v>41519</v>
      </c>
      <c r="K490" s="183" t="s">
        <v>59</v>
      </c>
      <c r="L490" s="183" t="s">
        <v>70</v>
      </c>
      <c r="M490" s="183" t="s">
        <v>84</v>
      </c>
      <c r="N490" s="183" t="s">
        <v>62</v>
      </c>
      <c r="O490" s="183" t="s">
        <v>62</v>
      </c>
      <c r="P490" s="184" t="s">
        <v>63</v>
      </c>
      <c r="Q490" s="184" t="s">
        <v>63</v>
      </c>
      <c r="R490" s="155">
        <v>131</v>
      </c>
      <c r="S490" s="155">
        <v>137</v>
      </c>
      <c r="T490" s="183" t="s">
        <v>64</v>
      </c>
      <c r="U490" s="155">
        <v>128</v>
      </c>
      <c r="V490" s="178" t="str">
        <f>CHOOSE(MATCH(U:U,{0,1,140,150,160,800000000}),"VACIO","140 y -","140-150","150-160","&gt;160","")</f>
        <v>140 y -</v>
      </c>
      <c r="W490" s="155">
        <v>80</v>
      </c>
      <c r="X490" s="178" t="str">
        <f>CHOOSE(MATCH(W:W,{0,1,90,120,800000000}),"VACIO","90 y -","90-120","&gt;120","")</f>
        <v>90 y -</v>
      </c>
      <c r="Y490" s="183" t="s">
        <v>65</v>
      </c>
      <c r="Z490" s="183" t="s">
        <v>65</v>
      </c>
      <c r="AA490" s="183" t="s">
        <v>63</v>
      </c>
      <c r="AB490" s="183" t="s">
        <v>65</v>
      </c>
      <c r="AC490" s="183" t="s">
        <v>72</v>
      </c>
      <c r="AD490" s="202" t="s">
        <v>73</v>
      </c>
      <c r="AE490" s="203">
        <v>43746</v>
      </c>
      <c r="AF490" s="204" t="s">
        <v>333</v>
      </c>
      <c r="AG490" s="222" t="s">
        <v>63</v>
      </c>
      <c r="AH490" s="222"/>
      <c r="AI490" s="204"/>
      <c r="AJ490" s="223">
        <v>137</v>
      </c>
      <c r="AK490" s="156" t="s">
        <v>1337</v>
      </c>
      <c r="AL490" s="155">
        <v>178</v>
      </c>
      <c r="AM490" s="155">
        <v>108</v>
      </c>
      <c r="AN490" s="178" t="str">
        <f>CHOOSE(MATCH(AM:AM,{0,1,100,800000000}),"VACIO","100 y -","100 y +","")</f>
        <v>100 y +</v>
      </c>
      <c r="AO490" s="155">
        <v>39</v>
      </c>
      <c r="AP490" s="155">
        <v>151</v>
      </c>
      <c r="AQ490" s="155">
        <v>9.5</v>
      </c>
      <c r="AR490" s="178" t="str">
        <f>CHOOSE(MATCH(AQ:AQ,{0;1;7;8;9;12;30}),"VACIO","7 y -","7-8","8-9","9-12","&gt;12","")</f>
        <v>9-12</v>
      </c>
      <c r="AS490" s="155">
        <v>6</v>
      </c>
      <c r="AT490" s="178" t="str">
        <f>CHOOSE(MATCH(AS:AS,{0,0.1,30,80000000}),"VACIO","30 y -","30 y +","")</f>
        <v>30 y -</v>
      </c>
      <c r="AU490" s="155">
        <v>0.7</v>
      </c>
      <c r="AV490" s="236">
        <v>6</v>
      </c>
      <c r="AW490" s="178" t="str">
        <f>CHOOSE(MATCH(AV:AV,{0,0.1,30,80000000}),"VACIO","30 y -","30 y +","")</f>
        <v>30 y -</v>
      </c>
      <c r="AX490" s="242">
        <v>112</v>
      </c>
      <c r="AY490" s="178" t="str">
        <f ca="1">CHOOSE(MATCH(AX:AX,{0,1,15,30,45,60,80000000}),"VACIO","15 y -","15-29","30-44","45-59","60 y +","")</f>
        <v>60 y +</v>
      </c>
      <c r="AZ490" s="183" t="s">
        <v>76</v>
      </c>
      <c r="BA490" s="156">
        <v>42802</v>
      </c>
      <c r="BB490" s="247" t="str">
        <f ca="1" t="shared" si="46"/>
        <v>No Vigente</v>
      </c>
      <c r="BC490" s="183" t="s">
        <v>77</v>
      </c>
      <c r="BD490" s="156">
        <v>43886</v>
      </c>
      <c r="BE490" s="144">
        <v>43983</v>
      </c>
      <c r="BF490" s="251" t="str">
        <f ca="1" t="shared" si="45"/>
        <v>activo</v>
      </c>
      <c r="BG490" s="196"/>
    </row>
    <row r="491" s="129" customFormat="1" ht="15" customHeight="1" spans="1:59">
      <c r="A491" s="142" t="s">
        <v>1338</v>
      </c>
      <c r="B491" s="143" t="s">
        <v>1339</v>
      </c>
      <c r="C491" s="143">
        <v>745</v>
      </c>
      <c r="D491" s="144">
        <v>16399</v>
      </c>
      <c r="E491" s="175">
        <f ca="1" t="shared" si="42"/>
        <v>43990</v>
      </c>
      <c r="F491" s="176">
        <f ca="1" t="shared" si="43"/>
        <v>27591</v>
      </c>
      <c r="G491" s="177">
        <f ca="1" t="shared" si="44"/>
        <v>75</v>
      </c>
      <c r="H491" s="17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491" s="143">
        <v>1</v>
      </c>
      <c r="J491" s="144">
        <v>38923</v>
      </c>
      <c r="K491" s="143" t="s">
        <v>59</v>
      </c>
      <c r="L491" s="143" t="s">
        <v>102</v>
      </c>
      <c r="M491" s="143" t="s">
        <v>1340</v>
      </c>
      <c r="N491" s="143" t="s">
        <v>62</v>
      </c>
      <c r="O491" s="143" t="s">
        <v>62</v>
      </c>
      <c r="P491" s="143" t="s">
        <v>63</v>
      </c>
      <c r="Q491" s="143" t="s">
        <v>63</v>
      </c>
      <c r="R491" s="143">
        <v>73</v>
      </c>
      <c r="S491" s="143">
        <v>85.5</v>
      </c>
      <c r="T491" s="143" t="s">
        <v>64</v>
      </c>
      <c r="U491" s="143">
        <v>200</v>
      </c>
      <c r="V491" s="178" t="str">
        <f>CHOOSE(MATCH(U:U,{0,1,140,150,160,800000000}),"VACIO","140 y -","140-150","150-160","&gt;160","")</f>
        <v>&gt;160</v>
      </c>
      <c r="W491" s="143">
        <v>100</v>
      </c>
      <c r="X491" s="178" t="str">
        <f>CHOOSE(MATCH(W:W,{0,1,90,120,800000000}),"VACIO","90 y -","90-120","&gt;120","")</f>
        <v>90-120</v>
      </c>
      <c r="Y491" s="143" t="s">
        <v>63</v>
      </c>
      <c r="Z491" s="143" t="s">
        <v>63</v>
      </c>
      <c r="AA491" s="143" t="s">
        <v>65</v>
      </c>
      <c r="AB491" s="143" t="s">
        <v>63</v>
      </c>
      <c r="AC491" s="143" t="s">
        <v>72</v>
      </c>
      <c r="AD491" s="193" t="s">
        <v>73</v>
      </c>
      <c r="AE491" s="194">
        <v>43867</v>
      </c>
      <c r="AF491" s="195" t="s">
        <v>74</v>
      </c>
      <c r="AG491" s="216"/>
      <c r="AH491" s="216" t="s">
        <v>1341</v>
      </c>
      <c r="AI491" s="194">
        <v>43629</v>
      </c>
      <c r="AJ491" s="217">
        <v>108</v>
      </c>
      <c r="AK491" s="144">
        <v>43812</v>
      </c>
      <c r="AL491" s="143">
        <v>166</v>
      </c>
      <c r="AM491" s="143">
        <v>89</v>
      </c>
      <c r="AN491" s="178" t="str">
        <f>CHOOSE(MATCH(AM:AM,{0,1,100,800000000}),"VACIO","100 y -","100 y +","")</f>
        <v>100 y -</v>
      </c>
      <c r="AO491" s="143">
        <v>60</v>
      </c>
      <c r="AP491" s="143">
        <v>81</v>
      </c>
      <c r="AQ491" s="143">
        <v>7.5</v>
      </c>
      <c r="AR491" s="178" t="str">
        <f>CHOOSE(MATCH(AQ:AQ,{0,1,7,8,9,12,30}),"VACIO","7 y -","7-8","8-9","9-12","&gt;12","")</f>
        <v>7-8</v>
      </c>
      <c r="AS491" s="143">
        <v>9</v>
      </c>
      <c r="AT491" s="178" t="str">
        <f>CHOOSE(MATCH(AS:AS,{0;0.1;30;80000000}),"VACIO","30 y -","30 y +","")</f>
        <v>30 y -</v>
      </c>
      <c r="AU491" s="143">
        <v>1</v>
      </c>
      <c r="AV491" s="236">
        <v>125.7</v>
      </c>
      <c r="AW491" s="178" t="str">
        <f>CHOOSE(MATCH(AV:AV,{0,0.1,30,80000000}),"VACIO","30 y -","30 y +","")</f>
        <v>30 y +</v>
      </c>
      <c r="AX491" s="242">
        <v>62</v>
      </c>
      <c r="AY491" s="178" t="str">
        <f ca="1">CHOOSE(MATCH(AX:AX,{0,1,15,30,45,60,80000000}),"VACIO","15 y -","15-29","30-44","45-59","60 y +","")</f>
        <v>60 y +</v>
      </c>
      <c r="AZ491" s="143"/>
      <c r="BA491" s="144"/>
      <c r="BB491" s="247" t="str">
        <f ca="1" t="shared" si="46"/>
        <v>No Vigente</v>
      </c>
      <c r="BC491" s="143"/>
      <c r="BD491" s="144">
        <v>43885</v>
      </c>
      <c r="BE491" s="144">
        <v>43983</v>
      </c>
      <c r="BF491" s="251" t="str">
        <f ca="1" t="shared" si="45"/>
        <v>activo</v>
      </c>
      <c r="BG491" s="193"/>
    </row>
    <row r="492" s="129" customFormat="1" ht="15" customHeight="1" spans="1:59">
      <c r="A492" s="145" t="s">
        <v>1342</v>
      </c>
      <c r="B492" s="146" t="s">
        <v>1343</v>
      </c>
      <c r="C492" s="146">
        <v>2922</v>
      </c>
      <c r="D492" s="147">
        <v>18586</v>
      </c>
      <c r="E492" s="175">
        <f ca="1" t="shared" si="42"/>
        <v>43990</v>
      </c>
      <c r="F492" s="176">
        <f ca="1" t="shared" si="43"/>
        <v>25404</v>
      </c>
      <c r="G492" s="177">
        <f ca="1" t="shared" si="44"/>
        <v>69</v>
      </c>
      <c r="H492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492" s="146">
        <v>1</v>
      </c>
      <c r="J492" s="147">
        <v>40176</v>
      </c>
      <c r="K492" s="146" t="s">
        <v>101</v>
      </c>
      <c r="L492" s="146" t="s">
        <v>60</v>
      </c>
      <c r="M492" s="146"/>
      <c r="N492" s="146" t="s">
        <v>62</v>
      </c>
      <c r="O492" s="146" t="s">
        <v>62</v>
      </c>
      <c r="P492" s="143" t="s">
        <v>63</v>
      </c>
      <c r="Q492" s="143" t="s">
        <v>63</v>
      </c>
      <c r="R492" s="146">
        <v>81.5</v>
      </c>
      <c r="S492" s="146">
        <v>73</v>
      </c>
      <c r="T492" s="146" t="s">
        <v>76</v>
      </c>
      <c r="U492" s="146">
        <v>120</v>
      </c>
      <c r="V492" s="178" t="str">
        <f>CHOOSE(MATCH(U:U,{0,1,140,150,160,800000000}),"VACIO","140 y -","140-150","150-160","&gt;160","")</f>
        <v>140 y -</v>
      </c>
      <c r="W492" s="146">
        <v>80</v>
      </c>
      <c r="X492" s="178" t="str">
        <f>CHOOSE(MATCH(W:W,{0,1,90,120,800000000}),"VACIO","90 y -","90-120","&gt;120","")</f>
        <v>90 y -</v>
      </c>
      <c r="Y492" s="146" t="s">
        <v>63</v>
      </c>
      <c r="Z492" s="146" t="s">
        <v>65</v>
      </c>
      <c r="AA492" s="146" t="s">
        <v>65</v>
      </c>
      <c r="AB492" s="146" t="s">
        <v>63</v>
      </c>
      <c r="AC492" s="146" t="s">
        <v>66</v>
      </c>
      <c r="AD492" s="196" t="s">
        <v>67</v>
      </c>
      <c r="AE492" s="197"/>
      <c r="AF492" s="197"/>
      <c r="AG492" s="219" t="s">
        <v>63</v>
      </c>
      <c r="AH492" s="219" t="s">
        <v>98</v>
      </c>
      <c r="AI492" s="198">
        <v>43018</v>
      </c>
      <c r="AJ492" s="218">
        <v>80</v>
      </c>
      <c r="AK492" s="147">
        <v>43587</v>
      </c>
      <c r="AL492" s="146">
        <v>153</v>
      </c>
      <c r="AM492" s="146">
        <v>96</v>
      </c>
      <c r="AN492" s="178" t="str">
        <f>CHOOSE(MATCH(AM:AM,{0,1,100,800000000}),"VACIO","100 y -","100 y +","")</f>
        <v>100 y -</v>
      </c>
      <c r="AO492" s="146">
        <v>39</v>
      </c>
      <c r="AP492" s="146">
        <v>84</v>
      </c>
      <c r="AQ492" s="146"/>
      <c r="AR492" s="178" t="str">
        <f>CHOOSE(MATCH(AQ:AQ,{0,1,7,8,9,12,30}),"VACIO","7 y -","7-8","8-9","9-12","&gt;12","")</f>
        <v>VACIO</v>
      </c>
      <c r="AS492" s="146">
        <v>6</v>
      </c>
      <c r="AT492" s="178" t="str">
        <f>CHOOSE(MATCH(AS:AS,{0,0.1,30,80000000}),"VACIO","30 y -","30 y +","")</f>
        <v>30 y -</v>
      </c>
      <c r="AU492" s="146">
        <v>0.7</v>
      </c>
      <c r="AV492" s="236"/>
      <c r="AW492" s="178" t="str">
        <f>CHOOSE(MATCH(AV:AV,{0;0.1;30;80000000}),"VACIO","30 y -","30 y +","")</f>
        <v>VACIO</v>
      </c>
      <c r="AX492" s="242">
        <v>97</v>
      </c>
      <c r="AY492" s="178" t="str">
        <f ca="1">CHOOSE(MATCH(AX:AX,{0,1,15,30,45,60,80000000}),"VACIO","15 y -","15-29","30-44","45-59","60 y +","")</f>
        <v>60 y +</v>
      </c>
      <c r="AZ492" s="146"/>
      <c r="BA492" s="147"/>
      <c r="BB492" s="247" t="str">
        <f ca="1" t="shared" si="46"/>
        <v>No Vigente</v>
      </c>
      <c r="BC492" s="146"/>
      <c r="BD492" s="147">
        <v>43601</v>
      </c>
      <c r="BE492" s="147">
        <v>43952</v>
      </c>
      <c r="BF492" s="251" t="str">
        <f ca="1" t="shared" si="45"/>
        <v>activo</v>
      </c>
      <c r="BG492" s="196" t="s">
        <v>229</v>
      </c>
    </row>
    <row r="493" s="129" customFormat="1" ht="15" customHeight="1" spans="1:59">
      <c r="A493" s="142" t="s">
        <v>1344</v>
      </c>
      <c r="B493" s="143" t="s">
        <v>1345</v>
      </c>
      <c r="C493" s="143">
        <v>964</v>
      </c>
      <c r="D493" s="144">
        <v>22159</v>
      </c>
      <c r="E493" s="175">
        <f ca="1" t="shared" si="42"/>
        <v>43990</v>
      </c>
      <c r="F493" s="176">
        <f ca="1" t="shared" si="43"/>
        <v>21831</v>
      </c>
      <c r="G493" s="177">
        <f ca="1" t="shared" si="44"/>
        <v>59</v>
      </c>
      <c r="H49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93" s="143">
        <v>1</v>
      </c>
      <c r="J493" s="144">
        <v>43287</v>
      </c>
      <c r="K493" s="143" t="s">
        <v>101</v>
      </c>
      <c r="L493" s="143" t="s">
        <v>60</v>
      </c>
      <c r="M493" s="143"/>
      <c r="N493" s="143" t="s">
        <v>62</v>
      </c>
      <c r="O493" s="143" t="s">
        <v>62</v>
      </c>
      <c r="P493" s="143" t="s">
        <v>63</v>
      </c>
      <c r="Q493" s="143" t="s">
        <v>63</v>
      </c>
      <c r="R493" s="143">
        <v>91.5</v>
      </c>
      <c r="S493" s="143">
        <v>83.5</v>
      </c>
      <c r="T493" s="143" t="s">
        <v>85</v>
      </c>
      <c r="U493" s="259">
        <v>124</v>
      </c>
      <c r="V493" s="178" t="str">
        <f>CHOOSE(MATCH(U:U,{0,1,140,150,160,800000000}),"VACIO","140 y -","140-150","150-160","&gt;160","")</f>
        <v>140 y -</v>
      </c>
      <c r="W493" s="143">
        <v>87</v>
      </c>
      <c r="X493" s="178" t="str">
        <f>CHOOSE(MATCH(W:W,{0,1,90,120,800000000}),"VACIO","90 y -","90-120","&gt;120","")</f>
        <v>90 y -</v>
      </c>
      <c r="Y493" s="143" t="s">
        <v>63</v>
      </c>
      <c r="Z493" s="143" t="s">
        <v>65</v>
      </c>
      <c r="AA493" s="143" t="s">
        <v>63</v>
      </c>
      <c r="AB493" s="143" t="s">
        <v>63</v>
      </c>
      <c r="AC493" s="143" t="s">
        <v>72</v>
      </c>
      <c r="AD493" s="193" t="s">
        <v>74</v>
      </c>
      <c r="AE493" s="195"/>
      <c r="AF493" s="195"/>
      <c r="AG493" s="216" t="s">
        <v>63</v>
      </c>
      <c r="AH493" s="216"/>
      <c r="AI493" s="195"/>
      <c r="AJ493" s="217">
        <v>97</v>
      </c>
      <c r="AK493" s="144">
        <v>43659</v>
      </c>
      <c r="AL493" s="143">
        <v>141</v>
      </c>
      <c r="AM493" s="143">
        <v>79</v>
      </c>
      <c r="AN493" s="178" t="str">
        <f>CHOOSE(MATCH(AM:AM,{0,1,100,800000000}),"VACIO","100 y -","100 y +","")</f>
        <v>100 y -</v>
      </c>
      <c r="AO493" s="143">
        <v>44</v>
      </c>
      <c r="AP493" s="143">
        <v>108</v>
      </c>
      <c r="AQ493" s="143"/>
      <c r="AR493" s="178" t="str">
        <f>CHOOSE(MATCH(AQ:AQ,{0,1,7,8,9,12,30}),"VACIO","7 y -","7-8","8-9","9-12","&gt;12","")</f>
        <v>VACIO</v>
      </c>
      <c r="AS493" s="143"/>
      <c r="AT493" s="178" t="str">
        <f>CHOOSE(MATCH(AS:AS,{0,0.1,30,80000000}),"VACIO","30 y -","30 y +","")</f>
        <v>VACIO</v>
      </c>
      <c r="AU493" s="143">
        <v>0.9</v>
      </c>
      <c r="AV493" s="236">
        <v>9</v>
      </c>
      <c r="AW493" s="178" t="str">
        <f>CHOOSE(MATCH(AV:AV,{0,0.1,30,80000000}),"VACIO","30 y -","30 y +","")</f>
        <v>30 y -</v>
      </c>
      <c r="AX493" s="242">
        <v>98</v>
      </c>
      <c r="AY493" s="178" t="str">
        <f ca="1">CHOOSE(MATCH(AX:AX,{0,1,15,30,45,60,80000000}),"VACIO","15 y -","15-29","30-44","45-59","60 y +","")</f>
        <v>60 y +</v>
      </c>
      <c r="AZ493" s="143" t="s">
        <v>76</v>
      </c>
      <c r="BA493" s="144"/>
      <c r="BB493" s="247" t="str">
        <f ca="1" t="shared" si="46"/>
        <v>No Vigente</v>
      </c>
      <c r="BC493" s="143"/>
      <c r="BD493" s="144">
        <v>43837</v>
      </c>
      <c r="BE493" s="144">
        <v>44013</v>
      </c>
      <c r="BF493" s="251" t="str">
        <f ca="1" t="shared" si="45"/>
        <v>activo</v>
      </c>
      <c r="BG493" s="193"/>
    </row>
    <row r="494" s="129" customFormat="1" ht="15" customHeight="1" spans="1:59">
      <c r="A494" s="145" t="s">
        <v>1346</v>
      </c>
      <c r="B494" s="146" t="s">
        <v>1347</v>
      </c>
      <c r="C494" s="146">
        <v>2396</v>
      </c>
      <c r="D494" s="147">
        <v>21420</v>
      </c>
      <c r="E494" s="175">
        <f ca="1" t="shared" si="42"/>
        <v>43990</v>
      </c>
      <c r="F494" s="176">
        <f ca="1" t="shared" si="43"/>
        <v>22570</v>
      </c>
      <c r="G494" s="177">
        <f ca="1" t="shared" si="44"/>
        <v>61</v>
      </c>
      <c r="H49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494" s="146">
        <v>1</v>
      </c>
      <c r="J494" s="147">
        <v>39924</v>
      </c>
      <c r="K494" s="146" t="s">
        <v>59</v>
      </c>
      <c r="L494" s="146" t="s">
        <v>60</v>
      </c>
      <c r="M494" s="146" t="s">
        <v>124</v>
      </c>
      <c r="N494" s="146" t="s">
        <v>62</v>
      </c>
      <c r="O494" s="146" t="s">
        <v>62</v>
      </c>
      <c r="P494" s="143" t="s">
        <v>63</v>
      </c>
      <c r="Q494" s="143" t="s">
        <v>63</v>
      </c>
      <c r="R494" s="146">
        <v>62.2</v>
      </c>
      <c r="S494" s="146">
        <v>50.5</v>
      </c>
      <c r="T494" s="146" t="s">
        <v>76</v>
      </c>
      <c r="U494" s="146">
        <v>110</v>
      </c>
      <c r="V494" s="178" t="str">
        <f>CHOOSE(MATCH(U:U,{0,1,140,150,160,800000000}),"VACIO","140 y -","140-150","150-160","&gt;160","")</f>
        <v>140 y -</v>
      </c>
      <c r="W494" s="146">
        <v>68</v>
      </c>
      <c r="X494" s="178" t="str">
        <f>CHOOSE(MATCH(W:W,{0,1,90,120,800000000}),"VACIO","90 y -","90-120","&gt;120","")</f>
        <v>90 y -</v>
      </c>
      <c r="Y494" s="146" t="s">
        <v>63</v>
      </c>
      <c r="Z494" s="146" t="s">
        <v>65</v>
      </c>
      <c r="AA494" s="146" t="s">
        <v>63</v>
      </c>
      <c r="AB494" s="146" t="s">
        <v>63</v>
      </c>
      <c r="AC494" s="146" t="s">
        <v>72</v>
      </c>
      <c r="AD494" s="196" t="s">
        <v>74</v>
      </c>
      <c r="AE494" s="197"/>
      <c r="AF494" s="197"/>
      <c r="AG494" s="219" t="s">
        <v>63</v>
      </c>
      <c r="AH494" s="219"/>
      <c r="AI494" s="197"/>
      <c r="AJ494" s="218">
        <v>75</v>
      </c>
      <c r="AK494" s="147">
        <v>43374</v>
      </c>
      <c r="AL494" s="146">
        <v>163</v>
      </c>
      <c r="AM494" s="146">
        <v>95</v>
      </c>
      <c r="AN494" s="178" t="str">
        <f>CHOOSE(MATCH(AM:AM,{0,1,100,800000000}),"VACIO","100 y -","100 y +","")</f>
        <v>100 y -</v>
      </c>
      <c r="AO494" s="146">
        <v>57</v>
      </c>
      <c r="AP494" s="146">
        <v>53</v>
      </c>
      <c r="AQ494" s="146"/>
      <c r="AR494" s="178" t="str">
        <f>CHOOSE(MATCH(AQ:AQ,{0,1,7,8,9,12,30}),"VACIO","7 y -","7-8","8-9","9-12","&gt;12","")</f>
        <v>VACIO</v>
      </c>
      <c r="AS494" s="146">
        <v>1</v>
      </c>
      <c r="AT494" s="178" t="str">
        <f>CHOOSE(MATCH(AS:AS,{0,0.1,30,80000000}),"VACIO","30 y -","30 y +","")</f>
        <v>30 y -</v>
      </c>
      <c r="AU494" s="146">
        <v>0.7</v>
      </c>
      <c r="AV494" s="236">
        <f>IFERROR(AS:AS/AU:AU,"")</f>
        <v>1.42857142857143</v>
      </c>
      <c r="AW494" s="178" t="str">
        <f>CHOOSE(MATCH(AV:AV,{0,0.1,30,80000000}),"VACIO","30 y -","30 y +","")</f>
        <v>30 y -</v>
      </c>
      <c r="AX494" s="242">
        <v>94</v>
      </c>
      <c r="AY494" s="178" t="str">
        <f ca="1">CHOOSE(MATCH(AX:AX,{0,1,15,30,45,60,80000000}),"VACIO","15 y -","15-29","30-44","45-59","60 y +","")</f>
        <v>60 y +</v>
      </c>
      <c r="AZ494" s="146"/>
      <c r="BA494" s="147"/>
      <c r="BB494" s="247" t="str">
        <f ca="1" t="shared" si="46"/>
        <v>No Vigente</v>
      </c>
      <c r="BC494" s="146"/>
      <c r="BD494" s="147">
        <v>43829</v>
      </c>
      <c r="BE494" s="144">
        <v>43922</v>
      </c>
      <c r="BF494" s="251" t="str">
        <f ca="1" t="shared" si="45"/>
        <v>activo</v>
      </c>
      <c r="BG494" s="196"/>
    </row>
    <row r="495" s="129" customFormat="1" ht="15" customHeight="1" spans="1:59">
      <c r="A495" s="142" t="s">
        <v>1348</v>
      </c>
      <c r="B495" s="143" t="s">
        <v>1349</v>
      </c>
      <c r="C495" s="143">
        <v>763</v>
      </c>
      <c r="D495" s="144">
        <v>19712</v>
      </c>
      <c r="E495" s="175">
        <f ca="1" t="shared" si="42"/>
        <v>43990</v>
      </c>
      <c r="F495" s="176">
        <f ca="1" t="shared" si="43"/>
        <v>24278</v>
      </c>
      <c r="G495" s="177">
        <f ca="1" t="shared" si="44"/>
        <v>66</v>
      </c>
      <c r="H49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495" s="143">
        <v>1</v>
      </c>
      <c r="J495" s="144">
        <v>42535</v>
      </c>
      <c r="K495" s="143" t="s">
        <v>59</v>
      </c>
      <c r="L495" s="143" t="s">
        <v>60</v>
      </c>
      <c r="M495" s="143"/>
      <c r="N495" s="143"/>
      <c r="O495" s="143"/>
      <c r="P495" s="143" t="s">
        <v>63</v>
      </c>
      <c r="Q495" s="143" t="s">
        <v>63</v>
      </c>
      <c r="R495" s="143">
        <v>92</v>
      </c>
      <c r="S495" s="143">
        <v>91</v>
      </c>
      <c r="T495" s="143" t="s">
        <v>64</v>
      </c>
      <c r="U495" s="143">
        <v>130</v>
      </c>
      <c r="V495" s="178" t="str">
        <f>CHOOSE(MATCH(U:U,{0,1,140,150,160,800000000}),"VACIO","140 y -","140-150","150-160","&gt;160","")</f>
        <v>140 y -</v>
      </c>
      <c r="W495" s="143">
        <v>70</v>
      </c>
      <c r="X495" s="178" t="str">
        <f>CHOOSE(MATCH(W:W,{0,1,90,120,800000000}),"VACIO","90 y -","90-120","&gt;120","")</f>
        <v>90 y -</v>
      </c>
      <c r="Y495" s="143" t="s">
        <v>63</v>
      </c>
      <c r="Z495" s="143" t="s">
        <v>65</v>
      </c>
      <c r="AA495" s="143" t="s">
        <v>63</v>
      </c>
      <c r="AB495" s="143" t="s">
        <v>63</v>
      </c>
      <c r="AC495" s="143" t="s">
        <v>72</v>
      </c>
      <c r="AD495" s="193" t="s">
        <v>67</v>
      </c>
      <c r="AE495" s="195"/>
      <c r="AF495" s="195"/>
      <c r="AG495" s="216"/>
      <c r="AH495" s="216"/>
      <c r="AI495" s="195"/>
      <c r="AJ495" s="217"/>
      <c r="AK495" s="144"/>
      <c r="AL495" s="143"/>
      <c r="AM495" s="143"/>
      <c r="AN495" s="178" t="str">
        <f>CHOOSE(MATCH(AM:AM,{0,1,100,800000000}),"VACIO","100 y -","100 y +","")</f>
        <v>VACIO</v>
      </c>
      <c r="AO495" s="143"/>
      <c r="AP495" s="143"/>
      <c r="AQ495" s="143"/>
      <c r="AR495" s="178" t="str">
        <f>CHOOSE(MATCH(AQ:AQ,{0,1,7,8,9,12,30}),"VACIO","7 y -","7-8","8-9","9-12","&gt;12","")</f>
        <v>VACIO</v>
      </c>
      <c r="AS495" s="143"/>
      <c r="AT495" s="178" t="str">
        <f>CHOOSE(MATCH(AS:AS,{0,0.1,30,80000000}),"VACIO","30 y -","30 y +","")</f>
        <v>VACIO</v>
      </c>
      <c r="AU495" s="143"/>
      <c r="AV495" s="236"/>
      <c r="AW495" s="178" t="str">
        <f>CHOOSE(MATCH(AV:AV,{0,0.1,30,80000000}),"VACIO","30 y -","30 y +","")</f>
        <v>VACIO</v>
      </c>
      <c r="AX495" s="242"/>
      <c r="AY495" s="178" t="str">
        <f ca="1">CHOOSE(MATCH(AX:AX,{0,1,15,30,45,60,80000000}),"VACIO","15 y -","15-29","30-44","45-59","60 y +","")</f>
        <v>VACIO</v>
      </c>
      <c r="AZ495" s="143"/>
      <c r="BA495" s="144"/>
      <c r="BB495" s="247" t="str">
        <f ca="1" t="shared" si="46"/>
        <v>No Vigente</v>
      </c>
      <c r="BC495" s="143"/>
      <c r="BD495" s="144">
        <v>43571</v>
      </c>
      <c r="BE495" s="144">
        <v>43617</v>
      </c>
      <c r="BF495" s="251" t="str">
        <f ca="1" t="shared" si="45"/>
        <v>activo</v>
      </c>
      <c r="BG495" s="193" t="s">
        <v>105</v>
      </c>
    </row>
    <row r="496" s="129" customFormat="1" ht="15" customHeight="1" spans="1:59">
      <c r="A496" s="145" t="s">
        <v>1350</v>
      </c>
      <c r="B496" s="146" t="s">
        <v>1351</v>
      </c>
      <c r="C496" s="146">
        <v>3517</v>
      </c>
      <c r="D496" s="147">
        <v>23127</v>
      </c>
      <c r="E496" s="175">
        <f ca="1" t="shared" si="42"/>
        <v>43990</v>
      </c>
      <c r="F496" s="176">
        <f ca="1" t="shared" si="43"/>
        <v>20863</v>
      </c>
      <c r="G496" s="177">
        <f ca="1" t="shared" si="44"/>
        <v>57</v>
      </c>
      <c r="H49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496" s="146">
        <v>1</v>
      </c>
      <c r="J496" s="147">
        <v>40220</v>
      </c>
      <c r="K496" s="146" t="s">
        <v>59</v>
      </c>
      <c r="L496" s="146" t="s">
        <v>60</v>
      </c>
      <c r="M496" s="146"/>
      <c r="N496" s="146"/>
      <c r="O496" s="146"/>
      <c r="P496" s="143" t="s">
        <v>63</v>
      </c>
      <c r="Q496" s="143" t="s">
        <v>63</v>
      </c>
      <c r="R496" s="146">
        <v>68.5</v>
      </c>
      <c r="S496" s="146">
        <v>71.7</v>
      </c>
      <c r="T496" s="146" t="s">
        <v>64</v>
      </c>
      <c r="U496" s="146">
        <v>142</v>
      </c>
      <c r="V496" s="178" t="str">
        <f>CHOOSE(MATCH(U:U,{0;1;140;150;160;800000000}),"VACIO","140 y -","140-150","150-160","&gt;160","")</f>
        <v>140-150</v>
      </c>
      <c r="W496" s="146">
        <v>90</v>
      </c>
      <c r="X496" s="178" t="str">
        <f>CHOOSE(MATCH(W:W,{0,1,90,120,800000000}),"VACIO","90 y -","90-120","&gt;120","")</f>
        <v>90-120</v>
      </c>
      <c r="Y496" s="146" t="s">
        <v>63</v>
      </c>
      <c r="Z496" s="146" t="s">
        <v>65</v>
      </c>
      <c r="AA496" s="146" t="s">
        <v>63</v>
      </c>
      <c r="AB496" s="146" t="s">
        <v>63</v>
      </c>
      <c r="AC496" s="146" t="s">
        <v>66</v>
      </c>
      <c r="AD496" s="196" t="s">
        <v>67</v>
      </c>
      <c r="AE496" s="197"/>
      <c r="AF496" s="197"/>
      <c r="AG496" s="219"/>
      <c r="AH496" s="219"/>
      <c r="AI496" s="197"/>
      <c r="AJ496" s="218">
        <v>103</v>
      </c>
      <c r="AK496" s="147">
        <v>42478</v>
      </c>
      <c r="AL496" s="146">
        <v>230</v>
      </c>
      <c r="AM496" s="146">
        <v>140</v>
      </c>
      <c r="AN496" s="178" t="str">
        <f>CHOOSE(MATCH(AM:AM,{0,1,100,800000000}),"VACIO","100 y -","100 y +","")</f>
        <v>100 y +</v>
      </c>
      <c r="AO496" s="146">
        <v>43</v>
      </c>
      <c r="AP496" s="146">
        <v>231</v>
      </c>
      <c r="AQ496" s="146"/>
      <c r="AR496" s="178" t="str">
        <f>CHOOSE(MATCH(AQ:AQ,{0,1,7,8,9,12,30}),"VACIO","7 y -","7-8","8-9","9-12","&gt;12","")</f>
        <v>VACIO</v>
      </c>
      <c r="AS496" s="146">
        <v>75.5</v>
      </c>
      <c r="AT496" s="178" t="str">
        <f>CHOOSE(MATCH(AS:AS,{0,0.1,30,80000000}),"VACIO","30 y -","30 y +","")</f>
        <v>30 y +</v>
      </c>
      <c r="AU496" s="146">
        <v>0.4</v>
      </c>
      <c r="AV496" s="236"/>
      <c r="AW496" s="178" t="str">
        <f>CHOOSE(MATCH(AV:AV,{0,0.1,30,80000000}),"VACIO","30 y -","30 y +","")</f>
        <v>VACIO</v>
      </c>
      <c r="AX496" s="242">
        <v>118</v>
      </c>
      <c r="AY496" s="178" t="str">
        <f ca="1">CHOOSE(MATCH(AX:AX,{0,1,15,30,45,60,80000000}),"VACIO","15 y -","15-29","30-44","45-59","60 y +","")</f>
        <v>60 y +</v>
      </c>
      <c r="AZ496" s="146"/>
      <c r="BA496" s="147"/>
      <c r="BB496" s="247" t="str">
        <f ca="1" t="shared" si="46"/>
        <v>No Vigente</v>
      </c>
      <c r="BC496" s="146"/>
      <c r="BD496" s="147">
        <v>43186</v>
      </c>
      <c r="BE496" s="147">
        <v>43308</v>
      </c>
      <c r="BF496" s="251" t="str">
        <f ca="1" t="shared" si="45"/>
        <v>pasivo</v>
      </c>
      <c r="BG496" s="208" t="s">
        <v>105</v>
      </c>
    </row>
    <row r="497" s="129" customFormat="1" ht="15" customHeight="1" spans="1:59">
      <c r="A497" s="165" t="s">
        <v>1352</v>
      </c>
      <c r="B497" s="166" t="s">
        <v>1353</v>
      </c>
      <c r="C497" s="166">
        <v>7103</v>
      </c>
      <c r="D497" s="167">
        <v>15965</v>
      </c>
      <c r="E497" s="175">
        <f ca="1" t="shared" si="42"/>
        <v>43990</v>
      </c>
      <c r="F497" s="176">
        <f ca="1" t="shared" si="43"/>
        <v>28025</v>
      </c>
      <c r="G497" s="177">
        <f ca="1" t="shared" si="44"/>
        <v>76</v>
      </c>
      <c r="H49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97" s="166">
        <v>1</v>
      </c>
      <c r="J497" s="167">
        <v>43042</v>
      </c>
      <c r="K497" s="166" t="s">
        <v>59</v>
      </c>
      <c r="L497" s="166" t="s">
        <v>448</v>
      </c>
      <c r="M497" s="166" t="s">
        <v>80</v>
      </c>
      <c r="N497" s="166" t="s">
        <v>62</v>
      </c>
      <c r="O497" s="166" t="s">
        <v>62</v>
      </c>
      <c r="P497" s="166" t="s">
        <v>89</v>
      </c>
      <c r="Q497" s="166" t="s">
        <v>62</v>
      </c>
      <c r="R497" s="166">
        <v>71.3</v>
      </c>
      <c r="S497" s="166">
        <v>75</v>
      </c>
      <c r="T497" s="166" t="s">
        <v>64</v>
      </c>
      <c r="U497" s="166">
        <v>122</v>
      </c>
      <c r="V497" s="178" t="str">
        <f>CHOOSE(MATCH(U:U,{0;1;140;150;160;800000000}),"VACIO","140 y -","140-150","150-160","&gt;160","")</f>
        <v>140 y -</v>
      </c>
      <c r="W497" s="166">
        <v>74</v>
      </c>
      <c r="X497" s="178" t="str">
        <f>CHOOSE(MATCH(W:W,{0,1,90,120,800000000}),"VACIO","90 y -","90-120","&gt;120","")</f>
        <v>90 y -</v>
      </c>
      <c r="Y497" s="166" t="s">
        <v>89</v>
      </c>
      <c r="Z497" s="166" t="s">
        <v>89</v>
      </c>
      <c r="AA497" s="166" t="s">
        <v>62</v>
      </c>
      <c r="AB497" s="166" t="s">
        <v>89</v>
      </c>
      <c r="AC497" s="166" t="s">
        <v>593</v>
      </c>
      <c r="AD497" s="208" t="s">
        <v>67</v>
      </c>
      <c r="AE497" s="167">
        <v>43714</v>
      </c>
      <c r="AF497" s="209" t="s">
        <v>1139</v>
      </c>
      <c r="AG497" s="227" t="s">
        <v>63</v>
      </c>
      <c r="AH497" s="227" t="s">
        <v>404</v>
      </c>
      <c r="AI497" s="228">
        <v>43210</v>
      </c>
      <c r="AJ497" s="229">
        <v>110</v>
      </c>
      <c r="AK497" s="167">
        <v>43714</v>
      </c>
      <c r="AL497" s="166">
        <v>133</v>
      </c>
      <c r="AM497" s="166">
        <v>58</v>
      </c>
      <c r="AN497" s="178" t="str">
        <f>CHOOSE(MATCH(AM:AM,{0,1,100,800000000}),"VACIO","100 y -","100 y +","")</f>
        <v>100 y -</v>
      </c>
      <c r="AO497" s="166">
        <v>34</v>
      </c>
      <c r="AP497" s="166">
        <v>205</v>
      </c>
      <c r="AQ497" s="166">
        <v>7.8</v>
      </c>
      <c r="AR497" s="178" t="str">
        <f>CHOOSE(MATCH(AQ:AQ,{0,1,7,8,9,12,30}),"VACIO","7 y -","7-8","8-9","9-12","&gt;12","")</f>
        <v>7-8</v>
      </c>
      <c r="AS497" s="166">
        <v>10</v>
      </c>
      <c r="AT497" s="178" t="str">
        <f>CHOOSE(MATCH(AS:AS,{0,0.1,30,80000000}),"VACIO","30 y -","30 y +","")</f>
        <v>30 y -</v>
      </c>
      <c r="AU497" s="166">
        <v>1.1</v>
      </c>
      <c r="AV497" s="238">
        <v>16</v>
      </c>
      <c r="AW497" s="178" t="str">
        <f>CHOOSE(MATCH(AV:AV,{0;0.1;30;80000000}),"VACIO","30 y -","30 y +","")</f>
        <v>30 y -</v>
      </c>
      <c r="AX497" s="166">
        <v>49</v>
      </c>
      <c r="AY497" s="178" t="str">
        <f ca="1">CHOOSE(MATCH(AX:AX,{0;1;15;30;45;60;80000000}),"VACIO","15 y -","15-29","30-44","45-59","60 y +","")</f>
        <v>45-59</v>
      </c>
      <c r="AZ497" s="166"/>
      <c r="BA497" s="167">
        <v>43200</v>
      </c>
      <c r="BB497" s="247" t="str">
        <f ca="1" t="shared" si="46"/>
        <v>No Vigente</v>
      </c>
      <c r="BC497" s="166" t="s">
        <v>1354</v>
      </c>
      <c r="BD497" s="167">
        <v>43839</v>
      </c>
      <c r="BE497" s="167">
        <v>43891</v>
      </c>
      <c r="BF497" s="251" t="str">
        <f ca="1" t="shared" si="45"/>
        <v>activo</v>
      </c>
      <c r="BG497" s="208"/>
    </row>
    <row r="498" s="129" customFormat="1" ht="15" customHeight="1" spans="1:59">
      <c r="A498" s="145" t="s">
        <v>1355</v>
      </c>
      <c r="B498" s="146" t="s">
        <v>1356</v>
      </c>
      <c r="C498" s="146">
        <v>4874</v>
      </c>
      <c r="D498" s="147">
        <v>20691</v>
      </c>
      <c r="E498" s="175">
        <f ca="1" t="shared" si="42"/>
        <v>43990</v>
      </c>
      <c r="F498" s="176">
        <f ca="1" t="shared" si="43"/>
        <v>23299</v>
      </c>
      <c r="G498" s="177">
        <f ca="1" t="shared" si="44"/>
        <v>63</v>
      </c>
      <c r="H498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498" s="146">
        <v>1</v>
      </c>
      <c r="J498" s="147">
        <v>39871</v>
      </c>
      <c r="K498" s="146" t="s">
        <v>59</v>
      </c>
      <c r="L498" s="146" t="s">
        <v>60</v>
      </c>
      <c r="M498" s="146" t="s">
        <v>80</v>
      </c>
      <c r="N498" s="146" t="s">
        <v>62</v>
      </c>
      <c r="O498" s="146" t="s">
        <v>62</v>
      </c>
      <c r="P498" s="143" t="s">
        <v>65</v>
      </c>
      <c r="Q498" s="143" t="s">
        <v>65</v>
      </c>
      <c r="R498" s="146">
        <v>68.5</v>
      </c>
      <c r="S498" s="146">
        <v>74.4</v>
      </c>
      <c r="T498" s="146" t="s">
        <v>64</v>
      </c>
      <c r="U498" s="146">
        <v>130</v>
      </c>
      <c r="V498" s="178" t="str">
        <f>CHOOSE(MATCH(U:U,{0,1,140,150,160,800000000}),"VACIO","140 y -","140-150","150-160","&gt;160","")</f>
        <v>140 y -</v>
      </c>
      <c r="W498" s="146">
        <v>82</v>
      </c>
      <c r="X498" s="178" t="str">
        <f>CHOOSE(MATCH(W:W,{0,1,90,120,800000000}),"VACIO","90 y -","90-120","&gt;120","")</f>
        <v>90 y -</v>
      </c>
      <c r="Y498" s="146" t="s">
        <v>63</v>
      </c>
      <c r="Z498" s="146" t="s">
        <v>65</v>
      </c>
      <c r="AA498" s="146" t="s">
        <v>65</v>
      </c>
      <c r="AB498" s="146" t="s">
        <v>63</v>
      </c>
      <c r="AC498" s="146" t="s">
        <v>72</v>
      </c>
      <c r="AD498" s="196" t="s">
        <v>74</v>
      </c>
      <c r="AE498" s="197"/>
      <c r="AF498" s="197"/>
      <c r="AG498" s="219" t="s">
        <v>63</v>
      </c>
      <c r="AH498" s="219"/>
      <c r="AI498" s="197"/>
      <c r="AJ498" s="218">
        <v>98</v>
      </c>
      <c r="AK498" s="147">
        <v>43825</v>
      </c>
      <c r="AL498" s="146">
        <v>221</v>
      </c>
      <c r="AM498" s="146">
        <v>191</v>
      </c>
      <c r="AN498" s="178" t="str">
        <f>CHOOSE(MATCH(AM:AM,{0,1,100,800000000}),"VACIO","100 y -","100 y +","")</f>
        <v>100 y +</v>
      </c>
      <c r="AO498" s="146">
        <v>55</v>
      </c>
      <c r="AP498" s="146">
        <v>126</v>
      </c>
      <c r="AQ498" s="146">
        <v>5.5</v>
      </c>
      <c r="AR498" s="178" t="str">
        <f>CHOOSE(MATCH(AQ:AQ,{0,1,7,8,9,12,30}),"VACIO","7 y -","7-8","8-9","9-12","&gt;12","")</f>
        <v>7 y -</v>
      </c>
      <c r="AS498" s="146">
        <v>1</v>
      </c>
      <c r="AT498" s="178" t="str">
        <f>CHOOSE(MATCH(AS:AS,{0,0.1,30,80000000}),"VACIO","30 y -","30 y +","")</f>
        <v>30 y -</v>
      </c>
      <c r="AU498" s="146">
        <v>0.8</v>
      </c>
      <c r="AV498" s="236">
        <f>IFERROR(AS:AS/AU:AU,"")</f>
        <v>1.25</v>
      </c>
      <c r="AW498" s="178" t="str">
        <f>CHOOSE(MATCH(AV:AV,{0,0.1,30,80000000}),"VACIO","30 y -","30 y +","")</f>
        <v>30 y -</v>
      </c>
      <c r="AX498" s="242">
        <v>78</v>
      </c>
      <c r="AY498" s="178" t="str">
        <f ca="1">CHOOSE(MATCH(AX:AX,{0,1,15,30,45,60,80000000}),"VACIO","15 y -","15-29","30-44","45-59","60 y +","")</f>
        <v>60 y +</v>
      </c>
      <c r="AZ498" s="146"/>
      <c r="BA498" s="147"/>
      <c r="BB498" s="247" t="str">
        <f ca="1" t="shared" si="46"/>
        <v>No Vigente</v>
      </c>
      <c r="BC498" s="146"/>
      <c r="BD498" s="147">
        <v>43871</v>
      </c>
      <c r="BE498" s="147">
        <v>43983</v>
      </c>
      <c r="BF498" s="251" t="str">
        <f ca="1" t="shared" si="45"/>
        <v>activo</v>
      </c>
      <c r="BG498" s="196"/>
    </row>
    <row r="499" s="129" customFormat="1" ht="15" customHeight="1" spans="1:59">
      <c r="A499" s="145" t="s">
        <v>1357</v>
      </c>
      <c r="B499" s="146" t="s">
        <v>1358</v>
      </c>
      <c r="C499" s="146">
        <v>5558</v>
      </c>
      <c r="D499" s="147">
        <v>16584</v>
      </c>
      <c r="E499" s="175">
        <f ca="1" t="shared" si="42"/>
        <v>43990</v>
      </c>
      <c r="F499" s="176">
        <f ca="1" t="shared" si="43"/>
        <v>27406</v>
      </c>
      <c r="G499" s="177">
        <f ca="1" t="shared" si="44"/>
        <v>75</v>
      </c>
      <c r="H499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499" s="146">
        <v>1</v>
      </c>
      <c r="J499" s="147">
        <v>41130</v>
      </c>
      <c r="K499" s="146" t="s">
        <v>59</v>
      </c>
      <c r="L499" s="146" t="s">
        <v>60</v>
      </c>
      <c r="M499" s="146"/>
      <c r="N499" s="146" t="s">
        <v>62</v>
      </c>
      <c r="O499" s="146" t="s">
        <v>62</v>
      </c>
      <c r="P499" s="143" t="s">
        <v>63</v>
      </c>
      <c r="Q499" s="143" t="s">
        <v>63</v>
      </c>
      <c r="R499" s="146">
        <v>68.5</v>
      </c>
      <c r="S499" s="146">
        <v>66.3</v>
      </c>
      <c r="T499" s="146" t="s">
        <v>85</v>
      </c>
      <c r="U499" s="146">
        <v>123</v>
      </c>
      <c r="V499" s="178" t="str">
        <f>CHOOSE(MATCH(U:U,{0,1,140,150,160,800000000}),"VACIO","140 y -","140-150","150-160","&gt;160","")</f>
        <v>140 y -</v>
      </c>
      <c r="W499" s="146">
        <v>61</v>
      </c>
      <c r="X499" s="178" t="str">
        <f>CHOOSE(MATCH(W:W,{0,1,90,120,800000000}),"VACIO","90 y -","90-120","&gt;120","")</f>
        <v>90 y -</v>
      </c>
      <c r="Y499" s="146" t="s">
        <v>63</v>
      </c>
      <c r="Z499" s="146" t="s">
        <v>65</v>
      </c>
      <c r="AA499" s="146" t="s">
        <v>63</v>
      </c>
      <c r="AB499" s="146" t="s">
        <v>65</v>
      </c>
      <c r="AC499" s="146" t="s">
        <v>72</v>
      </c>
      <c r="AD499" s="196" t="s">
        <v>67</v>
      </c>
      <c r="AE499" s="197"/>
      <c r="AF499" s="197"/>
      <c r="AG499" s="219"/>
      <c r="AH499" s="219" t="s">
        <v>233</v>
      </c>
      <c r="AI499" s="198">
        <v>43553</v>
      </c>
      <c r="AJ499" s="218">
        <v>115</v>
      </c>
      <c r="AK499" s="147">
        <v>43227</v>
      </c>
      <c r="AL499" s="146">
        <v>230</v>
      </c>
      <c r="AM499" s="146">
        <v>139</v>
      </c>
      <c r="AN499" s="178" t="str">
        <f>CHOOSE(MATCH(AM:AM,{0,1,100,800000000}),"VACIO","100 y -","100 y +","")</f>
        <v>100 y +</v>
      </c>
      <c r="AO499" s="146">
        <v>46</v>
      </c>
      <c r="AP499" s="146">
        <v>223</v>
      </c>
      <c r="AQ499" s="146"/>
      <c r="AR499" s="178" t="str">
        <f>CHOOSE(MATCH(AQ:AQ,{0,1,7,8,9,12,30}),"VACIO","7 y -","7-8","8-9","9-12","&gt;12","")</f>
        <v>VACIO</v>
      </c>
      <c r="AS499" s="146">
        <v>1</v>
      </c>
      <c r="AT499" s="178" t="str">
        <f>CHOOSE(MATCH(AS:AS,{0,0.1,30,80000000}),"VACIO","30 y -","30 y +","")</f>
        <v>30 y -</v>
      </c>
      <c r="AU499" s="146">
        <v>0.8</v>
      </c>
      <c r="AV499" s="236">
        <f>IFERROR(AS:AS/AU:AU,"")</f>
        <v>1.25</v>
      </c>
      <c r="AW499" s="178" t="str">
        <f>CHOOSE(MATCH(AV:AV,{0,0.1,30,80000000}),"VACIO","30 y -","30 y +","")</f>
        <v>30 y -</v>
      </c>
      <c r="AX499" s="242">
        <v>74</v>
      </c>
      <c r="AY499" s="178" t="str">
        <f ca="1">CHOOSE(MATCH(AX:AX,{0;1;15;30;45;60;80000000}),"VACIO","15 y -","15-29","30-44","45-59","60 y +","")</f>
        <v>60 y +</v>
      </c>
      <c r="AZ499" s="146" t="s">
        <v>76</v>
      </c>
      <c r="BA499" s="147"/>
      <c r="BB499" s="247" t="str">
        <f ca="1" t="shared" si="46"/>
        <v>No Vigente</v>
      </c>
      <c r="BC499" s="146"/>
      <c r="BD499" s="147">
        <v>43257</v>
      </c>
      <c r="BE499" s="147">
        <v>43440</v>
      </c>
      <c r="BF499" s="251" t="str">
        <f ca="1" t="shared" si="45"/>
        <v>pasivo</v>
      </c>
      <c r="BG499" s="196" t="s">
        <v>128</v>
      </c>
    </row>
    <row r="500" s="129" customFormat="1" ht="15" customHeight="1" spans="1:59">
      <c r="A500" s="145" t="s">
        <v>1359</v>
      </c>
      <c r="B500" s="146" t="s">
        <v>1360</v>
      </c>
      <c r="C500" s="146">
        <v>607</v>
      </c>
      <c r="D500" s="147">
        <v>21853</v>
      </c>
      <c r="E500" s="175">
        <f ca="1" t="shared" ref="E500:E562" si="47">TODAY()</f>
        <v>43990</v>
      </c>
      <c r="F500" s="176">
        <f ca="1" t="shared" si="43"/>
        <v>22137</v>
      </c>
      <c r="G500" s="177">
        <f ca="1" t="shared" si="44"/>
        <v>60</v>
      </c>
      <c r="H50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00" s="146">
        <v>1</v>
      </c>
      <c r="J500" s="147">
        <v>37644</v>
      </c>
      <c r="K500" s="146" t="s">
        <v>59</v>
      </c>
      <c r="L500" s="146" t="s">
        <v>102</v>
      </c>
      <c r="M500" s="146" t="s">
        <v>131</v>
      </c>
      <c r="N500" s="146" t="s">
        <v>62</v>
      </c>
      <c r="O500" s="146" t="s">
        <v>62</v>
      </c>
      <c r="P500" s="143" t="s">
        <v>63</v>
      </c>
      <c r="Q500" s="143" t="s">
        <v>63</v>
      </c>
      <c r="R500" s="146">
        <v>99.1</v>
      </c>
      <c r="S500" s="146">
        <v>95</v>
      </c>
      <c r="T500" s="146" t="s">
        <v>64</v>
      </c>
      <c r="U500" s="146">
        <v>138</v>
      </c>
      <c r="V500" s="178" t="str">
        <f>CHOOSE(MATCH(U:U,{0,1,140,150,160,800000000}),"VACIO","140 y -","140-150","150-160","&gt;160","")</f>
        <v>140 y -</v>
      </c>
      <c r="W500" s="146">
        <v>86</v>
      </c>
      <c r="X500" s="178" t="str">
        <f>CHOOSE(MATCH(W:W,{0,1,90,120,800000000}),"VACIO","90 y -","90-120","&gt;120","")</f>
        <v>90 y -</v>
      </c>
      <c r="Y500" s="146" t="s">
        <v>65</v>
      </c>
      <c r="Z500" s="146" t="s">
        <v>65</v>
      </c>
      <c r="AA500" s="146" t="s">
        <v>65</v>
      </c>
      <c r="AB500" s="146" t="s">
        <v>65</v>
      </c>
      <c r="AC500" s="146" t="s">
        <v>66</v>
      </c>
      <c r="AD500" s="196" t="s">
        <v>73</v>
      </c>
      <c r="AE500" s="198">
        <v>43382</v>
      </c>
      <c r="AF500" s="197" t="s">
        <v>74</v>
      </c>
      <c r="AG500" s="219"/>
      <c r="AH500" s="219"/>
      <c r="AI500" s="197"/>
      <c r="AJ500" s="218">
        <v>233</v>
      </c>
      <c r="AK500" s="147">
        <v>43811</v>
      </c>
      <c r="AL500" s="146">
        <v>156</v>
      </c>
      <c r="AM500" s="146">
        <v>69</v>
      </c>
      <c r="AN500" s="178" t="str">
        <f>CHOOSE(MATCH(AM:AM,{0,1,100,800000000}),"VACIO","100 y -","100 y +","")</f>
        <v>100 y -</v>
      </c>
      <c r="AO500" s="146">
        <v>36</v>
      </c>
      <c r="AP500" s="146">
        <v>254</v>
      </c>
      <c r="AQ500" s="146">
        <v>11.2</v>
      </c>
      <c r="AR500" s="178" t="str">
        <f>CHOOSE(MATCH(AQ:AQ,{0,1,7,8,9,12,30}),"VACIO","7 y -","7-8","8-9","9-12","&gt;12","")</f>
        <v>9-12</v>
      </c>
      <c r="AS500" s="146">
        <v>29</v>
      </c>
      <c r="AT500" s="178" t="str">
        <f>CHOOSE(MATCH(AS:AS,{0,0.1,30,80000000}),"VACIO","30 y -","30 y +","")</f>
        <v>30 y -</v>
      </c>
      <c r="AU500" s="146">
        <v>0.7</v>
      </c>
      <c r="AV500" s="236">
        <v>56</v>
      </c>
      <c r="AW500" s="178" t="str">
        <f>CHOOSE(MATCH(AV:AV,{0,0.1,30,80000000}),"VACIO","30 y -","30 y +","")</f>
        <v>30 y +</v>
      </c>
      <c r="AX500" s="242">
        <v>94</v>
      </c>
      <c r="AY500" s="178" t="str">
        <f ca="1">CHOOSE(MATCH(AX:AX,{0,1,15,30,45,60,80000000}),"VACIO","15 y -","15-29","30-44","45-59","60 y +","")</f>
        <v>60 y +</v>
      </c>
      <c r="AZ500" s="146"/>
      <c r="BA500" s="147">
        <v>43227</v>
      </c>
      <c r="BB500" s="247" t="str">
        <f ca="1" t="shared" si="46"/>
        <v>No Vigente</v>
      </c>
      <c r="BC500" s="146" t="s">
        <v>77</v>
      </c>
      <c r="BD500" s="147">
        <v>43852</v>
      </c>
      <c r="BE500" s="147">
        <v>43891</v>
      </c>
      <c r="BF500" s="251" t="str">
        <f ca="1" t="shared" si="45"/>
        <v>activo</v>
      </c>
      <c r="BG500" s="254"/>
    </row>
    <row r="501" s="52" customFormat="1" ht="15" customHeight="1" spans="1:59">
      <c r="A501" s="148" t="s">
        <v>1361</v>
      </c>
      <c r="B501" s="149" t="s">
        <v>1362</v>
      </c>
      <c r="C501" s="149">
        <v>484</v>
      </c>
      <c r="D501" s="150">
        <v>24063</v>
      </c>
      <c r="E501" s="175">
        <f ca="1" t="shared" si="47"/>
        <v>43990</v>
      </c>
      <c r="F501" s="176">
        <f ca="1" t="shared" si="43"/>
        <v>19927</v>
      </c>
      <c r="G501" s="64">
        <f ca="1" t="shared" si="44"/>
        <v>54</v>
      </c>
      <c r="H501" s="65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501" s="149">
        <v>1</v>
      </c>
      <c r="J501" s="150">
        <v>38671</v>
      </c>
      <c r="K501" s="149" t="s">
        <v>59</v>
      </c>
      <c r="L501" s="149" t="s">
        <v>102</v>
      </c>
      <c r="M501" s="149"/>
      <c r="N501" s="149" t="s">
        <v>62</v>
      </c>
      <c r="O501" s="149" t="s">
        <v>62</v>
      </c>
      <c r="P501" s="56" t="s">
        <v>63</v>
      </c>
      <c r="Q501" s="56" t="s">
        <v>63</v>
      </c>
      <c r="R501" s="149">
        <v>80.2</v>
      </c>
      <c r="S501" s="149">
        <v>75</v>
      </c>
      <c r="T501" s="149" t="s">
        <v>64</v>
      </c>
      <c r="U501" s="149">
        <v>120</v>
      </c>
      <c r="V501" s="178" t="str">
        <f>CHOOSE(MATCH(U:U,{0,1,140,150,160,800000000}),"VACIO","140 y -","140-150","150-160","&gt;160","")</f>
        <v>140 y -</v>
      </c>
      <c r="W501" s="149">
        <v>70</v>
      </c>
      <c r="X501" s="178" t="str">
        <f>CHOOSE(MATCH(W:W,{0,1,90,120,800000000}),"VACIO","90 y -","90-120","&gt;120","")</f>
        <v>90 y -</v>
      </c>
      <c r="Y501" s="150" t="s">
        <v>63</v>
      </c>
      <c r="Z501" s="149" t="s">
        <v>65</v>
      </c>
      <c r="AA501" s="149" t="s">
        <v>65</v>
      </c>
      <c r="AB501" s="149" t="s">
        <v>65</v>
      </c>
      <c r="AC501" s="149" t="s">
        <v>72</v>
      </c>
      <c r="AD501" s="199" t="s">
        <v>73</v>
      </c>
      <c r="AE501" s="201">
        <v>43097</v>
      </c>
      <c r="AF501" s="200" t="s">
        <v>74</v>
      </c>
      <c r="AG501" s="220" t="s">
        <v>63</v>
      </c>
      <c r="AH501" s="220"/>
      <c r="AI501" s="200"/>
      <c r="AJ501" s="221">
        <v>157</v>
      </c>
      <c r="AK501" s="150">
        <v>43451</v>
      </c>
      <c r="AL501" s="149">
        <v>154</v>
      </c>
      <c r="AM501" s="149">
        <v>88</v>
      </c>
      <c r="AN501" s="178" t="str">
        <f>CHOOSE(MATCH(AM:AM,{0,1,100,800000000}),"VACIO","100 y -","100 y +","")</f>
        <v>100 y -</v>
      </c>
      <c r="AO501" s="149">
        <v>50</v>
      </c>
      <c r="AP501" s="149">
        <v>76</v>
      </c>
      <c r="AQ501" s="149">
        <v>8.1</v>
      </c>
      <c r="AR501" s="178" t="str">
        <f>CHOOSE(MATCH(AQ:AQ,{0,1,7,8,9,12,30}),"VACIO","7 y -","7-8","8-9","9-12","&gt;12","")</f>
        <v>8-9</v>
      </c>
      <c r="AS501" s="149">
        <v>11</v>
      </c>
      <c r="AT501" s="178" t="str">
        <f>CHOOSE(MATCH(AS:AS,{0,0.1,30,80000000}),"VACIO","30 y -","30 y +","")</f>
        <v>30 y -</v>
      </c>
      <c r="AU501" s="149"/>
      <c r="AV501" s="81"/>
      <c r="AW501" s="178" t="str">
        <f>CHOOSE(MATCH(AV:AV,{0,0.1,30,80000000}),"VACIO","30 y -","30 y +","")</f>
        <v>VACIO</v>
      </c>
      <c r="AX501" s="83">
        <v>101</v>
      </c>
      <c r="AY501" s="178" t="str">
        <f ca="1">CHOOSE(MATCH(AX:AX,{0,1,15,30,45,60,80000000}),"VACIO","15 y -","15-29","30-44","45-59","60 y +","")</f>
        <v>60 y +</v>
      </c>
      <c r="AZ501" s="149" t="s">
        <v>76</v>
      </c>
      <c r="BA501" s="150">
        <v>43122</v>
      </c>
      <c r="BB501" s="85" t="str">
        <f ca="1" t="shared" si="46"/>
        <v>No Vigente</v>
      </c>
      <c r="BC501" s="149" t="s">
        <v>77</v>
      </c>
      <c r="BD501" s="150">
        <v>43847</v>
      </c>
      <c r="BE501" s="150">
        <v>43770</v>
      </c>
      <c r="BF501" s="252" t="str">
        <f ca="1" t="shared" si="45"/>
        <v>activo</v>
      </c>
      <c r="BG501" s="199"/>
    </row>
    <row r="502" s="129" customFormat="1" ht="15" customHeight="1" spans="1:59">
      <c r="A502" s="145" t="s">
        <v>1363</v>
      </c>
      <c r="B502" s="146" t="s">
        <v>1364</v>
      </c>
      <c r="C502" s="146">
        <v>5038</v>
      </c>
      <c r="D502" s="147">
        <v>21493</v>
      </c>
      <c r="E502" s="175">
        <f ca="1" t="shared" si="47"/>
        <v>43990</v>
      </c>
      <c r="F502" s="176">
        <f ca="1" t="shared" si="43"/>
        <v>22497</v>
      </c>
      <c r="G502" s="177">
        <f ca="1" t="shared" si="44"/>
        <v>61</v>
      </c>
      <c r="H50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02" s="146">
        <v>1</v>
      </c>
      <c r="J502" s="147">
        <v>39804</v>
      </c>
      <c r="K502" s="146" t="s">
        <v>59</v>
      </c>
      <c r="L502" s="146" t="s">
        <v>70</v>
      </c>
      <c r="M502" s="146"/>
      <c r="N502" s="146"/>
      <c r="O502" s="146"/>
      <c r="P502" s="143" t="s">
        <v>65</v>
      </c>
      <c r="Q502" s="143" t="s">
        <v>63</v>
      </c>
      <c r="R502" s="146">
        <v>77.6</v>
      </c>
      <c r="S502" s="146">
        <v>42</v>
      </c>
      <c r="T502" s="146" t="s">
        <v>71</v>
      </c>
      <c r="U502" s="146">
        <v>120</v>
      </c>
      <c r="V502" s="178" t="str">
        <f>CHOOSE(MATCH(U:U,{0,1,140,150,160,800000000}),"VACIO","140 y -","140-150","150-160","&gt;160","")</f>
        <v>140 y -</v>
      </c>
      <c r="W502" s="146">
        <v>70</v>
      </c>
      <c r="X502" s="178" t="str">
        <f>CHOOSE(MATCH(W:W,{0,1,90,120,800000000}),"VACIO","90 y -","90-120","&gt;120","")</f>
        <v>90 y -</v>
      </c>
      <c r="Y502" s="146" t="s">
        <v>65</v>
      </c>
      <c r="Z502" s="146" t="s">
        <v>63</v>
      </c>
      <c r="AA502" s="146" t="s">
        <v>63</v>
      </c>
      <c r="AB502" s="146" t="s">
        <v>63</v>
      </c>
      <c r="AC502" s="146" t="s">
        <v>72</v>
      </c>
      <c r="AD502" s="196" t="s">
        <v>73</v>
      </c>
      <c r="AE502" s="198">
        <v>43143</v>
      </c>
      <c r="AF502" s="197" t="s">
        <v>73</v>
      </c>
      <c r="AG502" s="219"/>
      <c r="AH502" s="219"/>
      <c r="AI502" s="197"/>
      <c r="AJ502" s="218">
        <v>478</v>
      </c>
      <c r="AK502" s="147">
        <v>43143</v>
      </c>
      <c r="AL502" s="146">
        <v>120</v>
      </c>
      <c r="AM502" s="146">
        <v>62</v>
      </c>
      <c r="AN502" s="178" t="str">
        <f>CHOOSE(MATCH(AM:AM,{0,1,100,800000000}),"VACIO","100 y -","100 y +","")</f>
        <v>100 y -</v>
      </c>
      <c r="AO502" s="146">
        <v>41</v>
      </c>
      <c r="AP502" s="146">
        <v>84</v>
      </c>
      <c r="AQ502" s="146">
        <v>11</v>
      </c>
      <c r="AR502" s="178" t="str">
        <f>CHOOSE(MATCH(AQ:AQ,{0,1,7,8,9,12,30}),"VACIO","7 y -","7-8","8-9","9-12","&gt;12","")</f>
        <v>9-12</v>
      </c>
      <c r="AS502" s="146"/>
      <c r="AT502" s="178" t="str">
        <f>CHOOSE(MATCH(AS:AS,{0,0.1,30,80000000}),"VACIO","30 y -","30 y +","")</f>
        <v>VACIO</v>
      </c>
      <c r="AU502" s="146">
        <v>0.9</v>
      </c>
      <c r="AV502" s="236">
        <v>850</v>
      </c>
      <c r="AW502" s="178" t="str">
        <f>CHOOSE(MATCH(AV:AV,{0,0.1,30,80000000}),"VACIO","30 y -","30 y +","")</f>
        <v>30 y +</v>
      </c>
      <c r="AX502" s="242">
        <v>69.9</v>
      </c>
      <c r="AY502" s="178" t="str">
        <f ca="1">CHOOSE(MATCH(AX:AX,{0,1,15,30,45,60,80000000}),"VACIO","15 y -","15-29","30-44","45-59","60 y +","")</f>
        <v>60 y +</v>
      </c>
      <c r="AZ502" s="146"/>
      <c r="BA502" s="147">
        <v>43122</v>
      </c>
      <c r="BB502" s="247" t="str">
        <f ca="1" t="shared" si="46"/>
        <v>No Vigente</v>
      </c>
      <c r="BC502" s="146" t="s">
        <v>218</v>
      </c>
      <c r="BD502" s="147">
        <v>43143</v>
      </c>
      <c r="BE502" s="147">
        <v>43324</v>
      </c>
      <c r="BF502" s="251" t="str">
        <f ca="1" t="shared" si="45"/>
        <v>pasivo</v>
      </c>
      <c r="BG502" s="196" t="s">
        <v>105</v>
      </c>
    </row>
    <row r="503" s="129" customFormat="1" ht="15" customHeight="1" spans="1:59">
      <c r="A503" s="142" t="s">
        <v>1365</v>
      </c>
      <c r="B503" s="143" t="s">
        <v>1366</v>
      </c>
      <c r="C503" s="143">
        <v>662</v>
      </c>
      <c r="D503" s="144">
        <v>18640</v>
      </c>
      <c r="E503" s="175">
        <f ca="1" t="shared" si="47"/>
        <v>43990</v>
      </c>
      <c r="F503" s="176">
        <f ca="1" t="shared" si="43"/>
        <v>25350</v>
      </c>
      <c r="G503" s="177">
        <f ca="1" t="shared" si="44"/>
        <v>69</v>
      </c>
      <c r="H503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503" s="143">
        <v>1</v>
      </c>
      <c r="J503" s="144">
        <v>42430</v>
      </c>
      <c r="K503" s="143" t="s">
        <v>59</v>
      </c>
      <c r="L503" s="143" t="s">
        <v>102</v>
      </c>
      <c r="M503" s="143"/>
      <c r="N503" s="143" t="s">
        <v>62</v>
      </c>
      <c r="O503" s="143" t="s">
        <v>62</v>
      </c>
      <c r="P503" s="143" t="s">
        <v>63</v>
      </c>
      <c r="Q503" s="143" t="s">
        <v>63</v>
      </c>
      <c r="R503" s="143">
        <v>85</v>
      </c>
      <c r="S503" s="143">
        <v>97.8</v>
      </c>
      <c r="T503" s="143" t="s">
        <v>64</v>
      </c>
      <c r="U503" s="143">
        <v>126</v>
      </c>
      <c r="V503" s="178" t="str">
        <f>CHOOSE(MATCH(U:U,{0,1,140,150,160,800000000}),"VACIO","140 y -","140-150","150-160","&gt;160","")</f>
        <v>140 y -</v>
      </c>
      <c r="W503" s="143">
        <v>78</v>
      </c>
      <c r="X503" s="178" t="str">
        <f>CHOOSE(MATCH(W:W,{0,1,90,120,800000000}),"VACIO","90 y -","90-120","&gt;120","")</f>
        <v>90 y -</v>
      </c>
      <c r="Y503" s="143" t="s">
        <v>65</v>
      </c>
      <c r="Z503" s="143" t="s">
        <v>65</v>
      </c>
      <c r="AA503" s="143" t="s">
        <v>65</v>
      </c>
      <c r="AB503" s="143" t="s">
        <v>65</v>
      </c>
      <c r="AC503" s="143" t="s">
        <v>72</v>
      </c>
      <c r="AD503" s="193" t="s">
        <v>73</v>
      </c>
      <c r="AE503" s="194">
        <v>43853</v>
      </c>
      <c r="AF503" s="195" t="s">
        <v>73</v>
      </c>
      <c r="AG503" s="216" t="s">
        <v>63</v>
      </c>
      <c r="AH503" s="216" t="s">
        <v>936</v>
      </c>
      <c r="AI503" s="194">
        <v>43601</v>
      </c>
      <c r="AJ503" s="217">
        <v>168</v>
      </c>
      <c r="AK503" s="144">
        <v>43853</v>
      </c>
      <c r="AL503" s="143">
        <v>205</v>
      </c>
      <c r="AM503" s="143">
        <v>113</v>
      </c>
      <c r="AN503" s="178" t="str">
        <f>CHOOSE(MATCH(AM:AM,{0,1,100,800000000}),"VACIO","100 y -","100 y +","")</f>
        <v>100 y +</v>
      </c>
      <c r="AO503" s="143">
        <v>50</v>
      </c>
      <c r="AP503" s="143">
        <v>185</v>
      </c>
      <c r="AQ503" s="143">
        <v>11.1</v>
      </c>
      <c r="AR503" s="178" t="str">
        <f>CHOOSE(MATCH(AQ:AQ,{0,1,7,8,9,12,30}),"VACIO","7 y -","7-8","8-9","9-12","&gt;12","")</f>
        <v>9-12</v>
      </c>
      <c r="AS503" s="143">
        <v>8</v>
      </c>
      <c r="AT503" s="178" t="str">
        <f>CHOOSE(MATCH(AS:AS,{0,0.1,30,80000000}),"VACIO","30 y -","30 y +","")</f>
        <v>30 y -</v>
      </c>
      <c r="AU503" s="143">
        <v>1</v>
      </c>
      <c r="AV503" s="236">
        <v>29</v>
      </c>
      <c r="AW503" s="178" t="str">
        <f>CHOOSE(MATCH(AV:AV,{0;0.1;30;80000000}),"VACIO","30 y -","30 y +","")</f>
        <v>30 y -</v>
      </c>
      <c r="AX503" s="242">
        <v>53</v>
      </c>
      <c r="AY503" s="178" t="str">
        <f ca="1">CHOOSE(MATCH(AX:AX,{0,1,15,30,45,60,80000000}),"VACIO","15 y -","15-29","30-44","45-59","60 y +","")</f>
        <v>45-59</v>
      </c>
      <c r="AZ503" s="143"/>
      <c r="BA503" s="144">
        <v>42850</v>
      </c>
      <c r="BB503" s="247" t="str">
        <f ca="1" t="shared" si="46"/>
        <v>No Vigente</v>
      </c>
      <c r="BC503" s="143" t="s">
        <v>218</v>
      </c>
      <c r="BD503" s="144">
        <v>43853</v>
      </c>
      <c r="BE503" s="144">
        <v>43891</v>
      </c>
      <c r="BF503" s="251" t="s">
        <v>229</v>
      </c>
      <c r="BG503" s="193"/>
    </row>
    <row r="504" s="129" customFormat="1" ht="15" customHeight="1" spans="1:59">
      <c r="A504" s="145" t="s">
        <v>1367</v>
      </c>
      <c r="B504" s="146" t="s">
        <v>1368</v>
      </c>
      <c r="C504" s="146">
        <v>5973</v>
      </c>
      <c r="D504" s="147">
        <v>21666</v>
      </c>
      <c r="E504" s="175">
        <f ca="1" t="shared" si="47"/>
        <v>43990</v>
      </c>
      <c r="F504" s="176">
        <f ca="1" t="shared" si="43"/>
        <v>22324</v>
      </c>
      <c r="G504" s="177">
        <f ca="1" t="shared" si="44"/>
        <v>61</v>
      </c>
      <c r="H50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04" s="146">
        <v>1</v>
      </c>
      <c r="J504" s="147">
        <v>40784</v>
      </c>
      <c r="K504" s="146" t="s">
        <v>59</v>
      </c>
      <c r="L504" s="146" t="s">
        <v>60</v>
      </c>
      <c r="M504" s="146" t="s">
        <v>61</v>
      </c>
      <c r="N504" s="146" t="s">
        <v>62</v>
      </c>
      <c r="O504" s="146" t="s">
        <v>62</v>
      </c>
      <c r="P504" s="143" t="s">
        <v>63</v>
      </c>
      <c r="Q504" s="143" t="s">
        <v>63</v>
      </c>
      <c r="R504" s="146">
        <v>86.5</v>
      </c>
      <c r="S504" s="146">
        <v>94</v>
      </c>
      <c r="T504" s="146" t="s">
        <v>64</v>
      </c>
      <c r="U504" s="146">
        <v>180</v>
      </c>
      <c r="V504" s="178" t="str">
        <f>CHOOSE(MATCH(U:U,{0,1,140,150,160,800000000}),"VACIO","140 y -","140-150","150-160","&gt;160","")</f>
        <v>&gt;160</v>
      </c>
      <c r="W504" s="146">
        <v>70</v>
      </c>
      <c r="X504" s="178" t="str">
        <f>CHOOSE(MATCH(W:W,{0,1,90,120,800000000}),"VACIO","90 y -","90-120","&gt;120","")</f>
        <v>90 y -</v>
      </c>
      <c r="Y504" s="146" t="s">
        <v>63</v>
      </c>
      <c r="Z504" s="146" t="s">
        <v>63</v>
      </c>
      <c r="AA504" s="146" t="s">
        <v>65</v>
      </c>
      <c r="AB504" s="146" t="s">
        <v>65</v>
      </c>
      <c r="AC504" s="146" t="s">
        <v>72</v>
      </c>
      <c r="AD504" s="196" t="s">
        <v>74</v>
      </c>
      <c r="AE504" s="197"/>
      <c r="AF504" s="197"/>
      <c r="AG504" s="219" t="s">
        <v>63</v>
      </c>
      <c r="AH504" s="219"/>
      <c r="AI504" s="197"/>
      <c r="AJ504" s="218">
        <v>100</v>
      </c>
      <c r="AK504" s="147">
        <v>43738</v>
      </c>
      <c r="AL504" s="146">
        <v>166</v>
      </c>
      <c r="AM504" s="146">
        <v>103</v>
      </c>
      <c r="AN504" s="178" t="str">
        <f>CHOOSE(MATCH(AM:AM,{0,1,100,800000000}),"VACIO","100 y -","100 y +","")</f>
        <v>100 y +</v>
      </c>
      <c r="AO504" s="146">
        <v>43</v>
      </c>
      <c r="AP504" s="146">
        <v>97</v>
      </c>
      <c r="AQ504" s="146"/>
      <c r="AR504" s="178" t="str">
        <f>CHOOSE(MATCH(AQ:AQ,{0,1,7,8,9,12,30}),"VACIO","7 y -","7-8","8-9","9-12","&gt;12","")</f>
        <v>VACIO</v>
      </c>
      <c r="AS504" s="146">
        <v>67</v>
      </c>
      <c r="AT504" s="178" t="str">
        <f>CHOOSE(MATCH(AS:AS,{0;0.1;30;80000000}),"VACIO","30 y -","30 y +","")</f>
        <v>30 y +</v>
      </c>
      <c r="AU504" s="146">
        <v>0.8</v>
      </c>
      <c r="AV504" s="236">
        <f>IFERROR(AS:AS/AU:AU,"")</f>
        <v>83.75</v>
      </c>
      <c r="AW504" s="178" t="str">
        <f>CHOOSE(MATCH(AV:AV,{0,0.1,30,80000000}),"VACIO","30 y -","30 y +","")</f>
        <v>30 y +</v>
      </c>
      <c r="AX504" s="242">
        <v>81</v>
      </c>
      <c r="AY504" s="178" t="str">
        <f ca="1">CHOOSE(MATCH(AX:AX,{0,1,15,30,45,60,80000000}),"VACIO","15 y -","15-29","30-44","45-59","60 y +","")</f>
        <v>60 y +</v>
      </c>
      <c r="AZ504" s="146" t="s">
        <v>76</v>
      </c>
      <c r="BA504" s="147"/>
      <c r="BB504" s="247" t="str">
        <f ca="1" t="shared" si="46"/>
        <v>No Vigente</v>
      </c>
      <c r="BC504" s="146"/>
      <c r="BD504" s="147">
        <v>43738</v>
      </c>
      <c r="BE504" s="147">
        <v>43800</v>
      </c>
      <c r="BF504" s="251" t="str">
        <f ca="1" t="shared" ref="BF504:BF535" si="48">IF((E:E-BE:BE)&lt;395,"activo","pasivo")</f>
        <v>activo</v>
      </c>
      <c r="BG504" s="208"/>
    </row>
    <row r="505" s="129" customFormat="1" ht="15" customHeight="1" spans="1:59">
      <c r="A505" s="142" t="s">
        <v>1369</v>
      </c>
      <c r="B505" s="143" t="s">
        <v>1370</v>
      </c>
      <c r="C505" s="143">
        <v>2732</v>
      </c>
      <c r="D505" s="144">
        <v>13906</v>
      </c>
      <c r="E505" s="175">
        <f ca="1" t="shared" si="47"/>
        <v>43990</v>
      </c>
      <c r="F505" s="176">
        <f ca="1" t="shared" si="43"/>
        <v>30084</v>
      </c>
      <c r="G505" s="177">
        <f ca="1" t="shared" si="44"/>
        <v>82</v>
      </c>
      <c r="H50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05" s="146">
        <v>1</v>
      </c>
      <c r="J505" s="144">
        <v>42053</v>
      </c>
      <c r="K505" s="143" t="s">
        <v>59</v>
      </c>
      <c r="L505" s="143" t="s">
        <v>102</v>
      </c>
      <c r="M505" s="143" t="s">
        <v>149</v>
      </c>
      <c r="N505" s="143"/>
      <c r="O505" s="143"/>
      <c r="P505" s="143" t="s">
        <v>63</v>
      </c>
      <c r="Q505" s="143" t="s">
        <v>63</v>
      </c>
      <c r="R505" s="143">
        <v>60.5</v>
      </c>
      <c r="S505" s="143">
        <v>48.5</v>
      </c>
      <c r="T505" s="143" t="s">
        <v>76</v>
      </c>
      <c r="U505" s="143">
        <v>130</v>
      </c>
      <c r="V505" s="178" t="str">
        <f>CHOOSE(MATCH(U:U,{0,1,140,150,160,800000000}),"VACIO","140 y -","140-150","150-160","&gt;160","")</f>
        <v>140 y -</v>
      </c>
      <c r="W505" s="143">
        <v>80</v>
      </c>
      <c r="X505" s="178" t="str">
        <f>CHOOSE(MATCH(W:W,{0,1,90,120,800000000}),"VACIO","90 y -","90-120","&gt;120","")</f>
        <v>90 y -</v>
      </c>
      <c r="Y505" s="143" t="s">
        <v>63</v>
      </c>
      <c r="Z505" s="143" t="s">
        <v>65</v>
      </c>
      <c r="AA505" s="143" t="s">
        <v>65</v>
      </c>
      <c r="AB505" s="143" t="s">
        <v>65</v>
      </c>
      <c r="AC505" s="143" t="s">
        <v>72</v>
      </c>
      <c r="AD505" s="193" t="s">
        <v>73</v>
      </c>
      <c r="AE505" s="198">
        <v>42741</v>
      </c>
      <c r="AF505" s="197" t="s">
        <v>74</v>
      </c>
      <c r="AG505" s="219"/>
      <c r="AH505" s="226" t="s">
        <v>81</v>
      </c>
      <c r="AI505" s="198">
        <v>42828</v>
      </c>
      <c r="AJ505" s="217">
        <v>133</v>
      </c>
      <c r="AK505" s="144">
        <v>42393</v>
      </c>
      <c r="AL505" s="143">
        <v>133</v>
      </c>
      <c r="AM505" s="143">
        <v>63</v>
      </c>
      <c r="AN505" s="178" t="str">
        <f>CHOOSE(MATCH(AM:AM,{0,1,100,800000000}),"VACIO","100 y -","100 y +","")</f>
        <v>100 y -</v>
      </c>
      <c r="AO505" s="143">
        <v>48</v>
      </c>
      <c r="AP505" s="143">
        <v>97</v>
      </c>
      <c r="AQ505" s="143">
        <v>7.9</v>
      </c>
      <c r="AR505" s="178" t="str">
        <f>CHOOSE(MATCH(AQ:AQ,{0,1,7,8,9,12,30}),"VACIO","7 y -","7-8","8-9","9-12","&gt;12","")</f>
        <v>7-8</v>
      </c>
      <c r="AS505" s="143">
        <v>5</v>
      </c>
      <c r="AT505" s="178" t="str">
        <f>CHOOSE(MATCH(AS:AS,{0,0.1,30,80000000}),"VACIO","30 y -","30 y +","")</f>
        <v>30 y -</v>
      </c>
      <c r="AU505" s="143">
        <v>0.6</v>
      </c>
      <c r="AV505" s="236">
        <f>IFERROR(AS:AS/AU:AU,"")</f>
        <v>8.33333333333333</v>
      </c>
      <c r="AW505" s="178" t="str">
        <f>CHOOSE(MATCH(AV:AV,{0,0.1,30,80000000}),"VACIO","30 y -","30 y +","")</f>
        <v>30 y -</v>
      </c>
      <c r="AX505" s="242">
        <v>57</v>
      </c>
      <c r="AY505" s="178" t="str">
        <f ca="1">CHOOSE(MATCH(AX:AX,{0,1,15,30,45,60,80000000}),"VACIO","15 y -","15-29","30-44","45-59","60 y +","")</f>
        <v>45-59</v>
      </c>
      <c r="AZ505" s="143"/>
      <c r="BA505" s="144">
        <v>42722</v>
      </c>
      <c r="BB505" s="247" t="str">
        <f ca="1" t="shared" si="46"/>
        <v>No Vigente</v>
      </c>
      <c r="BC505" s="143" t="s">
        <v>77</v>
      </c>
      <c r="BD505" s="144">
        <v>42828</v>
      </c>
      <c r="BE505" s="144">
        <v>43046</v>
      </c>
      <c r="BF505" s="251" t="str">
        <f ca="1" t="shared" si="48"/>
        <v>pasivo</v>
      </c>
      <c r="BG505" s="193" t="s">
        <v>105</v>
      </c>
    </row>
    <row r="506" s="129" customFormat="1" ht="15" customHeight="1" spans="1:59">
      <c r="A506" s="145" t="s">
        <v>1371</v>
      </c>
      <c r="B506" s="146" t="s">
        <v>1372</v>
      </c>
      <c r="C506" s="146">
        <v>563</v>
      </c>
      <c r="D506" s="147">
        <v>14942</v>
      </c>
      <c r="E506" s="175">
        <f ca="1" t="shared" si="47"/>
        <v>43990</v>
      </c>
      <c r="F506" s="176">
        <f ca="1" t="shared" si="43"/>
        <v>29048</v>
      </c>
      <c r="G506" s="177">
        <f ca="1" t="shared" si="44"/>
        <v>79</v>
      </c>
      <c r="H50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06" s="146">
        <v>1</v>
      </c>
      <c r="J506" s="147">
        <v>36173</v>
      </c>
      <c r="K506" s="146" t="s">
        <v>59</v>
      </c>
      <c r="L506" s="146" t="s">
        <v>60</v>
      </c>
      <c r="M506" s="146" t="s">
        <v>124</v>
      </c>
      <c r="N506" s="146"/>
      <c r="O506" s="146"/>
      <c r="P506" s="143" t="s">
        <v>63</v>
      </c>
      <c r="Q506" s="143" t="s">
        <v>63</v>
      </c>
      <c r="R506" s="146">
        <v>54</v>
      </c>
      <c r="S506" s="146">
        <v>41.7</v>
      </c>
      <c r="T506" s="146" t="s">
        <v>71</v>
      </c>
      <c r="U506" s="146">
        <v>130</v>
      </c>
      <c r="V506" s="178" t="str">
        <f>CHOOSE(MATCH(U:U,{0,1,140,150,160,800000000}),"VACIO","140 y -","140-150","150-160","&gt;160","")</f>
        <v>140 y -</v>
      </c>
      <c r="W506" s="146">
        <v>68</v>
      </c>
      <c r="X506" s="178" t="str">
        <f>CHOOSE(MATCH(W:W,{0,1,90,120,800000000}),"VACIO","90 y -","90-120","&gt;120","")</f>
        <v>90 y -</v>
      </c>
      <c r="Y506" s="146" t="s">
        <v>63</v>
      </c>
      <c r="Z506" s="146" t="s">
        <v>65</v>
      </c>
      <c r="AA506" s="146" t="s">
        <v>65</v>
      </c>
      <c r="AB506" s="146" t="s">
        <v>63</v>
      </c>
      <c r="AC506" s="146" t="s">
        <v>72</v>
      </c>
      <c r="AD506" s="196" t="s">
        <v>74</v>
      </c>
      <c r="AE506" s="197"/>
      <c r="AF506" s="197"/>
      <c r="AG506" s="219"/>
      <c r="AH506" s="219" t="s">
        <v>1373</v>
      </c>
      <c r="AI506" s="197"/>
      <c r="AJ506" s="218">
        <v>81</v>
      </c>
      <c r="AK506" s="147">
        <v>42738</v>
      </c>
      <c r="AL506" s="146">
        <v>145</v>
      </c>
      <c r="AM506" s="146">
        <v>67</v>
      </c>
      <c r="AN506" s="178" t="str">
        <f>CHOOSE(MATCH(AM:AM,{0;1;100;800000000}),"VACIO","100 y -","100 y +","")</f>
        <v>100 y -</v>
      </c>
      <c r="AO506" s="146">
        <v>59</v>
      </c>
      <c r="AP506" s="146">
        <v>96</v>
      </c>
      <c r="AQ506" s="146"/>
      <c r="AR506" s="178" t="str">
        <f>CHOOSE(MATCH(AQ:AQ,{0;1;7;8;9;12;30}),"VACIO","7 y -","7-8","8-9","9-12","&gt;12","")</f>
        <v>VACIO</v>
      </c>
      <c r="AS506" s="146">
        <v>5</v>
      </c>
      <c r="AT506" s="178" t="str">
        <f>CHOOSE(MATCH(AS:AS,{0,0.1,30,80000000}),"VACIO","30 y -","30 y +","")</f>
        <v>30 y -</v>
      </c>
      <c r="AU506" s="146">
        <v>0.9</v>
      </c>
      <c r="AV506" s="236"/>
      <c r="AW506" s="178" t="str">
        <f>CHOOSE(MATCH(AV:AV,{0,0.1,30,80000000}),"VACIO","30 y -","30 y +","")</f>
        <v>VACIO</v>
      </c>
      <c r="AX506" s="242">
        <v>62.1</v>
      </c>
      <c r="AY506" s="178" t="str">
        <f ca="1">CHOOSE(MATCH(AX:AX,{0,1,15,30,45,60,80000000}),"VACIO","15 y -","15-29","30-44","45-59","60 y +","")</f>
        <v>60 y +</v>
      </c>
      <c r="AZ506" s="146"/>
      <c r="BA506" s="147"/>
      <c r="BB506" s="247" t="str">
        <f ca="1" t="shared" si="46"/>
        <v>No Vigente</v>
      </c>
      <c r="BC506" s="146"/>
      <c r="BD506" s="147">
        <v>43007</v>
      </c>
      <c r="BE506" s="147">
        <v>43372</v>
      </c>
      <c r="BF506" s="251" t="str">
        <f ca="1" t="shared" si="48"/>
        <v>pasivo</v>
      </c>
      <c r="BG506" s="208"/>
    </row>
    <row r="507" s="129" customFormat="1" ht="15" customHeight="1" spans="1:59">
      <c r="A507" s="145" t="s">
        <v>1374</v>
      </c>
      <c r="B507" s="146" t="s">
        <v>1375</v>
      </c>
      <c r="C507" s="146">
        <v>48</v>
      </c>
      <c r="D507" s="147">
        <v>22520</v>
      </c>
      <c r="E507" s="175">
        <f ca="1" t="shared" si="47"/>
        <v>43990</v>
      </c>
      <c r="F507" s="176">
        <f ca="1" t="shared" si="43"/>
        <v>21470</v>
      </c>
      <c r="G507" s="177">
        <f ca="1" t="shared" si="44"/>
        <v>58</v>
      </c>
      <c r="H50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07" s="146">
        <v>1</v>
      </c>
      <c r="J507" s="147">
        <v>37120</v>
      </c>
      <c r="K507" s="146" t="s">
        <v>101</v>
      </c>
      <c r="L507" s="146" t="s">
        <v>60</v>
      </c>
      <c r="M507" s="146" t="s">
        <v>149</v>
      </c>
      <c r="N507" s="146" t="s">
        <v>62</v>
      </c>
      <c r="O507" s="146" t="s">
        <v>89</v>
      </c>
      <c r="P507" s="143" t="s">
        <v>63</v>
      </c>
      <c r="Q507" s="143" t="s">
        <v>63</v>
      </c>
      <c r="R507" s="146">
        <v>99.5</v>
      </c>
      <c r="S507" s="146">
        <v>98.5</v>
      </c>
      <c r="T507" s="146" t="s">
        <v>85</v>
      </c>
      <c r="U507" s="146">
        <v>134</v>
      </c>
      <c r="V507" s="178" t="str">
        <f>CHOOSE(MATCH(U:U,{0,1,140,150,160,800000000}),"VACIO","140 y -","140-150","150-160","&gt;160","")</f>
        <v>140 y -</v>
      </c>
      <c r="W507" s="146">
        <v>82</v>
      </c>
      <c r="X507" s="178" t="str">
        <f>CHOOSE(MATCH(W:W,{0,1,90,120,800000000}),"VACIO","90 y -","90-120","&gt;120","")</f>
        <v>90 y -</v>
      </c>
      <c r="Y507" s="146" t="s">
        <v>63</v>
      </c>
      <c r="Z507" s="146" t="s">
        <v>65</v>
      </c>
      <c r="AA507" s="146" t="s">
        <v>65</v>
      </c>
      <c r="AB507" s="146" t="s">
        <v>65</v>
      </c>
      <c r="AC507" s="146" t="s">
        <v>66</v>
      </c>
      <c r="AD507" s="196" t="s">
        <v>73</v>
      </c>
      <c r="AE507" s="197"/>
      <c r="AF507" s="197"/>
      <c r="AG507" s="219" t="s">
        <v>63</v>
      </c>
      <c r="AH507" s="219"/>
      <c r="AI507" s="197"/>
      <c r="AJ507" s="218">
        <v>65</v>
      </c>
      <c r="AK507" s="147">
        <v>43866</v>
      </c>
      <c r="AL507" s="146">
        <v>135</v>
      </c>
      <c r="AM507" s="146">
        <v>82.5</v>
      </c>
      <c r="AN507" s="178" t="str">
        <f>CHOOSE(MATCH(AM:AM,{0,1,100,800000000}),"VACIO","100 y -","100 y +","")</f>
        <v>100 y -</v>
      </c>
      <c r="AO507" s="146">
        <v>29.5</v>
      </c>
      <c r="AP507" s="146">
        <v>115</v>
      </c>
      <c r="AQ507" s="146"/>
      <c r="AR507" s="178" t="str">
        <f>CHOOSE(MATCH(AQ:AQ,{0,1,7,8,9,12,30}),"VACIO","7 y -","7-8","8-9","9-12","&gt;12","")</f>
        <v>VACIO</v>
      </c>
      <c r="AS507" s="146">
        <v>13</v>
      </c>
      <c r="AT507" s="178" t="str">
        <f>CHOOSE(MATCH(AS:AS,{0,0.1,30,80000000}),"VACIO","30 y -","30 y +","")</f>
        <v>30 y -</v>
      </c>
      <c r="AU507" s="146">
        <v>0.9</v>
      </c>
      <c r="AV507" s="236">
        <v>7.78</v>
      </c>
      <c r="AW507" s="178" t="str">
        <f>CHOOSE(MATCH(AV:AV,{0,0.1,30,80000000}),"VACIO","30 y -","30 y +","")</f>
        <v>30 y -</v>
      </c>
      <c r="AX507" s="242">
        <v>95</v>
      </c>
      <c r="AY507" s="178" t="str">
        <f ca="1">CHOOSE(MATCH(AX:AX,{0,1,15,30,45,60,80000000}),"VACIO","15 y -","15-29","30-44","45-59","60 y +","")</f>
        <v>60 y +</v>
      </c>
      <c r="AZ507" s="146" t="s">
        <v>76</v>
      </c>
      <c r="BA507" s="147"/>
      <c r="BB507" s="247" t="str">
        <f ca="1" t="shared" si="46"/>
        <v>No Vigente</v>
      </c>
      <c r="BC507" s="146"/>
      <c r="BD507" s="147">
        <v>43881</v>
      </c>
      <c r="BE507" s="147">
        <v>44228</v>
      </c>
      <c r="BF507" s="251" t="str">
        <f ca="1" t="shared" si="48"/>
        <v>activo</v>
      </c>
      <c r="BG507" s="196"/>
    </row>
    <row r="508" s="129" customFormat="1" ht="15" customHeight="1" spans="1:59">
      <c r="A508" s="145" t="s">
        <v>1376</v>
      </c>
      <c r="B508" s="146" t="s">
        <v>1377</v>
      </c>
      <c r="C508" s="146">
        <v>4821</v>
      </c>
      <c r="D508" s="147">
        <v>21508</v>
      </c>
      <c r="E508" s="175">
        <f ca="1" t="shared" si="47"/>
        <v>43990</v>
      </c>
      <c r="F508" s="176">
        <f ca="1" t="shared" si="43"/>
        <v>22482</v>
      </c>
      <c r="G508" s="177">
        <f ca="1" t="shared" si="44"/>
        <v>61</v>
      </c>
      <c r="H50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08" s="146">
        <v>1</v>
      </c>
      <c r="J508" s="147">
        <v>39737</v>
      </c>
      <c r="K508" s="146" t="s">
        <v>101</v>
      </c>
      <c r="L508" s="146" t="s">
        <v>60</v>
      </c>
      <c r="M508" s="146" t="s">
        <v>449</v>
      </c>
      <c r="N508" s="146" t="s">
        <v>62</v>
      </c>
      <c r="O508" s="146" t="s">
        <v>62</v>
      </c>
      <c r="P508" s="183" t="s">
        <v>63</v>
      </c>
      <c r="Q508" s="183" t="s">
        <v>63</v>
      </c>
      <c r="R508" s="146">
        <v>94.2</v>
      </c>
      <c r="S508" s="146">
        <v>72.6</v>
      </c>
      <c r="T508" s="146" t="s">
        <v>64</v>
      </c>
      <c r="U508" s="146">
        <v>130</v>
      </c>
      <c r="V508" s="178" t="str">
        <f>CHOOSE(MATCH(U:U,{0,1,140,150,160,800000000}),"VACIO","140 y -","140-150","150-160","&gt;160","")</f>
        <v>140 y -</v>
      </c>
      <c r="W508" s="146">
        <v>80</v>
      </c>
      <c r="X508" s="178" t="str">
        <f>CHOOSE(MATCH(W:W,{0,1,90,120,800000000}),"VACIO","90 y -","90-120","&gt;120","")</f>
        <v>90 y -</v>
      </c>
      <c r="Y508" s="146" t="s">
        <v>63</v>
      </c>
      <c r="Z508" s="146" t="s">
        <v>65</v>
      </c>
      <c r="AA508" s="146" t="s">
        <v>65</v>
      </c>
      <c r="AB508" s="146" t="s">
        <v>65</v>
      </c>
      <c r="AC508" s="146" t="s">
        <v>72</v>
      </c>
      <c r="AD508" s="196" t="s">
        <v>73</v>
      </c>
      <c r="AE508" s="197"/>
      <c r="AF508" s="197"/>
      <c r="AG508" s="219" t="s">
        <v>63</v>
      </c>
      <c r="AH508" s="219"/>
      <c r="AI508" s="197"/>
      <c r="AJ508" s="218">
        <v>91</v>
      </c>
      <c r="AK508" s="147">
        <v>43735</v>
      </c>
      <c r="AL508" s="146">
        <v>114</v>
      </c>
      <c r="AM508" s="146">
        <v>68</v>
      </c>
      <c r="AN508" s="178" t="str">
        <f>CHOOSE(MATCH(AM:AM,{0;1;100;800000000}),"VACIO","100 y -","100 y +","")</f>
        <v>100 y -</v>
      </c>
      <c r="AO508" s="146">
        <v>33</v>
      </c>
      <c r="AP508" s="146">
        <v>67</v>
      </c>
      <c r="AQ508" s="146"/>
      <c r="AR508" s="178" t="str">
        <f>CHOOSE(MATCH(AQ:AQ,{0,1,7,8,9,12,30}),"VACIO","7 y -","7-8","8-9","9-12","&gt;12","")</f>
        <v>VACIO</v>
      </c>
      <c r="AS508" s="146">
        <v>11</v>
      </c>
      <c r="AT508" s="178" t="str">
        <f>CHOOSE(MATCH(AS:AS,{0,0.1,30,80000000}),"VACIO","30 y -","30 y +","")</f>
        <v>30 y -</v>
      </c>
      <c r="AU508" s="146">
        <v>0.7</v>
      </c>
      <c r="AV508" s="236">
        <v>13.7</v>
      </c>
      <c r="AW508" s="178" t="str">
        <f>CHOOSE(MATCH(AV:AV,{0,0.1,30,80000000}),"VACIO","30 y -","30 y +","")</f>
        <v>30 y -</v>
      </c>
      <c r="AX508" s="242">
        <v>103</v>
      </c>
      <c r="AY508" s="178" t="str">
        <f ca="1">CHOOSE(MATCH(AX:AX,{0,1,15,30,45,60,80000000}),"VACIO","15 y -","15-29","30-44","45-59","60 y +","")</f>
        <v>60 y +</v>
      </c>
      <c r="AZ508" s="146"/>
      <c r="BA508" s="147"/>
      <c r="BB508" s="247" t="str">
        <f ca="1" t="shared" si="46"/>
        <v>No Vigente</v>
      </c>
      <c r="BC508" s="146"/>
      <c r="BD508" s="147">
        <v>43865</v>
      </c>
      <c r="BE508" s="147">
        <v>43983</v>
      </c>
      <c r="BF508" s="251" t="str">
        <f ca="1" t="shared" si="48"/>
        <v>activo</v>
      </c>
      <c r="BG508" s="196"/>
    </row>
    <row r="509" s="129" customFormat="1" ht="15" customHeight="1" spans="1:59">
      <c r="A509" s="145" t="s">
        <v>1378</v>
      </c>
      <c r="B509" s="146" t="s">
        <v>1379</v>
      </c>
      <c r="C509" s="146">
        <v>3084</v>
      </c>
      <c r="D509" s="147">
        <v>19228</v>
      </c>
      <c r="E509" s="175">
        <f ca="1" t="shared" si="47"/>
        <v>43990</v>
      </c>
      <c r="F509" s="176">
        <f ca="1" t="shared" si="43"/>
        <v>24762</v>
      </c>
      <c r="G509" s="177">
        <f ca="1" t="shared" si="44"/>
        <v>67</v>
      </c>
      <c r="H50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09" s="146">
        <v>1</v>
      </c>
      <c r="J509" s="147">
        <v>38575</v>
      </c>
      <c r="K509" s="146" t="s">
        <v>101</v>
      </c>
      <c r="L509" s="146" t="s">
        <v>60</v>
      </c>
      <c r="M509" s="146" t="s">
        <v>1380</v>
      </c>
      <c r="N509" s="146"/>
      <c r="O509" s="146"/>
      <c r="P509" s="143" t="s">
        <v>63</v>
      </c>
      <c r="Q509" s="143" t="s">
        <v>63</v>
      </c>
      <c r="R509" s="146">
        <v>78.5</v>
      </c>
      <c r="S509" s="146">
        <v>73.8</v>
      </c>
      <c r="T509" s="146" t="s">
        <v>76</v>
      </c>
      <c r="U509" s="146">
        <v>136</v>
      </c>
      <c r="V509" s="178" t="str">
        <f>CHOOSE(MATCH(U:U,{0,1,140,150,160,800000000}),"VACIO","140 y -","140-150","150-160","&gt;160","")</f>
        <v>140 y -</v>
      </c>
      <c r="W509" s="146">
        <v>78</v>
      </c>
      <c r="X509" s="178" t="str">
        <f>CHOOSE(MATCH(W:W,{0,1,90,120,800000000}),"VACIO","90 y -","90-120","&gt;120","")</f>
        <v>90 y -</v>
      </c>
      <c r="Y509" s="146" t="s">
        <v>63</v>
      </c>
      <c r="Z509" s="146" t="s">
        <v>65</v>
      </c>
      <c r="AA509" s="146" t="s">
        <v>63</v>
      </c>
      <c r="AB509" s="146" t="s">
        <v>65</v>
      </c>
      <c r="AC509" s="146" t="s">
        <v>66</v>
      </c>
      <c r="AD509" s="196" t="s">
        <v>67</v>
      </c>
      <c r="AE509" s="197"/>
      <c r="AF509" s="197"/>
      <c r="AG509" s="219"/>
      <c r="AH509" s="219"/>
      <c r="AI509" s="197"/>
      <c r="AJ509" s="218">
        <v>109</v>
      </c>
      <c r="AK509" s="147">
        <v>43122</v>
      </c>
      <c r="AL509" s="146">
        <v>146</v>
      </c>
      <c r="AM509" s="146">
        <v>62</v>
      </c>
      <c r="AN509" s="178" t="str">
        <f>CHOOSE(MATCH(AM:AM,{0,1,100,800000000}),"VACIO","100 y -","100 y +","")</f>
        <v>100 y -</v>
      </c>
      <c r="AO509" s="146">
        <v>64</v>
      </c>
      <c r="AP509" s="146">
        <v>98</v>
      </c>
      <c r="AQ509" s="146"/>
      <c r="AR509" s="178" t="str">
        <f>CHOOSE(MATCH(AQ:AQ,{0,1,7,8,9,12,30}),"VACIO","7 y -","7-8","8-9","9-12","&gt;12","")</f>
        <v>VACIO</v>
      </c>
      <c r="AS509" s="146"/>
      <c r="AT509" s="178" t="str">
        <f>CHOOSE(MATCH(AS:AS,{0,0.1,30,80000000}),"VACIO","30 y -","30 y +","")</f>
        <v>VACIO</v>
      </c>
      <c r="AU509" s="146">
        <v>1.5</v>
      </c>
      <c r="AV509" s="236"/>
      <c r="AW509" s="178" t="str">
        <f>CHOOSE(MATCH(AV:AV,{0,0.1,30,80000000}),"VACIO","30 y -","30 y +","")</f>
        <v>VACIO</v>
      </c>
      <c r="AX509" s="242">
        <v>48</v>
      </c>
      <c r="AY509" s="178" t="str">
        <f ca="1">CHOOSE(MATCH(AX:AX,{0;1;15;30;45;60;80000000}),"VACIO","15 y -","15-29","30-44","45-59","60 y +","")</f>
        <v>45-59</v>
      </c>
      <c r="AZ509" s="146"/>
      <c r="BA509" s="147"/>
      <c r="BB509" s="247" t="str">
        <f ca="1" t="shared" si="46"/>
        <v>No Vigente</v>
      </c>
      <c r="BC509" s="146"/>
      <c r="BD509" s="147">
        <v>43161</v>
      </c>
      <c r="BE509" s="147">
        <v>43345</v>
      </c>
      <c r="BF509" s="251" t="str">
        <f ca="1" t="shared" si="48"/>
        <v>pasivo</v>
      </c>
      <c r="BG509" s="196"/>
    </row>
    <row r="510" s="129" customFormat="1" ht="15" customHeight="1" spans="1:59">
      <c r="A510" s="145" t="s">
        <v>1381</v>
      </c>
      <c r="B510" s="146" t="s">
        <v>1382</v>
      </c>
      <c r="C510" s="146">
        <v>5287</v>
      </c>
      <c r="D510" s="147">
        <v>16947</v>
      </c>
      <c r="E510" s="175">
        <f ca="1" t="shared" si="47"/>
        <v>43990</v>
      </c>
      <c r="F510" s="176">
        <f ca="1" t="shared" si="43"/>
        <v>27043</v>
      </c>
      <c r="G510" s="177">
        <f ca="1" t="shared" si="44"/>
        <v>74</v>
      </c>
      <c r="H51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10" s="146">
        <v>1</v>
      </c>
      <c r="J510" s="147">
        <v>38526</v>
      </c>
      <c r="K510" s="146" t="s">
        <v>101</v>
      </c>
      <c r="L510" s="146" t="s">
        <v>60</v>
      </c>
      <c r="M510" s="146" t="s">
        <v>112</v>
      </c>
      <c r="N510" s="146" t="s">
        <v>62</v>
      </c>
      <c r="O510" s="146" t="s">
        <v>89</v>
      </c>
      <c r="P510" s="143" t="s">
        <v>63</v>
      </c>
      <c r="Q510" s="143" t="s">
        <v>63</v>
      </c>
      <c r="R510" s="146">
        <v>84</v>
      </c>
      <c r="S510" s="146">
        <v>84.8</v>
      </c>
      <c r="T510" s="146" t="s">
        <v>85</v>
      </c>
      <c r="U510" s="146">
        <v>118</v>
      </c>
      <c r="V510" s="178" t="str">
        <f>CHOOSE(MATCH(U:U,{0,1,140,150,160,800000000}),"VACIO","140 y -","140-150","150-160","&gt;160","")</f>
        <v>140 y -</v>
      </c>
      <c r="W510" s="146">
        <v>74</v>
      </c>
      <c r="X510" s="178" t="str">
        <f>CHOOSE(MATCH(W:W,{0,1,90,120,800000000}),"VACIO","90 y -","90-120","&gt;120","")</f>
        <v>90 y -</v>
      </c>
      <c r="Y510" s="146" t="s">
        <v>63</v>
      </c>
      <c r="Z510" s="146" t="s">
        <v>65</v>
      </c>
      <c r="AA510" s="146" t="s">
        <v>63</v>
      </c>
      <c r="AB510" s="146" t="s">
        <v>63</v>
      </c>
      <c r="AC510" s="146" t="s">
        <v>72</v>
      </c>
      <c r="AD510" s="196" t="s">
        <v>67</v>
      </c>
      <c r="AE510" s="197"/>
      <c r="AF510" s="197"/>
      <c r="AG510" s="219" t="s">
        <v>63</v>
      </c>
      <c r="AH510" s="219" t="s">
        <v>81</v>
      </c>
      <c r="AI510" s="198">
        <v>43293</v>
      </c>
      <c r="AJ510" s="218">
        <v>110</v>
      </c>
      <c r="AK510" s="147">
        <v>43743</v>
      </c>
      <c r="AL510" s="146">
        <v>201</v>
      </c>
      <c r="AM510" s="146">
        <v>136</v>
      </c>
      <c r="AN510" s="178" t="str">
        <f>CHOOSE(MATCH(AM:AM,{0,1,100,800000000}),"VACIO","100 y -","100 y +","")</f>
        <v>100 y +</v>
      </c>
      <c r="AO510" s="146">
        <v>31</v>
      </c>
      <c r="AP510" s="146">
        <v>119</v>
      </c>
      <c r="AQ510" s="146">
        <v>5.1</v>
      </c>
      <c r="AR510" s="178" t="str">
        <f>CHOOSE(MATCH(AQ:AQ,{0,1,7,8,9,12,30}),"VACIO","7 y -","7-8","8-9","9-12","&gt;12","")</f>
        <v>7 y -</v>
      </c>
      <c r="AS510" s="146">
        <v>40</v>
      </c>
      <c r="AT510" s="178" t="str">
        <f>CHOOSE(MATCH(AS:AS,{0,0.1,30,80000000}),"VACIO","30 y -","30 y +","")</f>
        <v>30 y +</v>
      </c>
      <c r="AU510" s="146">
        <v>1.2</v>
      </c>
      <c r="AV510" s="236">
        <f>IFERROR(AS:AS/AU:AU,"")</f>
        <v>33.3333333333333</v>
      </c>
      <c r="AW510" s="178" t="str">
        <f>CHOOSE(MATCH(AV:AV,{0;0.1;30;80000000}),"VACIO","30 y -","30 y +","")</f>
        <v>30 y +</v>
      </c>
      <c r="AX510" s="242">
        <v>60.5</v>
      </c>
      <c r="AY510" s="178" t="str">
        <f ca="1">CHOOSE(MATCH(AX:AX,{0,1,15,30,45,60,80000000}),"VACIO","15 y -","15-29","30-44","45-59","60 y +","")</f>
        <v>60 y +</v>
      </c>
      <c r="AZ510" s="146" t="s">
        <v>76</v>
      </c>
      <c r="BA510" s="147"/>
      <c r="BB510" s="247" t="str">
        <f ca="1" t="shared" si="46"/>
        <v>No Vigente</v>
      </c>
      <c r="BC510" s="146"/>
      <c r="BD510" s="147">
        <v>43875</v>
      </c>
      <c r="BE510" s="147">
        <v>44105</v>
      </c>
      <c r="BF510" s="251" t="str">
        <f ca="1" t="shared" si="48"/>
        <v>activo</v>
      </c>
      <c r="BG510" s="196"/>
    </row>
    <row r="511" s="129" customFormat="1" ht="15" customHeight="1" spans="1:59">
      <c r="A511" s="145" t="s">
        <v>1383</v>
      </c>
      <c r="B511" s="146" t="s">
        <v>1384</v>
      </c>
      <c r="C511" s="146">
        <v>2882</v>
      </c>
      <c r="D511" s="147">
        <v>21742</v>
      </c>
      <c r="E511" s="175">
        <f ca="1" t="shared" si="47"/>
        <v>43990</v>
      </c>
      <c r="F511" s="176">
        <f ca="1" t="shared" si="43"/>
        <v>22248</v>
      </c>
      <c r="G511" s="177">
        <f ca="1" t="shared" si="44"/>
        <v>60</v>
      </c>
      <c r="H51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11" s="146">
        <v>1</v>
      </c>
      <c r="J511" s="147">
        <v>39623</v>
      </c>
      <c r="K511" s="146" t="s">
        <v>101</v>
      </c>
      <c r="L511" s="146" t="s">
        <v>102</v>
      </c>
      <c r="M511" s="146"/>
      <c r="N511" s="146" t="s">
        <v>62</v>
      </c>
      <c r="O511" s="146" t="s">
        <v>62</v>
      </c>
      <c r="P511" s="183" t="s">
        <v>63</v>
      </c>
      <c r="Q511" s="183" t="s">
        <v>63</v>
      </c>
      <c r="R511" s="146">
        <v>78</v>
      </c>
      <c r="S511" s="146">
        <v>84</v>
      </c>
      <c r="T511" s="146" t="s">
        <v>85</v>
      </c>
      <c r="U511" s="146">
        <v>158</v>
      </c>
      <c r="V511" s="178" t="str">
        <f>CHOOSE(MATCH(U:U,{0,1,140,150,160,800000000}),"VACIO","140 y -","140-150","150-160","&gt;160","")</f>
        <v>150-160</v>
      </c>
      <c r="W511" s="146">
        <v>86</v>
      </c>
      <c r="X511" s="178" t="str">
        <f>CHOOSE(MATCH(W:W,{0,1,90,120,800000000}),"VACIO","90 y -","90-120","&gt;120","")</f>
        <v>90 y -</v>
      </c>
      <c r="Y511" s="146" t="s">
        <v>63</v>
      </c>
      <c r="Z511" s="146" t="s">
        <v>65</v>
      </c>
      <c r="AA511" s="146" t="s">
        <v>65</v>
      </c>
      <c r="AB511" s="146" t="s">
        <v>65</v>
      </c>
      <c r="AC511" s="146" t="s">
        <v>66</v>
      </c>
      <c r="AD511" s="196" t="s">
        <v>73</v>
      </c>
      <c r="AE511" s="198">
        <v>43636</v>
      </c>
      <c r="AF511" s="197" t="s">
        <v>74</v>
      </c>
      <c r="AG511" s="219" t="s">
        <v>63</v>
      </c>
      <c r="AH511" s="219"/>
      <c r="AI511" s="197"/>
      <c r="AJ511" s="218">
        <v>88</v>
      </c>
      <c r="AK511" s="147">
        <v>43833</v>
      </c>
      <c r="AL511" s="146">
        <v>162</v>
      </c>
      <c r="AM511" s="146">
        <v>76</v>
      </c>
      <c r="AN511" s="178" t="str">
        <f>CHOOSE(MATCH(AM:AM,{0,1,100,800000000}),"VACIO","100 y -","100 y +","")</f>
        <v>100 y -</v>
      </c>
      <c r="AO511" s="146">
        <v>71</v>
      </c>
      <c r="AP511" s="146">
        <v>72</v>
      </c>
      <c r="AQ511" s="146">
        <v>6.8</v>
      </c>
      <c r="AR511" s="178" t="str">
        <f>CHOOSE(MATCH(AQ:AQ,{0;1;7;8;9;12;30}),"VACIO","7 y -","7-8","8-9","9-12","&gt;12","")</f>
        <v>7 y -</v>
      </c>
      <c r="AS511" s="146">
        <v>313</v>
      </c>
      <c r="AT511" s="178" t="str">
        <f>CHOOSE(MATCH(AS:AS,{0,0.1,30,80000000}),"VACIO","30 y -","30 y +","")</f>
        <v>30 y +</v>
      </c>
      <c r="AU511" s="146">
        <v>103</v>
      </c>
      <c r="AV511" s="236"/>
      <c r="AW511" s="178" t="str">
        <f>CHOOSE(MATCH(AV:AV,{0,0.1,30,80000000}),"VACIO","30 y -","30 y +","")</f>
        <v>VACIO</v>
      </c>
      <c r="AX511" s="242">
        <v>78</v>
      </c>
      <c r="AY511" s="178" t="str">
        <f ca="1">CHOOSE(MATCH(AX:AX,{0;1;15;30;45;60;80000000}),"VACIO","15 y -","15-29","30-44","45-59","60 y +","")</f>
        <v>60 y +</v>
      </c>
      <c r="AZ511" s="146"/>
      <c r="BA511" s="147">
        <v>43227</v>
      </c>
      <c r="BB511" s="247" t="str">
        <f ca="1" t="shared" si="46"/>
        <v>No Vigente</v>
      </c>
      <c r="BC511" s="146" t="s">
        <v>218</v>
      </c>
      <c r="BD511" s="147">
        <v>43857</v>
      </c>
      <c r="BE511" s="147">
        <v>44013</v>
      </c>
      <c r="BF511" s="251" t="str">
        <f ca="1" t="shared" si="48"/>
        <v>activo</v>
      </c>
      <c r="BG511" s="196"/>
    </row>
    <row r="512" s="52" customFormat="1" ht="15" customHeight="1" spans="1:59">
      <c r="A512" s="148" t="s">
        <v>1385</v>
      </c>
      <c r="B512" s="149" t="s">
        <v>1386</v>
      </c>
      <c r="C512" s="149">
        <v>93</v>
      </c>
      <c r="D512" s="150">
        <v>21528</v>
      </c>
      <c r="E512" s="175">
        <f ca="1" t="shared" si="47"/>
        <v>43990</v>
      </c>
      <c r="F512" s="176">
        <f ca="1" t="shared" si="43"/>
        <v>22462</v>
      </c>
      <c r="G512" s="64">
        <f ca="1" t="shared" si="44"/>
        <v>61</v>
      </c>
      <c r="H512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12" s="149">
        <v>1</v>
      </c>
      <c r="J512" s="150">
        <v>41213</v>
      </c>
      <c r="K512" s="149" t="s">
        <v>101</v>
      </c>
      <c r="L512" s="149" t="s">
        <v>60</v>
      </c>
      <c r="M512" s="149" t="s">
        <v>1387</v>
      </c>
      <c r="N512" s="149" t="s">
        <v>62</v>
      </c>
      <c r="O512" s="149" t="s">
        <v>89</v>
      </c>
      <c r="P512" s="56" t="s">
        <v>63</v>
      </c>
      <c r="Q512" s="56" t="s">
        <v>63</v>
      </c>
      <c r="R512" s="149">
        <v>92</v>
      </c>
      <c r="S512" s="149">
        <v>95</v>
      </c>
      <c r="T512" s="149" t="s">
        <v>64</v>
      </c>
      <c r="U512" s="149">
        <v>140</v>
      </c>
      <c r="V512" s="178" t="str">
        <f>CHOOSE(MATCH(U:U,{0;1;140;150;160;800000000}),"VACIO","140 y -","140-150","150-160","&gt;160","")</f>
        <v>140-150</v>
      </c>
      <c r="W512" s="149">
        <v>80</v>
      </c>
      <c r="X512" s="178" t="str">
        <f>CHOOSE(MATCH(W:W,{0,1,90,120,800000000}),"VACIO","90 y -","90-120","&gt;120","")</f>
        <v>90 y -</v>
      </c>
      <c r="Y512" s="149" t="s">
        <v>63</v>
      </c>
      <c r="Z512" s="149" t="s">
        <v>65</v>
      </c>
      <c r="AA512" s="149" t="s">
        <v>63</v>
      </c>
      <c r="AB512" s="149" t="s">
        <v>63</v>
      </c>
      <c r="AC512" s="149" t="s">
        <v>72</v>
      </c>
      <c r="AD512" s="199" t="s">
        <v>73</v>
      </c>
      <c r="AE512" s="200"/>
      <c r="AF512" s="200"/>
      <c r="AG512" s="220"/>
      <c r="AH512" s="220"/>
      <c r="AI512" s="200"/>
      <c r="AJ512" s="221">
        <v>110</v>
      </c>
      <c r="AK512" s="150">
        <v>42655</v>
      </c>
      <c r="AL512" s="149">
        <v>180</v>
      </c>
      <c r="AM512" s="149">
        <v>75</v>
      </c>
      <c r="AN512" s="178" t="str">
        <f>CHOOSE(MATCH(AM:AM,{0,1,100,800000000}),"VACIO","100 y -","100 y +","")</f>
        <v>100 y -</v>
      </c>
      <c r="AO512" s="149">
        <v>62</v>
      </c>
      <c r="AP512" s="149">
        <v>374</v>
      </c>
      <c r="AQ512" s="149"/>
      <c r="AR512" s="178" t="str">
        <f>CHOOSE(MATCH(AQ:AQ,{0,1,7,8,9,12,30}),"VACIO","7 y -","7-8","8-9","9-12","&gt;12","")</f>
        <v>VACIO</v>
      </c>
      <c r="AS512" s="149">
        <v>3.2</v>
      </c>
      <c r="AT512" s="178" t="str">
        <f>CHOOSE(MATCH(AS:AS,{0,0.1,30,80000000}),"VACIO","30 y -","30 y +","")</f>
        <v>30 y -</v>
      </c>
      <c r="AU512" s="149">
        <v>0.8</v>
      </c>
      <c r="AV512" s="81"/>
      <c r="AW512" s="178" t="str">
        <f>CHOOSE(MATCH(AV:AV,{0,0.1,30,80000000}),"VACIO","30 y -","30 y +","")</f>
        <v>VACIO</v>
      </c>
      <c r="AX512" s="83"/>
      <c r="AY512" s="178" t="str">
        <f ca="1">CHOOSE(MATCH(AX:AX,{0,1,15,30,45,60,80000000}),"VACIO","15 y -","15-29","30-44","45-59","60 y +","")</f>
        <v>VACIO</v>
      </c>
      <c r="AZ512" s="149" t="s">
        <v>76</v>
      </c>
      <c r="BA512" s="150"/>
      <c r="BB512" s="85" t="str">
        <f ca="1" t="shared" si="46"/>
        <v>No Vigente</v>
      </c>
      <c r="BC512" s="149"/>
      <c r="BD512" s="150">
        <v>43698</v>
      </c>
      <c r="BE512" s="150">
        <v>43862</v>
      </c>
      <c r="BF512" s="252" t="str">
        <f ca="1" t="shared" si="48"/>
        <v>activo</v>
      </c>
      <c r="BG512" s="199" t="s">
        <v>105</v>
      </c>
    </row>
    <row r="513" s="129" customFormat="1" ht="15" customHeight="1" spans="1:59">
      <c r="A513" s="142" t="s">
        <v>1388</v>
      </c>
      <c r="B513" s="143" t="s">
        <v>1389</v>
      </c>
      <c r="C513" s="143">
        <v>3254</v>
      </c>
      <c r="D513" s="144">
        <v>15435</v>
      </c>
      <c r="E513" s="175">
        <f ca="1" t="shared" si="47"/>
        <v>43990</v>
      </c>
      <c r="F513" s="176">
        <f ca="1" t="shared" si="43"/>
        <v>28555</v>
      </c>
      <c r="G513" s="177">
        <f ca="1" t="shared" si="44"/>
        <v>78</v>
      </c>
      <c r="H51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13" s="143">
        <v>1</v>
      </c>
      <c r="J513" s="144">
        <v>37490</v>
      </c>
      <c r="K513" s="143" t="s">
        <v>101</v>
      </c>
      <c r="L513" s="143" t="s">
        <v>70</v>
      </c>
      <c r="M513" s="143"/>
      <c r="N513" s="143" t="s">
        <v>62</v>
      </c>
      <c r="O513" s="143" t="s">
        <v>62</v>
      </c>
      <c r="P513" s="143" t="s">
        <v>63</v>
      </c>
      <c r="Q513" s="143" t="s">
        <v>63</v>
      </c>
      <c r="R513" s="143">
        <v>78.2</v>
      </c>
      <c r="S513" s="143">
        <v>75</v>
      </c>
      <c r="T513" s="143" t="s">
        <v>85</v>
      </c>
      <c r="U513" s="143">
        <v>124</v>
      </c>
      <c r="V513" s="178" t="str">
        <f>CHOOSE(MATCH(U:U,{0,1,140,150,160,800000000}),"VACIO","140 y -","140-150","150-160","&gt;160","")</f>
        <v>140 y -</v>
      </c>
      <c r="W513" s="143">
        <v>75</v>
      </c>
      <c r="X513" s="178" t="str">
        <f>CHOOSE(MATCH(W:W,{0,1,90,120,800000000}),"VACIO","90 y -","90-120","&gt;120","")</f>
        <v>90 y -</v>
      </c>
      <c r="Y513" s="143" t="s">
        <v>63</v>
      </c>
      <c r="Z513" s="143" t="s">
        <v>63</v>
      </c>
      <c r="AA513" s="143" t="s">
        <v>65</v>
      </c>
      <c r="AB513" s="143" t="s">
        <v>65</v>
      </c>
      <c r="AC513" s="143" t="s">
        <v>72</v>
      </c>
      <c r="AD513" s="193" t="s">
        <v>73</v>
      </c>
      <c r="AE513" s="194">
        <v>43671</v>
      </c>
      <c r="AF513" s="195" t="s">
        <v>74</v>
      </c>
      <c r="AG513" s="216" t="s">
        <v>63</v>
      </c>
      <c r="AH513" s="216" t="s">
        <v>81</v>
      </c>
      <c r="AI513" s="194">
        <v>43901</v>
      </c>
      <c r="AJ513" s="217">
        <v>140</v>
      </c>
      <c r="AK513" s="144">
        <v>43860</v>
      </c>
      <c r="AL513" s="143">
        <v>112</v>
      </c>
      <c r="AM513" s="143">
        <v>57</v>
      </c>
      <c r="AN513" s="178" t="str">
        <f>CHOOSE(MATCH(AM:AM,{0,1,100,800000000}),"VACIO","100 y -","100 y +","")</f>
        <v>100 y -</v>
      </c>
      <c r="AO513" s="143">
        <v>24</v>
      </c>
      <c r="AP513" s="143">
        <v>80</v>
      </c>
      <c r="AQ513" s="143">
        <v>6.8</v>
      </c>
      <c r="AR513" s="178" t="str">
        <f>CHOOSE(MATCH(AQ:AQ,{0,1,7,8,9,12,30}),"VACIO","7 y -","7-8","8-9","9-12","&gt;12","")</f>
        <v>7 y -</v>
      </c>
      <c r="AS513" s="143">
        <v>5</v>
      </c>
      <c r="AT513" s="178" t="str">
        <f>CHOOSE(MATCH(AS:AS,{0,0.1,30,80000000}),"VACIO","30 y -","30 y +","")</f>
        <v>30 y -</v>
      </c>
      <c r="AU513" s="143">
        <v>0.89</v>
      </c>
      <c r="AV513" s="236">
        <f>IFERROR(AS:AS/AU:AU,"")</f>
        <v>5.61797752808989</v>
      </c>
      <c r="AW513" s="178" t="str">
        <f>CHOOSE(MATCH(AV:AV,{0,0.1,30,80000000}),"VACIO","30 y -","30 y +","")</f>
        <v>30 y -</v>
      </c>
      <c r="AX513" s="242">
        <v>82</v>
      </c>
      <c r="AY513" s="178" t="str">
        <f ca="1">CHOOSE(MATCH(AX:AX,{0,1,15,30,45,60,80000000}),"VACIO","15 y -","15-29","30-44","45-59","60 y +","")</f>
        <v>60 y +</v>
      </c>
      <c r="AZ513" s="143" t="s">
        <v>76</v>
      </c>
      <c r="BA513" s="144">
        <v>42992</v>
      </c>
      <c r="BB513" s="247" t="str">
        <f ca="1" t="shared" si="46"/>
        <v>No Vigente</v>
      </c>
      <c r="BC513" s="143" t="s">
        <v>77</v>
      </c>
      <c r="BD513" s="144">
        <v>43901</v>
      </c>
      <c r="BE513" s="144">
        <v>44013</v>
      </c>
      <c r="BF513" s="251" t="str">
        <f ca="1" t="shared" si="48"/>
        <v>activo</v>
      </c>
      <c r="BG513" s="193"/>
    </row>
    <row r="514" s="129" customFormat="1" ht="15" customHeight="1" spans="1:59">
      <c r="A514" s="145" t="s">
        <v>1390</v>
      </c>
      <c r="B514" s="146" t="s">
        <v>1391</v>
      </c>
      <c r="C514" s="146">
        <v>753</v>
      </c>
      <c r="D514" s="147">
        <v>28053</v>
      </c>
      <c r="E514" s="175">
        <f ca="1" t="shared" si="47"/>
        <v>43990</v>
      </c>
      <c r="F514" s="176">
        <f ca="1" t="shared" ref="F514:F577" si="49">DATEDIF(D:D,TODAY(),"d")</f>
        <v>15937</v>
      </c>
      <c r="G514" s="177">
        <f ca="1" t="shared" ref="G514:G577" si="50">IF(MONTH(E:E)=MONTH(D514),IF(DAY(E:E)&lt;DAY(D514),YEAR(E:E)-YEAR(D514)-1,YEAR(E:E)-YEAR(D514)),IF(MONTH(E:E)&gt;MONTH(D514),YEAR(E:E)-YEAR(D514),YEAR(E:E)-YEAR(D514)-1))</f>
        <v>43</v>
      </c>
      <c r="H514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514" s="146">
        <v>1</v>
      </c>
      <c r="J514" s="147">
        <v>40665</v>
      </c>
      <c r="K514" s="146" t="s">
        <v>101</v>
      </c>
      <c r="L514" s="146" t="s">
        <v>60</v>
      </c>
      <c r="M514" s="146"/>
      <c r="N514" s="146" t="s">
        <v>62</v>
      </c>
      <c r="O514" s="146" t="s">
        <v>62</v>
      </c>
      <c r="P514" s="143" t="s">
        <v>63</v>
      </c>
      <c r="Q514" s="143" t="s">
        <v>63</v>
      </c>
      <c r="R514" s="146">
        <v>90</v>
      </c>
      <c r="S514" s="146">
        <v>96.7</v>
      </c>
      <c r="T514" s="146" t="s">
        <v>64</v>
      </c>
      <c r="U514" s="146">
        <v>130</v>
      </c>
      <c r="V514" s="178" t="str">
        <f>CHOOSE(MATCH(U:U,{0,1,140,150,160,800000000}),"VACIO","140 y -","140-150","150-160","&gt;160","")</f>
        <v>140 y -</v>
      </c>
      <c r="W514" s="146">
        <v>80</v>
      </c>
      <c r="X514" s="178" t="str">
        <f>CHOOSE(MATCH(W:W,{0,1,90,120,800000000}),"VACIO","90 y -","90-120","&gt;120","")</f>
        <v>90 y -</v>
      </c>
      <c r="Y514" s="146" t="s">
        <v>63</v>
      </c>
      <c r="Z514" s="146" t="s">
        <v>65</v>
      </c>
      <c r="AA514" s="146" t="s">
        <v>65</v>
      </c>
      <c r="AB514" s="146" t="s">
        <v>65</v>
      </c>
      <c r="AC514" s="146" t="s">
        <v>66</v>
      </c>
      <c r="AD514" s="196" t="s">
        <v>74</v>
      </c>
      <c r="AE514" s="197"/>
      <c r="AF514" s="197"/>
      <c r="AG514" s="219" t="s">
        <v>63</v>
      </c>
      <c r="AH514" s="219"/>
      <c r="AI514" s="197"/>
      <c r="AJ514" s="218">
        <v>83</v>
      </c>
      <c r="AK514" s="147">
        <v>43501</v>
      </c>
      <c r="AL514" s="146">
        <v>195</v>
      </c>
      <c r="AM514" s="146">
        <v>110</v>
      </c>
      <c r="AN514" s="178" t="str">
        <f>CHOOSE(MATCH(AM:AM,{0,1,100,800000000}),"VACIO","100 y -","100 y +","")</f>
        <v>100 y +</v>
      </c>
      <c r="AO514" s="146">
        <v>46</v>
      </c>
      <c r="AP514" s="146">
        <v>193</v>
      </c>
      <c r="AQ514" s="146"/>
      <c r="AR514" s="178" t="str">
        <f>CHOOSE(MATCH(AQ:AQ,{0,1,7,8,9,12,30}),"VACIO","7 y -","7-8","8-9","9-12","&gt;12","")</f>
        <v>VACIO</v>
      </c>
      <c r="AS514" s="146">
        <v>5</v>
      </c>
      <c r="AT514" s="178" t="str">
        <f>CHOOSE(MATCH(AS:AS,{0,0.1,30,80000000}),"VACIO","30 y -","30 y +","")</f>
        <v>30 y -</v>
      </c>
      <c r="AU514" s="146">
        <v>0.8</v>
      </c>
      <c r="AV514" s="236"/>
      <c r="AW514" s="178" t="str">
        <f>CHOOSE(MATCH(AV:AV,{0,0.1,30,80000000}),"VACIO","30 y -","30 y +","")</f>
        <v>VACIO</v>
      </c>
      <c r="AX514" s="242">
        <v>110</v>
      </c>
      <c r="AY514" s="178" t="str">
        <f ca="1">CHOOSE(MATCH(AX:AX,{0,1,15,30,45,60,80000000}),"VACIO","15 y -","15-29","30-44","45-59","60 y +","")</f>
        <v>60 y +</v>
      </c>
      <c r="AZ514" s="146"/>
      <c r="BA514" s="147"/>
      <c r="BB514" s="247" t="str">
        <f ca="1" t="shared" si="46"/>
        <v>No Vigente</v>
      </c>
      <c r="BC514" s="146"/>
      <c r="BD514" s="147">
        <v>43518</v>
      </c>
      <c r="BE514" s="147">
        <v>43921</v>
      </c>
      <c r="BF514" s="251" t="str">
        <f ca="1" t="shared" si="48"/>
        <v>activo</v>
      </c>
      <c r="BG514" s="196"/>
    </row>
    <row r="515" s="52" customFormat="1" ht="15" customHeight="1" spans="1:59">
      <c r="A515" s="55" t="s">
        <v>1392</v>
      </c>
      <c r="B515" s="56" t="s">
        <v>1393</v>
      </c>
      <c r="C515" s="56">
        <v>7152</v>
      </c>
      <c r="D515" s="57">
        <v>27783</v>
      </c>
      <c r="E515" s="175">
        <f ca="1" t="shared" si="47"/>
        <v>43990</v>
      </c>
      <c r="F515" s="176">
        <f ca="1" t="shared" si="49"/>
        <v>16207</v>
      </c>
      <c r="G515" s="177">
        <f ca="1" t="shared" si="50"/>
        <v>44</v>
      </c>
      <c r="H51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515" s="56">
        <v>1</v>
      </c>
      <c r="J515" s="57">
        <v>43151</v>
      </c>
      <c r="K515" s="56" t="s">
        <v>59</v>
      </c>
      <c r="L515" s="56" t="s">
        <v>60</v>
      </c>
      <c r="M515" s="56" t="s">
        <v>562</v>
      </c>
      <c r="N515" s="56"/>
      <c r="O515" s="56"/>
      <c r="P515" s="56" t="s">
        <v>63</v>
      </c>
      <c r="Q515" s="56" t="s">
        <v>63</v>
      </c>
      <c r="R515" s="56">
        <v>78</v>
      </c>
      <c r="S515" s="56">
        <v>64.5</v>
      </c>
      <c r="T515" s="56" t="s">
        <v>64</v>
      </c>
      <c r="U515" s="56">
        <v>130</v>
      </c>
      <c r="V515" s="178" t="str">
        <f>CHOOSE(MATCH(U:U,{0,1,140,150,160,800000000}),"VACIO","140 y -","140-150","150-160","&gt;160","")</f>
        <v>140 y -</v>
      </c>
      <c r="W515" s="56">
        <v>80</v>
      </c>
      <c r="X515" s="178" t="str">
        <f>CHOOSE(MATCH(W:W,{0,1,90,120,800000000}),"VACIO","90 y -","90-120","&gt;120","")</f>
        <v>90 y -</v>
      </c>
      <c r="Y515" s="56" t="s">
        <v>63</v>
      </c>
      <c r="Z515" s="56" t="s">
        <v>63</v>
      </c>
      <c r="AA515" s="56" t="s">
        <v>63</v>
      </c>
      <c r="AB515" s="56" t="s">
        <v>63</v>
      </c>
      <c r="AC515" s="56" t="s">
        <v>72</v>
      </c>
      <c r="AD515" s="72" t="s">
        <v>67</v>
      </c>
      <c r="AE515" s="73"/>
      <c r="AF515" s="73"/>
      <c r="AG515" s="78"/>
      <c r="AH515" s="78"/>
      <c r="AI515" s="73"/>
      <c r="AJ515" s="79">
        <v>98</v>
      </c>
      <c r="AK515" s="57">
        <v>43143</v>
      </c>
      <c r="AL515" s="56">
        <v>168</v>
      </c>
      <c r="AM515" s="56">
        <v>74</v>
      </c>
      <c r="AN515" s="178" t="str">
        <f>CHOOSE(MATCH(AM:AM,{0,1,100,800000000}),"VACIO","100 y -","100 y +","")</f>
        <v>100 y -</v>
      </c>
      <c r="AO515" s="56">
        <v>43</v>
      </c>
      <c r="AP515" s="56">
        <v>257</v>
      </c>
      <c r="AQ515" s="56"/>
      <c r="AR515" s="178" t="str">
        <f>CHOOSE(MATCH(AQ:AQ,{0,1,7,8,9,12,30}),"VACIO","7 y -","7-8","8-9","9-12","&gt;12","")</f>
        <v>VACIO</v>
      </c>
      <c r="AS515" s="56"/>
      <c r="AT515" s="178" t="str">
        <f>CHOOSE(MATCH(AS:AS,{0,0.1,30,80000000}),"VACIO","30 y -","30 y +","")</f>
        <v>VACIO</v>
      </c>
      <c r="AU515" s="56"/>
      <c r="AV515" s="81"/>
      <c r="AW515" s="178" t="str">
        <f>CHOOSE(MATCH(AV:AV,{0,0.1,30,80000000}),"VACIO","30 y -","30 y +","")</f>
        <v>VACIO</v>
      </c>
      <c r="AX515" s="83"/>
      <c r="AY515" s="178" t="str">
        <f ca="1">CHOOSE(MATCH(AX:AX,{0,1,15,30,45,60,80000000}),"VACIO","15 y -","15-29","30-44","45-59","60 y +","")</f>
        <v>VACIO</v>
      </c>
      <c r="AZ515" s="56"/>
      <c r="BA515" s="57"/>
      <c r="BB515" s="247" t="str">
        <f ca="1" t="shared" si="46"/>
        <v>No Vigente</v>
      </c>
      <c r="BC515" s="56"/>
      <c r="BD515" s="57">
        <v>43151</v>
      </c>
      <c r="BE515" s="57">
        <v>43271</v>
      </c>
      <c r="BF515" s="251" t="str">
        <f ca="1" t="shared" si="48"/>
        <v>pasivo</v>
      </c>
      <c r="BG515" s="72" t="s">
        <v>105</v>
      </c>
    </row>
    <row r="516" s="129" customFormat="1" ht="15" customHeight="1" spans="1:59">
      <c r="A516" s="145" t="s">
        <v>1394</v>
      </c>
      <c r="B516" s="146" t="s">
        <v>1395</v>
      </c>
      <c r="C516" s="146">
        <v>2850</v>
      </c>
      <c r="D516" s="147">
        <v>25396</v>
      </c>
      <c r="E516" s="175">
        <f ca="1" t="shared" si="47"/>
        <v>43990</v>
      </c>
      <c r="F516" s="176">
        <f ca="1" t="shared" si="49"/>
        <v>18594</v>
      </c>
      <c r="G516" s="177">
        <f ca="1" t="shared" si="50"/>
        <v>50</v>
      </c>
      <c r="H51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16" s="146">
        <v>1</v>
      </c>
      <c r="J516" s="147">
        <v>40394</v>
      </c>
      <c r="K516" s="146" t="s">
        <v>59</v>
      </c>
      <c r="L516" s="146" t="s">
        <v>60</v>
      </c>
      <c r="M516" s="146"/>
      <c r="N516" s="146" t="s">
        <v>62</v>
      </c>
      <c r="O516" s="146" t="s">
        <v>62</v>
      </c>
      <c r="P516" s="143" t="s">
        <v>63</v>
      </c>
      <c r="Q516" s="143" t="s">
        <v>63</v>
      </c>
      <c r="R516" s="146">
        <v>74</v>
      </c>
      <c r="S516" s="146">
        <v>90</v>
      </c>
      <c r="T516" s="146" t="s">
        <v>64</v>
      </c>
      <c r="U516" s="146">
        <v>138</v>
      </c>
      <c r="V516" s="178" t="str">
        <f>CHOOSE(MATCH(U:U,{0,1,140,150,160,800000000}),"VACIO","140 y -","140-150","150-160","&gt;160","")</f>
        <v>140 y -</v>
      </c>
      <c r="W516" s="146">
        <v>86</v>
      </c>
      <c r="X516" s="178" t="str">
        <f>CHOOSE(MATCH(W:W,{0,1,90,120,800000000}),"VACIO","90 y -","90-120","&gt;120","")</f>
        <v>90 y -</v>
      </c>
      <c r="Y516" s="146" t="s">
        <v>63</v>
      </c>
      <c r="Z516" s="146" t="s">
        <v>65</v>
      </c>
      <c r="AA516" s="146" t="s">
        <v>65</v>
      </c>
      <c r="AB516" s="146" t="s">
        <v>63</v>
      </c>
      <c r="AC516" s="146" t="s">
        <v>72</v>
      </c>
      <c r="AD516" s="196" t="s">
        <v>67</v>
      </c>
      <c r="AE516" s="197"/>
      <c r="AF516" s="197"/>
      <c r="AG516" s="219" t="s">
        <v>63</v>
      </c>
      <c r="AH516" s="219"/>
      <c r="AI516" s="197"/>
      <c r="AJ516" s="218">
        <v>90</v>
      </c>
      <c r="AK516" s="147">
        <v>43537</v>
      </c>
      <c r="AL516" s="146">
        <v>155</v>
      </c>
      <c r="AM516" s="146">
        <v>95</v>
      </c>
      <c r="AN516" s="178" t="str">
        <f>CHOOSE(MATCH(AM:AM,{0,1,100,800000000}),"VACIO","100 y -","100 y +","")</f>
        <v>100 y -</v>
      </c>
      <c r="AO516" s="146">
        <v>32</v>
      </c>
      <c r="AP516" s="146">
        <v>139</v>
      </c>
      <c r="AQ516" s="146">
        <v>5.6</v>
      </c>
      <c r="AR516" s="178" t="str">
        <f>CHOOSE(MATCH(AQ:AQ,{0,1,7,8,9,12,30}),"VACIO","7 y -","7-8","8-9","9-12","&gt;12","")</f>
        <v>7 y -</v>
      </c>
      <c r="AS516" s="146">
        <v>5</v>
      </c>
      <c r="AT516" s="178" t="str">
        <f>CHOOSE(MATCH(AS:AS,{0,0.1,30,80000000}),"VACIO","30 y -","30 y +","")</f>
        <v>30 y -</v>
      </c>
      <c r="AU516" s="146">
        <v>0.8</v>
      </c>
      <c r="AV516" s="236">
        <f>IFERROR(AS:AS/AU:AU,"")</f>
        <v>6.25</v>
      </c>
      <c r="AW516" s="178" t="str">
        <f>CHOOSE(MATCH(AV:AV,{0,0.1,30,80000000}),"VACIO","30 y -","30 y +","")</f>
        <v>30 y -</v>
      </c>
      <c r="AX516" s="242">
        <v>80</v>
      </c>
      <c r="AY516" s="178" t="str">
        <f ca="1">CHOOSE(MATCH(AX:AX,{0;1;15;30;45;60;80000000}),"VACIO","15 y -","15-29","30-44","45-59","60 y +","")</f>
        <v>60 y +</v>
      </c>
      <c r="AZ516" s="146" t="s">
        <v>76</v>
      </c>
      <c r="BA516" s="147"/>
      <c r="BB516" s="247" t="str">
        <f ca="1" t="shared" si="46"/>
        <v>No Vigente</v>
      </c>
      <c r="BC516" s="146"/>
      <c r="BD516" s="147">
        <v>43621</v>
      </c>
      <c r="BE516" s="144">
        <v>43739</v>
      </c>
      <c r="BF516" s="251" t="str">
        <f ca="1" t="shared" si="48"/>
        <v>activo</v>
      </c>
      <c r="BG516" s="208"/>
    </row>
    <row r="517" s="52" customFormat="1" ht="15" customHeight="1" spans="1:59">
      <c r="A517" s="55" t="s">
        <v>1396</v>
      </c>
      <c r="B517" s="56" t="s">
        <v>1397</v>
      </c>
      <c r="C517" s="56">
        <v>976</v>
      </c>
      <c r="D517" s="57">
        <v>26292</v>
      </c>
      <c r="E517" s="175">
        <f ca="1" t="shared" si="47"/>
        <v>43990</v>
      </c>
      <c r="F517" s="176">
        <f ca="1" t="shared" si="49"/>
        <v>17698</v>
      </c>
      <c r="G517" s="64">
        <f ca="1" t="shared" si="50"/>
        <v>48</v>
      </c>
      <c r="H517" s="65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517" s="56">
        <v>1</v>
      </c>
      <c r="J517" s="57">
        <v>43222</v>
      </c>
      <c r="K517" s="56" t="s">
        <v>59</v>
      </c>
      <c r="L517" s="56" t="s">
        <v>60</v>
      </c>
      <c r="M517" s="56" t="s">
        <v>61</v>
      </c>
      <c r="N517" s="56" t="s">
        <v>62</v>
      </c>
      <c r="O517" s="56" t="s">
        <v>62</v>
      </c>
      <c r="P517" s="56" t="s">
        <v>63</v>
      </c>
      <c r="Q517" s="56" t="s">
        <v>63</v>
      </c>
      <c r="R517" s="56">
        <v>97</v>
      </c>
      <c r="S517" s="56">
        <v>99</v>
      </c>
      <c r="T517" s="56" t="s">
        <v>64</v>
      </c>
      <c r="U517" s="56">
        <v>160</v>
      </c>
      <c r="V517" s="178" t="str">
        <f>CHOOSE(MATCH(U:U,{0,1,140,150,160,800000000}),"VACIO","140 y -","140-150","150-160","&gt;160","")</f>
        <v>&gt;160</v>
      </c>
      <c r="W517" s="56">
        <v>112</v>
      </c>
      <c r="X517" s="178" t="str">
        <f>CHOOSE(MATCH(W:W,{0,1,90,120,800000000}),"VACIO","90 y -","90-120","&gt;120","")</f>
        <v>90-120</v>
      </c>
      <c r="Y517" s="56" t="s">
        <v>63</v>
      </c>
      <c r="Z517" s="56" t="s">
        <v>65</v>
      </c>
      <c r="AA517" s="56" t="s">
        <v>65</v>
      </c>
      <c r="AB517" s="56" t="s">
        <v>63</v>
      </c>
      <c r="AC517" s="56" t="s">
        <v>66</v>
      </c>
      <c r="AD517" s="72" t="s">
        <v>67</v>
      </c>
      <c r="AE517" s="73"/>
      <c r="AF517" s="73"/>
      <c r="AG517" s="78" t="s">
        <v>63</v>
      </c>
      <c r="AH517" s="78"/>
      <c r="AI517" s="73"/>
      <c r="AJ517" s="79">
        <v>113</v>
      </c>
      <c r="AK517" s="57">
        <v>43629</v>
      </c>
      <c r="AL517" s="56">
        <v>284</v>
      </c>
      <c r="AM517" s="56">
        <v>181</v>
      </c>
      <c r="AN517" s="178" t="str">
        <f>CHOOSE(MATCH(AM:AM,{0,1,100,800000000}),"VACIO","100 y -","100 y +","")</f>
        <v>100 y +</v>
      </c>
      <c r="AO517" s="56">
        <v>35</v>
      </c>
      <c r="AP517" s="56">
        <v>339</v>
      </c>
      <c r="AQ517" s="56"/>
      <c r="AR517" s="178" t="str">
        <f>CHOOSE(MATCH(AQ:AQ,{0,1,7,8,9,12,30}),"VACIO","7 y -","7-8","8-9","9-12","&gt;12","")</f>
        <v>VACIO</v>
      </c>
      <c r="AS517" s="56"/>
      <c r="AT517" s="178" t="str">
        <f>CHOOSE(MATCH(AS:AS,{0,0.1,30,80000000}),"VACIO","30 y -","30 y +","")</f>
        <v>VACIO</v>
      </c>
      <c r="AU517" s="56">
        <v>0.8</v>
      </c>
      <c r="AV517" s="81"/>
      <c r="AW517" s="178" t="str">
        <f>CHOOSE(MATCH(AV:AV,{0,0.1,30,80000000}),"VACIO","30 y -","30 y +","")</f>
        <v>VACIO</v>
      </c>
      <c r="AX517" s="83"/>
      <c r="AY517" s="178" t="str">
        <f ca="1">CHOOSE(MATCH(AX:AX,{0,1,15,30,45,60,80000000}),"VACIO","15 y -","15-29","30-44","45-59","60 y +","")</f>
        <v>VACIO</v>
      </c>
      <c r="AZ517" s="56"/>
      <c r="BA517" s="57"/>
      <c r="BB517" s="85" t="str">
        <f ca="1" t="shared" si="46"/>
        <v>No Vigente</v>
      </c>
      <c r="BC517" s="56"/>
      <c r="BD517" s="57">
        <v>43629</v>
      </c>
      <c r="BE517" s="57">
        <v>43709</v>
      </c>
      <c r="BF517" s="252" t="str">
        <f ca="1" t="shared" si="48"/>
        <v>activo</v>
      </c>
      <c r="BG517" s="72"/>
    </row>
    <row r="518" s="129" customFormat="1" ht="15" customHeight="1" spans="1:59">
      <c r="A518" s="145" t="s">
        <v>1398</v>
      </c>
      <c r="B518" s="146" t="s">
        <v>1399</v>
      </c>
      <c r="C518" s="146">
        <v>5352</v>
      </c>
      <c r="D518" s="147">
        <v>20968</v>
      </c>
      <c r="E518" s="175">
        <f ca="1" t="shared" si="47"/>
        <v>43990</v>
      </c>
      <c r="F518" s="176">
        <f ca="1" t="shared" si="49"/>
        <v>23022</v>
      </c>
      <c r="G518" s="177">
        <f ca="1" t="shared" si="50"/>
        <v>63</v>
      </c>
      <c r="H518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518" s="146">
        <v>1</v>
      </c>
      <c r="J518" s="147">
        <v>40352</v>
      </c>
      <c r="K518" s="146" t="s">
        <v>59</v>
      </c>
      <c r="L518" s="146" t="s">
        <v>60</v>
      </c>
      <c r="M518" s="146" t="s">
        <v>1400</v>
      </c>
      <c r="N518" s="146" t="s">
        <v>62</v>
      </c>
      <c r="O518" s="146" t="s">
        <v>62</v>
      </c>
      <c r="P518" s="143" t="s">
        <v>63</v>
      </c>
      <c r="Q518" s="143" t="s">
        <v>63</v>
      </c>
      <c r="R518" s="146">
        <v>87</v>
      </c>
      <c r="S518" s="146">
        <v>95.4</v>
      </c>
      <c r="T518" s="146" t="s">
        <v>64</v>
      </c>
      <c r="U518" s="146">
        <v>140</v>
      </c>
      <c r="V518" s="178" t="str">
        <f>CHOOSE(MATCH(U:U,{0,1,140,150,160,800000000}),"VACIO","140 y -","140-150","150-160","&gt;160","")</f>
        <v>140-150</v>
      </c>
      <c r="W518" s="146">
        <v>96</v>
      </c>
      <c r="X518" s="178" t="str">
        <f>CHOOSE(MATCH(W:W,{0,1,90,120,800000000}),"VACIO","90 y -","90-120","&gt;120","")</f>
        <v>90-120</v>
      </c>
      <c r="Y518" s="146" t="s">
        <v>63</v>
      </c>
      <c r="Z518" s="146" t="s">
        <v>65</v>
      </c>
      <c r="AA518" s="146" t="s">
        <v>65</v>
      </c>
      <c r="AB518" s="146" t="s">
        <v>65</v>
      </c>
      <c r="AC518" s="146" t="s">
        <v>72</v>
      </c>
      <c r="AD518" s="196" t="s">
        <v>74</v>
      </c>
      <c r="AE518" s="197"/>
      <c r="AF518" s="197"/>
      <c r="AG518" s="219" t="s">
        <v>63</v>
      </c>
      <c r="AH518" s="219"/>
      <c r="AI518" s="197"/>
      <c r="AJ518" s="218">
        <v>87</v>
      </c>
      <c r="AK518" s="147">
        <v>43864</v>
      </c>
      <c r="AL518" s="146">
        <v>138</v>
      </c>
      <c r="AM518" s="146">
        <v>70.9</v>
      </c>
      <c r="AN518" s="178" t="str">
        <f>CHOOSE(MATCH(AM:AM,{0,1,100,800000000}),"VACIO","100 y -","100 y +","")</f>
        <v>100 y -</v>
      </c>
      <c r="AO518" s="146">
        <v>42</v>
      </c>
      <c r="AP518" s="146">
        <v>125</v>
      </c>
      <c r="AQ518" s="146">
        <v>6.4</v>
      </c>
      <c r="AR518" s="178" t="str">
        <f>CHOOSE(MATCH(AQ:AQ,{0,1,7,8,9,12,30}),"VACIO","7 y -","7-8","8-9","9-12","&gt;12","")</f>
        <v>7 y -</v>
      </c>
      <c r="AS518" s="146">
        <v>7</v>
      </c>
      <c r="AT518" s="178" t="str">
        <f>CHOOSE(MATCH(AS:AS,{0,0.1,30,80000000}),"VACIO","30 y -","30 y +","")</f>
        <v>30 y -</v>
      </c>
      <c r="AU518" s="146">
        <v>0.5</v>
      </c>
      <c r="AV518" s="236">
        <v>0.01</v>
      </c>
      <c r="AW518" s="178" t="str">
        <f>CHOOSE(MATCH(AV:AV,{0,0.1,30,80000000}),"VACIO","30 y -","30 y +","")</f>
        <v>VACIO</v>
      </c>
      <c r="AX518" s="242">
        <v>98</v>
      </c>
      <c r="AY518" s="178" t="str">
        <f ca="1">CHOOSE(MATCH(AX:AX,{0,1,15,30,45,60,80000000}),"VACIO","15 y -","15-29","30-44","45-59","60 y +","")</f>
        <v>60 y +</v>
      </c>
      <c r="AZ518" s="146"/>
      <c r="BA518" s="147"/>
      <c r="BB518" s="247" t="str">
        <f ca="1" t="shared" si="46"/>
        <v>No Vigente</v>
      </c>
      <c r="BC518" s="146"/>
      <c r="BD518" s="147">
        <v>43879</v>
      </c>
      <c r="BE518" s="147">
        <v>43952</v>
      </c>
      <c r="BF518" s="251" t="str">
        <f ca="1" t="shared" si="48"/>
        <v>activo</v>
      </c>
      <c r="BG518" s="196"/>
    </row>
    <row r="519" s="129" customFormat="1" ht="15" customHeight="1" spans="1:59">
      <c r="A519" s="145" t="s">
        <v>1401</v>
      </c>
      <c r="B519" s="146" t="s">
        <v>1402</v>
      </c>
      <c r="C519" s="146">
        <v>3779</v>
      </c>
      <c r="D519" s="147">
        <v>22040</v>
      </c>
      <c r="E519" s="175">
        <f ca="1" t="shared" si="47"/>
        <v>43990</v>
      </c>
      <c r="F519" s="176">
        <f ca="1" t="shared" si="49"/>
        <v>21950</v>
      </c>
      <c r="G519" s="177">
        <f ca="1" t="shared" si="50"/>
        <v>60</v>
      </c>
      <c r="H51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19" s="146">
        <v>1</v>
      </c>
      <c r="J519" s="147">
        <v>37924</v>
      </c>
      <c r="K519" s="146" t="s">
        <v>59</v>
      </c>
      <c r="L519" s="146" t="s">
        <v>70</v>
      </c>
      <c r="M519" s="146" t="s">
        <v>1403</v>
      </c>
      <c r="N519" s="146" t="s">
        <v>62</v>
      </c>
      <c r="O519" s="146" t="s">
        <v>62</v>
      </c>
      <c r="P519" s="143" t="s">
        <v>63</v>
      </c>
      <c r="Q519" s="143" t="s">
        <v>63</v>
      </c>
      <c r="R519" s="146">
        <v>56</v>
      </c>
      <c r="S519" s="146">
        <v>61</v>
      </c>
      <c r="T519" s="146" t="s">
        <v>85</v>
      </c>
      <c r="U519" s="146">
        <v>100</v>
      </c>
      <c r="V519" s="178" t="str">
        <f>CHOOSE(MATCH(U:U,{0,1,140,150,160,800000000}),"VACIO","140 y -","140-150","150-160","&gt;160","")</f>
        <v>140 y -</v>
      </c>
      <c r="W519" s="146">
        <v>60</v>
      </c>
      <c r="X519" s="178" t="str">
        <f>CHOOSE(MATCH(W:W,{0,1,90,120,800000000}),"VACIO","90 y -","90-120","&gt;120","")</f>
        <v>90 y -</v>
      </c>
      <c r="Y519" s="146" t="s">
        <v>65</v>
      </c>
      <c r="Z519" s="146" t="s">
        <v>63</v>
      </c>
      <c r="AA519" s="146" t="s">
        <v>65</v>
      </c>
      <c r="AB519" s="146" t="s">
        <v>65</v>
      </c>
      <c r="AC519" s="146" t="s">
        <v>72</v>
      </c>
      <c r="AD519" s="196" t="s">
        <v>73</v>
      </c>
      <c r="AE519" s="198">
        <v>43873</v>
      </c>
      <c r="AF519" s="197" t="s">
        <v>74</v>
      </c>
      <c r="AG519" s="219" t="s">
        <v>63</v>
      </c>
      <c r="AH519" s="219"/>
      <c r="AI519" s="197"/>
      <c r="AJ519" s="218">
        <v>100</v>
      </c>
      <c r="AK519" s="147">
        <v>43868</v>
      </c>
      <c r="AL519" s="146">
        <v>112</v>
      </c>
      <c r="AM519" s="146">
        <v>62.9</v>
      </c>
      <c r="AN519" s="178" t="str">
        <f>CHOOSE(MATCH(AM:AM,{0,1,100,800000000}),"VACIO","100 y -","100 y +","")</f>
        <v>100 y -</v>
      </c>
      <c r="AO519" s="146">
        <v>28.5</v>
      </c>
      <c r="AP519" s="146">
        <v>103</v>
      </c>
      <c r="AQ519" s="146">
        <v>7.1</v>
      </c>
      <c r="AR519" s="178" t="str">
        <f>CHOOSE(MATCH(AQ:AQ,{0,1,7,8,9,12,30}),"VACIO","7 y -","7-8","8-9","9-12","&gt;12","")</f>
        <v>7-8</v>
      </c>
      <c r="AS519" s="146">
        <v>27</v>
      </c>
      <c r="AT519" s="178" t="str">
        <f>CHOOSE(MATCH(AS:AS,{0,0.1,30,80000000}),"VACIO","30 y -","30 y +","")</f>
        <v>30 y -</v>
      </c>
      <c r="AU519" s="146">
        <v>0.5</v>
      </c>
      <c r="AV519" s="236">
        <v>20.3</v>
      </c>
      <c r="AW519" s="178" t="str">
        <f>CHOOSE(MATCH(AV:AV,{0,0.1,30,80000000}),"VACIO","30 y -","30 y +","")</f>
        <v>30 y -</v>
      </c>
      <c r="AX519" s="242">
        <v>105</v>
      </c>
      <c r="AY519" s="178" t="str">
        <f ca="1">CHOOSE(MATCH(AX:AX,{0,1,15,30,45,60,80000000}),"VACIO","15 y -","15-29","30-44","45-59","60 y +","")</f>
        <v>60 y +</v>
      </c>
      <c r="AZ519" s="146" t="s">
        <v>76</v>
      </c>
      <c r="BA519" s="147">
        <v>42994</v>
      </c>
      <c r="BB519" s="247" t="str">
        <f ca="1" t="shared" si="46"/>
        <v>No Vigente</v>
      </c>
      <c r="BC519" s="146" t="s">
        <v>77</v>
      </c>
      <c r="BD519" s="147">
        <v>43868</v>
      </c>
      <c r="BE519" s="147">
        <v>44075</v>
      </c>
      <c r="BF519" s="251" t="str">
        <f ca="1" t="shared" si="48"/>
        <v>activo</v>
      </c>
      <c r="BG519" s="196" t="s">
        <v>342</v>
      </c>
    </row>
    <row r="520" s="129" customFormat="1" ht="15" customHeight="1" spans="1:59">
      <c r="A520" s="145" t="s">
        <v>1404</v>
      </c>
      <c r="B520" s="146" t="s">
        <v>1405</v>
      </c>
      <c r="C520" s="146">
        <v>1061</v>
      </c>
      <c r="D520" s="147">
        <v>20976</v>
      </c>
      <c r="E520" s="175">
        <f ca="1" t="shared" si="47"/>
        <v>43990</v>
      </c>
      <c r="F520" s="176">
        <f ca="1" t="shared" si="49"/>
        <v>23014</v>
      </c>
      <c r="G520" s="177">
        <f ca="1" t="shared" si="50"/>
        <v>63</v>
      </c>
      <c r="H52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20" s="146">
        <v>1</v>
      </c>
      <c r="J520" s="147">
        <v>40707</v>
      </c>
      <c r="K520" s="146" t="s">
        <v>59</v>
      </c>
      <c r="L520" s="146" t="s">
        <v>70</v>
      </c>
      <c r="M520" s="146" t="s">
        <v>149</v>
      </c>
      <c r="N520" s="146" t="s">
        <v>62</v>
      </c>
      <c r="O520" s="146" t="s">
        <v>62</v>
      </c>
      <c r="P520" s="143" t="s">
        <v>63</v>
      </c>
      <c r="Q520" s="143" t="s">
        <v>63</v>
      </c>
      <c r="R520" s="146">
        <v>70</v>
      </c>
      <c r="S520" s="146">
        <v>65</v>
      </c>
      <c r="T520" s="146" t="s">
        <v>76</v>
      </c>
      <c r="U520" s="146">
        <v>124</v>
      </c>
      <c r="V520" s="178" t="str">
        <f>CHOOSE(MATCH(U:U,{0,1,140,150,160,800000000}),"VACIO","140 y -","140-150","150-160","&gt;160","")</f>
        <v>140 y -</v>
      </c>
      <c r="W520" s="146">
        <v>78</v>
      </c>
      <c r="X520" s="178" t="str">
        <f>CHOOSE(MATCH(W:W,{0,1,90,120,800000000}),"VACIO","90 y -","90-120","&gt;120","")</f>
        <v>90 y -</v>
      </c>
      <c r="Y520" s="146" t="s">
        <v>63</v>
      </c>
      <c r="Z520" s="146" t="s">
        <v>63</v>
      </c>
      <c r="AA520" s="146" t="s">
        <v>63</v>
      </c>
      <c r="AB520" s="146" t="s">
        <v>65</v>
      </c>
      <c r="AC520" s="146" t="s">
        <v>66</v>
      </c>
      <c r="AD520" s="196" t="s">
        <v>73</v>
      </c>
      <c r="AE520" s="198">
        <v>43857</v>
      </c>
      <c r="AF520" s="197" t="s">
        <v>74</v>
      </c>
      <c r="AG520" s="219" t="s">
        <v>63</v>
      </c>
      <c r="AH520" s="219"/>
      <c r="AI520" s="197"/>
      <c r="AJ520" s="218">
        <v>100</v>
      </c>
      <c r="AK520" s="147">
        <v>43451</v>
      </c>
      <c r="AL520" s="146">
        <v>230</v>
      </c>
      <c r="AM520" s="146">
        <v>165</v>
      </c>
      <c r="AN520" s="178" t="str">
        <f>CHOOSE(MATCH(AM:AM,{0,1,100,800000000}),"VACIO","100 y -","100 y +","")</f>
        <v>100 y +</v>
      </c>
      <c r="AO520" s="146">
        <v>41</v>
      </c>
      <c r="AP520" s="146">
        <v>116</v>
      </c>
      <c r="AQ520" s="146">
        <v>5.8</v>
      </c>
      <c r="AR520" s="178" t="str">
        <f>CHOOSE(MATCH(AQ:AQ,{0,1,7,8,9,12,30}),"VACIO","7 y -","7-8","8-9","9-12","&gt;12","")</f>
        <v>7 y -</v>
      </c>
      <c r="AS520" s="146">
        <v>7</v>
      </c>
      <c r="AT520" s="178" t="str">
        <f>CHOOSE(MATCH(AS:AS,{0,0.1,30,80000000}),"VACIO","30 y -","30 y +","")</f>
        <v>30 y -</v>
      </c>
      <c r="AU520" s="146">
        <v>0.7</v>
      </c>
      <c r="AV520" s="236">
        <v>6</v>
      </c>
      <c r="AW520" s="178" t="str">
        <f>CHOOSE(MATCH(AV:AV,{0,0.1,30,80000000}),"VACIO","30 y -","30 y +","")</f>
        <v>30 y -</v>
      </c>
      <c r="AX520" s="242">
        <v>93.5</v>
      </c>
      <c r="AY520" s="178" t="str">
        <f ca="1">CHOOSE(MATCH(AX:AX,{0,1,15,30,45,60,80000000}),"VACIO","15 y -","15-29","30-44","45-59","60 y +","")</f>
        <v>60 y +</v>
      </c>
      <c r="AZ520" s="146"/>
      <c r="BA520" s="147">
        <v>43173</v>
      </c>
      <c r="BB520" s="247" t="str">
        <f ca="1" t="shared" si="46"/>
        <v>No Vigente</v>
      </c>
      <c r="BC520" s="146" t="s">
        <v>77</v>
      </c>
      <c r="BD520" s="147">
        <v>43857</v>
      </c>
      <c r="BE520" s="147">
        <v>43922</v>
      </c>
      <c r="BF520" s="251" t="str">
        <f ca="1" t="shared" si="48"/>
        <v>activo</v>
      </c>
      <c r="BG520" s="196"/>
    </row>
    <row r="521" s="129" customFormat="1" ht="15" customHeight="1" spans="1:59">
      <c r="A521" s="142" t="s">
        <v>1406</v>
      </c>
      <c r="B521" s="143" t="s">
        <v>1407</v>
      </c>
      <c r="C521" s="143">
        <v>6461</v>
      </c>
      <c r="D521" s="144">
        <v>21350</v>
      </c>
      <c r="E521" s="175">
        <f ca="1" t="shared" si="47"/>
        <v>43990</v>
      </c>
      <c r="F521" s="176">
        <f ca="1" t="shared" si="49"/>
        <v>22640</v>
      </c>
      <c r="G521" s="177">
        <f ca="1" t="shared" si="50"/>
        <v>61</v>
      </c>
      <c r="H52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21" s="143">
        <v>1</v>
      </c>
      <c r="J521" s="144">
        <v>42115</v>
      </c>
      <c r="K521" s="143" t="s">
        <v>59</v>
      </c>
      <c r="L521" s="143" t="s">
        <v>60</v>
      </c>
      <c r="M521" s="143" t="s">
        <v>61</v>
      </c>
      <c r="N521" s="143" t="s">
        <v>62</v>
      </c>
      <c r="O521" s="143" t="s">
        <v>62</v>
      </c>
      <c r="P521" s="143" t="s">
        <v>63</v>
      </c>
      <c r="Q521" s="143" t="s">
        <v>63</v>
      </c>
      <c r="R521" s="143">
        <v>71.3</v>
      </c>
      <c r="S521" s="143">
        <v>78</v>
      </c>
      <c r="T521" s="143" t="s">
        <v>64</v>
      </c>
      <c r="U521" s="143">
        <v>128</v>
      </c>
      <c r="V521" s="178" t="str">
        <f>CHOOSE(MATCH(U:U,{0,1,140,150,160,800000000}),"VACIO","140 y -","140-150","150-160","&gt;160","")</f>
        <v>140 y -</v>
      </c>
      <c r="W521" s="143">
        <v>82</v>
      </c>
      <c r="X521" s="178" t="str">
        <f>CHOOSE(MATCH(W:W,{0,1,90,120,800000000}),"VACIO","90 y -","90-120","&gt;120","")</f>
        <v>90 y -</v>
      </c>
      <c r="Y521" s="143" t="s">
        <v>63</v>
      </c>
      <c r="Z521" s="143" t="s">
        <v>65</v>
      </c>
      <c r="AA521" s="143" t="s">
        <v>63</v>
      </c>
      <c r="AB521" s="143" t="s">
        <v>65</v>
      </c>
      <c r="AC521" s="143" t="s">
        <v>72</v>
      </c>
      <c r="AD521" s="193" t="s">
        <v>74</v>
      </c>
      <c r="AE521" s="195"/>
      <c r="AF521" s="195"/>
      <c r="AG521" s="216" t="s">
        <v>63</v>
      </c>
      <c r="AH521" s="216"/>
      <c r="AI521" s="195"/>
      <c r="AJ521" s="217">
        <v>96</v>
      </c>
      <c r="AK521" s="144">
        <v>43682</v>
      </c>
      <c r="AL521" s="143">
        <v>156</v>
      </c>
      <c r="AM521" s="143">
        <v>78.8</v>
      </c>
      <c r="AN521" s="178" t="str">
        <f>CHOOSE(MATCH(AM:AM,{0,1,100,800000000}),"VACIO","100 y -","100 y +","")</f>
        <v>100 y -</v>
      </c>
      <c r="AO521" s="143">
        <v>43</v>
      </c>
      <c r="AP521" s="143">
        <v>171</v>
      </c>
      <c r="AQ521" s="143"/>
      <c r="AR521" s="178" t="str">
        <f>CHOOSE(MATCH(AQ:AQ,{0,1,7,8,9,12,30}),"VACIO","7 y -","7-8","8-9","9-12","&gt;12","")</f>
        <v>VACIO</v>
      </c>
      <c r="AS521" s="143">
        <v>7</v>
      </c>
      <c r="AT521" s="178" t="str">
        <f>CHOOSE(MATCH(AS:AS,{0,0.1,30,80000000}),"VACIO","30 y -","30 y +","")</f>
        <v>30 y -</v>
      </c>
      <c r="AU521" s="143">
        <v>0.8</v>
      </c>
      <c r="AV521" s="236">
        <v>2.06</v>
      </c>
      <c r="AW521" s="178" t="str">
        <f>CHOOSE(MATCH(AV:AV,{0,0.1,30,80000000}),"VACIO","30 y -","30 y +","")</f>
        <v>30 y -</v>
      </c>
      <c r="AX521" s="242">
        <v>69.5</v>
      </c>
      <c r="AY521" s="178" t="str">
        <f ca="1">CHOOSE(MATCH(AX:AX,{0,1,15,30,45,60,80000000}),"VACIO","15 y -","15-29","30-44","45-59","60 y +","")</f>
        <v>60 y +</v>
      </c>
      <c r="AZ521" s="143"/>
      <c r="BA521" s="144"/>
      <c r="BB521" s="247" t="str">
        <f ca="1" t="shared" si="46"/>
        <v>No Vigente</v>
      </c>
      <c r="BC521" s="143"/>
      <c r="BD521" s="144">
        <v>43868</v>
      </c>
      <c r="BE521" s="144">
        <v>43952</v>
      </c>
      <c r="BF521" s="251" t="str">
        <f ca="1" t="shared" si="48"/>
        <v>activo</v>
      </c>
      <c r="BG521" s="208"/>
    </row>
    <row r="522" s="129" customFormat="1" ht="15" customHeight="1" spans="1:59">
      <c r="A522" s="154" t="s">
        <v>1408</v>
      </c>
      <c r="B522" s="155" t="s">
        <v>1409</v>
      </c>
      <c r="C522" s="155">
        <v>224</v>
      </c>
      <c r="D522" s="156">
        <v>19686</v>
      </c>
      <c r="E522" s="175">
        <f ca="1" t="shared" si="47"/>
        <v>43990</v>
      </c>
      <c r="F522" s="176">
        <f ca="1" t="shared" si="49"/>
        <v>24304</v>
      </c>
      <c r="G522" s="177">
        <f ca="1" t="shared" si="50"/>
        <v>66</v>
      </c>
      <c r="H52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22" s="143">
        <v>1</v>
      </c>
      <c r="J522" s="144">
        <v>42178</v>
      </c>
      <c r="K522" s="143" t="s">
        <v>59</v>
      </c>
      <c r="L522" s="143" t="s">
        <v>60</v>
      </c>
      <c r="M522" s="143" t="s">
        <v>124</v>
      </c>
      <c r="N522" s="143" t="s">
        <v>62</v>
      </c>
      <c r="O522" s="143" t="s">
        <v>62</v>
      </c>
      <c r="P522" s="143" t="s">
        <v>63</v>
      </c>
      <c r="Q522" s="143" t="s">
        <v>63</v>
      </c>
      <c r="R522" s="143">
        <v>81.5</v>
      </c>
      <c r="S522" s="143">
        <v>88</v>
      </c>
      <c r="T522" s="143" t="s">
        <v>64</v>
      </c>
      <c r="U522" s="143">
        <v>130</v>
      </c>
      <c r="V522" s="178" t="str">
        <f>CHOOSE(MATCH(U:U,{0,1,140,150,160,800000000}),"VACIO","140 y -","140-150","150-160","&gt;160","")</f>
        <v>140 y -</v>
      </c>
      <c r="W522" s="143">
        <v>90</v>
      </c>
      <c r="X522" s="178" t="str">
        <f>CHOOSE(MATCH(W:W,{0,1,90,120,800000000}),"VACIO","90 y -","90-120","&gt;120","")</f>
        <v>90-120</v>
      </c>
      <c r="Y522" s="143" t="s">
        <v>63</v>
      </c>
      <c r="Z522" s="143" t="s">
        <v>65</v>
      </c>
      <c r="AA522" s="143" t="s">
        <v>63</v>
      </c>
      <c r="AB522" s="143" t="s">
        <v>63</v>
      </c>
      <c r="AC522" s="143" t="s">
        <v>72</v>
      </c>
      <c r="AD522" s="193" t="s">
        <v>74</v>
      </c>
      <c r="AE522" s="195"/>
      <c r="AF522" s="195"/>
      <c r="AG522" s="216" t="s">
        <v>63</v>
      </c>
      <c r="AH522" s="216" t="s">
        <v>1410</v>
      </c>
      <c r="AI522" s="194">
        <v>43580</v>
      </c>
      <c r="AJ522" s="217">
        <v>89</v>
      </c>
      <c r="AK522" s="144">
        <v>43676</v>
      </c>
      <c r="AL522" s="143">
        <v>151</v>
      </c>
      <c r="AM522" s="143">
        <v>100</v>
      </c>
      <c r="AN522" s="178" t="str">
        <f>CHOOSE(MATCH(AM:AM,{0,1,100,800000000}),"VACIO","100 y -","100 y +","")</f>
        <v>100 y +</v>
      </c>
      <c r="AO522" s="143">
        <v>42</v>
      </c>
      <c r="AP522" s="143">
        <v>82</v>
      </c>
      <c r="AQ522" s="143">
        <v>5.8</v>
      </c>
      <c r="AR522" s="178" t="str">
        <f>CHOOSE(MATCH(AQ:AQ,{0,1,7,8,9,12,30}),"VACIO","7 y -","7-8","8-9","9-12","&gt;12","")</f>
        <v>7 y -</v>
      </c>
      <c r="AS522" s="143">
        <v>7</v>
      </c>
      <c r="AT522" s="178" t="str">
        <f>CHOOSE(MATCH(AS:AS,{0,0.1,30,80000000}),"VACIO","30 y -","30 y +","")</f>
        <v>30 y -</v>
      </c>
      <c r="AU522" s="143">
        <v>0.8</v>
      </c>
      <c r="AV522" s="236">
        <v>13</v>
      </c>
      <c r="AW522" s="178" t="str">
        <f>CHOOSE(MATCH(AV:AV,{0,0.1,30,80000000}),"VACIO","30 y -","30 y +","")</f>
        <v>30 y -</v>
      </c>
      <c r="AX522" s="242">
        <v>77</v>
      </c>
      <c r="AY522" s="178" t="str">
        <f ca="1">CHOOSE(MATCH(AX:AX,{0,1,15,30,45,60,80000000}),"VACIO","15 y -","15-29","30-44","45-59","60 y +","")</f>
        <v>60 y +</v>
      </c>
      <c r="AZ522" s="143" t="s">
        <v>76</v>
      </c>
      <c r="BA522" s="144"/>
      <c r="BB522" s="247" t="str">
        <f ca="1" t="shared" si="46"/>
        <v>No Vigente</v>
      </c>
      <c r="BC522" s="143"/>
      <c r="BD522" s="147">
        <v>43685</v>
      </c>
      <c r="BE522" s="144">
        <v>44044</v>
      </c>
      <c r="BF522" s="251" t="str">
        <f ca="1" t="shared" si="48"/>
        <v>activo</v>
      </c>
      <c r="BG522" s="193"/>
    </row>
    <row r="523" s="129" customFormat="1" ht="15" customHeight="1" spans="1:59">
      <c r="A523" s="145" t="s">
        <v>1411</v>
      </c>
      <c r="B523" s="146" t="s">
        <v>1412</v>
      </c>
      <c r="C523" s="146">
        <v>160</v>
      </c>
      <c r="D523" s="147">
        <v>17771</v>
      </c>
      <c r="E523" s="175">
        <f ca="1" t="shared" si="47"/>
        <v>43990</v>
      </c>
      <c r="F523" s="176">
        <f ca="1" t="shared" si="49"/>
        <v>26219</v>
      </c>
      <c r="G523" s="177">
        <f ca="1" t="shared" si="50"/>
        <v>71</v>
      </c>
      <c r="H523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523" s="146">
        <v>1</v>
      </c>
      <c r="J523" s="147">
        <v>37449</v>
      </c>
      <c r="K523" s="146" t="s">
        <v>59</v>
      </c>
      <c r="L523" s="146" t="s">
        <v>70</v>
      </c>
      <c r="M523" s="146" t="s">
        <v>80</v>
      </c>
      <c r="N523" s="146" t="s">
        <v>62</v>
      </c>
      <c r="O523" s="146" t="s">
        <v>62</v>
      </c>
      <c r="P523" s="143" t="s">
        <v>63</v>
      </c>
      <c r="Q523" s="143" t="s">
        <v>63</v>
      </c>
      <c r="R523" s="146">
        <v>76.5</v>
      </c>
      <c r="S523" s="146">
        <v>66.5</v>
      </c>
      <c r="T523" s="146" t="s">
        <v>76</v>
      </c>
      <c r="U523" s="146">
        <v>120</v>
      </c>
      <c r="V523" s="178" t="str">
        <f>CHOOSE(MATCH(U:U,{0,1,140,150,160,800000000}),"VACIO","140 y -","140-150","150-160","&gt;160","")</f>
        <v>140 y -</v>
      </c>
      <c r="W523" s="146">
        <v>80</v>
      </c>
      <c r="X523" s="178" t="str">
        <f>CHOOSE(MATCH(W:W,{0,1,90,120,800000000}),"VACIO","90 y -","90-120","&gt;120","")</f>
        <v>90 y -</v>
      </c>
      <c r="Y523" s="146" t="s">
        <v>63</v>
      </c>
      <c r="Z523" s="146" t="s">
        <v>63</v>
      </c>
      <c r="AA523" s="146" t="s">
        <v>65</v>
      </c>
      <c r="AB523" s="146" t="s">
        <v>65</v>
      </c>
      <c r="AC523" s="146" t="s">
        <v>72</v>
      </c>
      <c r="AD523" s="196" t="s">
        <v>73</v>
      </c>
      <c r="AE523" s="198">
        <v>43691</v>
      </c>
      <c r="AF523" s="197" t="s">
        <v>74</v>
      </c>
      <c r="AG523" s="219"/>
      <c r="AH523" s="219" t="s">
        <v>502</v>
      </c>
      <c r="AI523" s="198">
        <v>43873</v>
      </c>
      <c r="AJ523" s="218">
        <v>165</v>
      </c>
      <c r="AK523" s="147">
        <v>43718</v>
      </c>
      <c r="AL523" s="146">
        <v>205</v>
      </c>
      <c r="AM523" s="146">
        <v>126</v>
      </c>
      <c r="AN523" s="178" t="str">
        <f>CHOOSE(MATCH(AM:AM,{0,1,100,800000000}),"VACIO","100 y -","100 y +","")</f>
        <v>100 y +</v>
      </c>
      <c r="AO523" s="146">
        <v>47</v>
      </c>
      <c r="AP523" s="146">
        <v>162</v>
      </c>
      <c r="AQ523" s="146">
        <v>10</v>
      </c>
      <c r="AR523" s="178" t="str">
        <f>CHOOSE(MATCH(AQ:AQ,{0,1,7,8,9,12,30}),"VACIO","7 y -","7-8","8-9","9-12","&gt;12","")</f>
        <v>9-12</v>
      </c>
      <c r="AS523" s="146">
        <v>18</v>
      </c>
      <c r="AT523" s="178" t="str">
        <f>CHOOSE(MATCH(AS:AS,{0,0.1,30,80000000}),"VACIO","30 y -","30 y +","")</f>
        <v>30 y -</v>
      </c>
      <c r="AU523" s="146">
        <v>0.8</v>
      </c>
      <c r="AV523" s="236">
        <v>24</v>
      </c>
      <c r="AW523" s="178" t="str">
        <f>CHOOSE(MATCH(AV:AV,{0,0.1,30,80000000}),"VACIO","30 y -","30 y +","")</f>
        <v>30 y -</v>
      </c>
      <c r="AX523" s="242">
        <v>74</v>
      </c>
      <c r="AY523" s="178" t="str">
        <f ca="1">CHOOSE(MATCH(AX:AX,{0,1,15,30,45,60,80000000}),"VACIO","15 y -","15-29","30-44","45-59","60 y +","")</f>
        <v>60 y +</v>
      </c>
      <c r="AZ523" s="146" t="s">
        <v>76</v>
      </c>
      <c r="BA523" s="147">
        <v>43339</v>
      </c>
      <c r="BB523" s="247" t="str">
        <f ca="1" t="shared" si="46"/>
        <v>No Vigente</v>
      </c>
      <c r="BC523" s="146" t="s">
        <v>77</v>
      </c>
      <c r="BD523" s="147">
        <v>43881</v>
      </c>
      <c r="BE523" s="147">
        <v>43891</v>
      </c>
      <c r="BF523" s="251" t="str">
        <f ca="1" t="shared" si="48"/>
        <v>activo</v>
      </c>
      <c r="BG523" s="265" t="s">
        <v>1413</v>
      </c>
    </row>
    <row r="524" s="52" customFormat="1" ht="15" customHeight="1" spans="1:59">
      <c r="A524" s="148" t="s">
        <v>1414</v>
      </c>
      <c r="B524" s="149" t="s">
        <v>1415</v>
      </c>
      <c r="C524" s="149">
        <v>206</v>
      </c>
      <c r="D524" s="150">
        <v>20439</v>
      </c>
      <c r="E524" s="175">
        <f ca="1" t="shared" si="47"/>
        <v>43990</v>
      </c>
      <c r="F524" s="176">
        <f ca="1" t="shared" si="49"/>
        <v>23551</v>
      </c>
      <c r="G524" s="64">
        <f ca="1" t="shared" si="50"/>
        <v>64</v>
      </c>
      <c r="H524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24" s="149">
        <v>1</v>
      </c>
      <c r="J524" s="150">
        <v>39610</v>
      </c>
      <c r="K524" s="149" t="s">
        <v>59</v>
      </c>
      <c r="L524" s="149" t="s">
        <v>102</v>
      </c>
      <c r="M524" s="149" t="s">
        <v>149</v>
      </c>
      <c r="N524" s="149"/>
      <c r="O524" s="149" t="s">
        <v>62</v>
      </c>
      <c r="P524" s="56" t="s">
        <v>63</v>
      </c>
      <c r="Q524" s="56" t="s">
        <v>63</v>
      </c>
      <c r="R524" s="149">
        <v>72</v>
      </c>
      <c r="S524" s="149">
        <v>70.1</v>
      </c>
      <c r="T524" s="149" t="s">
        <v>64</v>
      </c>
      <c r="U524" s="149">
        <v>134</v>
      </c>
      <c r="V524" s="178" t="str">
        <f>CHOOSE(MATCH(U:U,{0;1;140;150;160;800000000}),"VACIO","140 y -","140-150","150-160","&gt;160","")</f>
        <v>140 y -</v>
      </c>
      <c r="W524" s="149">
        <v>86</v>
      </c>
      <c r="X524" s="178" t="str">
        <f>CHOOSE(MATCH(W:W,{0,1,90,120,800000000}),"VACIO","90 y -","90-120","&gt;120","")</f>
        <v>90 y -</v>
      </c>
      <c r="Y524" s="149" t="s">
        <v>63</v>
      </c>
      <c r="Z524" s="149" t="s">
        <v>63</v>
      </c>
      <c r="AA524" s="149" t="s">
        <v>65</v>
      </c>
      <c r="AB524" s="149" t="s">
        <v>65</v>
      </c>
      <c r="AC524" s="149" t="s">
        <v>72</v>
      </c>
      <c r="AD524" s="199" t="s">
        <v>73</v>
      </c>
      <c r="AE524" s="201">
        <v>43546</v>
      </c>
      <c r="AF524" s="200" t="s">
        <v>74</v>
      </c>
      <c r="AG524" s="220"/>
      <c r="AH524" s="220"/>
      <c r="AI524" s="200"/>
      <c r="AJ524" s="221">
        <v>125</v>
      </c>
      <c r="AK524" s="150">
        <v>43531</v>
      </c>
      <c r="AL524" s="149">
        <v>214</v>
      </c>
      <c r="AM524" s="149">
        <v>149</v>
      </c>
      <c r="AN524" s="178" t="str">
        <f>CHOOSE(MATCH(AM:AM,{0,1,100,800000000}),"VACIO","100 y -","100 y +","")</f>
        <v>100 y +</v>
      </c>
      <c r="AO524" s="149">
        <v>45</v>
      </c>
      <c r="AP524" s="149">
        <v>98</v>
      </c>
      <c r="AQ524" s="149">
        <v>6</v>
      </c>
      <c r="AR524" s="178" t="str">
        <f>CHOOSE(MATCH(AQ:AQ,{0,1,7,8,9,12,30}),"VACIO","7 y -","7-8","8-9","9-12","&gt;12","")</f>
        <v>7 y -</v>
      </c>
      <c r="AS524" s="149">
        <v>12</v>
      </c>
      <c r="AT524" s="178" t="str">
        <f>CHOOSE(MATCH(AS:AS,{0,0.1,30,80000000}),"VACIO","30 y -","30 y +","")</f>
        <v>30 y -</v>
      </c>
      <c r="AU524" s="149">
        <v>0.9</v>
      </c>
      <c r="AV524" s="81">
        <v>5.6</v>
      </c>
      <c r="AW524" s="178" t="str">
        <f>CHOOSE(MATCH(AV:AV,{0,0.1,30,80000000}),"VACIO","30 y -","30 y +","")</f>
        <v>30 y -</v>
      </c>
      <c r="AX524" s="83">
        <v>79</v>
      </c>
      <c r="AY524" s="178" t="str">
        <f ca="1">CHOOSE(MATCH(AX:AX,{0,1,15,30,45,60,80000000}),"VACIO","15 y -","15-29","30-44","45-59","60 y +","")</f>
        <v>60 y +</v>
      </c>
      <c r="AZ524" s="149"/>
      <c r="BA524" s="150">
        <v>42794</v>
      </c>
      <c r="BB524" s="85" t="str">
        <f ca="1" t="shared" si="46"/>
        <v>No Vigente</v>
      </c>
      <c r="BC524" s="149" t="s">
        <v>77</v>
      </c>
      <c r="BD524" s="150">
        <v>43547</v>
      </c>
      <c r="BE524" s="57">
        <v>43739</v>
      </c>
      <c r="BF524" s="252" t="str">
        <f ca="1" t="shared" si="48"/>
        <v>activo</v>
      </c>
      <c r="BG524" s="199"/>
    </row>
    <row r="525" s="129" customFormat="1" ht="15" customHeight="1" spans="1:59">
      <c r="A525" s="142" t="s">
        <v>1416</v>
      </c>
      <c r="B525" s="143" t="s">
        <v>1417</v>
      </c>
      <c r="C525" s="143">
        <v>3185</v>
      </c>
      <c r="D525" s="144">
        <v>22492</v>
      </c>
      <c r="E525" s="175">
        <f ca="1" t="shared" si="47"/>
        <v>43990</v>
      </c>
      <c r="F525" s="176">
        <f ca="1" t="shared" si="49"/>
        <v>21498</v>
      </c>
      <c r="G525" s="177">
        <f ca="1" t="shared" si="50"/>
        <v>58</v>
      </c>
      <c r="H52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25" s="146">
        <v>1</v>
      </c>
      <c r="J525" s="147">
        <v>34895</v>
      </c>
      <c r="K525" s="143" t="s">
        <v>59</v>
      </c>
      <c r="L525" s="143" t="s">
        <v>102</v>
      </c>
      <c r="M525" s="143"/>
      <c r="N525" s="143" t="s">
        <v>62</v>
      </c>
      <c r="O525" s="143" t="s">
        <v>62</v>
      </c>
      <c r="P525" s="143" t="s">
        <v>63</v>
      </c>
      <c r="Q525" s="143" t="s">
        <v>63</v>
      </c>
      <c r="R525" s="143">
        <v>113</v>
      </c>
      <c r="S525" s="143">
        <v>113</v>
      </c>
      <c r="T525" s="143" t="s">
        <v>64</v>
      </c>
      <c r="U525" s="143">
        <v>168</v>
      </c>
      <c r="V525" s="178" t="str">
        <f>CHOOSE(MATCH(U:U,{0;1;140;150;160;800000000}),"VACIO","140 y -","140-150","150-160","&gt;160","")</f>
        <v>&gt;160</v>
      </c>
      <c r="W525" s="143">
        <v>100</v>
      </c>
      <c r="X525" s="178" t="str">
        <f>CHOOSE(MATCH(W:W,{0,1,90,120,800000000}),"VACIO","90 y -","90-120","&gt;120","")</f>
        <v>90-120</v>
      </c>
      <c r="Y525" s="143" t="s">
        <v>65</v>
      </c>
      <c r="Z525" s="143" t="s">
        <v>65</v>
      </c>
      <c r="AA525" s="143" t="s">
        <v>63</v>
      </c>
      <c r="AB525" s="143" t="s">
        <v>65</v>
      </c>
      <c r="AC525" s="143" t="s">
        <v>72</v>
      </c>
      <c r="AD525" s="193" t="s">
        <v>73</v>
      </c>
      <c r="AE525" s="194">
        <v>43901</v>
      </c>
      <c r="AF525" s="195" t="s">
        <v>355</v>
      </c>
      <c r="AG525" s="216" t="s">
        <v>65</v>
      </c>
      <c r="AH525" s="216"/>
      <c r="AI525" s="195"/>
      <c r="AJ525" s="217">
        <v>237</v>
      </c>
      <c r="AK525" s="144">
        <v>44183</v>
      </c>
      <c r="AL525" s="143">
        <v>282</v>
      </c>
      <c r="AM525" s="143">
        <v>187</v>
      </c>
      <c r="AN525" s="178" t="str">
        <f>CHOOSE(MATCH(AM:AM,{0,1,100,800000000}),"VACIO","100 y -","100 y +","")</f>
        <v>100 y +</v>
      </c>
      <c r="AO525" s="143">
        <v>58</v>
      </c>
      <c r="AP525" s="143">
        <v>181</v>
      </c>
      <c r="AQ525" s="143">
        <v>6.6</v>
      </c>
      <c r="AR525" s="178" t="str">
        <f>CHOOSE(MATCH(AQ:AQ,{0,1,7,8,9,12,30}),"VACIO","7 y -","7-8","8-9","9-12","&gt;12","")</f>
        <v>7 y -</v>
      </c>
      <c r="AS525" s="143">
        <v>255</v>
      </c>
      <c r="AT525" s="178" t="str">
        <f>CHOOSE(MATCH(AS:AS,{0,0.1,30,80000000}),"VACIO","30 y -","30 y +","")</f>
        <v>30 y +</v>
      </c>
      <c r="AU525" s="143">
        <v>1.45</v>
      </c>
      <c r="AV525" s="236">
        <v>327</v>
      </c>
      <c r="AW525" s="178" t="str">
        <f>CHOOSE(MATCH(AV:AV,{0,0.1,30,80000000}),"VACIO","30 y -","30 y +","")</f>
        <v>30 y +</v>
      </c>
      <c r="AX525" s="242">
        <v>31</v>
      </c>
      <c r="AY525" s="178" t="str">
        <f ca="1">CHOOSE(MATCH(AX:AX,{0,1,15,30,45,60,80000000}),"VACIO","15 y -","15-29","30-44","45-59","60 y +","")</f>
        <v>30-44</v>
      </c>
      <c r="AZ525" s="143"/>
      <c r="BA525" s="144"/>
      <c r="BB525" s="247" t="str">
        <f ca="1" t="shared" si="46"/>
        <v>No Vigente</v>
      </c>
      <c r="BC525" s="143"/>
      <c r="BD525" s="144">
        <v>43901</v>
      </c>
      <c r="BE525" s="144">
        <v>43983</v>
      </c>
      <c r="BF525" s="251" t="str">
        <f ca="1" t="shared" si="48"/>
        <v>activo</v>
      </c>
      <c r="BG525" s="193"/>
    </row>
    <row r="526" s="129" customFormat="1" ht="17.25" customHeight="1" spans="1:59">
      <c r="A526" s="145" t="s">
        <v>1418</v>
      </c>
      <c r="B526" s="146" t="s">
        <v>1419</v>
      </c>
      <c r="C526" s="146">
        <v>160</v>
      </c>
      <c r="D526" s="147">
        <v>20051</v>
      </c>
      <c r="E526" s="175">
        <f ca="1" t="shared" si="47"/>
        <v>43990</v>
      </c>
      <c r="F526" s="176">
        <f ca="1" t="shared" si="49"/>
        <v>23939</v>
      </c>
      <c r="G526" s="177">
        <f ca="1" t="shared" si="50"/>
        <v>65</v>
      </c>
      <c r="H52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26" s="146">
        <v>1</v>
      </c>
      <c r="J526" s="147">
        <v>40911</v>
      </c>
      <c r="K526" s="146" t="s">
        <v>101</v>
      </c>
      <c r="L526" s="146" t="s">
        <v>60</v>
      </c>
      <c r="M526" s="146"/>
      <c r="N526" s="146" t="s">
        <v>62</v>
      </c>
      <c r="O526" s="146" t="s">
        <v>62</v>
      </c>
      <c r="P526" s="143" t="s">
        <v>63</v>
      </c>
      <c r="Q526" s="143" t="s">
        <v>63</v>
      </c>
      <c r="R526" s="146">
        <v>92</v>
      </c>
      <c r="S526" s="146">
        <v>91</v>
      </c>
      <c r="T526" s="146" t="s">
        <v>85</v>
      </c>
      <c r="U526" s="146">
        <v>140</v>
      </c>
      <c r="V526" s="178" t="str">
        <f>CHOOSE(MATCH(U:U,{0,1,140,150,160,800000000}),"VACIO","140 y -","140-150","150-160","&gt;160","")</f>
        <v>140-150</v>
      </c>
      <c r="W526" s="146">
        <v>88</v>
      </c>
      <c r="X526" s="178" t="str">
        <f>CHOOSE(MATCH(W:W,{0,1,90,120,800000000}),"VACIO","90 y -","90-120","&gt;120","")</f>
        <v>90 y -</v>
      </c>
      <c r="Y526" s="146" t="s">
        <v>63</v>
      </c>
      <c r="Z526" s="146" t="s">
        <v>65</v>
      </c>
      <c r="AA526" s="146" t="s">
        <v>65</v>
      </c>
      <c r="AB526" s="146" t="s">
        <v>65</v>
      </c>
      <c r="AC526" s="146" t="s">
        <v>72</v>
      </c>
      <c r="AD526" s="196" t="s">
        <v>73</v>
      </c>
      <c r="AE526" s="197"/>
      <c r="AF526" s="197"/>
      <c r="AG526" s="219" t="s">
        <v>63</v>
      </c>
      <c r="AH526" s="219"/>
      <c r="AI526" s="197"/>
      <c r="AJ526" s="218">
        <v>73</v>
      </c>
      <c r="AK526" s="147">
        <v>43867</v>
      </c>
      <c r="AL526" s="146">
        <v>174</v>
      </c>
      <c r="AM526" s="146">
        <v>81</v>
      </c>
      <c r="AN526" s="178" t="str">
        <f>CHOOSE(MATCH(AM:AM,{0,1,100,800000000}),"VACIO","100 y -","100 y +","")</f>
        <v>100 y -</v>
      </c>
      <c r="AO526" s="146">
        <v>47</v>
      </c>
      <c r="AP526" s="146">
        <v>228</v>
      </c>
      <c r="AQ526" s="146"/>
      <c r="AR526" s="178" t="str">
        <f>CHOOSE(MATCH(AQ:AQ,{0,1,7,8,9,12,30}),"VACIO","7 y -","7-8","8-9","9-12","&gt;12","")</f>
        <v>VACIO</v>
      </c>
      <c r="AS526" s="146">
        <v>21</v>
      </c>
      <c r="AT526" s="178" t="str">
        <f>CHOOSE(MATCH(AS:AS,{0,0.1,30,80000000}),"VACIO","30 y -","30 y +","")</f>
        <v>30 y -</v>
      </c>
      <c r="AU526" s="146">
        <v>0.83</v>
      </c>
      <c r="AV526" s="236">
        <v>40</v>
      </c>
      <c r="AW526" s="178" t="str">
        <f>CHOOSE(MATCH(AV:AV,{0,0.1,30,80000000}),"VACIO","30 y -","30 y +","")</f>
        <v>30 y +</v>
      </c>
      <c r="AX526" s="242">
        <v>92</v>
      </c>
      <c r="AY526" s="178" t="str">
        <f ca="1">CHOOSE(MATCH(AX:AX,{0,1,15,30,45,60,80000000}),"VACIO","15 y -","15-29","30-44","45-59","60 y +","")</f>
        <v>60 y +</v>
      </c>
      <c r="AZ526" s="146" t="s">
        <v>76</v>
      </c>
      <c r="BA526" s="147"/>
      <c r="BB526" s="247" t="str">
        <f ca="1" t="shared" si="46"/>
        <v>No Vigente</v>
      </c>
      <c r="BC526" s="146"/>
      <c r="BD526" s="147">
        <v>43900</v>
      </c>
      <c r="BE526" s="147">
        <v>43983</v>
      </c>
      <c r="BF526" s="251" t="str">
        <f ca="1" t="shared" si="48"/>
        <v>activo</v>
      </c>
      <c r="BG526" s="208"/>
    </row>
    <row r="527" s="129" customFormat="1" ht="17.25" customHeight="1" spans="1:59">
      <c r="A527" s="142" t="s">
        <v>1420</v>
      </c>
      <c r="B527" s="143" t="s">
        <v>1421</v>
      </c>
      <c r="C527" s="143">
        <v>3649</v>
      </c>
      <c r="D527" s="144">
        <v>22243</v>
      </c>
      <c r="E527" s="175">
        <f ca="1" t="shared" si="47"/>
        <v>43990</v>
      </c>
      <c r="F527" s="176">
        <f ca="1" t="shared" si="49"/>
        <v>21747</v>
      </c>
      <c r="G527" s="177">
        <f ca="1" t="shared" si="50"/>
        <v>59</v>
      </c>
      <c r="H52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27" s="143">
        <v>1</v>
      </c>
      <c r="J527" s="144">
        <v>42188</v>
      </c>
      <c r="K527" s="143" t="s">
        <v>101</v>
      </c>
      <c r="L527" s="143" t="s">
        <v>70</v>
      </c>
      <c r="M527" s="143"/>
      <c r="N527" s="143" t="s">
        <v>62</v>
      </c>
      <c r="O527" s="143" t="s">
        <v>62</v>
      </c>
      <c r="P527" s="143" t="s">
        <v>63</v>
      </c>
      <c r="Q527" s="143" t="s">
        <v>63</v>
      </c>
      <c r="R527" s="143">
        <v>68</v>
      </c>
      <c r="S527" s="143">
        <v>68.5</v>
      </c>
      <c r="T527" s="143" t="s">
        <v>76</v>
      </c>
      <c r="U527" s="143">
        <v>120</v>
      </c>
      <c r="V527" s="178" t="str">
        <f>CHOOSE(MATCH(U:U,{0,1,140,150,160,800000000}),"VACIO","140 y -","140-150","150-160","&gt;160","")</f>
        <v>140 y -</v>
      </c>
      <c r="W527" s="143">
        <v>70</v>
      </c>
      <c r="X527" s="178" t="str">
        <f>CHOOSE(MATCH(W:W,{0,1,90,120,800000000}),"VACIO","90 y -","90-120","&gt;120","")</f>
        <v>90 y -</v>
      </c>
      <c r="Y527" s="143" t="s">
        <v>65</v>
      </c>
      <c r="Z527" s="143" t="s">
        <v>63</v>
      </c>
      <c r="AA527" s="143" t="s">
        <v>65</v>
      </c>
      <c r="AB527" s="143" t="s">
        <v>63</v>
      </c>
      <c r="AC527" s="143" t="s">
        <v>72</v>
      </c>
      <c r="AD527" s="193" t="s">
        <v>73</v>
      </c>
      <c r="AE527" s="194">
        <v>43677</v>
      </c>
      <c r="AF527" s="195" t="s">
        <v>74</v>
      </c>
      <c r="AG527" s="216" t="s">
        <v>63</v>
      </c>
      <c r="AH527" s="216"/>
      <c r="AI527" s="195"/>
      <c r="AJ527" s="217">
        <v>172</v>
      </c>
      <c r="AK527" s="144">
        <v>43846</v>
      </c>
      <c r="AL527" s="143">
        <v>162</v>
      </c>
      <c r="AM527" s="143">
        <v>102</v>
      </c>
      <c r="AN527" s="178" t="str">
        <f>CHOOSE(MATCH(AM:AM,{0,1,100,800000000}),"VACIO","100 y -","100 y +","")</f>
        <v>100 y +</v>
      </c>
      <c r="AO527" s="143">
        <v>42</v>
      </c>
      <c r="AP527" s="143">
        <v>90</v>
      </c>
      <c r="AQ527" s="143">
        <v>7.7</v>
      </c>
      <c r="AR527" s="178" t="str">
        <f>CHOOSE(MATCH(AQ:AQ,{0,1,7,8,9,12,30}),"VACIO","7 y -","7-8","8-9","9-12","&gt;12","")</f>
        <v>7-8</v>
      </c>
      <c r="AS527" s="143">
        <v>18</v>
      </c>
      <c r="AT527" s="178" t="str">
        <f>CHOOSE(MATCH(AS:AS,{0,0.1,30,80000000}),"VACIO","30 y -","30 y +","")</f>
        <v>30 y -</v>
      </c>
      <c r="AU527" s="143">
        <v>0.9</v>
      </c>
      <c r="AV527" s="236"/>
      <c r="AW527" s="178" t="str">
        <f>CHOOSE(MATCH(AV:AV,{0,0.1,30,80000000}),"VACIO","30 y -","30 y +","")</f>
        <v>VACIO</v>
      </c>
      <c r="AX527" s="242">
        <v>93</v>
      </c>
      <c r="AY527" s="178" t="str">
        <f ca="1">CHOOSE(MATCH(AX:AX,{0,1,15,30,45,60,80000000}),"VACIO","15 y -","15-29","30-44","45-59","60 y +","")</f>
        <v>60 y +</v>
      </c>
      <c r="AZ527" s="143"/>
      <c r="BA527" s="144">
        <v>43115</v>
      </c>
      <c r="BB527" s="247" t="str">
        <f ca="1" t="shared" si="46"/>
        <v>No Vigente</v>
      </c>
      <c r="BC527" s="143" t="s">
        <v>77</v>
      </c>
      <c r="BD527" s="144">
        <v>43759</v>
      </c>
      <c r="BE527" s="144">
        <v>43952</v>
      </c>
      <c r="BF527" s="251" t="str">
        <f ca="1" t="shared" si="48"/>
        <v>activo</v>
      </c>
      <c r="BG527" s="193"/>
    </row>
    <row r="528" s="129" customFormat="1" ht="14.25" customHeight="1" spans="1:59">
      <c r="A528" s="142" t="s">
        <v>1422</v>
      </c>
      <c r="B528" s="143" t="s">
        <v>1423</v>
      </c>
      <c r="C528" s="143">
        <v>2163</v>
      </c>
      <c r="D528" s="144">
        <v>28207</v>
      </c>
      <c r="E528" s="175">
        <f ca="1" t="shared" si="47"/>
        <v>43990</v>
      </c>
      <c r="F528" s="176">
        <f ca="1" t="shared" si="49"/>
        <v>15783</v>
      </c>
      <c r="G528" s="177">
        <f ca="1" t="shared" si="50"/>
        <v>43</v>
      </c>
      <c r="H528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528" s="143">
        <v>1</v>
      </c>
      <c r="J528" s="144">
        <v>42993</v>
      </c>
      <c r="K528" s="143" t="s">
        <v>59</v>
      </c>
      <c r="L528" s="143" t="s">
        <v>60</v>
      </c>
      <c r="M528" s="143" t="s">
        <v>61</v>
      </c>
      <c r="N528" s="143"/>
      <c r="O528" s="143"/>
      <c r="P528" s="143" t="s">
        <v>63</v>
      </c>
      <c r="Q528" s="143" t="s">
        <v>63</v>
      </c>
      <c r="R528" s="143">
        <v>73.5</v>
      </c>
      <c r="S528" s="143">
        <v>73.5</v>
      </c>
      <c r="T528" s="143" t="s">
        <v>64</v>
      </c>
      <c r="U528" s="143">
        <v>130</v>
      </c>
      <c r="V528" s="178" t="str">
        <f>CHOOSE(MATCH(U:U,{0,1,140,150,160,800000000}),"VACIO","140 y -","140-150","150-160","&gt;160","")</f>
        <v>140 y -</v>
      </c>
      <c r="W528" s="143">
        <v>90</v>
      </c>
      <c r="X528" s="178" t="str">
        <f>CHOOSE(MATCH(W:W,{0;1;90;120;800000000}),"VACIO","90 y -","90-120","&gt;120","")</f>
        <v>90-120</v>
      </c>
      <c r="Y528" s="143" t="s">
        <v>63</v>
      </c>
      <c r="Z528" s="143" t="s">
        <v>65</v>
      </c>
      <c r="AA528" s="143" t="s">
        <v>63</v>
      </c>
      <c r="AB528" s="143" t="s">
        <v>63</v>
      </c>
      <c r="AC528" s="143" t="s">
        <v>72</v>
      </c>
      <c r="AD528" s="193" t="s">
        <v>74</v>
      </c>
      <c r="AE528" s="195"/>
      <c r="AF528" s="195"/>
      <c r="AG528" s="216"/>
      <c r="AH528" s="216"/>
      <c r="AI528" s="195"/>
      <c r="AJ528" s="217">
        <v>90</v>
      </c>
      <c r="AK528" s="144">
        <v>42934</v>
      </c>
      <c r="AL528" s="143">
        <v>193</v>
      </c>
      <c r="AM528" s="143">
        <v>82</v>
      </c>
      <c r="AN528" s="178" t="str">
        <f>CHOOSE(MATCH(AM:AM,{0,1,100,800000000}),"VACIO","100 y -","100 y +","")</f>
        <v>100 y -</v>
      </c>
      <c r="AO528" s="143">
        <v>62</v>
      </c>
      <c r="AP528" s="143">
        <v>244</v>
      </c>
      <c r="AQ528" s="143"/>
      <c r="AR528" s="178" t="str">
        <f>CHOOSE(MATCH(AQ:AQ,{0,1,7,8,9,12,30}),"VACIO","7 y -","7-8","8-9","9-12","&gt;12","")</f>
        <v>VACIO</v>
      </c>
      <c r="AS528" s="143"/>
      <c r="AT528" s="178" t="str">
        <f>CHOOSE(MATCH(AS:AS,{0,0.1,30,80000000}),"VACIO","30 y -","30 y +","")</f>
        <v>VACIO</v>
      </c>
      <c r="AU528" s="143">
        <v>0.7</v>
      </c>
      <c r="AV528" s="236"/>
      <c r="AW528" s="178" t="str">
        <f>CHOOSE(MATCH(AV:AV,{0,0.1,30,80000000}),"VACIO","30 y -","30 y +","")</f>
        <v>VACIO</v>
      </c>
      <c r="AX528" s="242">
        <v>108</v>
      </c>
      <c r="AY528" s="178" t="str">
        <f ca="1">CHOOSE(MATCH(AX:AX,{0,1,15,30,45,60,80000000}),"VACIO","15 y -","15-29","30-44","45-59","60 y +","")</f>
        <v>60 y +</v>
      </c>
      <c r="AZ528" s="143"/>
      <c r="BA528" s="144"/>
      <c r="BB528" s="247" t="str">
        <f ca="1" t="shared" si="46"/>
        <v>No Vigente</v>
      </c>
      <c r="BC528" s="143"/>
      <c r="BD528" s="144">
        <v>42993</v>
      </c>
      <c r="BE528" s="144">
        <v>43405</v>
      </c>
      <c r="BF528" s="251" t="str">
        <f ca="1" t="shared" si="48"/>
        <v>pasivo</v>
      </c>
      <c r="BG528" s="193"/>
    </row>
    <row r="529" s="129" customFormat="1" ht="15" customHeight="1" spans="1:59">
      <c r="A529" s="365" t="s">
        <v>1424</v>
      </c>
      <c r="B529" s="344" t="s">
        <v>1425</v>
      </c>
      <c r="C529" s="344">
        <v>5288</v>
      </c>
      <c r="D529" s="366">
        <v>28415</v>
      </c>
      <c r="E529" s="175">
        <f ca="1" t="shared" si="47"/>
        <v>43990</v>
      </c>
      <c r="F529" s="176">
        <f ca="1" t="shared" si="49"/>
        <v>15575</v>
      </c>
      <c r="G529" s="177">
        <f ca="1" t="shared" si="50"/>
        <v>42</v>
      </c>
      <c r="H529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529" s="146">
        <v>1</v>
      </c>
      <c r="J529" s="147">
        <v>40801</v>
      </c>
      <c r="K529" s="146" t="s">
        <v>59</v>
      </c>
      <c r="L529" s="146" t="s">
        <v>60</v>
      </c>
      <c r="M529" s="146"/>
      <c r="N529" s="146" t="s">
        <v>62</v>
      </c>
      <c r="O529" s="146" t="s">
        <v>62</v>
      </c>
      <c r="P529" s="143" t="s">
        <v>63</v>
      </c>
      <c r="Q529" s="143" t="s">
        <v>63</v>
      </c>
      <c r="R529" s="146">
        <v>84</v>
      </c>
      <c r="S529" s="146">
        <v>71.5</v>
      </c>
      <c r="T529" s="146" t="s">
        <v>85</v>
      </c>
      <c r="U529" s="146">
        <v>118</v>
      </c>
      <c r="V529" s="178" t="str">
        <f>CHOOSE(MATCH(U:U,{0,1,140,150,160,800000000}),"VACIO","140 y -","140-150","150-160","&gt;160","")</f>
        <v>140 y -</v>
      </c>
      <c r="W529" s="146">
        <v>80</v>
      </c>
      <c r="X529" s="178" t="str">
        <f>CHOOSE(MATCH(W:W,{0,1,90,120,800000000}),"VACIO","90 y -","90-120","&gt;120","")</f>
        <v>90 y -</v>
      </c>
      <c r="Y529" s="146" t="s">
        <v>63</v>
      </c>
      <c r="Z529" s="146" t="s">
        <v>65</v>
      </c>
      <c r="AA529" s="146" t="s">
        <v>63</v>
      </c>
      <c r="AB529" s="146" t="s">
        <v>63</v>
      </c>
      <c r="AC529" s="146" t="s">
        <v>72</v>
      </c>
      <c r="AD529" s="196" t="s">
        <v>67</v>
      </c>
      <c r="AE529" s="197"/>
      <c r="AF529" s="197"/>
      <c r="AG529" s="219" t="s">
        <v>63</v>
      </c>
      <c r="AH529" s="219"/>
      <c r="AI529" s="197"/>
      <c r="AJ529" s="218">
        <v>87</v>
      </c>
      <c r="AK529" s="147">
        <v>43481</v>
      </c>
      <c r="AL529" s="146">
        <v>138</v>
      </c>
      <c r="AM529" s="146">
        <v>129</v>
      </c>
      <c r="AN529" s="178" t="str">
        <f>CHOOSE(MATCH(AM:AM,{0,1,100,800000000}),"VACIO","100 y -","100 y +","")</f>
        <v>100 y +</v>
      </c>
      <c r="AO529" s="146">
        <v>39</v>
      </c>
      <c r="AP529" s="146">
        <v>120</v>
      </c>
      <c r="AQ529" s="146">
        <v>5.9</v>
      </c>
      <c r="AR529" s="178" t="str">
        <f>CHOOSE(MATCH(AQ:AQ,{0,1,7,8,9,12,30}),"VACIO","7 y -","7-8","8-9","9-12","&gt;12","")</f>
        <v>7 y -</v>
      </c>
      <c r="AS529" s="146"/>
      <c r="AT529" s="178" t="str">
        <f>CHOOSE(MATCH(AS:AS,{0,0.1,30,80000000}),"VACIO","30 y -","30 y +","")</f>
        <v>VACIO</v>
      </c>
      <c r="AU529" s="146">
        <v>0.7</v>
      </c>
      <c r="AV529" s="236"/>
      <c r="AW529" s="178" t="str">
        <f>CHOOSE(MATCH(AV:AV,{0,0.1,30,80000000}),"VACIO","30 y -","30 y +","")</f>
        <v>VACIO</v>
      </c>
      <c r="AX529" s="242">
        <v>109</v>
      </c>
      <c r="AY529" s="178" t="str">
        <f ca="1">CHOOSE(MATCH(AX:AX,{0,1,15,30,45,60,80000000}),"VACIO","15 y -","15-29","30-44","45-59","60 y +","")</f>
        <v>60 y +</v>
      </c>
      <c r="AZ529" s="146"/>
      <c r="BA529" s="147"/>
      <c r="BB529" s="247" t="str">
        <f ca="1" t="shared" si="46"/>
        <v>No Vigente</v>
      </c>
      <c r="BC529" s="146"/>
      <c r="BD529" s="147">
        <v>43690</v>
      </c>
      <c r="BE529" s="147">
        <v>43770</v>
      </c>
      <c r="BF529" s="251" t="str">
        <f ca="1" t="shared" si="48"/>
        <v>activo</v>
      </c>
      <c r="BG529" s="193"/>
    </row>
    <row r="530" s="129" customFormat="1" ht="13.5" customHeight="1" spans="1:59">
      <c r="A530" s="145" t="s">
        <v>1426</v>
      </c>
      <c r="B530" s="146" t="s">
        <v>1427</v>
      </c>
      <c r="C530" s="146">
        <v>681</v>
      </c>
      <c r="D530" s="147">
        <v>13184</v>
      </c>
      <c r="E530" s="175">
        <f ca="1" t="shared" si="47"/>
        <v>43990</v>
      </c>
      <c r="F530" s="176">
        <f ca="1" t="shared" si="49"/>
        <v>30806</v>
      </c>
      <c r="G530" s="177">
        <f ca="1" t="shared" si="50"/>
        <v>84</v>
      </c>
      <c r="H53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30" s="146">
        <v>1</v>
      </c>
      <c r="J530" s="147">
        <v>39716</v>
      </c>
      <c r="K530" s="146" t="s">
        <v>101</v>
      </c>
      <c r="L530" s="146" t="s">
        <v>60</v>
      </c>
      <c r="M530" s="146"/>
      <c r="N530" s="146"/>
      <c r="O530" s="146"/>
      <c r="P530" s="143" t="s">
        <v>63</v>
      </c>
      <c r="Q530" s="143" t="s">
        <v>63</v>
      </c>
      <c r="R530" s="146">
        <v>108.5</v>
      </c>
      <c r="S530" s="146">
        <v>103</v>
      </c>
      <c r="T530" s="146" t="s">
        <v>64</v>
      </c>
      <c r="U530" s="146">
        <v>115</v>
      </c>
      <c r="V530" s="178" t="str">
        <f>CHOOSE(MATCH(U:U,{0,1,140,150,160,800000000}),"VACIO","140 y -","140-150","150-160","&gt;160","")</f>
        <v>140 y -</v>
      </c>
      <c r="W530" s="146">
        <v>78</v>
      </c>
      <c r="X530" s="178" t="str">
        <f>CHOOSE(MATCH(W:W,{0,1,90,120,800000000}),"VACIO","90 y -","90-120","&gt;120","")</f>
        <v>90 y -</v>
      </c>
      <c r="Y530" s="146" t="s">
        <v>63</v>
      </c>
      <c r="Z530" s="146" t="s">
        <v>65</v>
      </c>
      <c r="AA530" s="146" t="s">
        <v>65</v>
      </c>
      <c r="AB530" s="146" t="s">
        <v>63</v>
      </c>
      <c r="AC530" s="146" t="s">
        <v>72</v>
      </c>
      <c r="AD530" s="196" t="s">
        <v>67</v>
      </c>
      <c r="AE530" s="197"/>
      <c r="AF530" s="197"/>
      <c r="AG530" s="219"/>
      <c r="AH530" s="219" t="s">
        <v>1428</v>
      </c>
      <c r="AI530" s="197"/>
      <c r="AJ530" s="218">
        <v>109</v>
      </c>
      <c r="AK530" s="147">
        <v>43013</v>
      </c>
      <c r="AL530" s="146">
        <v>141</v>
      </c>
      <c r="AM530" s="146">
        <v>75</v>
      </c>
      <c r="AN530" s="178" t="str">
        <f>CHOOSE(MATCH(AM:AM,{0,1,100,800000000}),"VACIO","100 y -","100 y +","")</f>
        <v>100 y -</v>
      </c>
      <c r="AO530" s="146">
        <v>56</v>
      </c>
      <c r="AP530" s="146">
        <v>49</v>
      </c>
      <c r="AQ530" s="146">
        <v>5.9</v>
      </c>
      <c r="AR530" s="178" t="str">
        <f>CHOOSE(MATCH(AQ:AQ,{0,1,7,8,9,12,30}),"VACIO","7 y -","7-8","8-9","9-12","&gt;12","")</f>
        <v>7 y -</v>
      </c>
      <c r="AS530" s="146">
        <v>13</v>
      </c>
      <c r="AT530" s="178" t="str">
        <f>CHOOSE(MATCH(AS:AS,{0,0.1,30,80000000}),"VACIO","30 y -","30 y +","")</f>
        <v>30 y -</v>
      </c>
      <c r="AU530" s="146">
        <v>1.7</v>
      </c>
      <c r="AV530" s="236">
        <f>IFERROR(AS:AS/AU:AU,"")</f>
        <v>7.64705882352941</v>
      </c>
      <c r="AW530" s="178" t="str">
        <f>CHOOSE(MATCH(AV:AV,{0,0.1,30,80000000}),"VACIO","30 y -","30 y +","")</f>
        <v>30 y -</v>
      </c>
      <c r="AX530" s="242">
        <v>37</v>
      </c>
      <c r="AY530" s="178" t="str">
        <f ca="1">CHOOSE(MATCH(AX:AX,{0,1,15,30,45,60,80000000}),"VACIO","15 y -","15-29","30-44","45-59","60 y +","")</f>
        <v>30-44</v>
      </c>
      <c r="AZ530" s="146"/>
      <c r="BA530" s="147"/>
      <c r="BB530" s="247" t="str">
        <f ca="1" t="shared" si="46"/>
        <v>No Vigente</v>
      </c>
      <c r="BC530" s="146"/>
      <c r="BD530" s="147">
        <v>43311</v>
      </c>
      <c r="BE530" s="147">
        <v>43497</v>
      </c>
      <c r="BF530" s="251" t="str">
        <f ca="1" t="shared" si="48"/>
        <v>pasivo</v>
      </c>
      <c r="BG530" s="196"/>
    </row>
    <row r="531" s="129" customFormat="1" customHeight="1" spans="1:59">
      <c r="A531" s="145" t="s">
        <v>1429</v>
      </c>
      <c r="B531" s="146" t="s">
        <v>1430</v>
      </c>
      <c r="C531" s="146">
        <v>3282</v>
      </c>
      <c r="D531" s="147">
        <v>21070</v>
      </c>
      <c r="E531" s="175">
        <f ca="1" t="shared" si="47"/>
        <v>43990</v>
      </c>
      <c r="F531" s="176">
        <f ca="1" t="shared" si="49"/>
        <v>22920</v>
      </c>
      <c r="G531" s="177">
        <f ca="1" t="shared" si="50"/>
        <v>62</v>
      </c>
      <c r="H53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31" s="146">
        <v>1</v>
      </c>
      <c r="J531" s="147">
        <v>40213</v>
      </c>
      <c r="K531" s="146" t="s">
        <v>101</v>
      </c>
      <c r="L531" s="146" t="s">
        <v>70</v>
      </c>
      <c r="M531" s="146"/>
      <c r="N531" s="146" t="s">
        <v>62</v>
      </c>
      <c r="O531" s="146" t="s">
        <v>62</v>
      </c>
      <c r="P531" s="143" t="s">
        <v>63</v>
      </c>
      <c r="Q531" s="143" t="s">
        <v>63</v>
      </c>
      <c r="R531" s="146">
        <v>66.5</v>
      </c>
      <c r="S531" s="146">
        <v>66</v>
      </c>
      <c r="T531" s="146" t="s">
        <v>76</v>
      </c>
      <c r="U531" s="146">
        <v>120</v>
      </c>
      <c r="V531" s="178" t="str">
        <f>CHOOSE(MATCH(U:U,{0,1,140,150,160,800000000}),"VACIO","140 y -","140-150","150-160","&gt;160","")</f>
        <v>140 y -</v>
      </c>
      <c r="W531" s="146">
        <v>60</v>
      </c>
      <c r="X531" s="178" t="str">
        <f>CHOOSE(MATCH(W:W,{0,1,90,120,800000000}),"VACIO","90 y -","90-120","&gt;120","")</f>
        <v>90 y -</v>
      </c>
      <c r="Y531" s="146" t="s">
        <v>63</v>
      </c>
      <c r="Z531" s="146" t="s">
        <v>63</v>
      </c>
      <c r="AA531" s="146" t="s">
        <v>65</v>
      </c>
      <c r="AB531" s="146" t="s">
        <v>65</v>
      </c>
      <c r="AC531" s="146" t="s">
        <v>66</v>
      </c>
      <c r="AD531" s="196" t="s">
        <v>73</v>
      </c>
      <c r="AE531" s="198">
        <v>43690</v>
      </c>
      <c r="AF531" s="197" t="s">
        <v>74</v>
      </c>
      <c r="AG531" s="219" t="s">
        <v>63</v>
      </c>
      <c r="AH531" s="219"/>
      <c r="AI531" s="197"/>
      <c r="AJ531" s="218">
        <v>70</v>
      </c>
      <c r="AK531" s="147">
        <v>43837</v>
      </c>
      <c r="AL531" s="146">
        <v>141</v>
      </c>
      <c r="AM531" s="146">
        <v>31</v>
      </c>
      <c r="AN531" s="178" t="str">
        <f>CHOOSE(MATCH(AM:AM,{0,1,100,800000000}),"VACIO","100 y -","100 y +","")</f>
        <v>100 y -</v>
      </c>
      <c r="AO531" s="146">
        <v>71</v>
      </c>
      <c r="AP531" s="146">
        <v>190</v>
      </c>
      <c r="AQ531" s="146">
        <v>5.9</v>
      </c>
      <c r="AR531" s="178" t="str">
        <f>CHOOSE(MATCH(AQ:AQ,{0,1,7,8,9,12,30}),"VACIO","7 y -","7-8","8-9","9-12","&gt;12","")</f>
        <v>7 y -</v>
      </c>
      <c r="AS531" s="146">
        <v>10</v>
      </c>
      <c r="AT531" s="178" t="str">
        <f>CHOOSE(MATCH(AS:AS,{0,0.1,30,80000000}),"VACIO","30 y -","30 y +","")</f>
        <v>30 y -</v>
      </c>
      <c r="AU531" s="146">
        <v>0.6</v>
      </c>
      <c r="AV531" s="236">
        <v>6.92</v>
      </c>
      <c r="AW531" s="178" t="str">
        <f>CHOOSE(MATCH(AV:AV,{0,0.1,30,80000000}),"VACIO","30 y -","30 y +","")</f>
        <v>30 y -</v>
      </c>
      <c r="AX531" s="242">
        <v>107</v>
      </c>
      <c r="AY531" s="178" t="str">
        <f ca="1">CHOOSE(MATCH(AX:AX,{0,1,15,30,45,60,80000000}),"VACIO","15 y -","15-29","30-44","45-59","60 y +","")</f>
        <v>60 y +</v>
      </c>
      <c r="AZ531" s="146"/>
      <c r="BA531" s="147"/>
      <c r="BB531" s="247" t="str">
        <f ca="1" t="shared" si="46"/>
        <v>No Vigente</v>
      </c>
      <c r="BC531" s="146" t="s">
        <v>77</v>
      </c>
      <c r="BD531" s="147">
        <v>43867</v>
      </c>
      <c r="BE531" s="147">
        <v>44044</v>
      </c>
      <c r="BF531" s="251" t="str">
        <f ca="1" t="shared" si="48"/>
        <v>activo</v>
      </c>
      <c r="BG531" s="196"/>
    </row>
    <row r="532" s="52" customFormat="1" ht="15" customHeight="1" spans="1:59">
      <c r="A532" s="148" t="s">
        <v>1431</v>
      </c>
      <c r="B532" s="149" t="s">
        <v>1432</v>
      </c>
      <c r="C532" s="149">
        <v>343</v>
      </c>
      <c r="D532" s="150">
        <v>18362</v>
      </c>
      <c r="E532" s="175">
        <f ca="1" t="shared" si="47"/>
        <v>43990</v>
      </c>
      <c r="F532" s="176">
        <f ca="1" t="shared" si="49"/>
        <v>25628</v>
      </c>
      <c r="G532" s="64">
        <f ca="1" t="shared" si="50"/>
        <v>70</v>
      </c>
      <c r="H532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32" s="149">
        <v>1</v>
      </c>
      <c r="J532" s="150">
        <v>39923</v>
      </c>
      <c r="K532" s="149" t="s">
        <v>101</v>
      </c>
      <c r="L532" s="149" t="s">
        <v>102</v>
      </c>
      <c r="M532" s="149" t="s">
        <v>1433</v>
      </c>
      <c r="N532" s="149" t="s">
        <v>62</v>
      </c>
      <c r="O532" s="149" t="s">
        <v>62</v>
      </c>
      <c r="P532" s="56" t="s">
        <v>63</v>
      </c>
      <c r="Q532" s="56" t="s">
        <v>63</v>
      </c>
      <c r="R532" s="149">
        <v>65.5</v>
      </c>
      <c r="S532" s="149">
        <v>76</v>
      </c>
      <c r="T532" s="149" t="s">
        <v>64</v>
      </c>
      <c r="U532" s="149">
        <v>158</v>
      </c>
      <c r="V532" s="178" t="str">
        <f>CHOOSE(MATCH(U:U,{0,1,140,150,160,800000000}),"VACIO","140 y -","140-150","150-160","&gt;160","")</f>
        <v>150-160</v>
      </c>
      <c r="W532" s="149">
        <v>140</v>
      </c>
      <c r="X532" s="178" t="str">
        <f>CHOOSE(MATCH(W:W,{0,1,90,120,800000000}),"VACIO","90 y -","90-120","&gt;120","")</f>
        <v>&gt;120</v>
      </c>
      <c r="Y532" s="149" t="s">
        <v>63</v>
      </c>
      <c r="Z532" s="149" t="s">
        <v>65</v>
      </c>
      <c r="AA532" s="149" t="s">
        <v>65</v>
      </c>
      <c r="AB532" s="149" t="s">
        <v>65</v>
      </c>
      <c r="AC532" s="149" t="s">
        <v>72</v>
      </c>
      <c r="AD532" s="199" t="s">
        <v>73</v>
      </c>
      <c r="AE532" s="201">
        <v>42906</v>
      </c>
      <c r="AF532" s="200" t="s">
        <v>74</v>
      </c>
      <c r="AG532" s="220" t="s">
        <v>63</v>
      </c>
      <c r="AH532" s="220" t="s">
        <v>1434</v>
      </c>
      <c r="AI532" s="201">
        <v>43503</v>
      </c>
      <c r="AJ532" s="221">
        <v>133</v>
      </c>
      <c r="AK532" s="150">
        <v>43531</v>
      </c>
      <c r="AL532" s="149">
        <v>140</v>
      </c>
      <c r="AM532" s="149">
        <v>67</v>
      </c>
      <c r="AN532" s="178" t="str">
        <f>CHOOSE(MATCH(AM:AM,{0,1,100,800000000}),"VACIO","100 y -","100 y +","")</f>
        <v>100 y -</v>
      </c>
      <c r="AO532" s="149">
        <v>37</v>
      </c>
      <c r="AP532" s="149">
        <v>190</v>
      </c>
      <c r="AQ532" s="149">
        <v>6.5</v>
      </c>
      <c r="AR532" s="178" t="str">
        <f>CHOOSE(MATCH(AQ:AQ,{0,1,7,8,9,12,30}),"VACIO","7 y -","7-8","8-9","9-12","&gt;12","")</f>
        <v>7 y -</v>
      </c>
      <c r="AS532" s="149">
        <v>320</v>
      </c>
      <c r="AT532" s="178" t="str">
        <f>CHOOSE(MATCH(AS:AS,{0,0.1,30,80000000}),"VACIO","30 y -","30 y +","")</f>
        <v>30 y +</v>
      </c>
      <c r="AU532" s="149">
        <v>2.4</v>
      </c>
      <c r="AV532" s="81"/>
      <c r="AW532" s="178" t="str">
        <f>CHOOSE(MATCH(AV:AV,{0,0.1,30,80000000}),"VACIO","30 y -","30 y +","")</f>
        <v>VACIO</v>
      </c>
      <c r="AX532" s="83">
        <v>26</v>
      </c>
      <c r="AY532" s="178" t="str">
        <f ca="1">CHOOSE(MATCH(AX:AX,{0,1,15,30,45,60,80000000}),"VACIO","15 y -","15-29","30-44","45-59","60 y +","")</f>
        <v>15-29</v>
      </c>
      <c r="AZ532" s="149" t="s">
        <v>76</v>
      </c>
      <c r="BA532" s="150">
        <v>42058</v>
      </c>
      <c r="BB532" s="85" t="str">
        <f ca="1" t="shared" si="46"/>
        <v>No Vigente</v>
      </c>
      <c r="BC532" s="149" t="s">
        <v>77</v>
      </c>
      <c r="BD532" s="150">
        <v>43669</v>
      </c>
      <c r="BE532" s="150">
        <v>43862</v>
      </c>
      <c r="BF532" s="252" t="str">
        <f ca="1" t="shared" si="48"/>
        <v>activo</v>
      </c>
      <c r="BG532" s="199"/>
    </row>
    <row r="533" s="129" customFormat="1" ht="15" customHeight="1" spans="1:59">
      <c r="A533" s="145" t="s">
        <v>1435</v>
      </c>
      <c r="B533" s="146" t="s">
        <v>1436</v>
      </c>
      <c r="C533" s="146">
        <v>5568</v>
      </c>
      <c r="D533" s="147">
        <v>17465</v>
      </c>
      <c r="E533" s="175">
        <f ca="1" t="shared" si="47"/>
        <v>43990</v>
      </c>
      <c r="F533" s="176">
        <f ca="1" t="shared" si="49"/>
        <v>26525</v>
      </c>
      <c r="G533" s="177">
        <f ca="1" t="shared" si="50"/>
        <v>72</v>
      </c>
      <c r="H53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33" s="146">
        <v>1</v>
      </c>
      <c r="J533" s="147">
        <v>40584</v>
      </c>
      <c r="K533" s="146" t="s">
        <v>59</v>
      </c>
      <c r="L533" s="146" t="s">
        <v>102</v>
      </c>
      <c r="M533" s="146"/>
      <c r="N533" s="146" t="s">
        <v>62</v>
      </c>
      <c r="O533" s="146" t="s">
        <v>62</v>
      </c>
      <c r="P533" s="143" t="s">
        <v>63</v>
      </c>
      <c r="Q533" s="143" t="s">
        <v>63</v>
      </c>
      <c r="R533" s="146">
        <v>86.5</v>
      </c>
      <c r="S533" s="146">
        <v>82.5</v>
      </c>
      <c r="T533" s="146" t="s">
        <v>64</v>
      </c>
      <c r="U533" s="146">
        <v>150</v>
      </c>
      <c r="V533" s="178" t="str">
        <f>CHOOSE(MATCH(U:U,{0;1;140;150;160;800000000}),"VACIO","140 y -","140-150","150-160","&gt;160","")</f>
        <v>150-160</v>
      </c>
      <c r="W533" s="146">
        <v>84</v>
      </c>
      <c r="X533" s="178" t="str">
        <f>CHOOSE(MATCH(W:W,{0,1,90,120,800000000}),"VACIO","90 y -","90-120","&gt;120","")</f>
        <v>90 y -</v>
      </c>
      <c r="Y533" s="146" t="s">
        <v>65</v>
      </c>
      <c r="Z533" s="146" t="s">
        <v>63</v>
      </c>
      <c r="AA533" s="146" t="s">
        <v>65</v>
      </c>
      <c r="AB533" s="146" t="s">
        <v>65</v>
      </c>
      <c r="AC533" s="146" t="s">
        <v>72</v>
      </c>
      <c r="AD533" s="196" t="s">
        <v>73</v>
      </c>
      <c r="AE533" s="198">
        <v>43578</v>
      </c>
      <c r="AF533" s="197" t="s">
        <v>333</v>
      </c>
      <c r="AG533" s="219" t="s">
        <v>63</v>
      </c>
      <c r="AH533" s="219" t="s">
        <v>1437</v>
      </c>
      <c r="AI533" s="198">
        <v>43907</v>
      </c>
      <c r="AJ533" s="218">
        <v>231</v>
      </c>
      <c r="AK533" s="147">
        <v>43756</v>
      </c>
      <c r="AL533" s="146">
        <v>220</v>
      </c>
      <c r="AM533" s="146">
        <v>72</v>
      </c>
      <c r="AN533" s="178" t="str">
        <f>CHOOSE(MATCH(AM:AM,{0,1,100,800000000}),"VACIO","100 y -","100 y +","")</f>
        <v>100 y -</v>
      </c>
      <c r="AO533" s="146">
        <v>59</v>
      </c>
      <c r="AP533" s="146">
        <v>105</v>
      </c>
      <c r="AQ533" s="146">
        <v>11.7</v>
      </c>
      <c r="AR533" s="178" t="str">
        <f>CHOOSE(MATCH(AQ:AQ,{0;1;7;8;9;12;30}),"VACIO","7 y -","7-8","8-9","9-12","&gt;12","")</f>
        <v>9-12</v>
      </c>
      <c r="AS533" s="146">
        <v>70</v>
      </c>
      <c r="AT533" s="178" t="str">
        <f>CHOOSE(MATCH(AS:AS,{0,0.1,30,80000000}),"VACIO","30 y -","30 y +","")</f>
        <v>30 y +</v>
      </c>
      <c r="AU533" s="146">
        <v>0.7</v>
      </c>
      <c r="AV533" s="236">
        <v>122</v>
      </c>
      <c r="AW533" s="178" t="str">
        <f>CHOOSE(MATCH(AV:AV,{0,0.1,30,80000000}),"VACIO","30 y -","30 y +","")</f>
        <v>30 y +</v>
      </c>
      <c r="AX533" s="242">
        <v>87</v>
      </c>
      <c r="AY533" s="178" t="str">
        <f ca="1">CHOOSE(MATCH(AX:AX,{0,1,15,30,45,60,80000000}),"VACIO","15 y -","15-29","30-44","45-59","60 y +","")</f>
        <v>60 y +</v>
      </c>
      <c r="AZ533" s="146" t="s">
        <v>76</v>
      </c>
      <c r="BA533" s="147">
        <v>43217</v>
      </c>
      <c r="BB533" s="247" t="str">
        <f ca="1" t="shared" si="46"/>
        <v>No Vigente</v>
      </c>
      <c r="BC533" s="146" t="s">
        <v>77</v>
      </c>
      <c r="BD533" s="147">
        <v>43907</v>
      </c>
      <c r="BE533" s="144">
        <v>43891</v>
      </c>
      <c r="BF533" s="251" t="str">
        <f ca="1" t="shared" si="48"/>
        <v>activo</v>
      </c>
      <c r="BG533" s="208"/>
    </row>
    <row r="534" s="52" customFormat="1" ht="15" customHeight="1" spans="1:59">
      <c r="A534" s="148" t="s">
        <v>1438</v>
      </c>
      <c r="B534" s="149" t="s">
        <v>1439</v>
      </c>
      <c r="C534" s="149">
        <v>638</v>
      </c>
      <c r="D534" s="150">
        <v>18605</v>
      </c>
      <c r="E534" s="175">
        <f ca="1" t="shared" si="47"/>
        <v>43990</v>
      </c>
      <c r="F534" s="176">
        <f ca="1" t="shared" si="49"/>
        <v>25385</v>
      </c>
      <c r="G534" s="64">
        <f ca="1" t="shared" si="50"/>
        <v>69</v>
      </c>
      <c r="H534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34" s="149">
        <v>1</v>
      </c>
      <c r="J534" s="150">
        <v>39372</v>
      </c>
      <c r="K534" s="149" t="s">
        <v>59</v>
      </c>
      <c r="L534" s="149" t="s">
        <v>102</v>
      </c>
      <c r="M534" s="149" t="s">
        <v>149</v>
      </c>
      <c r="N534" s="149" t="s">
        <v>62</v>
      </c>
      <c r="O534" s="149" t="s">
        <v>62</v>
      </c>
      <c r="P534" s="56" t="s">
        <v>63</v>
      </c>
      <c r="Q534" s="56" t="s">
        <v>63</v>
      </c>
      <c r="R534" s="149">
        <v>75.5</v>
      </c>
      <c r="S534" s="149">
        <v>75.5</v>
      </c>
      <c r="T534" s="149" t="s">
        <v>85</v>
      </c>
      <c r="U534" s="149">
        <v>182</v>
      </c>
      <c r="V534" s="178" t="str">
        <f>CHOOSE(MATCH(U:U,{0,1,140,150,160,800000000}),"VACIO","140 y -","140-150","150-160","&gt;160","")</f>
        <v>&gt;160</v>
      </c>
      <c r="W534" s="149">
        <v>120</v>
      </c>
      <c r="X534" s="178" t="str">
        <f>CHOOSE(MATCH(W:W,{0,1,90,120,800000000}),"VACIO","90 y -","90-120","&gt;120","")</f>
        <v>&gt;120</v>
      </c>
      <c r="Y534" s="149" t="s">
        <v>93</v>
      </c>
      <c r="Z534" s="149" t="s">
        <v>65</v>
      </c>
      <c r="AA534" s="149" t="s">
        <v>65</v>
      </c>
      <c r="AB534" s="149" t="s">
        <v>63</v>
      </c>
      <c r="AC534" s="149" t="s">
        <v>72</v>
      </c>
      <c r="AD534" s="199" t="s">
        <v>73</v>
      </c>
      <c r="AE534" s="201">
        <v>43487</v>
      </c>
      <c r="AF534" s="200" t="s">
        <v>333</v>
      </c>
      <c r="AG534" s="220" t="s">
        <v>63</v>
      </c>
      <c r="AH534" s="220"/>
      <c r="AI534" s="200"/>
      <c r="AJ534" s="221">
        <v>102</v>
      </c>
      <c r="AK534" s="150">
        <v>43328</v>
      </c>
      <c r="AL534" s="149">
        <v>321</v>
      </c>
      <c r="AM534" s="149">
        <v>207</v>
      </c>
      <c r="AN534" s="178" t="str">
        <f>CHOOSE(MATCH(AM:AM,{0,1,100,800000000}),"VACIO","100 y -","100 y +","")</f>
        <v>100 y +</v>
      </c>
      <c r="AO534" s="149">
        <v>50</v>
      </c>
      <c r="AP534" s="149">
        <v>317</v>
      </c>
      <c r="AQ534" s="149">
        <v>8.6</v>
      </c>
      <c r="AR534" s="178" t="str">
        <f>CHOOSE(MATCH(AQ:AQ,{0,1,7,8,9,12,30}),"VACIO","7 y -","7-8","8-9","9-12","&gt;12","")</f>
        <v>8-9</v>
      </c>
      <c r="AS534" s="149">
        <v>500</v>
      </c>
      <c r="AT534" s="178" t="str">
        <f>CHOOSE(MATCH(AS:AS,{0,0.1,30,80000000}),"VACIO","30 y -","30 y +","")</f>
        <v>30 y +</v>
      </c>
      <c r="AU534" s="149">
        <v>1.3</v>
      </c>
      <c r="AV534" s="81">
        <v>1012</v>
      </c>
      <c r="AW534" s="178" t="str">
        <f>CHOOSE(MATCH(AV:AV,{0,0.1,30,80000000}),"VACIO","30 y -","30 y +","")</f>
        <v>30 y +</v>
      </c>
      <c r="AX534" s="83">
        <v>42</v>
      </c>
      <c r="AY534" s="178" t="str">
        <f ca="1">CHOOSE(MATCH(AX:AX,{0,1,15,30,45,60,80000000}),"VACIO","15 y -","15-29","30-44","45-59","60 y +","")</f>
        <v>30-44</v>
      </c>
      <c r="AZ534" s="149"/>
      <c r="BA534" s="150">
        <v>43538</v>
      </c>
      <c r="BB534" s="85" t="str">
        <f ca="1" t="shared" si="46"/>
        <v>No Vigente</v>
      </c>
      <c r="BC534" s="149" t="s">
        <v>218</v>
      </c>
      <c r="BD534" s="150">
        <v>43626</v>
      </c>
      <c r="BE534" s="150"/>
      <c r="BF534" s="252" t="str">
        <f ca="1" t="shared" si="48"/>
        <v>pasivo</v>
      </c>
      <c r="BG534" s="199"/>
    </row>
    <row r="535" s="129" customFormat="1" ht="15" customHeight="1" spans="1:59">
      <c r="A535" s="145" t="s">
        <v>1440</v>
      </c>
      <c r="B535" s="146" t="s">
        <v>1441</v>
      </c>
      <c r="C535" s="146">
        <v>5331</v>
      </c>
      <c r="D535" s="147">
        <v>24268</v>
      </c>
      <c r="E535" s="175">
        <f ca="1" t="shared" si="47"/>
        <v>43990</v>
      </c>
      <c r="F535" s="176">
        <f ca="1" t="shared" si="49"/>
        <v>19722</v>
      </c>
      <c r="G535" s="177">
        <f ca="1" t="shared" si="50"/>
        <v>53</v>
      </c>
      <c r="H535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35" s="146">
        <v>1</v>
      </c>
      <c r="J535" s="147">
        <v>40387</v>
      </c>
      <c r="K535" s="146" t="s">
        <v>101</v>
      </c>
      <c r="L535" s="146" t="s">
        <v>60</v>
      </c>
      <c r="M535" s="146" t="s">
        <v>149</v>
      </c>
      <c r="N535" s="146" t="s">
        <v>62</v>
      </c>
      <c r="O535" s="146" t="s">
        <v>62</v>
      </c>
      <c r="P535" s="143" t="s">
        <v>63</v>
      </c>
      <c r="Q535" s="143" t="s">
        <v>63</v>
      </c>
      <c r="R535" s="146">
        <v>94</v>
      </c>
      <c r="S535" s="146">
        <v>96</v>
      </c>
      <c r="T535" s="146" t="s">
        <v>64</v>
      </c>
      <c r="U535" s="146">
        <v>128</v>
      </c>
      <c r="V535" s="178" t="str">
        <f>CHOOSE(MATCH(U:U,{0,1,140,150,160,800000000}),"VACIO","140 y -","140-150","150-160","&gt;160","")</f>
        <v>140 y -</v>
      </c>
      <c r="W535" s="146">
        <v>86</v>
      </c>
      <c r="X535" s="178" t="str">
        <f>CHOOSE(MATCH(W:W,{0;1;90;120;800000000}),"VACIO","90 y -","90-120","&gt;120","")</f>
        <v>90 y -</v>
      </c>
      <c r="Y535" s="146" t="s">
        <v>63</v>
      </c>
      <c r="Z535" s="146" t="s">
        <v>65</v>
      </c>
      <c r="AA535" s="146" t="s">
        <v>65</v>
      </c>
      <c r="AB535" s="146" t="s">
        <v>65</v>
      </c>
      <c r="AC535" s="146" t="s">
        <v>72</v>
      </c>
      <c r="AD535" s="196" t="s">
        <v>67</v>
      </c>
      <c r="AE535" s="197"/>
      <c r="AF535" s="197"/>
      <c r="AG535" s="219"/>
      <c r="AH535" s="219"/>
      <c r="AI535" s="197"/>
      <c r="AJ535" s="218">
        <v>103</v>
      </c>
      <c r="AK535" s="147">
        <v>43390</v>
      </c>
      <c r="AL535" s="146">
        <v>176</v>
      </c>
      <c r="AM535" s="146">
        <v>110</v>
      </c>
      <c r="AN535" s="178" t="str">
        <f>CHOOSE(MATCH(AM:AM,{0,1,100,800000000}),"VACIO","100 y -","100 y +","")</f>
        <v>100 y +</v>
      </c>
      <c r="AO535" s="146">
        <v>48</v>
      </c>
      <c r="AP535" s="146">
        <v>88</v>
      </c>
      <c r="AQ535" s="146"/>
      <c r="AR535" s="178" t="str">
        <f>CHOOSE(MATCH(AQ:AQ,{0,1,7,8,9,12,30}),"VACIO","7 y -","7-8","8-9","9-12","&gt;12","")</f>
        <v>VACIO</v>
      </c>
      <c r="AS535" s="146">
        <v>1</v>
      </c>
      <c r="AT535" s="178" t="str">
        <f>CHOOSE(MATCH(AS:AS,{0,0.1,30,80000000}),"VACIO","30 y -","30 y +","")</f>
        <v>30 y -</v>
      </c>
      <c r="AU535" s="146">
        <v>0.9</v>
      </c>
      <c r="AV535" s="236">
        <f>IFERROR(AS:AS/AU:AU,"")</f>
        <v>1.11111111111111</v>
      </c>
      <c r="AW535" s="178" t="str">
        <f>CHOOSE(MATCH(AV:AV,{0,0.1,30,80000000}),"VACIO","30 y -","30 y +","")</f>
        <v>30 y -</v>
      </c>
      <c r="AX535" s="242">
        <v>97</v>
      </c>
      <c r="AY535" s="178" t="str">
        <f ca="1">CHOOSE(MATCH(AX:AX,{0,1,15,30,45,60,80000000}),"VACIO","15 y -","15-29","30-44","45-59","60 y +","")</f>
        <v>60 y +</v>
      </c>
      <c r="AZ535" s="146" t="s">
        <v>76</v>
      </c>
      <c r="BA535" s="147"/>
      <c r="BB535" s="247" t="str">
        <f ca="1" t="shared" si="46"/>
        <v>No Vigente</v>
      </c>
      <c r="BC535" s="146"/>
      <c r="BD535" s="147">
        <v>43503</v>
      </c>
      <c r="BE535" s="147">
        <v>43770</v>
      </c>
      <c r="BF535" s="251" t="str">
        <f ca="1" t="shared" si="48"/>
        <v>activo</v>
      </c>
      <c r="BG535" s="196"/>
    </row>
    <row r="536" s="129" customFormat="1" ht="15" customHeight="1" spans="1:59">
      <c r="A536" s="145" t="s">
        <v>1442</v>
      </c>
      <c r="B536" s="146" t="s">
        <v>1443</v>
      </c>
      <c r="C536" s="146">
        <v>311</v>
      </c>
      <c r="D536" s="147">
        <v>12444</v>
      </c>
      <c r="E536" s="175">
        <f ca="1" t="shared" si="47"/>
        <v>43990</v>
      </c>
      <c r="F536" s="176">
        <f ca="1" t="shared" si="49"/>
        <v>31546</v>
      </c>
      <c r="G536" s="177">
        <f ca="1" t="shared" si="50"/>
        <v>86</v>
      </c>
      <c r="H536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536" s="146">
        <v>1</v>
      </c>
      <c r="J536" s="147">
        <v>39086</v>
      </c>
      <c r="K536" s="146" t="s">
        <v>59</v>
      </c>
      <c r="L536" s="146" t="s">
        <v>60</v>
      </c>
      <c r="M536" s="146" t="s">
        <v>1444</v>
      </c>
      <c r="N536" s="146"/>
      <c r="O536" s="146"/>
      <c r="P536" s="143" t="s">
        <v>63</v>
      </c>
      <c r="Q536" s="143" t="s">
        <v>63</v>
      </c>
      <c r="R536" s="146">
        <v>52</v>
      </c>
      <c r="S536" s="146">
        <v>54</v>
      </c>
      <c r="T536" s="146" t="s">
        <v>76</v>
      </c>
      <c r="U536" s="146">
        <v>130</v>
      </c>
      <c r="V536" s="178" t="str">
        <f>CHOOSE(MATCH(U:U,{0;1;140;150;160;800000000}),"VACIO","140 y -","140-150","150-160","&gt;160","")</f>
        <v>140 y -</v>
      </c>
      <c r="W536" s="146">
        <v>80</v>
      </c>
      <c r="X536" s="178" t="str">
        <f>CHOOSE(MATCH(W:W,{0,1,90,120,800000000}),"VACIO","90 y -","90-120","&gt;120","")</f>
        <v>90 y -</v>
      </c>
      <c r="Y536" s="146" t="s">
        <v>63</v>
      </c>
      <c r="Z536" s="146" t="s">
        <v>65</v>
      </c>
      <c r="AA536" s="146" t="s">
        <v>63</v>
      </c>
      <c r="AB536" s="146" t="s">
        <v>63</v>
      </c>
      <c r="AC536" s="146" t="s">
        <v>72</v>
      </c>
      <c r="AD536" s="196" t="s">
        <v>74</v>
      </c>
      <c r="AE536" s="197"/>
      <c r="AF536" s="197"/>
      <c r="AG536" s="219" t="s">
        <v>63</v>
      </c>
      <c r="AH536" s="219"/>
      <c r="AI536" s="197"/>
      <c r="AJ536" s="218">
        <v>95</v>
      </c>
      <c r="AK536" s="147">
        <v>43826</v>
      </c>
      <c r="AL536" s="146">
        <v>202</v>
      </c>
      <c r="AM536" s="146">
        <v>119</v>
      </c>
      <c r="AN536" s="178" t="str">
        <f>CHOOSE(MATCH(AM:AM,{0,1,100,800000000}),"VACIO","100 y -","100 y +","")</f>
        <v>100 y +</v>
      </c>
      <c r="AO536" s="146">
        <v>61</v>
      </c>
      <c r="AP536" s="146">
        <v>107</v>
      </c>
      <c r="AQ536" s="146"/>
      <c r="AR536" s="178" t="str">
        <f>CHOOSE(MATCH(AQ:AQ,{0,1,7,8,9,12,30}),"VACIO","7 y -","7-8","8-9","9-12","&gt;12","")</f>
        <v>VACIO</v>
      </c>
      <c r="AS536" s="146">
        <v>1</v>
      </c>
      <c r="AT536" s="178" t="str">
        <f>CHOOSE(MATCH(AS:AS,{0,0.1,30,80000000}),"VACIO","30 y -","30 y +","")</f>
        <v>30 y -</v>
      </c>
      <c r="AU536" s="146">
        <v>1</v>
      </c>
      <c r="AV536" s="236">
        <v>0.7</v>
      </c>
      <c r="AW536" s="178" t="str">
        <f>CHOOSE(MATCH(AV:AV,{0,0.1,30,80000000}),"VACIO","30 y -","30 y +","")</f>
        <v>30 y -</v>
      </c>
      <c r="AX536" s="242">
        <v>51</v>
      </c>
      <c r="AY536" s="178" t="str">
        <f ca="1">CHOOSE(MATCH(AX:AX,{0,1,15,30,45,60,80000000}),"VACIO","15 y -","15-29","30-44","45-59","60 y +","")</f>
        <v>45-59</v>
      </c>
      <c r="AZ536" s="146" t="s">
        <v>76</v>
      </c>
      <c r="BA536" s="147"/>
      <c r="BB536" s="247" t="str">
        <f ca="1" t="shared" si="46"/>
        <v>No Vigente</v>
      </c>
      <c r="BC536" s="146"/>
      <c r="BD536" s="147">
        <v>43843</v>
      </c>
      <c r="BE536" s="144">
        <v>44197</v>
      </c>
      <c r="BF536" s="251" t="str">
        <f ca="1" t="shared" ref="BF536:BF567" si="51">IF((E:E-BE:BE)&lt;395,"activo","pasivo")</f>
        <v>activo</v>
      </c>
      <c r="BG536" s="196"/>
    </row>
    <row r="537" s="129" customFormat="1" ht="15" customHeight="1" spans="1:59">
      <c r="A537" s="142" t="s">
        <v>1445</v>
      </c>
      <c r="B537" s="143" t="s">
        <v>1446</v>
      </c>
      <c r="C537" s="143">
        <v>40</v>
      </c>
      <c r="D537" s="144">
        <v>22807</v>
      </c>
      <c r="E537" s="175">
        <f ca="1" t="shared" si="47"/>
        <v>43990</v>
      </c>
      <c r="F537" s="176">
        <f ca="1" t="shared" si="49"/>
        <v>21183</v>
      </c>
      <c r="G537" s="177">
        <f ca="1" t="shared" si="50"/>
        <v>57</v>
      </c>
      <c r="H53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37" s="143">
        <v>1</v>
      </c>
      <c r="J537" s="144">
        <v>42899</v>
      </c>
      <c r="K537" s="143" t="s">
        <v>59</v>
      </c>
      <c r="L537" s="143" t="s">
        <v>60</v>
      </c>
      <c r="M537" s="143"/>
      <c r="N537" s="143"/>
      <c r="O537" s="143"/>
      <c r="P537" s="143" t="s">
        <v>63</v>
      </c>
      <c r="Q537" s="143" t="s">
        <v>63</v>
      </c>
      <c r="R537" s="143">
        <v>70.1</v>
      </c>
      <c r="S537" s="143">
        <v>72</v>
      </c>
      <c r="T537" s="143" t="s">
        <v>64</v>
      </c>
      <c r="U537" s="143">
        <v>130</v>
      </c>
      <c r="V537" s="178" t="str">
        <f>CHOOSE(MATCH(U:U,{0,1,140,150,160,800000000}),"VACIO","140 y -","140-150","150-160","&gt;160","")</f>
        <v>140 y -</v>
      </c>
      <c r="W537" s="143">
        <v>90</v>
      </c>
      <c r="X537" s="178" t="str">
        <f>CHOOSE(MATCH(W:W,{0;1;90;120;800000000}),"VACIO","90 y -","90-120","&gt;120","")</f>
        <v>90-120</v>
      </c>
      <c r="Y537" s="143" t="s">
        <v>63</v>
      </c>
      <c r="Z537" s="143" t="s">
        <v>65</v>
      </c>
      <c r="AA537" s="143" t="s">
        <v>63</v>
      </c>
      <c r="AB537" s="143" t="s">
        <v>63</v>
      </c>
      <c r="AC537" s="143" t="s">
        <v>72</v>
      </c>
      <c r="AD537" s="193" t="s">
        <v>74</v>
      </c>
      <c r="AE537" s="195"/>
      <c r="AF537" s="195"/>
      <c r="AG537" s="216"/>
      <c r="AH537" s="216"/>
      <c r="AI537" s="195"/>
      <c r="AJ537" s="217">
        <v>104</v>
      </c>
      <c r="AK537" s="144">
        <v>43381</v>
      </c>
      <c r="AL537" s="143">
        <v>208</v>
      </c>
      <c r="AM537" s="143">
        <v>122</v>
      </c>
      <c r="AN537" s="178" t="str">
        <f>CHOOSE(MATCH(AM:AM,{0,1,100,800000000}),"VACIO","100 y -","100 y +","")</f>
        <v>100 y +</v>
      </c>
      <c r="AO537" s="143">
        <v>60</v>
      </c>
      <c r="AP537" s="143">
        <v>127</v>
      </c>
      <c r="AQ537" s="143"/>
      <c r="AR537" s="178" t="str">
        <f>CHOOSE(MATCH(AQ:AQ,{0;1;7;8;9;12;30}),"VACIO","7 y -","7-8","8-9","9-12","&gt;12","")</f>
        <v>VACIO</v>
      </c>
      <c r="AS537" s="143">
        <v>14</v>
      </c>
      <c r="AT537" s="178" t="str">
        <f>CHOOSE(MATCH(AS:AS,{0,0.1,30,80000000}),"VACIO","30 y -","30 y +","")</f>
        <v>30 y -</v>
      </c>
      <c r="AU537" s="143">
        <v>0.8</v>
      </c>
      <c r="AV537" s="236">
        <v>11</v>
      </c>
      <c r="AW537" s="178" t="str">
        <f>CHOOSE(MATCH(AV:AV,{0,0.1,30,80000000}),"VACIO","30 y -","30 y +","")</f>
        <v>30 y -</v>
      </c>
      <c r="AX537" s="242">
        <v>82</v>
      </c>
      <c r="AY537" s="178" t="str">
        <f ca="1">CHOOSE(MATCH(AX:AX,{0,1,15,30,45,60,80000000}),"VACIO","15 y -","15-29","30-44","45-59","60 y +","")</f>
        <v>60 y +</v>
      </c>
      <c r="AZ537" s="143"/>
      <c r="BA537" s="144"/>
      <c r="BB537" s="247" t="str">
        <f ca="1" t="shared" si="46"/>
        <v>No Vigente</v>
      </c>
      <c r="BC537" s="143"/>
      <c r="BD537" s="144">
        <v>43469</v>
      </c>
      <c r="BE537" s="144">
        <v>43831</v>
      </c>
      <c r="BF537" s="251" t="str">
        <f ca="1" t="shared" si="51"/>
        <v>activo</v>
      </c>
      <c r="BG537" s="193"/>
    </row>
    <row r="538" s="129" customFormat="1" ht="15" customHeight="1" spans="1:59">
      <c r="A538" s="142" t="s">
        <v>1447</v>
      </c>
      <c r="B538" s="143" t="s">
        <v>1448</v>
      </c>
      <c r="C538" s="143">
        <v>5779</v>
      </c>
      <c r="D538" s="144">
        <v>22082</v>
      </c>
      <c r="E538" s="175">
        <f ca="1" t="shared" si="47"/>
        <v>43990</v>
      </c>
      <c r="F538" s="176">
        <f ca="1" t="shared" si="49"/>
        <v>21908</v>
      </c>
      <c r="G538" s="177">
        <f ca="1" t="shared" si="50"/>
        <v>59</v>
      </c>
      <c r="H53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38" s="143">
        <v>1</v>
      </c>
      <c r="J538" s="144">
        <v>43265</v>
      </c>
      <c r="K538" s="143" t="s">
        <v>101</v>
      </c>
      <c r="L538" s="143" t="s">
        <v>70</v>
      </c>
      <c r="M538" s="143" t="s">
        <v>61</v>
      </c>
      <c r="N538" s="143" t="s">
        <v>62</v>
      </c>
      <c r="O538" s="143" t="s">
        <v>62</v>
      </c>
      <c r="P538" s="143" t="s">
        <v>63</v>
      </c>
      <c r="Q538" s="143" t="s">
        <v>63</v>
      </c>
      <c r="R538" s="143">
        <v>88</v>
      </c>
      <c r="S538" s="143">
        <v>89</v>
      </c>
      <c r="T538" s="143" t="s">
        <v>85</v>
      </c>
      <c r="U538" s="143">
        <v>114</v>
      </c>
      <c r="V538" s="178" t="str">
        <f>CHOOSE(MATCH(U:U,{0,1,140,150,160,800000000}),"VACIO","140 y -","140-150","150-160","&gt;160","")</f>
        <v>140 y -</v>
      </c>
      <c r="W538" s="143">
        <v>78</v>
      </c>
      <c r="X538" s="178" t="str">
        <f>CHOOSE(MATCH(W:W,{0,1,90,120,800000000}),"VACIO","90 y -","90-120","&gt;120","")</f>
        <v>90 y -</v>
      </c>
      <c r="Y538" s="143" t="s">
        <v>63</v>
      </c>
      <c r="Z538" s="143" t="s">
        <v>63</v>
      </c>
      <c r="AA538" s="143" t="s">
        <v>65</v>
      </c>
      <c r="AB538" s="143" t="s">
        <v>63</v>
      </c>
      <c r="AC538" s="143" t="s">
        <v>72</v>
      </c>
      <c r="AD538" s="193" t="s">
        <v>73</v>
      </c>
      <c r="AE538" s="194">
        <v>43844</v>
      </c>
      <c r="AF538" s="195" t="s">
        <v>74</v>
      </c>
      <c r="AG538" s="216" t="s">
        <v>63</v>
      </c>
      <c r="AH538" s="216"/>
      <c r="AI538" s="195"/>
      <c r="AJ538" s="217">
        <v>152</v>
      </c>
      <c r="AK538" s="144">
        <v>43684</v>
      </c>
      <c r="AL538" s="143">
        <v>197</v>
      </c>
      <c r="AM538" s="143">
        <v>61</v>
      </c>
      <c r="AN538" s="178" t="str">
        <f>CHOOSE(MATCH(AM:AM,{0,1,100,800000000}),"VACIO","100 y -","100 y +","")</f>
        <v>100 y -</v>
      </c>
      <c r="AO538" s="143">
        <v>39</v>
      </c>
      <c r="AP538" s="143">
        <v>325</v>
      </c>
      <c r="AQ538" s="143">
        <v>6.6</v>
      </c>
      <c r="AR538" s="178" t="str">
        <f>CHOOSE(MATCH(AQ:AQ,{0,1,7,8,9,12,30}),"VACIO","7 y -","7-8","8-9","9-12","&gt;12","")</f>
        <v>7 y -</v>
      </c>
      <c r="AS538" s="143">
        <v>16</v>
      </c>
      <c r="AT538" s="178" t="str">
        <f>CHOOSE(MATCH(AS:AS,{0,0.1,30,80000000}),"VACIO","30 y -","30 y +","")</f>
        <v>30 y -</v>
      </c>
      <c r="AU538" s="143">
        <v>0.8</v>
      </c>
      <c r="AV538" s="236"/>
      <c r="AW538" s="178" t="str">
        <f>CHOOSE(MATCH(AV:AV,{0,0.1,30,80000000}),"VACIO","30 y -","30 y +","")</f>
        <v>VACIO</v>
      </c>
      <c r="AX538" s="242">
        <v>97</v>
      </c>
      <c r="AY538" s="178" t="str">
        <f ca="1">CHOOSE(MATCH(AX:AX,{0,1,15,30,45,60,80000000}),"VACIO","15 y -","15-29","30-44","45-59","60 y +","")</f>
        <v>60 y +</v>
      </c>
      <c r="AZ538" s="143"/>
      <c r="BA538" s="144"/>
      <c r="BB538" s="247" t="str">
        <f ca="1" t="shared" si="46"/>
        <v>No Vigente</v>
      </c>
      <c r="BC538" s="143"/>
      <c r="BD538" s="144">
        <v>43900</v>
      </c>
      <c r="BE538" s="144">
        <v>43922</v>
      </c>
      <c r="BF538" s="251" t="str">
        <f ca="1" t="shared" si="51"/>
        <v>activo</v>
      </c>
      <c r="BG538" s="193" t="s">
        <v>1449</v>
      </c>
    </row>
    <row r="539" s="129" customFormat="1" ht="15" customHeight="1" spans="1:59">
      <c r="A539" s="145" t="s">
        <v>1450</v>
      </c>
      <c r="B539" s="146" t="s">
        <v>1451</v>
      </c>
      <c r="C539" s="146">
        <v>254</v>
      </c>
      <c r="D539" s="147">
        <v>14307</v>
      </c>
      <c r="E539" s="175">
        <f ca="1" t="shared" si="47"/>
        <v>43990</v>
      </c>
      <c r="F539" s="176">
        <f ca="1" t="shared" si="49"/>
        <v>29683</v>
      </c>
      <c r="G539" s="177">
        <f ca="1" t="shared" si="50"/>
        <v>81</v>
      </c>
      <c r="H53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39" s="146">
        <v>1</v>
      </c>
      <c r="J539" s="147">
        <v>35297</v>
      </c>
      <c r="K539" s="146" t="s">
        <v>59</v>
      </c>
      <c r="L539" s="146" t="s">
        <v>60</v>
      </c>
      <c r="M539" s="146" t="s">
        <v>1452</v>
      </c>
      <c r="N539" s="146" t="s">
        <v>62</v>
      </c>
      <c r="O539" s="146" t="s">
        <v>62</v>
      </c>
      <c r="P539" s="143" t="s">
        <v>63</v>
      </c>
      <c r="Q539" s="143" t="s">
        <v>63</v>
      </c>
      <c r="R539" s="146">
        <v>80</v>
      </c>
      <c r="S539" s="146">
        <v>80</v>
      </c>
      <c r="T539" s="146" t="s">
        <v>64</v>
      </c>
      <c r="U539" s="146">
        <v>150</v>
      </c>
      <c r="V539" s="178" t="str">
        <f>CHOOSE(MATCH(U:U,{0,1,140,150,160,800000000}),"VACIO","140 y -","140-150","150-160","&gt;160","")</f>
        <v>150-160</v>
      </c>
      <c r="W539" s="146">
        <v>80</v>
      </c>
      <c r="X539" s="178" t="str">
        <f>CHOOSE(MATCH(W:W,{0,1,90,120,800000000}),"VACIO","90 y -","90-120","&gt;120","")</f>
        <v>90 y -</v>
      </c>
      <c r="Y539" s="146" t="s">
        <v>63</v>
      </c>
      <c r="Z539" s="146" t="s">
        <v>65</v>
      </c>
      <c r="AA539" s="146" t="s">
        <v>65</v>
      </c>
      <c r="AB539" s="146" t="s">
        <v>65</v>
      </c>
      <c r="AC539" s="146" t="s">
        <v>72</v>
      </c>
      <c r="AD539" s="196" t="s">
        <v>67</v>
      </c>
      <c r="AE539" s="197"/>
      <c r="AF539" s="197"/>
      <c r="AG539" s="219" t="s">
        <v>63</v>
      </c>
      <c r="AH539" s="219" t="s">
        <v>936</v>
      </c>
      <c r="AI539" s="198">
        <v>43622</v>
      </c>
      <c r="AJ539" s="218">
        <v>89</v>
      </c>
      <c r="AK539" s="147">
        <v>43895</v>
      </c>
      <c r="AL539" s="146">
        <v>203</v>
      </c>
      <c r="AM539" s="146">
        <v>120</v>
      </c>
      <c r="AN539" s="178" t="str">
        <f>CHOOSE(MATCH(AM:AM,{0,1,100,800000000}),"VACIO","100 y -","100 y +","")</f>
        <v>100 y +</v>
      </c>
      <c r="AO539" s="146">
        <v>59</v>
      </c>
      <c r="AP539" s="146">
        <v>116</v>
      </c>
      <c r="AQ539" s="146"/>
      <c r="AR539" s="178" t="str">
        <f>CHOOSE(MATCH(AQ:AQ,{0,1,7,8,9,12,30}),"VACIO","7 y -","7-8","8-9","9-12","&gt;12","")</f>
        <v>VACIO</v>
      </c>
      <c r="AS539" s="146">
        <v>6.2</v>
      </c>
      <c r="AT539" s="178" t="str">
        <f>CHOOSE(MATCH(AS:AS,{0,0.1,30,80000000}),"VACIO","30 y -","30 y +","")</f>
        <v>30 y -</v>
      </c>
      <c r="AU539" s="146">
        <v>0.8</v>
      </c>
      <c r="AV539" s="236">
        <v>6.1</v>
      </c>
      <c r="AW539" s="178" t="str">
        <f>CHOOSE(MATCH(AV:AV,{0,0.1,30,80000000}),"VACIO","30 y -","30 y +","")</f>
        <v>30 y -</v>
      </c>
      <c r="AX539" s="242">
        <v>81</v>
      </c>
      <c r="AY539" s="178" t="str">
        <f ca="1">CHOOSE(MATCH(AX:AX,{0,1,15,30,45,60,80000000}),"VACIO","15 y -","15-29","30-44","45-59","60 y +","")</f>
        <v>60 y +</v>
      </c>
      <c r="AZ539" s="146"/>
      <c r="BA539" s="147"/>
      <c r="BB539" s="247" t="str">
        <f ca="1" t="shared" si="46"/>
        <v>No Vigente</v>
      </c>
      <c r="BC539" s="146"/>
      <c r="BD539" s="147">
        <v>43902</v>
      </c>
      <c r="BE539" s="147">
        <v>44013</v>
      </c>
      <c r="BF539" s="251" t="str">
        <f ca="1" t="shared" si="51"/>
        <v>activo</v>
      </c>
      <c r="BG539" s="193"/>
    </row>
    <row r="540" s="129" customFormat="1" ht="15" customHeight="1" spans="1:59">
      <c r="A540" s="145" t="s">
        <v>1453</v>
      </c>
      <c r="B540" s="146" t="s">
        <v>1454</v>
      </c>
      <c r="C540" s="146">
        <v>1</v>
      </c>
      <c r="D540" s="147">
        <v>21743</v>
      </c>
      <c r="E540" s="175">
        <f ca="1" t="shared" si="47"/>
        <v>43990</v>
      </c>
      <c r="F540" s="176">
        <f ca="1" t="shared" si="49"/>
        <v>22247</v>
      </c>
      <c r="G540" s="177">
        <f ca="1" t="shared" si="50"/>
        <v>60</v>
      </c>
      <c r="H54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40" s="146">
        <v>1</v>
      </c>
      <c r="J540" s="147">
        <v>37020</v>
      </c>
      <c r="K540" s="146" t="s">
        <v>59</v>
      </c>
      <c r="L540" s="146" t="s">
        <v>60</v>
      </c>
      <c r="M540" s="146" t="s">
        <v>1455</v>
      </c>
      <c r="N540" s="146" t="s">
        <v>62</v>
      </c>
      <c r="O540" s="146" t="s">
        <v>89</v>
      </c>
      <c r="P540" s="143" t="s">
        <v>63</v>
      </c>
      <c r="Q540" s="143" t="s">
        <v>63</v>
      </c>
      <c r="R540" s="376">
        <v>64</v>
      </c>
      <c r="S540" s="146">
        <v>63.5</v>
      </c>
      <c r="T540" s="146" t="s">
        <v>64</v>
      </c>
      <c r="U540" s="146">
        <v>130</v>
      </c>
      <c r="V540" s="178" t="str">
        <f>CHOOSE(MATCH(U:U,{0;1;140;150;160;800000000}),"VACIO","140 y -","140-150","150-160","&gt;160","")</f>
        <v>140 y -</v>
      </c>
      <c r="W540" s="146">
        <v>98</v>
      </c>
      <c r="X540" s="178" t="str">
        <f>CHOOSE(MATCH(W:W,{0,1,90,120,800000000}),"VACIO","90 y -","90-120","&gt;120","")</f>
        <v>90-120</v>
      </c>
      <c r="Y540" s="146" t="s">
        <v>63</v>
      </c>
      <c r="Z540" s="146" t="s">
        <v>65</v>
      </c>
      <c r="AA540" s="146" t="s">
        <v>65</v>
      </c>
      <c r="AB540" s="146" t="s">
        <v>63</v>
      </c>
      <c r="AC540" s="146" t="s">
        <v>66</v>
      </c>
      <c r="AD540" s="196" t="s">
        <v>73</v>
      </c>
      <c r="AE540" s="197"/>
      <c r="AF540" s="197"/>
      <c r="AG540" s="219" t="s">
        <v>63</v>
      </c>
      <c r="AH540" s="219"/>
      <c r="AI540" s="197"/>
      <c r="AJ540" s="218">
        <v>109</v>
      </c>
      <c r="AK540" s="147">
        <v>43847</v>
      </c>
      <c r="AL540" s="146">
        <v>229</v>
      </c>
      <c r="AM540" s="146">
        <v>153</v>
      </c>
      <c r="AN540" s="178" t="str">
        <f>CHOOSE(MATCH(AM:AM,{0,1,100,800000000}),"VACIO","100 y -","100 y +","")</f>
        <v>100 y +</v>
      </c>
      <c r="AO540" s="146">
        <v>39</v>
      </c>
      <c r="AP540" s="146">
        <v>272</v>
      </c>
      <c r="AQ540" s="146">
        <v>6.1</v>
      </c>
      <c r="AR540" s="178" t="str">
        <f>CHOOSE(MATCH(AQ:AQ,{0,1,7,8,9,12,30}),"VACIO","7 y -","7-8","8-9","9-12","&gt;12","")</f>
        <v>7 y -</v>
      </c>
      <c r="AS540" s="146">
        <v>338</v>
      </c>
      <c r="AT540" s="178" t="str">
        <f>CHOOSE(MATCH(AS:AS,{0,0.1,30,80000000}),"VACIO","30 y -","30 y +","")</f>
        <v>30 y +</v>
      </c>
      <c r="AU540" s="146">
        <v>0.65</v>
      </c>
      <c r="AV540" s="236">
        <v>0.7</v>
      </c>
      <c r="AW540" s="178" t="str">
        <f>CHOOSE(MATCH(AV:AV,{0,0.1,30,80000000}),"VACIO","30 y -","30 y +","")</f>
        <v>30 y -</v>
      </c>
      <c r="AX540" s="242">
        <v>96</v>
      </c>
      <c r="AY540" s="178" t="str">
        <f ca="1">CHOOSE(MATCH(AX:AX,{0,1,15,30,45,60,80000000}),"VACIO","15 y -","15-29","30-44","45-59","60 y +","")</f>
        <v>60 y +</v>
      </c>
      <c r="AZ540" s="146" t="s">
        <v>76</v>
      </c>
      <c r="BA540" s="147"/>
      <c r="BB540" s="247" t="str">
        <f ca="1" t="shared" si="46"/>
        <v>No Vigente</v>
      </c>
      <c r="BC540" s="146"/>
      <c r="BD540" s="147">
        <v>43847</v>
      </c>
      <c r="BE540" s="147">
        <v>43891</v>
      </c>
      <c r="BF540" s="251" t="str">
        <f ca="1" t="shared" si="51"/>
        <v>activo</v>
      </c>
      <c r="BG540" s="265"/>
    </row>
    <row r="541" s="129" customFormat="1" ht="15" customHeight="1" spans="1:59">
      <c r="A541" s="145" t="s">
        <v>1456</v>
      </c>
      <c r="B541" s="146" t="s">
        <v>1457</v>
      </c>
      <c r="C541" s="146">
        <v>456</v>
      </c>
      <c r="D541" s="147">
        <v>13103</v>
      </c>
      <c r="E541" s="175">
        <f ca="1" t="shared" si="47"/>
        <v>43990</v>
      </c>
      <c r="F541" s="176">
        <f ca="1" t="shared" si="49"/>
        <v>30887</v>
      </c>
      <c r="G541" s="177">
        <f ca="1" t="shared" si="50"/>
        <v>84</v>
      </c>
      <c r="H54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41" s="146">
        <v>1</v>
      </c>
      <c r="J541" s="147">
        <v>37425</v>
      </c>
      <c r="K541" s="146" t="s">
        <v>59</v>
      </c>
      <c r="L541" s="146" t="s">
        <v>60</v>
      </c>
      <c r="M541" s="146" t="s">
        <v>1458</v>
      </c>
      <c r="N541" s="146" t="s">
        <v>62</v>
      </c>
      <c r="O541" s="146" t="s">
        <v>62</v>
      </c>
      <c r="P541" s="143" t="s">
        <v>63</v>
      </c>
      <c r="Q541" s="143" t="s">
        <v>65</v>
      </c>
      <c r="R541" s="146">
        <v>62.5</v>
      </c>
      <c r="S541" s="146">
        <v>63</v>
      </c>
      <c r="T541" s="146" t="s">
        <v>85</v>
      </c>
      <c r="U541" s="146">
        <v>110</v>
      </c>
      <c r="V541" s="178" t="str">
        <f>CHOOSE(MATCH(U:U,{0,1,140,150,160,800000000}),"VACIO","140 y -","140-150","150-160","&gt;160","")</f>
        <v>140 y -</v>
      </c>
      <c r="W541" s="146">
        <v>68</v>
      </c>
      <c r="X541" s="178" t="str">
        <f>CHOOSE(MATCH(W:W,{0,1,90,120,800000000}),"VACIO","90 y -","90-120","&gt;120","")</f>
        <v>90 y -</v>
      </c>
      <c r="Y541" s="146" t="s">
        <v>63</v>
      </c>
      <c r="Z541" s="146" t="s">
        <v>65</v>
      </c>
      <c r="AA541" s="146" t="s">
        <v>65</v>
      </c>
      <c r="AB541" s="146" t="s">
        <v>63</v>
      </c>
      <c r="AC541" s="146" t="s">
        <v>72</v>
      </c>
      <c r="AD541" s="196" t="s">
        <v>73</v>
      </c>
      <c r="AE541" s="197"/>
      <c r="AF541" s="197"/>
      <c r="AG541" s="219" t="s">
        <v>63</v>
      </c>
      <c r="AH541" s="219" t="s">
        <v>1459</v>
      </c>
      <c r="AI541" s="198">
        <v>43608</v>
      </c>
      <c r="AJ541" s="218">
        <v>89</v>
      </c>
      <c r="AK541" s="147">
        <v>42744</v>
      </c>
      <c r="AL541" s="146">
        <v>113</v>
      </c>
      <c r="AM541" s="146">
        <v>64</v>
      </c>
      <c r="AN541" s="178" t="str">
        <f>CHOOSE(MATCH(AM:AM,{0,1,100,800000000}),"VACIO","100 y -","100 y +","")</f>
        <v>100 y -</v>
      </c>
      <c r="AO541" s="146">
        <v>33</v>
      </c>
      <c r="AP541" s="146">
        <v>78</v>
      </c>
      <c r="AQ541" s="146"/>
      <c r="AR541" s="178" t="str">
        <f>CHOOSE(MATCH(AQ:AQ,{0,1,7,8,9,12,30}),"VACIO","7 y -","7-8","8-9","9-12","&gt;12","")</f>
        <v>VACIO</v>
      </c>
      <c r="AS541" s="146">
        <v>10.5</v>
      </c>
      <c r="AT541" s="178" t="str">
        <f>CHOOSE(MATCH(AS:AS,{0,0.1,30,80000000}),"VACIO","30 y -","30 y +","")</f>
        <v>30 y -</v>
      </c>
      <c r="AU541" s="146">
        <v>1.5</v>
      </c>
      <c r="AV541" s="236">
        <f>IFERROR(AS:AS/AU:AU,"")</f>
        <v>7</v>
      </c>
      <c r="AW541" s="178" t="str">
        <f>CHOOSE(MATCH(AV:AV,{0,0.1,30,80000000}),"VACIO","30 y -","30 y +","")</f>
        <v>30 y -</v>
      </c>
      <c r="AX541" s="242">
        <v>29</v>
      </c>
      <c r="AY541" s="178" t="str">
        <f ca="1">CHOOSE(MATCH(AX:AX,{0,1,15,30,45,60,80000000}),"VACIO","15 y -","15-29","30-44","45-59","60 y +","")</f>
        <v>15-29</v>
      </c>
      <c r="AZ541" s="146" t="s">
        <v>76</v>
      </c>
      <c r="BA541" s="147"/>
      <c r="BB541" s="247" t="str">
        <f ca="1" t="shared" ref="BB541:BB604" si="52">IF((E:E-BA:BA)&lt;365,"Vigente","No Vigente")</f>
        <v>No Vigente</v>
      </c>
      <c r="BC541" s="146"/>
      <c r="BD541" s="147">
        <v>43844</v>
      </c>
      <c r="BE541" s="147">
        <v>43952</v>
      </c>
      <c r="BF541" s="251" t="str">
        <f ca="1" t="shared" si="51"/>
        <v>activo</v>
      </c>
      <c r="BG541" s="196"/>
    </row>
    <row r="542" s="129" customFormat="1" ht="15" customHeight="1" spans="1:59">
      <c r="A542" s="145" t="s">
        <v>1460</v>
      </c>
      <c r="B542" s="146" t="s">
        <v>1461</v>
      </c>
      <c r="C542" s="146">
        <v>38</v>
      </c>
      <c r="D542" s="147">
        <v>20932</v>
      </c>
      <c r="E542" s="175">
        <f ca="1" t="shared" si="47"/>
        <v>43990</v>
      </c>
      <c r="F542" s="176">
        <f ca="1" t="shared" si="49"/>
        <v>23058</v>
      </c>
      <c r="G542" s="177">
        <f ca="1" t="shared" si="50"/>
        <v>63</v>
      </c>
      <c r="H54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42" s="146">
        <v>1</v>
      </c>
      <c r="J542" s="147">
        <v>39609</v>
      </c>
      <c r="K542" s="146" t="s">
        <v>101</v>
      </c>
      <c r="L542" s="146" t="s">
        <v>60</v>
      </c>
      <c r="M542" s="146" t="s">
        <v>61</v>
      </c>
      <c r="N542" s="146" t="s">
        <v>62</v>
      </c>
      <c r="O542" s="146" t="s">
        <v>62</v>
      </c>
      <c r="P542" s="143" t="s">
        <v>63</v>
      </c>
      <c r="Q542" s="143" t="s">
        <v>63</v>
      </c>
      <c r="R542" s="146">
        <v>66.5</v>
      </c>
      <c r="S542" s="146">
        <v>75</v>
      </c>
      <c r="T542" s="146" t="s">
        <v>85</v>
      </c>
      <c r="U542" s="146">
        <v>150</v>
      </c>
      <c r="V542" s="178" t="str">
        <f>CHOOSE(MATCH(U:U,{0;1;140;150;160;800000000}),"VACIO","140 y -","140-150","150-160","&gt;160","")</f>
        <v>150-160</v>
      </c>
      <c r="W542" s="146">
        <v>90</v>
      </c>
      <c r="X542" s="178" t="str">
        <f>CHOOSE(MATCH(W:W,{0,1,90,120,800000000}),"VACIO","90 y -","90-120","&gt;120","")</f>
        <v>90-120</v>
      </c>
      <c r="Y542" s="146" t="s">
        <v>63</v>
      </c>
      <c r="Z542" s="146" t="s">
        <v>65</v>
      </c>
      <c r="AA542" s="146" t="s">
        <v>65</v>
      </c>
      <c r="AB542" s="146" t="s">
        <v>63</v>
      </c>
      <c r="AC542" s="146" t="s">
        <v>72</v>
      </c>
      <c r="AD542" s="196" t="s">
        <v>67</v>
      </c>
      <c r="AE542" s="197"/>
      <c r="AF542" s="197"/>
      <c r="AG542" s="219"/>
      <c r="AH542" s="219"/>
      <c r="AI542" s="197"/>
      <c r="AJ542" s="218">
        <v>86</v>
      </c>
      <c r="AK542" s="147">
        <v>43424</v>
      </c>
      <c r="AL542" s="146">
        <v>196</v>
      </c>
      <c r="AM542" s="146">
        <v>129</v>
      </c>
      <c r="AN542" s="178" t="str">
        <f>CHOOSE(MATCH(AM:AM,{0,1,100,800000000}),"VACIO","100 y -","100 y +","")</f>
        <v>100 y +</v>
      </c>
      <c r="AO542" s="146">
        <v>42</v>
      </c>
      <c r="AP542" s="146">
        <v>124</v>
      </c>
      <c r="AQ542" s="146"/>
      <c r="AR542" s="178" t="str">
        <f>CHOOSE(MATCH(AQ:AQ,{0,1,7,8,9,12,30}),"VACIO","7 y -","7-8","8-9","9-12","&gt;12","")</f>
        <v>VACIO</v>
      </c>
      <c r="AS542" s="146">
        <v>10</v>
      </c>
      <c r="AT542" s="178" t="str">
        <f>CHOOSE(MATCH(AS:AS,{0,0.1,30,80000000}),"VACIO","30 y -","30 y +","")</f>
        <v>30 y -</v>
      </c>
      <c r="AU542" s="146">
        <v>0.8</v>
      </c>
      <c r="AV542" s="236">
        <f>IFERROR(AS:AS/AU:AU,"")</f>
        <v>12.5</v>
      </c>
      <c r="AW542" s="178" t="str">
        <f>CHOOSE(MATCH(AV:AV,{0,0.1,30,80000000}),"VACIO","30 y -","30 y +","")</f>
        <v>30 y -</v>
      </c>
      <c r="AX542" s="242">
        <v>96</v>
      </c>
      <c r="AY542" s="178" t="str">
        <f ca="1">CHOOSE(MATCH(AX:AX,{0,1,15,30,45,60,80000000}),"VACIO","15 y -","15-29","30-44","45-59","60 y +","")</f>
        <v>60 y +</v>
      </c>
      <c r="AZ542" s="146" t="s">
        <v>76</v>
      </c>
      <c r="BA542" s="147"/>
      <c r="BB542" s="247" t="str">
        <f ca="1" t="shared" si="52"/>
        <v>No Vigente</v>
      </c>
      <c r="BC542" s="146"/>
      <c r="BD542" s="147">
        <v>43696</v>
      </c>
      <c r="BE542" s="147">
        <v>44044</v>
      </c>
      <c r="BF542" s="251" t="str">
        <f ca="1" t="shared" si="51"/>
        <v>activo</v>
      </c>
      <c r="BG542" s="196"/>
    </row>
    <row r="543" s="52" customFormat="1" ht="15" customHeight="1" spans="1:59">
      <c r="A543" s="55" t="s">
        <v>1462</v>
      </c>
      <c r="B543" s="56" t="s">
        <v>1463</v>
      </c>
      <c r="C543" s="56">
        <v>40</v>
      </c>
      <c r="D543" s="57">
        <v>24395</v>
      </c>
      <c r="E543" s="175">
        <f ca="1" t="shared" si="47"/>
        <v>43990</v>
      </c>
      <c r="F543" s="176">
        <f ca="1" t="shared" si="49"/>
        <v>19595</v>
      </c>
      <c r="G543" s="64">
        <f ca="1" t="shared" si="50"/>
        <v>53</v>
      </c>
      <c r="H543" s="65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43" s="56">
        <v>1</v>
      </c>
      <c r="J543" s="57">
        <v>42730</v>
      </c>
      <c r="K543" s="56" t="s">
        <v>101</v>
      </c>
      <c r="L543" s="56" t="s">
        <v>70</v>
      </c>
      <c r="M543" s="56"/>
      <c r="N543" s="56" t="s">
        <v>62</v>
      </c>
      <c r="O543" s="56" t="s">
        <v>62</v>
      </c>
      <c r="P543" s="56" t="s">
        <v>63</v>
      </c>
      <c r="Q543" s="56" t="s">
        <v>63</v>
      </c>
      <c r="R543" s="56">
        <v>65.5</v>
      </c>
      <c r="S543" s="56">
        <v>73</v>
      </c>
      <c r="T543" s="56" t="s">
        <v>85</v>
      </c>
      <c r="U543" s="56">
        <v>108</v>
      </c>
      <c r="V543" s="178" t="str">
        <f>CHOOSE(MATCH(U:U,{0,1,140,150,160,800000000}),"VACIO","140 y -","140-150","150-160","&gt;160","")</f>
        <v>140 y -</v>
      </c>
      <c r="W543" s="56">
        <v>70</v>
      </c>
      <c r="X543" s="178" t="str">
        <f>CHOOSE(MATCH(W:W,{0,1,90,120,800000000}),"VACIO","90 y -","90-120","&gt;120","")</f>
        <v>90 y -</v>
      </c>
      <c r="Y543" s="56" t="s">
        <v>65</v>
      </c>
      <c r="Z543" s="56" t="s">
        <v>63</v>
      </c>
      <c r="AA543" s="56" t="s">
        <v>65</v>
      </c>
      <c r="AB543" s="56" t="s">
        <v>63</v>
      </c>
      <c r="AC543" s="56" t="s">
        <v>66</v>
      </c>
      <c r="AD543" s="72" t="s">
        <v>73</v>
      </c>
      <c r="AE543" s="261">
        <v>43466</v>
      </c>
      <c r="AF543" s="261" t="s">
        <v>74</v>
      </c>
      <c r="AG543" s="377" t="s">
        <v>63</v>
      </c>
      <c r="AH543" s="78"/>
      <c r="AI543" s="73"/>
      <c r="AJ543" s="79">
        <v>188</v>
      </c>
      <c r="AK543" s="57">
        <v>43605</v>
      </c>
      <c r="AL543" s="56">
        <v>249</v>
      </c>
      <c r="AM543" s="56">
        <v>178</v>
      </c>
      <c r="AN543" s="178" t="str">
        <f>CHOOSE(MATCH(AM:AM,{0,1,100,800000000}),"VACIO","100 y -","100 y +","")</f>
        <v>100 y +</v>
      </c>
      <c r="AO543" s="56">
        <v>42</v>
      </c>
      <c r="AP543" s="56">
        <v>143</v>
      </c>
      <c r="AQ543" s="56">
        <v>9.8</v>
      </c>
      <c r="AR543" s="178" t="str">
        <f>CHOOSE(MATCH(AQ:AQ,{0,1,7,8,9,12,30}),"VACIO","7 y -","7-8","8-9","9-12","&gt;12","")</f>
        <v>9-12</v>
      </c>
      <c r="AS543" s="56">
        <v>33</v>
      </c>
      <c r="AT543" s="178" t="str">
        <f>CHOOSE(MATCH(AS:AS,{0,0.1,30,80000000}),"VACIO","30 y -","30 y +","")</f>
        <v>30 y +</v>
      </c>
      <c r="AU543" s="56">
        <v>0.9</v>
      </c>
      <c r="AV543" s="81">
        <v>14</v>
      </c>
      <c r="AW543" s="178" t="str">
        <f>CHOOSE(MATCH(AV:AV,{0,0.1,30,80000000}),"VACIO","30 y -","30 y +","")</f>
        <v>30 y -</v>
      </c>
      <c r="AX543" s="83">
        <v>69</v>
      </c>
      <c r="AY543" s="178" t="str">
        <f ca="1">CHOOSE(MATCH(AX:AX,{0,1,15,30,45,60,80000000}),"VACIO","15 y -","15-29","30-44","45-59","60 y +","")</f>
        <v>60 y +</v>
      </c>
      <c r="AZ543" s="56" t="s">
        <v>76</v>
      </c>
      <c r="BA543" s="57">
        <v>43067</v>
      </c>
      <c r="BB543" s="85" t="str">
        <f ca="1" t="shared" si="52"/>
        <v>No Vigente</v>
      </c>
      <c r="BC543" s="56" t="s">
        <v>77</v>
      </c>
      <c r="BD543" s="57">
        <v>43698</v>
      </c>
      <c r="BE543" s="57">
        <v>43709</v>
      </c>
      <c r="BF543" s="252" t="str">
        <f ca="1" t="shared" si="51"/>
        <v>activo</v>
      </c>
      <c r="BG543" s="72" t="s">
        <v>342</v>
      </c>
    </row>
    <row r="544" s="129" customFormat="1" ht="15" customHeight="1" spans="1:59">
      <c r="A544" s="256" t="s">
        <v>1464</v>
      </c>
      <c r="B544" s="266" t="s">
        <v>1465</v>
      </c>
      <c r="C544" s="143">
        <v>5440</v>
      </c>
      <c r="D544" s="144">
        <v>22545</v>
      </c>
      <c r="E544" s="175">
        <f ca="1" t="shared" si="47"/>
        <v>43990</v>
      </c>
      <c r="F544" s="176">
        <f ca="1" t="shared" si="49"/>
        <v>21445</v>
      </c>
      <c r="G544" s="177">
        <f ca="1" t="shared" si="50"/>
        <v>58</v>
      </c>
      <c r="H54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44" s="143">
        <v>1</v>
      </c>
      <c r="J544" s="144">
        <v>42902</v>
      </c>
      <c r="K544" s="143" t="s">
        <v>101</v>
      </c>
      <c r="L544" s="143" t="s">
        <v>60</v>
      </c>
      <c r="M544" s="143"/>
      <c r="N544" s="143" t="s">
        <v>62</v>
      </c>
      <c r="O544" s="143" t="s">
        <v>62</v>
      </c>
      <c r="P544" s="143" t="s">
        <v>65</v>
      </c>
      <c r="Q544" s="143" t="s">
        <v>63</v>
      </c>
      <c r="R544" s="143">
        <v>68.4</v>
      </c>
      <c r="S544" s="143">
        <v>74.5</v>
      </c>
      <c r="T544" s="143" t="s">
        <v>85</v>
      </c>
      <c r="U544" s="143">
        <v>142</v>
      </c>
      <c r="V544" s="178" t="str">
        <f>CHOOSE(MATCH(U:U,{0,1,140,150,160,800000000}),"VACIO","140 y -","140-150","150-160","&gt;160","")</f>
        <v>140-150</v>
      </c>
      <c r="W544" s="143">
        <v>90</v>
      </c>
      <c r="X544" s="178" t="str">
        <f>CHOOSE(MATCH(W:W,{0,1,90,120,800000000}),"VACIO","90 y -","90-120","&gt;120","")</f>
        <v>90-120</v>
      </c>
      <c r="Y544" s="143" t="s">
        <v>63</v>
      </c>
      <c r="Z544" s="143" t="s">
        <v>65</v>
      </c>
      <c r="AA544" s="143" t="s">
        <v>65</v>
      </c>
      <c r="AB544" s="143" t="s">
        <v>65</v>
      </c>
      <c r="AC544" s="143" t="s">
        <v>72</v>
      </c>
      <c r="AD544" s="193" t="s">
        <v>73</v>
      </c>
      <c r="AE544" s="195"/>
      <c r="AF544" s="195"/>
      <c r="AG544" s="216" t="s">
        <v>63</v>
      </c>
      <c r="AH544" s="216"/>
      <c r="AI544" s="195"/>
      <c r="AJ544" s="217">
        <v>104</v>
      </c>
      <c r="AK544" s="144">
        <v>43819</v>
      </c>
      <c r="AL544" s="143">
        <v>146</v>
      </c>
      <c r="AM544" s="143">
        <v>72</v>
      </c>
      <c r="AN544" s="178" t="str">
        <f>CHOOSE(MATCH(AM:AM,{0,1,100,800000000}),"VACIO","100 y -","100 y +","")</f>
        <v>100 y -</v>
      </c>
      <c r="AO544" s="143">
        <v>55</v>
      </c>
      <c r="AP544" s="143">
        <v>97</v>
      </c>
      <c r="AQ544" s="143"/>
      <c r="AR544" s="178" t="str">
        <f>CHOOSE(MATCH(AQ:AQ,{0,1,7,8,9,12,30}),"VACIO","7 y -","7-8","8-9","9-12","&gt;12","")</f>
        <v>VACIO</v>
      </c>
      <c r="AS544" s="143">
        <v>9.17</v>
      </c>
      <c r="AT544" s="178" t="str">
        <f>CHOOSE(MATCH(AS:AS,{0,0.1,30,80000000}),"VACIO","30 y -","30 y +","")</f>
        <v>30 y -</v>
      </c>
      <c r="AU544" s="143">
        <v>1.1</v>
      </c>
      <c r="AV544" s="236">
        <v>10</v>
      </c>
      <c r="AW544" s="178" t="str">
        <f>CHOOSE(MATCH(AV:AV,{0,0.1,30,80000000}),"VACIO","30 y -","30 y +","")</f>
        <v>30 y -</v>
      </c>
      <c r="AX544" s="242">
        <v>73</v>
      </c>
      <c r="AY544" s="178" t="str">
        <f ca="1">CHOOSE(MATCH(AX:AX,{0,1,15,30,45,60,80000000}),"VACIO","15 y -","15-29","30-44","45-59","60 y +","")</f>
        <v>60 y +</v>
      </c>
      <c r="AZ544" s="143"/>
      <c r="BA544" s="144"/>
      <c r="BB544" s="247" t="str">
        <f ca="1" t="shared" si="52"/>
        <v>No Vigente</v>
      </c>
      <c r="BC544" s="143"/>
      <c r="BD544" s="144">
        <v>43819</v>
      </c>
      <c r="BE544" s="144">
        <v>44044</v>
      </c>
      <c r="BF544" s="251" t="str">
        <f ca="1" t="shared" si="51"/>
        <v>activo</v>
      </c>
      <c r="BG544" s="193"/>
    </row>
    <row r="545" s="129" customFormat="1" ht="15" customHeight="1" spans="1:59">
      <c r="A545" s="142" t="s">
        <v>1466</v>
      </c>
      <c r="B545" s="143" t="s">
        <v>1467</v>
      </c>
      <c r="C545" s="143">
        <v>6513</v>
      </c>
      <c r="D545" s="144">
        <v>10822</v>
      </c>
      <c r="E545" s="175">
        <f ca="1" t="shared" si="47"/>
        <v>43990</v>
      </c>
      <c r="F545" s="176">
        <f ca="1" t="shared" si="49"/>
        <v>33168</v>
      </c>
      <c r="G545" s="177">
        <f ca="1" t="shared" si="50"/>
        <v>90</v>
      </c>
      <c r="H545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45" s="143">
        <v>1</v>
      </c>
      <c r="J545" s="144">
        <v>41968</v>
      </c>
      <c r="K545" s="143" t="s">
        <v>101</v>
      </c>
      <c r="L545" s="143" t="s">
        <v>60</v>
      </c>
      <c r="M545" s="143"/>
      <c r="N545" s="143"/>
      <c r="O545" s="143"/>
      <c r="P545" s="143" t="s">
        <v>65</v>
      </c>
      <c r="Q545" s="143" t="s">
        <v>63</v>
      </c>
      <c r="R545" s="143">
        <v>59</v>
      </c>
      <c r="S545" s="143">
        <v>58</v>
      </c>
      <c r="T545" s="143" t="s">
        <v>76</v>
      </c>
      <c r="U545" s="143">
        <v>132</v>
      </c>
      <c r="V545" s="178" t="str">
        <f>CHOOSE(MATCH(U:U,{0,1,140,150,160,800000000}),"VACIO","140 y -","140-150","150-160","&gt;160","")</f>
        <v>140 y -</v>
      </c>
      <c r="W545" s="143">
        <v>48</v>
      </c>
      <c r="X545" s="178" t="str">
        <f>CHOOSE(MATCH(W:W,{0,1,90,120,800000000}),"VACIO","90 y -","90-120","&gt;120","")</f>
        <v>90 y -</v>
      </c>
      <c r="Y545" s="143" t="s">
        <v>63</v>
      </c>
      <c r="Z545" s="143" t="s">
        <v>65</v>
      </c>
      <c r="AA545" s="143" t="s">
        <v>65</v>
      </c>
      <c r="AB545" s="143" t="s">
        <v>65</v>
      </c>
      <c r="AC545" s="143" t="s">
        <v>72</v>
      </c>
      <c r="AD545" s="193" t="s">
        <v>73</v>
      </c>
      <c r="AE545" s="195"/>
      <c r="AF545" s="195"/>
      <c r="AG545" s="216"/>
      <c r="AH545" s="216" t="s">
        <v>1468</v>
      </c>
      <c r="AI545" s="194">
        <v>42249</v>
      </c>
      <c r="AJ545" s="217">
        <v>104</v>
      </c>
      <c r="AK545" s="144">
        <v>42269</v>
      </c>
      <c r="AL545" s="143">
        <v>136</v>
      </c>
      <c r="AM545" s="143">
        <v>70</v>
      </c>
      <c r="AN545" s="178" t="str">
        <f>CHOOSE(MATCH(AM:AM,{0,1,100,800000000}),"VACIO","100 y -","100 y +","")</f>
        <v>100 y -</v>
      </c>
      <c r="AO545" s="143">
        <v>53</v>
      </c>
      <c r="AP545" s="143">
        <v>63</v>
      </c>
      <c r="AQ545" s="143"/>
      <c r="AR545" s="178" t="str">
        <f>CHOOSE(MATCH(AQ:AQ,{0,1,7,8,9,12,30}),"VACIO","7 y -","7-8","8-9","9-12","&gt;12","")</f>
        <v>VACIO</v>
      </c>
      <c r="AS545" s="143">
        <v>7.5</v>
      </c>
      <c r="AT545" s="178" t="str">
        <f>CHOOSE(MATCH(AS:AS,{0;0.1;30;80000000}),"VACIO","30 y -","30 y +","")</f>
        <v>30 y -</v>
      </c>
      <c r="AU545" s="143">
        <v>0.9</v>
      </c>
      <c r="AV545" s="236">
        <f>IFERROR(AS:AS/AU:AU,"")</f>
        <v>8.33333333333333</v>
      </c>
      <c r="AW545" s="178" t="str">
        <f>CHOOSE(MATCH(AV:AV,{0,0.1,30,80000000}),"VACIO","30 y -","30 y +","")</f>
        <v>30 y -</v>
      </c>
      <c r="AX545" s="242">
        <v>46</v>
      </c>
      <c r="AY545" s="178" t="str">
        <f ca="1">CHOOSE(MATCH(AX:AX,{0,1,15,30,45,60,80000000}),"VACIO","15 y -","15-29","30-44","45-59","60 y +","")</f>
        <v>45-59</v>
      </c>
      <c r="AZ545" s="143"/>
      <c r="BA545" s="144"/>
      <c r="BB545" s="247" t="str">
        <f ca="1" t="shared" si="52"/>
        <v>No Vigente</v>
      </c>
      <c r="BC545" s="143"/>
      <c r="BD545" s="144">
        <v>43150</v>
      </c>
      <c r="BE545" s="144">
        <v>43209</v>
      </c>
      <c r="BF545" s="251" t="str">
        <f ca="1" t="shared" si="51"/>
        <v>pasivo</v>
      </c>
      <c r="BG545" s="196" t="s">
        <v>105</v>
      </c>
    </row>
    <row r="546" s="129" customFormat="1" ht="15" customHeight="1" spans="1:59">
      <c r="A546" s="145" t="s">
        <v>1469</v>
      </c>
      <c r="B546" s="146" t="s">
        <v>1470</v>
      </c>
      <c r="C546" s="146">
        <v>457</v>
      </c>
      <c r="D546" s="366">
        <v>21070</v>
      </c>
      <c r="E546" s="175">
        <f ca="1" t="shared" si="47"/>
        <v>43990</v>
      </c>
      <c r="F546" s="176">
        <f ca="1" t="shared" si="49"/>
        <v>22920</v>
      </c>
      <c r="G546" s="177">
        <f ca="1" t="shared" si="50"/>
        <v>62</v>
      </c>
      <c r="H54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46" s="146">
        <v>1</v>
      </c>
      <c r="J546" s="147">
        <v>39965</v>
      </c>
      <c r="K546" s="146" t="s">
        <v>101</v>
      </c>
      <c r="L546" s="146" t="s">
        <v>102</v>
      </c>
      <c r="M546" s="146"/>
      <c r="N546" s="146" t="s">
        <v>62</v>
      </c>
      <c r="O546" s="146" t="s">
        <v>62</v>
      </c>
      <c r="P546" s="143" t="s">
        <v>63</v>
      </c>
      <c r="Q546" s="143" t="s">
        <v>63</v>
      </c>
      <c r="R546" s="146">
        <v>143.1</v>
      </c>
      <c r="S546" s="146">
        <v>140.5</v>
      </c>
      <c r="T546" s="146" t="s">
        <v>64</v>
      </c>
      <c r="U546" s="146">
        <v>170</v>
      </c>
      <c r="V546" s="178" t="str">
        <f>CHOOSE(MATCH(U:U,{0,1,140,150,160,800000000}),"VACIO","140 y -","140-150","150-160","&gt;160","")</f>
        <v>&gt;160</v>
      </c>
      <c r="W546" s="146">
        <v>88</v>
      </c>
      <c r="X546" s="178" t="str">
        <f>CHOOSE(MATCH(W:W,{0,1,90,120,800000000}),"VACIO","90 y -","90-120","&gt;120","")</f>
        <v>90 y -</v>
      </c>
      <c r="Y546" s="146" t="s">
        <v>63</v>
      </c>
      <c r="Z546" s="146" t="s">
        <v>65</v>
      </c>
      <c r="AA546" s="146" t="s">
        <v>65</v>
      </c>
      <c r="AB546" s="146" t="s">
        <v>65</v>
      </c>
      <c r="AC546" s="146" t="s">
        <v>72</v>
      </c>
      <c r="AD546" s="196" t="s">
        <v>73</v>
      </c>
      <c r="AE546" s="198">
        <v>43509</v>
      </c>
      <c r="AF546" s="197" t="s">
        <v>74</v>
      </c>
      <c r="AG546" s="219" t="s">
        <v>63</v>
      </c>
      <c r="AH546" s="219"/>
      <c r="AI546" s="197"/>
      <c r="AJ546" s="218">
        <v>105</v>
      </c>
      <c r="AK546" s="147">
        <v>43661</v>
      </c>
      <c r="AL546" s="146">
        <v>206</v>
      </c>
      <c r="AM546" s="146">
        <v>150</v>
      </c>
      <c r="AN546" s="178" t="str">
        <f>CHOOSE(MATCH(AM:AM,{0;1;100;800000000}),"VACIO","100 y -","100 y +","")</f>
        <v>100 y +</v>
      </c>
      <c r="AO546" s="146">
        <v>38</v>
      </c>
      <c r="AP546" s="146">
        <v>86</v>
      </c>
      <c r="AQ546" s="146">
        <v>6.9</v>
      </c>
      <c r="AR546" s="178" t="str">
        <f>CHOOSE(MATCH(AQ:AQ,{0;1;7;8;9;12;30}),"VACIO","7 y -","7-8","8-9","9-12","&gt;12","")</f>
        <v>7 y -</v>
      </c>
      <c r="AS546" s="146">
        <v>500</v>
      </c>
      <c r="AT546" s="178" t="str">
        <f>CHOOSE(MATCH(AS:AS,{0,0.1,30,80000000}),"VACIO","30 y -","30 y +","")</f>
        <v>30 y +</v>
      </c>
      <c r="AU546" s="146">
        <v>1.1</v>
      </c>
      <c r="AV546" s="236"/>
      <c r="AW546" s="178" t="str">
        <f>CHOOSE(MATCH(AV:AV,{0,0.1,30,80000000}),"VACIO","30 y -","30 y +","")</f>
        <v>VACIO</v>
      </c>
      <c r="AX546" s="242">
        <v>97</v>
      </c>
      <c r="AY546" s="178" t="str">
        <f ca="1">CHOOSE(MATCH(AX:AX,{0,1,15,30,45,60,80000000}),"VACIO","15 y -","15-29","30-44","45-59","60 y +","")</f>
        <v>60 y +</v>
      </c>
      <c r="AZ546" s="146"/>
      <c r="BA546" s="147">
        <v>42485</v>
      </c>
      <c r="BB546" s="247" t="str">
        <f ca="1" t="shared" si="52"/>
        <v>No Vigente</v>
      </c>
      <c r="BC546" s="146" t="s">
        <v>77</v>
      </c>
      <c r="BD546" s="147">
        <v>43741</v>
      </c>
      <c r="BE546" s="144">
        <v>43891</v>
      </c>
      <c r="BF546" s="251" t="str">
        <f ca="1" t="shared" si="51"/>
        <v>activo</v>
      </c>
      <c r="BG546" s="254"/>
    </row>
    <row r="547" s="129" customFormat="1" ht="15" customHeight="1" spans="1:59">
      <c r="A547" s="145" t="s">
        <v>1471</v>
      </c>
      <c r="B547" s="146" t="s">
        <v>1472</v>
      </c>
      <c r="C547" s="146">
        <v>202</v>
      </c>
      <c r="D547" s="147">
        <v>32956</v>
      </c>
      <c r="E547" s="175">
        <f ca="1" t="shared" si="47"/>
        <v>43990</v>
      </c>
      <c r="F547" s="176">
        <f ca="1" t="shared" si="49"/>
        <v>11034</v>
      </c>
      <c r="G547" s="177">
        <f ca="1" t="shared" si="50"/>
        <v>30</v>
      </c>
      <c r="H547" s="178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547" s="146">
        <v>1</v>
      </c>
      <c r="J547" s="147">
        <v>39940</v>
      </c>
      <c r="K547" s="146" t="s">
        <v>101</v>
      </c>
      <c r="L547" s="146" t="s">
        <v>60</v>
      </c>
      <c r="M547" s="146"/>
      <c r="N547" s="146" t="s">
        <v>62</v>
      </c>
      <c r="O547" s="146" t="s">
        <v>62</v>
      </c>
      <c r="P547" s="143" t="s">
        <v>63</v>
      </c>
      <c r="Q547" s="143" t="s">
        <v>63</v>
      </c>
      <c r="R547" s="146">
        <v>77</v>
      </c>
      <c r="S547" s="146">
        <v>111</v>
      </c>
      <c r="T547" s="146" t="s">
        <v>64</v>
      </c>
      <c r="U547" s="146">
        <v>140</v>
      </c>
      <c r="V547" s="178" t="str">
        <f>CHOOSE(MATCH(U:U,{0,1,140,150,160,800000000}),"VACIO","140 y -","140-150","150-160","&gt;160","")</f>
        <v>140-150</v>
      </c>
      <c r="W547" s="146">
        <v>80</v>
      </c>
      <c r="X547" s="178" t="str">
        <f>CHOOSE(MATCH(W:W,{0,1,90,120,800000000}),"VACIO","90 y -","90-120","&gt;120","")</f>
        <v>90 y -</v>
      </c>
      <c r="Y547" s="146" t="s">
        <v>63</v>
      </c>
      <c r="Z547" s="146" t="s">
        <v>65</v>
      </c>
      <c r="AA547" s="146" t="s">
        <v>65</v>
      </c>
      <c r="AB547" s="146" t="s">
        <v>65</v>
      </c>
      <c r="AC547" s="146" t="s">
        <v>66</v>
      </c>
      <c r="AD547" s="196" t="s">
        <v>67</v>
      </c>
      <c r="AE547" s="197"/>
      <c r="AF547" s="197"/>
      <c r="AG547" s="219" t="s">
        <v>63</v>
      </c>
      <c r="AH547" s="219"/>
      <c r="AI547" s="197"/>
      <c r="AJ547" s="218">
        <v>94</v>
      </c>
      <c r="AK547" s="147">
        <v>43292</v>
      </c>
      <c r="AL547" s="146">
        <v>135</v>
      </c>
      <c r="AM547" s="146">
        <v>70</v>
      </c>
      <c r="AN547" s="178" t="str">
        <f>CHOOSE(MATCH(AM:AM,{0,1,100,800000000}),"VACIO","100 y -","100 y +","")</f>
        <v>100 y -</v>
      </c>
      <c r="AO547" s="146">
        <v>46</v>
      </c>
      <c r="AP547" s="146">
        <v>92</v>
      </c>
      <c r="AQ547" s="146"/>
      <c r="AR547" s="178" t="str">
        <f>CHOOSE(MATCH(AQ:AQ,{0,1,7,8,9,12,30}),"VACIO","7 y -","7-8","8-9","9-12","&gt;12","")</f>
        <v>VACIO</v>
      </c>
      <c r="AS547" s="146">
        <v>11</v>
      </c>
      <c r="AT547" s="178" t="str">
        <f>CHOOSE(MATCH(AS:AS,{0,0.1,30,80000000}),"VACIO","30 y -","30 y +","")</f>
        <v>30 y -</v>
      </c>
      <c r="AU547" s="146">
        <v>0.9</v>
      </c>
      <c r="AV547" s="236">
        <f>IFERROR(AS:AS/AU:AU,"")</f>
        <v>12.2222222222222</v>
      </c>
      <c r="AW547" s="178" t="str">
        <f>CHOOSE(MATCH(AV:AV,{0,0.1,30,80000000}),"VACIO","30 y -","30 y +","")</f>
        <v>30 y -</v>
      </c>
      <c r="AX547" s="242">
        <v>115</v>
      </c>
      <c r="AY547" s="178" t="str">
        <f ca="1">CHOOSE(MATCH(AX:AX,{0,1,15,30,45,60,80000000}),"VACIO","15 y -","15-29","30-44","45-59","60 y +","")</f>
        <v>60 y +</v>
      </c>
      <c r="AZ547" s="146" t="s">
        <v>76</v>
      </c>
      <c r="BA547" s="147"/>
      <c r="BB547" s="247" t="str">
        <f ca="1" t="shared" si="52"/>
        <v>No Vigente</v>
      </c>
      <c r="BC547" s="146"/>
      <c r="BD547" s="147">
        <v>43740</v>
      </c>
      <c r="BE547" s="147">
        <v>44105</v>
      </c>
      <c r="BF547" s="251" t="str">
        <f ca="1" t="shared" si="51"/>
        <v>activo</v>
      </c>
      <c r="BG547" s="193"/>
    </row>
    <row r="548" s="129" customFormat="1" ht="15" customHeight="1" spans="1:59">
      <c r="A548" s="142" t="s">
        <v>1473</v>
      </c>
      <c r="B548" s="143" t="s">
        <v>1474</v>
      </c>
      <c r="C548" s="143">
        <v>4654</v>
      </c>
      <c r="D548" s="144">
        <v>16287</v>
      </c>
      <c r="E548" s="175">
        <f ca="1" t="shared" si="47"/>
        <v>43990</v>
      </c>
      <c r="F548" s="176">
        <f ca="1" t="shared" si="49"/>
        <v>27703</v>
      </c>
      <c r="G548" s="177">
        <f ca="1" t="shared" si="50"/>
        <v>75</v>
      </c>
      <c r="H548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48" s="143">
        <v>1</v>
      </c>
      <c r="J548" s="144">
        <v>42452</v>
      </c>
      <c r="K548" s="143" t="s">
        <v>101</v>
      </c>
      <c r="L548" s="143" t="s">
        <v>102</v>
      </c>
      <c r="M548" s="143" t="s">
        <v>131</v>
      </c>
      <c r="N548" s="143" t="s">
        <v>62</v>
      </c>
      <c r="O548" s="143" t="s">
        <v>62</v>
      </c>
      <c r="P548" s="143" t="s">
        <v>63</v>
      </c>
      <c r="Q548" s="143" t="s">
        <v>63</v>
      </c>
      <c r="R548" s="143">
        <v>98</v>
      </c>
      <c r="S548" s="143">
        <v>98.5</v>
      </c>
      <c r="T548" s="143" t="s">
        <v>64</v>
      </c>
      <c r="U548" s="143">
        <v>140</v>
      </c>
      <c r="V548" s="178" t="str">
        <f>CHOOSE(MATCH(U:U,{0,1,140,150,160,800000000}),"VACIO","140 y -","140-150","150-160","&gt;160","")</f>
        <v>140-150</v>
      </c>
      <c r="W548" s="143">
        <v>70</v>
      </c>
      <c r="X548" s="178" t="str">
        <f>CHOOSE(MATCH(W:W,{0,1,90,120,800000000}),"VACIO","90 y -","90-120","&gt;120","")</f>
        <v>90 y -</v>
      </c>
      <c r="Y548" s="143" t="s">
        <v>63</v>
      </c>
      <c r="Z548" s="143" t="s">
        <v>65</v>
      </c>
      <c r="AA548" s="143" t="s">
        <v>65</v>
      </c>
      <c r="AB548" s="143" t="s">
        <v>65</v>
      </c>
      <c r="AC548" s="143" t="s">
        <v>72</v>
      </c>
      <c r="AD548" s="193" t="s">
        <v>73</v>
      </c>
      <c r="AE548" s="194">
        <v>43672</v>
      </c>
      <c r="AF548" s="195" t="s">
        <v>333</v>
      </c>
      <c r="AG548" s="216" t="s">
        <v>63</v>
      </c>
      <c r="AH548" s="216" t="s">
        <v>233</v>
      </c>
      <c r="AI548" s="194">
        <v>43487</v>
      </c>
      <c r="AJ548" s="217">
        <v>167</v>
      </c>
      <c r="AK548" s="144">
        <v>43619</v>
      </c>
      <c r="AL548" s="143">
        <v>178</v>
      </c>
      <c r="AM548" s="143">
        <v>101</v>
      </c>
      <c r="AN548" s="178" t="str">
        <f>CHOOSE(MATCH(AM:AM,{0,1,100,800000000}),"VACIO","100 y -","100 y +","")</f>
        <v>100 y +</v>
      </c>
      <c r="AO548" s="143">
        <v>45</v>
      </c>
      <c r="AP548" s="143">
        <v>160</v>
      </c>
      <c r="AQ548" s="143">
        <v>7.4</v>
      </c>
      <c r="AR548" s="178" t="str">
        <f>CHOOSE(MATCH(AQ:AQ,{0,1,7,8,9,12,30}),"VACIO","7 y -","7-8","8-9","9-12","&gt;12","")</f>
        <v>7-8</v>
      </c>
      <c r="AS548" s="143">
        <v>15</v>
      </c>
      <c r="AT548" s="178" t="str">
        <f>CHOOSE(MATCH(AS:AS,{0,0.1,30,80000000}),"VACIO","30 y -","30 y +","")</f>
        <v>30 y -</v>
      </c>
      <c r="AU548" s="143">
        <v>0.9</v>
      </c>
      <c r="AV548" s="236"/>
      <c r="AW548" s="178" t="str">
        <f>CHOOSE(MATCH(AV:AV,{0,0.1,30,80000000}),"VACIO","30 y -","30 y +","")</f>
        <v>VACIO</v>
      </c>
      <c r="AX548" s="242">
        <v>83</v>
      </c>
      <c r="AY548" s="178" t="str">
        <f ca="1">CHOOSE(MATCH(AX:AX,{0,1,15,30,45,60,80000000}),"VACIO","15 y -","15-29","30-44","45-59","60 y +","")</f>
        <v>60 y +</v>
      </c>
      <c r="AZ548" s="143"/>
      <c r="BA548" s="144">
        <v>42944</v>
      </c>
      <c r="BB548" s="247" t="str">
        <f ca="1" t="shared" si="52"/>
        <v>No Vigente</v>
      </c>
      <c r="BC548" s="143" t="s">
        <v>77</v>
      </c>
      <c r="BD548" s="144">
        <v>43672</v>
      </c>
      <c r="BE548" s="144">
        <v>43831</v>
      </c>
      <c r="BF548" s="251" t="str">
        <f ca="1" t="shared" si="51"/>
        <v>activo</v>
      </c>
      <c r="BG548" s="193"/>
    </row>
    <row r="549" s="129" customFormat="1" customHeight="1" spans="1:59">
      <c r="A549" s="145" t="s">
        <v>1475</v>
      </c>
      <c r="B549" s="146" t="s">
        <v>1476</v>
      </c>
      <c r="C549" s="146">
        <v>725</v>
      </c>
      <c r="D549" s="147">
        <v>22611</v>
      </c>
      <c r="E549" s="175">
        <f ca="1" t="shared" si="47"/>
        <v>43990</v>
      </c>
      <c r="F549" s="176">
        <f ca="1" t="shared" si="49"/>
        <v>21379</v>
      </c>
      <c r="G549" s="177">
        <f ca="1" t="shared" si="50"/>
        <v>58</v>
      </c>
      <c r="H54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49" s="146">
        <v>1</v>
      </c>
      <c r="J549" s="147">
        <v>40144</v>
      </c>
      <c r="K549" s="146" t="s">
        <v>101</v>
      </c>
      <c r="L549" s="146" t="s">
        <v>60</v>
      </c>
      <c r="M549" s="146"/>
      <c r="N549" s="146" t="s">
        <v>62</v>
      </c>
      <c r="O549" s="146" t="s">
        <v>62</v>
      </c>
      <c r="P549" s="143" t="s">
        <v>63</v>
      </c>
      <c r="Q549" s="143" t="s">
        <v>63</v>
      </c>
      <c r="R549" s="146">
        <v>88</v>
      </c>
      <c r="S549" s="146">
        <v>91</v>
      </c>
      <c r="T549" s="146" t="s">
        <v>64</v>
      </c>
      <c r="U549" s="146">
        <v>136</v>
      </c>
      <c r="V549" s="178" t="str">
        <f>CHOOSE(MATCH(U:U,{0,1,140,150,160,800000000}),"VACIO","140 y -","140-150","150-160","&gt;160","")</f>
        <v>140 y -</v>
      </c>
      <c r="W549" s="146">
        <v>74</v>
      </c>
      <c r="X549" s="178" t="str">
        <f>CHOOSE(MATCH(W:W,{0,1,90,120,800000000}),"VACIO","90 y -","90-120","&gt;120","")</f>
        <v>90 y -</v>
      </c>
      <c r="Y549" s="146" t="s">
        <v>63</v>
      </c>
      <c r="Z549" s="146" t="s">
        <v>65</v>
      </c>
      <c r="AA549" s="146" t="s">
        <v>65</v>
      </c>
      <c r="AB549" s="146" t="s">
        <v>65</v>
      </c>
      <c r="AC549" s="146" t="s">
        <v>72</v>
      </c>
      <c r="AD549" s="196" t="s">
        <v>67</v>
      </c>
      <c r="AE549" s="198"/>
      <c r="AF549" s="197"/>
      <c r="AG549" s="219" t="s">
        <v>63</v>
      </c>
      <c r="AH549" s="219"/>
      <c r="AI549" s="197"/>
      <c r="AJ549" s="218">
        <v>112</v>
      </c>
      <c r="AK549" s="147">
        <v>43074</v>
      </c>
      <c r="AL549" s="146">
        <v>126</v>
      </c>
      <c r="AM549" s="146">
        <v>61</v>
      </c>
      <c r="AN549" s="178" t="str">
        <f>CHOOSE(MATCH(AM:AM,{0,1,100,800000000}),"VACIO","100 y -","100 y +","")</f>
        <v>100 y -</v>
      </c>
      <c r="AO549" s="146">
        <v>37</v>
      </c>
      <c r="AP549" s="146">
        <v>118</v>
      </c>
      <c r="AQ549" s="146"/>
      <c r="AR549" s="178" t="str">
        <f>CHOOSE(MATCH(AQ:AQ,{0,1,7,8,9,12,30}),"VACIO","7 y -","7-8","8-9","9-12","&gt;12","")</f>
        <v>VACIO</v>
      </c>
      <c r="AS549" s="146">
        <v>17</v>
      </c>
      <c r="AT549" s="178" t="str">
        <f>CHOOSE(MATCH(AS:AS,{0,0.1,30,80000000}),"VACIO","30 y -","30 y +","")</f>
        <v>30 y -</v>
      </c>
      <c r="AU549" s="146">
        <v>0.98</v>
      </c>
      <c r="AV549" s="236">
        <f>IFERROR(AS:AS/AU:AU,"")</f>
        <v>17.3469387755102</v>
      </c>
      <c r="AW549" s="178" t="str">
        <f>CHOOSE(MATCH(AV:AV,{0,0.1,30,80000000}),"VACIO","30 y -","30 y +","")</f>
        <v>30 y -</v>
      </c>
      <c r="AX549" s="242">
        <v>85</v>
      </c>
      <c r="AY549" s="178" t="str">
        <f ca="1">CHOOSE(MATCH(AX:AX,{0,1,15,30,45,60,80000000}),"VACIO","15 y -","15-29","30-44","45-59","60 y +","")</f>
        <v>60 y +</v>
      </c>
      <c r="AZ549" s="146" t="s">
        <v>155</v>
      </c>
      <c r="BA549" s="147"/>
      <c r="BB549" s="247" t="str">
        <f ca="1" t="shared" si="52"/>
        <v>No Vigente</v>
      </c>
      <c r="BC549" s="146"/>
      <c r="BD549" s="147">
        <v>43630</v>
      </c>
      <c r="BE549" s="147">
        <v>43922</v>
      </c>
      <c r="BF549" s="251" t="str">
        <f ca="1" t="shared" si="51"/>
        <v>activo</v>
      </c>
      <c r="BG549" s="196"/>
    </row>
    <row r="550" s="129" customFormat="1" ht="13.5" customHeight="1" spans="1:59">
      <c r="A550" s="142" t="s">
        <v>1477</v>
      </c>
      <c r="B550" s="143" t="s">
        <v>1478</v>
      </c>
      <c r="C550" s="143">
        <v>6557</v>
      </c>
      <c r="D550" s="144">
        <v>22358</v>
      </c>
      <c r="E550" s="175">
        <f ca="1" t="shared" si="47"/>
        <v>43990</v>
      </c>
      <c r="F550" s="176">
        <f ca="1" t="shared" si="49"/>
        <v>21632</v>
      </c>
      <c r="G550" s="177">
        <f ca="1" t="shared" si="50"/>
        <v>59</v>
      </c>
      <c r="H550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50" s="143">
        <v>1</v>
      </c>
      <c r="J550" s="144">
        <v>42025</v>
      </c>
      <c r="K550" s="143" t="s">
        <v>59</v>
      </c>
      <c r="L550" s="143" t="s">
        <v>60</v>
      </c>
      <c r="M550" s="143" t="s">
        <v>1479</v>
      </c>
      <c r="N550" s="143" t="s">
        <v>62</v>
      </c>
      <c r="O550" s="143" t="s">
        <v>62</v>
      </c>
      <c r="P550" s="143" t="s">
        <v>63</v>
      </c>
      <c r="Q550" s="143" t="s">
        <v>63</v>
      </c>
      <c r="R550" s="143">
        <v>85.5</v>
      </c>
      <c r="S550" s="143">
        <v>91.5</v>
      </c>
      <c r="T550" s="143" t="s">
        <v>64</v>
      </c>
      <c r="U550" s="143">
        <v>150</v>
      </c>
      <c r="V550" s="178" t="str">
        <f>CHOOSE(MATCH(U:U,{0,1,140,150,160,800000000}),"VACIO","140 y -","140-150","150-160","&gt;160","")</f>
        <v>150-160</v>
      </c>
      <c r="W550" s="143">
        <v>80</v>
      </c>
      <c r="X550" s="178" t="str">
        <f>CHOOSE(MATCH(W:W,{0;1;90;120;800000000}),"VACIO","90 y -","90-120","&gt;120","")</f>
        <v>90 y -</v>
      </c>
      <c r="Y550" s="143" t="s">
        <v>63</v>
      </c>
      <c r="Z550" s="143" t="s">
        <v>65</v>
      </c>
      <c r="AA550" s="143" t="s">
        <v>65</v>
      </c>
      <c r="AB550" s="143" t="s">
        <v>65</v>
      </c>
      <c r="AC550" s="143" t="s">
        <v>66</v>
      </c>
      <c r="AD550" s="193" t="s">
        <v>74</v>
      </c>
      <c r="AE550" s="194"/>
      <c r="AF550" s="195"/>
      <c r="AG550" s="216" t="s">
        <v>63</v>
      </c>
      <c r="AH550" s="216"/>
      <c r="AI550" s="195"/>
      <c r="AJ550" s="217">
        <v>94</v>
      </c>
      <c r="AK550" s="144">
        <v>43622</v>
      </c>
      <c r="AL550" s="143">
        <v>118</v>
      </c>
      <c r="AM550" s="143">
        <v>41</v>
      </c>
      <c r="AN550" s="178" t="str">
        <f>CHOOSE(MATCH(AM:AM,{0,1,100,800000000}),"VACIO","100 y -","100 y +","")</f>
        <v>100 y -</v>
      </c>
      <c r="AO550" s="143">
        <v>53</v>
      </c>
      <c r="AP550" s="143">
        <v>120</v>
      </c>
      <c r="AQ550" s="143"/>
      <c r="AR550" s="178" t="str">
        <f>CHOOSE(MATCH(AQ:AQ,{0;1;7;8;9;12;30}),"VACIO","7 y -","7-8","8-9","9-12","&gt;12","")</f>
        <v>VACIO</v>
      </c>
      <c r="AS550" s="143">
        <v>9</v>
      </c>
      <c r="AT550" s="178" t="str">
        <f>CHOOSE(MATCH(AS:AS,{0,0.1,30,80000000}),"VACIO","30 y -","30 y +","")</f>
        <v>30 y -</v>
      </c>
      <c r="AU550" s="143">
        <v>0.7</v>
      </c>
      <c r="AV550" s="236">
        <f>IFERROR(AS:AS/AU:AU,"")</f>
        <v>12.8571428571429</v>
      </c>
      <c r="AW550" s="178" t="str">
        <f>CHOOSE(MATCH(AV:AV,{0,0.1,30,80000000}),"VACIO","30 y -","30 y +","")</f>
        <v>30 y -</v>
      </c>
      <c r="AX550" s="242">
        <v>95</v>
      </c>
      <c r="AY550" s="178" t="str">
        <f ca="1">CHOOSE(MATCH(AX:AX,{0,1,15,30,45,60,80000000}),"VACIO","15 y -","15-29","30-44","45-59","60 y +","")</f>
        <v>60 y +</v>
      </c>
      <c r="AZ550" s="143"/>
      <c r="BA550" s="144"/>
      <c r="BB550" s="247" t="str">
        <f ca="1" t="shared" si="52"/>
        <v>No Vigente</v>
      </c>
      <c r="BC550" s="143"/>
      <c r="BD550" s="144">
        <v>43718</v>
      </c>
      <c r="BE550" s="144">
        <v>43862</v>
      </c>
      <c r="BF550" s="251" t="str">
        <f ca="1" t="shared" si="51"/>
        <v>activo</v>
      </c>
      <c r="BG550" s="196" t="s">
        <v>1480</v>
      </c>
    </row>
    <row r="551" s="129" customFormat="1" ht="15" customHeight="1" spans="1:59">
      <c r="A551" s="145" t="s">
        <v>1481</v>
      </c>
      <c r="B551" s="146" t="s">
        <v>1482</v>
      </c>
      <c r="C551" s="146">
        <v>2556</v>
      </c>
      <c r="D551" s="147">
        <v>19845</v>
      </c>
      <c r="E551" s="175">
        <f ca="1" t="shared" si="47"/>
        <v>43990</v>
      </c>
      <c r="F551" s="176">
        <f ca="1" t="shared" si="49"/>
        <v>24145</v>
      </c>
      <c r="G551" s="177">
        <f ca="1" t="shared" si="50"/>
        <v>66</v>
      </c>
      <c r="H55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51" s="146">
        <v>1</v>
      </c>
      <c r="J551" s="147">
        <v>40681</v>
      </c>
      <c r="K551" s="146" t="s">
        <v>59</v>
      </c>
      <c r="L551" s="146" t="s">
        <v>102</v>
      </c>
      <c r="M551" s="146" t="s">
        <v>131</v>
      </c>
      <c r="N551" s="146" t="s">
        <v>62</v>
      </c>
      <c r="O551" s="146" t="s">
        <v>62</v>
      </c>
      <c r="P551" s="143" t="s">
        <v>63</v>
      </c>
      <c r="Q551" s="143" t="s">
        <v>63</v>
      </c>
      <c r="R551" s="146">
        <v>81.5</v>
      </c>
      <c r="S551" s="146">
        <v>81</v>
      </c>
      <c r="T551" s="146" t="s">
        <v>64</v>
      </c>
      <c r="U551" s="146">
        <v>130</v>
      </c>
      <c r="V551" s="178" t="str">
        <f>CHOOSE(MATCH(U:U,{0,1,140,150,160,800000000}),"VACIO","140 y -","140-150","150-160","&gt;160","")</f>
        <v>140 y -</v>
      </c>
      <c r="W551" s="146">
        <v>70</v>
      </c>
      <c r="X551" s="178" t="str">
        <f>CHOOSE(MATCH(W:W,{0,1,90,120,800000000}),"VACIO","90 y -","90-120","&gt;120","")</f>
        <v>90 y -</v>
      </c>
      <c r="Y551" s="146" t="s">
        <v>63</v>
      </c>
      <c r="Z551" s="146" t="s">
        <v>65</v>
      </c>
      <c r="AA551" s="146" t="s">
        <v>65</v>
      </c>
      <c r="AB551" s="146" t="s">
        <v>65</v>
      </c>
      <c r="AC551" s="146" t="s">
        <v>66</v>
      </c>
      <c r="AD551" s="196" t="s">
        <v>73</v>
      </c>
      <c r="AE551" s="198">
        <v>43715</v>
      </c>
      <c r="AF551" s="197" t="s">
        <v>74</v>
      </c>
      <c r="AG551" s="219" t="s">
        <v>63</v>
      </c>
      <c r="AH551" s="219"/>
      <c r="AI551" s="197"/>
      <c r="AJ551" s="218">
        <v>144</v>
      </c>
      <c r="AK551" s="147">
        <v>43881</v>
      </c>
      <c r="AL551" s="146">
        <v>190</v>
      </c>
      <c r="AM551" s="146">
        <v>111</v>
      </c>
      <c r="AN551" s="178" t="str">
        <f>CHOOSE(MATCH(AM:AM,{0,1,100,800000000}),"VACIO","100 y -","100 y +","")</f>
        <v>100 y +</v>
      </c>
      <c r="AO551" s="146">
        <v>47</v>
      </c>
      <c r="AP551" s="146">
        <v>162</v>
      </c>
      <c r="AQ551" s="146">
        <v>11.2</v>
      </c>
      <c r="AR551" s="178" t="str">
        <f>CHOOSE(MATCH(AQ:AQ,{0,1,7,8,9,12,30}),"VACIO","7 y -","7-8","8-9","9-12","&gt;12","")</f>
        <v>9-12</v>
      </c>
      <c r="AS551" s="146">
        <v>1</v>
      </c>
      <c r="AT551" s="178" t="str">
        <f>CHOOSE(MATCH(AS:AS,{0,0.1,30,80000000}),"VACIO","30 y -","30 y +","")</f>
        <v>30 y -</v>
      </c>
      <c r="AU551" s="146">
        <v>0.8</v>
      </c>
      <c r="AV551" s="236">
        <v>1.96</v>
      </c>
      <c r="AW551" s="178" t="str">
        <f>CHOOSE(MATCH(AV:AV,{0,0.1,30,80000000}),"VACIO","30 y -","30 y +","")</f>
        <v>30 y -</v>
      </c>
      <c r="AX551" s="242">
        <v>77</v>
      </c>
      <c r="AY551" s="178" t="str">
        <f ca="1">CHOOSE(MATCH(AX:AX,{0,1,15,30,45,60,80000000}),"VACIO","15 y -","15-29","30-44","45-59","60 y +","")</f>
        <v>60 y +</v>
      </c>
      <c r="AZ551" s="146" t="s">
        <v>76</v>
      </c>
      <c r="BA551" s="147">
        <v>43306</v>
      </c>
      <c r="BB551" s="247" t="str">
        <f ca="1" t="shared" si="52"/>
        <v>No Vigente</v>
      </c>
      <c r="BC551" s="146" t="s">
        <v>77</v>
      </c>
      <c r="BD551" s="147">
        <v>43881</v>
      </c>
      <c r="BE551" s="147">
        <v>44105</v>
      </c>
      <c r="BF551" s="251" t="str">
        <f ca="1" t="shared" si="51"/>
        <v>activo</v>
      </c>
      <c r="BG551" s="254"/>
    </row>
    <row r="552" s="129" customFormat="1" ht="15" customHeight="1" spans="1:59">
      <c r="A552" s="145" t="s">
        <v>1483</v>
      </c>
      <c r="B552" s="146" t="s">
        <v>1484</v>
      </c>
      <c r="C552" s="146">
        <v>3652</v>
      </c>
      <c r="D552" s="147">
        <v>20069</v>
      </c>
      <c r="E552" s="175">
        <f ca="1" t="shared" si="47"/>
        <v>43990</v>
      </c>
      <c r="F552" s="176">
        <f ca="1" t="shared" si="49"/>
        <v>23921</v>
      </c>
      <c r="G552" s="177">
        <f ca="1" t="shared" si="50"/>
        <v>65</v>
      </c>
      <c r="H55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52" s="146">
        <v>1</v>
      </c>
      <c r="J552" s="147">
        <v>38307</v>
      </c>
      <c r="K552" s="146" t="s">
        <v>59</v>
      </c>
      <c r="L552" s="146" t="s">
        <v>60</v>
      </c>
      <c r="M552" s="146" t="s">
        <v>1485</v>
      </c>
      <c r="N552" s="146" t="s">
        <v>62</v>
      </c>
      <c r="O552" s="146" t="s">
        <v>62</v>
      </c>
      <c r="P552" s="143" t="s">
        <v>63</v>
      </c>
      <c r="Q552" s="143" t="s">
        <v>63</v>
      </c>
      <c r="R552" s="146">
        <v>76.5</v>
      </c>
      <c r="S552" s="146">
        <v>94.5</v>
      </c>
      <c r="T552" s="146" t="s">
        <v>64</v>
      </c>
      <c r="U552" s="146">
        <v>126</v>
      </c>
      <c r="V552" s="178" t="str">
        <f>CHOOSE(MATCH(U:U,{0,1,140,150,160,800000000}),"VACIO","140 y -","140-150","150-160","&gt;160","")</f>
        <v>140 y -</v>
      </c>
      <c r="W552" s="146">
        <v>80</v>
      </c>
      <c r="X552" s="178" t="str">
        <f>CHOOSE(MATCH(W:W,{0,1,90,120,800000000}),"VACIO","90 y -","90-120","&gt;120","")</f>
        <v>90 y -</v>
      </c>
      <c r="Y552" s="146" t="s">
        <v>63</v>
      </c>
      <c r="Z552" s="146" t="s">
        <v>65</v>
      </c>
      <c r="AA552" s="146" t="s">
        <v>65</v>
      </c>
      <c r="AB552" s="146" t="s">
        <v>65</v>
      </c>
      <c r="AC552" s="146" t="s">
        <v>72</v>
      </c>
      <c r="AD552" s="196" t="s">
        <v>67</v>
      </c>
      <c r="AE552" s="197"/>
      <c r="AF552" s="197"/>
      <c r="AG552" s="219" t="s">
        <v>63</v>
      </c>
      <c r="AH552" s="219"/>
      <c r="AI552" s="197"/>
      <c r="AJ552" s="218">
        <v>122</v>
      </c>
      <c r="AK552" s="147">
        <v>43531</v>
      </c>
      <c r="AL552" s="146">
        <v>148</v>
      </c>
      <c r="AM552" s="146">
        <v>79</v>
      </c>
      <c r="AN552" s="178" t="str">
        <f>CHOOSE(MATCH(AM:AM,{0,1,100,800000000}),"VACIO","100 y -","100 y +","")</f>
        <v>100 y -</v>
      </c>
      <c r="AO552" s="146">
        <v>39</v>
      </c>
      <c r="AP552" s="146">
        <v>148</v>
      </c>
      <c r="AQ552" s="146"/>
      <c r="AR552" s="178" t="str">
        <f>CHOOSE(MATCH(AQ:AQ,{0,1,7,8,9,12,30}),"VACIO","7 y -","7-8","8-9","9-12","&gt;12","")</f>
        <v>VACIO</v>
      </c>
      <c r="AS552" s="146">
        <v>6</v>
      </c>
      <c r="AT552" s="178" t="str">
        <f>CHOOSE(MATCH(AS:AS,{0,0.1,30,80000000}),"VACIO","30 y -","30 y +","")</f>
        <v>30 y -</v>
      </c>
      <c r="AU552" s="146">
        <v>0.7</v>
      </c>
      <c r="AV552" s="236">
        <v>5.3</v>
      </c>
      <c r="AW552" s="178" t="str">
        <f>CHOOSE(MATCH(AV:AV,{0,0.1,30,80000000}),"VACIO","30 y -","30 y +","")</f>
        <v>30 y -</v>
      </c>
      <c r="AX552" s="242">
        <v>67</v>
      </c>
      <c r="AY552" s="178" t="str">
        <f ca="1">CHOOSE(MATCH(AX:AX,{0,1,15,30,45,60,80000000}),"VACIO","15 y -","15-29","30-44","45-59","60 y +","")</f>
        <v>60 y +</v>
      </c>
      <c r="AZ552" s="146"/>
      <c r="BA552" s="147"/>
      <c r="BB552" s="247" t="str">
        <f ca="1" t="shared" si="52"/>
        <v>No Vigente</v>
      </c>
      <c r="BC552" s="146"/>
      <c r="BD552" s="147">
        <v>43539</v>
      </c>
      <c r="BE552" s="147">
        <v>43862</v>
      </c>
      <c r="BF552" s="251" t="str">
        <f ca="1" t="shared" si="51"/>
        <v>activo</v>
      </c>
      <c r="BG552" s="254"/>
    </row>
    <row r="553" s="129" customFormat="1" ht="15" customHeight="1" spans="1:59">
      <c r="A553" s="145" t="s">
        <v>1486</v>
      </c>
      <c r="B553" s="146" t="s">
        <v>1487</v>
      </c>
      <c r="C553" s="146">
        <v>2975</v>
      </c>
      <c r="D553" s="147">
        <v>15164</v>
      </c>
      <c r="E553" s="175">
        <f ca="1" t="shared" si="47"/>
        <v>43990</v>
      </c>
      <c r="F553" s="176">
        <f ca="1" t="shared" si="49"/>
        <v>28826</v>
      </c>
      <c r="G553" s="177">
        <f ca="1" t="shared" si="50"/>
        <v>78</v>
      </c>
      <c r="H55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53" s="146">
        <v>1</v>
      </c>
      <c r="J553" s="147">
        <v>37784</v>
      </c>
      <c r="K553" s="146" t="s">
        <v>59</v>
      </c>
      <c r="L553" s="146" t="s">
        <v>102</v>
      </c>
      <c r="M553" s="146" t="s">
        <v>149</v>
      </c>
      <c r="N553" s="146" t="s">
        <v>62</v>
      </c>
      <c r="O553" s="146" t="s">
        <v>62</v>
      </c>
      <c r="P553" s="143" t="s">
        <v>63</v>
      </c>
      <c r="Q553" s="143" t="s">
        <v>63</v>
      </c>
      <c r="R553" s="146">
        <v>74</v>
      </c>
      <c r="S553" s="146">
        <v>68</v>
      </c>
      <c r="T553" s="146" t="s">
        <v>76</v>
      </c>
      <c r="U553" s="146">
        <v>132</v>
      </c>
      <c r="V553" s="178" t="str">
        <f>CHOOSE(MATCH(U:U,{0,1,140,150,160,800000000}),"VACIO","140 y -","140-150","150-160","&gt;160","")</f>
        <v>140 y -</v>
      </c>
      <c r="W553" s="146">
        <v>70</v>
      </c>
      <c r="X553" s="178" t="str">
        <f>CHOOSE(MATCH(W:W,{0,1,90,120,800000000}),"VACIO","90 y -","90-120","&gt;120","")</f>
        <v>90 y -</v>
      </c>
      <c r="Y553" s="146" t="s">
        <v>63</v>
      </c>
      <c r="Z553" s="146" t="s">
        <v>65</v>
      </c>
      <c r="AA553" s="146" t="s">
        <v>65</v>
      </c>
      <c r="AB553" s="146" t="s">
        <v>65</v>
      </c>
      <c r="AC553" s="146" t="s">
        <v>72</v>
      </c>
      <c r="AD553" s="196" t="s">
        <v>73</v>
      </c>
      <c r="AE553" s="198">
        <v>43697</v>
      </c>
      <c r="AF553" s="197" t="s">
        <v>74</v>
      </c>
      <c r="AG553" s="219" t="s">
        <v>63</v>
      </c>
      <c r="AH553" s="219" t="s">
        <v>139</v>
      </c>
      <c r="AI553" s="198">
        <v>43803</v>
      </c>
      <c r="AJ553" s="218">
        <v>99</v>
      </c>
      <c r="AK553" s="147">
        <v>43634</v>
      </c>
      <c r="AL553" s="146">
        <v>169</v>
      </c>
      <c r="AM553" s="146">
        <v>92</v>
      </c>
      <c r="AN553" s="178" t="str">
        <f>CHOOSE(MATCH(AM:AM,{0,1,100,800000000}),"VACIO","100 y -","100 y +","")</f>
        <v>100 y -</v>
      </c>
      <c r="AO553" s="146">
        <v>46</v>
      </c>
      <c r="AP553" s="146">
        <v>155</v>
      </c>
      <c r="AQ553" s="146">
        <v>6.3</v>
      </c>
      <c r="AR553" s="178" t="str">
        <f>CHOOSE(MATCH(AQ:AQ,{0,1,7,8,9,12,30}),"VACIO","7 y -","7-8","8-9","9-12","&gt;12","")</f>
        <v>7 y -</v>
      </c>
      <c r="AS553" s="146">
        <v>5</v>
      </c>
      <c r="AT553" s="178" t="str">
        <f>CHOOSE(MATCH(AS:AS,{0,0.1,30,80000000}),"VACIO","30 y -","30 y +","")</f>
        <v>30 y -</v>
      </c>
      <c r="AU553" s="146">
        <v>0.8</v>
      </c>
      <c r="AV553" s="236"/>
      <c r="AW553" s="178" t="str">
        <f>CHOOSE(MATCH(AV:AV,{0,0.1,30,80000000}),"VACIO","30 y -","30 y +","")</f>
        <v>VACIO</v>
      </c>
      <c r="AX553" s="242">
        <v>71</v>
      </c>
      <c r="AY553" s="178" t="str">
        <f ca="1">CHOOSE(MATCH(AX:AX,{0,1,15,30,45,60,80000000}),"VACIO","15 y -","15-29","30-44","45-59","60 y +","")</f>
        <v>60 y +</v>
      </c>
      <c r="AZ553" s="146"/>
      <c r="BA553" s="147">
        <v>42992</v>
      </c>
      <c r="BB553" s="247" t="str">
        <f ca="1" t="shared" si="52"/>
        <v>No Vigente</v>
      </c>
      <c r="BC553" s="146" t="s">
        <v>77</v>
      </c>
      <c r="BD553" s="147">
        <v>43714</v>
      </c>
      <c r="BE553" s="147">
        <v>44075</v>
      </c>
      <c r="BF553" s="251" t="str">
        <f ca="1" t="shared" si="51"/>
        <v>activo</v>
      </c>
      <c r="BG553" s="196"/>
    </row>
    <row r="554" s="129" customFormat="1" ht="15" customHeight="1" spans="1:59">
      <c r="A554" s="145" t="s">
        <v>1488</v>
      </c>
      <c r="B554" s="146" t="s">
        <v>1489</v>
      </c>
      <c r="C554" s="146">
        <v>5532</v>
      </c>
      <c r="D554" s="147">
        <v>20956</v>
      </c>
      <c r="E554" s="175">
        <f ca="1" t="shared" si="47"/>
        <v>43990</v>
      </c>
      <c r="F554" s="176">
        <f ca="1" t="shared" si="49"/>
        <v>23034</v>
      </c>
      <c r="G554" s="177">
        <f ca="1" t="shared" si="50"/>
        <v>63</v>
      </c>
      <c r="H554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554" s="146">
        <v>1</v>
      </c>
      <c r="J554" s="147">
        <v>40429</v>
      </c>
      <c r="K554" s="146" t="s">
        <v>59</v>
      </c>
      <c r="L554" s="146" t="s">
        <v>60</v>
      </c>
      <c r="M554" s="146" t="s">
        <v>61</v>
      </c>
      <c r="N554" s="146" t="s">
        <v>62</v>
      </c>
      <c r="O554" s="146" t="s">
        <v>62</v>
      </c>
      <c r="P554" s="143" t="s">
        <v>63</v>
      </c>
      <c r="Q554" s="143" t="s">
        <v>63</v>
      </c>
      <c r="R554" s="146">
        <v>70.5</v>
      </c>
      <c r="S554" s="146">
        <v>70</v>
      </c>
      <c r="T554" s="146" t="s">
        <v>85</v>
      </c>
      <c r="U554" s="146">
        <v>136</v>
      </c>
      <c r="V554" s="178" t="str">
        <f>CHOOSE(MATCH(U:U,{0,1,140,150,160,800000000}),"VACIO","140 y -","140-150","150-160","&gt;160","")</f>
        <v>140 y -</v>
      </c>
      <c r="W554" s="146">
        <v>84</v>
      </c>
      <c r="X554" s="178" t="str">
        <f>CHOOSE(MATCH(W:W,{0,1,90,120,800000000}),"VACIO","90 y -","90-120","&gt;120","")</f>
        <v>90 y -</v>
      </c>
      <c r="Y554" s="146" t="s">
        <v>63</v>
      </c>
      <c r="Z554" s="146" t="s">
        <v>65</v>
      </c>
      <c r="AA554" s="146" t="s">
        <v>63</v>
      </c>
      <c r="AB554" s="146" t="s">
        <v>65</v>
      </c>
      <c r="AC554" s="146" t="s">
        <v>66</v>
      </c>
      <c r="AD554" s="196" t="s">
        <v>74</v>
      </c>
      <c r="AE554" s="197"/>
      <c r="AF554" s="197"/>
      <c r="AG554" s="219" t="s">
        <v>63</v>
      </c>
      <c r="AH554" s="219"/>
      <c r="AI554" s="197"/>
      <c r="AJ554" s="218">
        <v>123</v>
      </c>
      <c r="AK554" s="147">
        <v>43788</v>
      </c>
      <c r="AL554" s="146">
        <v>320</v>
      </c>
      <c r="AM554" s="146">
        <v>236</v>
      </c>
      <c r="AN554" s="178" t="str">
        <f>CHOOSE(MATCH(AM:AM,{0,1,100,800000000}),"VACIO","100 y -","100 y +","")</f>
        <v>100 y +</v>
      </c>
      <c r="AO554" s="146">
        <v>59</v>
      </c>
      <c r="AP554" s="146">
        <v>124</v>
      </c>
      <c r="AQ554" s="146"/>
      <c r="AR554" s="178" t="str">
        <f>CHOOSE(MATCH(AQ:AQ,{0,1,7,8,9,12,30}),"VACIO","7 y -","7-8","8-9","9-12","&gt;12","")</f>
        <v>VACIO</v>
      </c>
      <c r="AS554" s="146">
        <v>78</v>
      </c>
      <c r="AT554" s="178" t="str">
        <f>CHOOSE(MATCH(AS:AS,{0;0.1;30;80000000}),"VACIO","30 y -","30 y +","")</f>
        <v>30 y +</v>
      </c>
      <c r="AU554" s="146">
        <v>0.6</v>
      </c>
      <c r="AV554" s="236">
        <v>46.5</v>
      </c>
      <c r="AW554" s="178" t="str">
        <f>CHOOSE(MATCH(AV:AV,{0,0.1,30,80000000}),"VACIO","30 y -","30 y +","")</f>
        <v>30 y +</v>
      </c>
      <c r="AX554" s="242">
        <v>98</v>
      </c>
      <c r="AY554" s="178" t="str">
        <f ca="1">CHOOSE(MATCH(AX:AX,{0,1,15,30,45,60,80000000}),"VACIO","15 y -","15-29","30-44","45-59","60 y +","")</f>
        <v>60 y +</v>
      </c>
      <c r="AZ554" s="146" t="s">
        <v>76</v>
      </c>
      <c r="BA554" s="147"/>
      <c r="BB554" s="247" t="str">
        <f ca="1" t="shared" si="52"/>
        <v>No Vigente</v>
      </c>
      <c r="BC554" s="146"/>
      <c r="BD554" s="147">
        <v>43836</v>
      </c>
      <c r="BE554" s="147">
        <v>43922</v>
      </c>
      <c r="BF554" s="251" t="str">
        <f ca="1" t="shared" si="51"/>
        <v>activo</v>
      </c>
      <c r="BG554" s="196"/>
    </row>
    <row r="555" s="129" customFormat="1" ht="15" customHeight="1" spans="1:59">
      <c r="A555" s="142" t="s">
        <v>1490</v>
      </c>
      <c r="B555" s="143" t="s">
        <v>1491</v>
      </c>
      <c r="C555" s="143">
        <v>720</v>
      </c>
      <c r="D555" s="144">
        <v>20846</v>
      </c>
      <c r="E555" s="175">
        <f ca="1" t="shared" si="47"/>
        <v>43990</v>
      </c>
      <c r="F555" s="176">
        <f ca="1" t="shared" si="49"/>
        <v>23144</v>
      </c>
      <c r="G555" s="177">
        <f ca="1" t="shared" si="50"/>
        <v>63</v>
      </c>
      <c r="H55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55" s="143">
        <v>1</v>
      </c>
      <c r="J555" s="144">
        <v>42661</v>
      </c>
      <c r="K555" s="143" t="s">
        <v>59</v>
      </c>
      <c r="L555" s="143" t="s">
        <v>70</v>
      </c>
      <c r="M555" s="143"/>
      <c r="N555" s="143" t="s">
        <v>62</v>
      </c>
      <c r="O555" s="143" t="s">
        <v>62</v>
      </c>
      <c r="P555" s="143" t="s">
        <v>63</v>
      </c>
      <c r="Q555" s="143" t="s">
        <v>63</v>
      </c>
      <c r="R555" s="143">
        <v>48.5</v>
      </c>
      <c r="S555" s="143">
        <v>49.5</v>
      </c>
      <c r="T555" s="143" t="s">
        <v>76</v>
      </c>
      <c r="U555" s="143">
        <v>123</v>
      </c>
      <c r="V555" s="178" t="str">
        <f>CHOOSE(MATCH(U:U,{0,1,140,150,160,800000000}),"VACIO","140 y -","140-150","150-160","&gt;160","")</f>
        <v>140 y -</v>
      </c>
      <c r="W555" s="143">
        <v>65</v>
      </c>
      <c r="X555" s="178" t="str">
        <f>CHOOSE(MATCH(W:W,{0,1,90,120,800000000}),"VACIO","90 y -","90-120","&gt;120","")</f>
        <v>90 y -</v>
      </c>
      <c r="Y555" s="143" t="s">
        <v>65</v>
      </c>
      <c r="Z555" s="143" t="s">
        <v>63</v>
      </c>
      <c r="AA555" s="143" t="s">
        <v>65</v>
      </c>
      <c r="AB555" s="143" t="s">
        <v>63</v>
      </c>
      <c r="AC555" s="143" t="s">
        <v>72</v>
      </c>
      <c r="AD555" s="193" t="s">
        <v>73</v>
      </c>
      <c r="AE555" s="194">
        <v>43838</v>
      </c>
      <c r="AF555" s="195" t="s">
        <v>74</v>
      </c>
      <c r="AG555" s="216" t="s">
        <v>63</v>
      </c>
      <c r="AH555" s="216"/>
      <c r="AI555" s="195"/>
      <c r="AJ555" s="217">
        <v>399</v>
      </c>
      <c r="AK555" s="144">
        <v>43874</v>
      </c>
      <c r="AL555" s="143">
        <v>140</v>
      </c>
      <c r="AM555" s="143">
        <v>70</v>
      </c>
      <c r="AN555" s="178" t="str">
        <f>CHOOSE(MATCH(AM:AM,{0,1,100,800000000}),"VACIO","100 y -","100 y +","")</f>
        <v>100 y -</v>
      </c>
      <c r="AO555" s="143">
        <v>54</v>
      </c>
      <c r="AP555" s="143">
        <v>75</v>
      </c>
      <c r="AQ555" s="143">
        <v>10.8</v>
      </c>
      <c r="AR555" s="178" t="str">
        <f>CHOOSE(MATCH(AQ:AQ,{0,1,7,8,9,12,30}),"VACIO","7 y -","7-8","8-9","9-12","&gt;12","")</f>
        <v>9-12</v>
      </c>
      <c r="AS555" s="143">
        <v>8.1</v>
      </c>
      <c r="AT555" s="178" t="str">
        <f>CHOOSE(MATCH(AS:AS,{0,0.1,30,80000000}),"VACIO","30 y -","30 y +","")</f>
        <v>30 y -</v>
      </c>
      <c r="AU555" s="143">
        <v>0.7</v>
      </c>
      <c r="AV555" s="236">
        <f>IFERROR(AS:AS/AU:AU,"")</f>
        <v>11.5714285714286</v>
      </c>
      <c r="AW555" s="178" t="str">
        <f>CHOOSE(MATCH(AV:AV,{0,0.1,30,80000000}),"VACIO","30 y -","30 y +","")</f>
        <v>30 y -</v>
      </c>
      <c r="AX555" s="242">
        <v>92</v>
      </c>
      <c r="AY555" s="178" t="str">
        <f ca="1">CHOOSE(MATCH(AX:AX,{0,1,15,30,45,60,80000000}),"VACIO","15 y -","15-29","30-44","45-59","60 y +","")</f>
        <v>60 y +</v>
      </c>
      <c r="AZ555" s="143" t="s">
        <v>76</v>
      </c>
      <c r="BA555" s="144">
        <v>43109</v>
      </c>
      <c r="BB555" s="247" t="str">
        <f ca="1" t="shared" si="52"/>
        <v>No Vigente</v>
      </c>
      <c r="BC555" s="143" t="s">
        <v>218</v>
      </c>
      <c r="BD555" s="144">
        <v>43903</v>
      </c>
      <c r="BE555" s="144">
        <v>43952</v>
      </c>
      <c r="BF555" s="251" t="str">
        <f ca="1" t="shared" si="51"/>
        <v>activo</v>
      </c>
      <c r="BG555" s="193"/>
    </row>
    <row r="556" s="129" customFormat="1" ht="15" customHeight="1" spans="1:59">
      <c r="A556" s="145" t="s">
        <v>1492</v>
      </c>
      <c r="B556" s="146" t="s">
        <v>1493</v>
      </c>
      <c r="C556" s="146">
        <v>3591</v>
      </c>
      <c r="D556" s="147">
        <v>19652</v>
      </c>
      <c r="E556" s="175">
        <f ca="1" t="shared" si="47"/>
        <v>43990</v>
      </c>
      <c r="F556" s="176">
        <f ca="1" t="shared" si="49"/>
        <v>24338</v>
      </c>
      <c r="G556" s="177">
        <f ca="1" t="shared" si="50"/>
        <v>66</v>
      </c>
      <c r="H55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56" s="146">
        <v>1</v>
      </c>
      <c r="J556" s="147">
        <v>36714</v>
      </c>
      <c r="K556" s="146" t="s">
        <v>59</v>
      </c>
      <c r="L556" s="146" t="s">
        <v>102</v>
      </c>
      <c r="M556" s="146" t="s">
        <v>1494</v>
      </c>
      <c r="N556" s="146" t="s">
        <v>62</v>
      </c>
      <c r="O556" s="146" t="s">
        <v>62</v>
      </c>
      <c r="P556" s="143" t="s">
        <v>63</v>
      </c>
      <c r="Q556" s="143" t="s">
        <v>65</v>
      </c>
      <c r="R556" s="146">
        <v>59</v>
      </c>
      <c r="S556" s="146">
        <v>59.9</v>
      </c>
      <c r="T556" s="146" t="s">
        <v>85</v>
      </c>
      <c r="U556" s="146">
        <v>140</v>
      </c>
      <c r="V556" s="178" t="str">
        <f>CHOOSE(MATCH(U:U,{0,1,140,150,160,800000000}),"VACIO","140 y -","140-150","150-160","&gt;160","")</f>
        <v>140-150</v>
      </c>
      <c r="W556" s="146">
        <v>84</v>
      </c>
      <c r="X556" s="178" t="str">
        <f>CHOOSE(MATCH(W:W,{0,1,90,120,800000000}),"VACIO","90 y -","90-120","&gt;120","")</f>
        <v>90 y -</v>
      </c>
      <c r="Y556" s="146" t="s">
        <v>65</v>
      </c>
      <c r="Z556" s="146" t="s">
        <v>65</v>
      </c>
      <c r="AA556" s="146" t="s">
        <v>65</v>
      </c>
      <c r="AB556" s="146" t="s">
        <v>65</v>
      </c>
      <c r="AC556" s="146" t="s">
        <v>72</v>
      </c>
      <c r="AD556" s="196" t="s">
        <v>73</v>
      </c>
      <c r="AE556" s="198">
        <v>43894</v>
      </c>
      <c r="AF556" s="197" t="s">
        <v>74</v>
      </c>
      <c r="AG556" s="219" t="s">
        <v>63</v>
      </c>
      <c r="AH556" s="219" t="s">
        <v>90</v>
      </c>
      <c r="AI556" s="198">
        <v>43524</v>
      </c>
      <c r="AJ556" s="218">
        <v>84</v>
      </c>
      <c r="AK556" s="147">
        <v>43846</v>
      </c>
      <c r="AL556" s="146">
        <v>280</v>
      </c>
      <c r="AM556" s="146">
        <v>168</v>
      </c>
      <c r="AN556" s="178" t="str">
        <f>CHOOSE(MATCH(AM:AM,{0,1,100,800000000}),"VACIO","100 y -","100 y +","")</f>
        <v>100 y +</v>
      </c>
      <c r="AO556" s="146">
        <v>50</v>
      </c>
      <c r="AP556" s="146">
        <v>308</v>
      </c>
      <c r="AQ556" s="146">
        <v>5.6</v>
      </c>
      <c r="AR556" s="178" t="str">
        <f>CHOOSE(MATCH(AQ:AQ,{0,1,7,8,9,12,30}),"VACIO","7 y -","7-8","8-9","9-12","&gt;12","")</f>
        <v>7 y -</v>
      </c>
      <c r="AS556" s="146">
        <v>352</v>
      </c>
      <c r="AT556" s="178" t="str">
        <f>CHOOSE(MATCH(AS:AS,{0,0.1,30,80000000}),"VACIO","30 y -","30 y +","")</f>
        <v>30 y +</v>
      </c>
      <c r="AU556" s="146">
        <v>1</v>
      </c>
      <c r="AV556" s="236">
        <v>0.8</v>
      </c>
      <c r="AW556" s="178" t="str">
        <f>CHOOSE(MATCH(AV:AV,{0,0.1,30,80000000}),"VACIO","30 y -","30 y +","")</f>
        <v>30 y -</v>
      </c>
      <c r="AX556" s="242">
        <v>58.6</v>
      </c>
      <c r="AY556" s="178" t="str">
        <f ca="1">CHOOSE(MATCH(AX:AX,{0,1,15,30,45,60,80000000}),"VACIO","15 y -","15-29","30-44","45-59","60 y +","")</f>
        <v>45-59</v>
      </c>
      <c r="AZ556" s="146" t="s">
        <v>76</v>
      </c>
      <c r="BA556" s="147">
        <v>43067</v>
      </c>
      <c r="BB556" s="247" t="str">
        <f ca="1" t="shared" si="52"/>
        <v>No Vigente</v>
      </c>
      <c r="BC556" s="146" t="s">
        <v>77</v>
      </c>
      <c r="BD556" s="147">
        <v>43894</v>
      </c>
      <c r="BE556" s="147">
        <v>44075</v>
      </c>
      <c r="BF556" s="251" t="str">
        <f ca="1" t="shared" si="51"/>
        <v>activo</v>
      </c>
      <c r="BG556" s="196"/>
    </row>
    <row r="557" s="52" customFormat="1" ht="15" customHeight="1" spans="1:59">
      <c r="A557" s="148" t="s">
        <v>1495</v>
      </c>
      <c r="B557" s="149" t="s">
        <v>1496</v>
      </c>
      <c r="C557" s="149">
        <v>562</v>
      </c>
      <c r="D557" s="150">
        <v>21321</v>
      </c>
      <c r="E557" s="175">
        <f ca="1" t="shared" si="47"/>
        <v>43990</v>
      </c>
      <c r="F557" s="176">
        <f ca="1" t="shared" si="49"/>
        <v>22669</v>
      </c>
      <c r="G557" s="64">
        <f ca="1" t="shared" si="50"/>
        <v>62</v>
      </c>
      <c r="H557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57" s="149">
        <v>1</v>
      </c>
      <c r="J557" s="150">
        <v>40904</v>
      </c>
      <c r="K557" s="149" t="s">
        <v>59</v>
      </c>
      <c r="L557" s="149" t="s">
        <v>102</v>
      </c>
      <c r="M557" s="149" t="s">
        <v>131</v>
      </c>
      <c r="N557" s="149" t="s">
        <v>62</v>
      </c>
      <c r="O557" s="149" t="s">
        <v>62</v>
      </c>
      <c r="P557" s="56" t="s">
        <v>63</v>
      </c>
      <c r="Q557" s="56" t="s">
        <v>63</v>
      </c>
      <c r="R557" s="149">
        <v>98</v>
      </c>
      <c r="S557" s="149">
        <v>100.5</v>
      </c>
      <c r="T557" s="149" t="s">
        <v>64</v>
      </c>
      <c r="U557" s="149">
        <v>140</v>
      </c>
      <c r="V557" s="178" t="str">
        <f>CHOOSE(MATCH(U:U,{0,1,140,150,160,800000000}),"VACIO","140 y -","140-150","150-160","&gt;160","")</f>
        <v>140-150</v>
      </c>
      <c r="W557" s="149">
        <v>86</v>
      </c>
      <c r="X557" s="178" t="str">
        <f>CHOOSE(MATCH(W:W,{0,1,90,120,800000000}),"VACIO","90 y -","90-120","&gt;120","")</f>
        <v>90 y -</v>
      </c>
      <c r="Y557" s="149" t="s">
        <v>65</v>
      </c>
      <c r="Z557" s="149" t="s">
        <v>65</v>
      </c>
      <c r="AA557" s="149" t="s">
        <v>62</v>
      </c>
      <c r="AB557" s="149" t="s">
        <v>65</v>
      </c>
      <c r="AC557" s="149" t="s">
        <v>66</v>
      </c>
      <c r="AD557" s="199" t="s">
        <v>73</v>
      </c>
      <c r="AE557" s="201">
        <v>43343</v>
      </c>
      <c r="AF557" s="200" t="s">
        <v>333</v>
      </c>
      <c r="AG557" s="220" t="s">
        <v>63</v>
      </c>
      <c r="AH557" s="220"/>
      <c r="AI557" s="200"/>
      <c r="AJ557" s="221">
        <v>252</v>
      </c>
      <c r="AK557" s="150">
        <v>43231</v>
      </c>
      <c r="AL557" s="149">
        <v>122</v>
      </c>
      <c r="AM557" s="149">
        <v>56</v>
      </c>
      <c r="AN557" s="178" t="str">
        <f>CHOOSE(MATCH(AM:AM,{0,1,100,800000000}),"VACIO","100 y -","100 y +","")</f>
        <v>100 y -</v>
      </c>
      <c r="AO557" s="149">
        <v>55</v>
      </c>
      <c r="AP557" s="149">
        <v>53</v>
      </c>
      <c r="AQ557" s="149">
        <v>12.5</v>
      </c>
      <c r="AR557" s="178" t="str">
        <f>CHOOSE(MATCH(AQ:AQ,{0,1,7,8,9,12,30}),"VACIO","7 y -","7-8","8-9","9-12","&gt;12","")</f>
        <v>&gt;12</v>
      </c>
      <c r="AS557" s="149">
        <v>51.7</v>
      </c>
      <c r="AT557" s="178" t="str">
        <f>CHOOSE(MATCH(AS:AS,{0,0.1,30,80000000}),"VACIO","30 y -","30 y +","")</f>
        <v>30 y +</v>
      </c>
      <c r="AU557" s="149">
        <v>0.7</v>
      </c>
      <c r="AV557" s="81">
        <f>IFERROR(AS:AS/AU:AU,"")</f>
        <v>73.8571428571429</v>
      </c>
      <c r="AW557" s="178" t="str">
        <f>CHOOSE(MATCH(AV:AV,{0,0.1,30,80000000}),"VACIO","30 y -","30 y +","")</f>
        <v>30 y +</v>
      </c>
      <c r="AX557" s="83">
        <v>94</v>
      </c>
      <c r="AY557" s="178" t="str">
        <f ca="1">CHOOSE(MATCH(AX:AX,{0,1,15,30,45,60,80000000}),"VACIO","15 y -","15-29","30-44","45-59","60 y +","")</f>
        <v>60 y +</v>
      </c>
      <c r="AZ557" s="149" t="s">
        <v>76</v>
      </c>
      <c r="BA557" s="150"/>
      <c r="BB557" s="85" t="str">
        <f ca="1" t="shared" si="52"/>
        <v>No Vigente</v>
      </c>
      <c r="BC557" s="149"/>
      <c r="BD557" s="150">
        <v>43665</v>
      </c>
      <c r="BE557" s="150">
        <v>43770</v>
      </c>
      <c r="BF557" s="252" t="str">
        <f ca="1" t="shared" si="51"/>
        <v>activo</v>
      </c>
      <c r="BG557" s="199"/>
    </row>
    <row r="558" s="129" customFormat="1" ht="15" customHeight="1" spans="1:59">
      <c r="A558" s="145" t="s">
        <v>1497</v>
      </c>
      <c r="B558" s="146" t="s">
        <v>1498</v>
      </c>
      <c r="C558" s="146">
        <v>2934</v>
      </c>
      <c r="D558" s="147">
        <v>13743</v>
      </c>
      <c r="E558" s="175">
        <f ca="1" t="shared" si="47"/>
        <v>43990</v>
      </c>
      <c r="F558" s="176">
        <f ca="1" t="shared" si="49"/>
        <v>30247</v>
      </c>
      <c r="G558" s="177">
        <f ca="1" t="shared" si="50"/>
        <v>82</v>
      </c>
      <c r="H55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58" s="146">
        <v>1</v>
      </c>
      <c r="J558" s="147">
        <v>37061</v>
      </c>
      <c r="K558" s="146" t="s">
        <v>59</v>
      </c>
      <c r="L558" s="146" t="s">
        <v>60</v>
      </c>
      <c r="M558" s="146" t="s">
        <v>411</v>
      </c>
      <c r="N558" s="146" t="s">
        <v>62</v>
      </c>
      <c r="O558" s="146" t="s">
        <v>62</v>
      </c>
      <c r="P558" s="143" t="s">
        <v>63</v>
      </c>
      <c r="Q558" s="144" t="s">
        <v>63</v>
      </c>
      <c r="R558" s="146">
        <v>62</v>
      </c>
      <c r="S558" s="146">
        <v>60</v>
      </c>
      <c r="T558" s="146" t="s">
        <v>76</v>
      </c>
      <c r="U558" s="146">
        <v>144</v>
      </c>
      <c r="V558" s="178" t="str">
        <f>CHOOSE(MATCH(U:U,{0,1,140,150,160,800000000}),"VACIO","140 y -","140-150","150-160","&gt;160","")</f>
        <v>140-150</v>
      </c>
      <c r="W558" s="146">
        <v>58</v>
      </c>
      <c r="X558" s="178" t="str">
        <f>CHOOSE(MATCH(W:W,{0,1,90,120,800000000}),"VACIO","90 y -","90-120","&gt;120","")</f>
        <v>90 y -</v>
      </c>
      <c r="Y558" s="146" t="s">
        <v>63</v>
      </c>
      <c r="Z558" s="146" t="s">
        <v>65</v>
      </c>
      <c r="AA558" s="146" t="s">
        <v>65</v>
      </c>
      <c r="AB558" s="146" t="s">
        <v>65</v>
      </c>
      <c r="AC558" s="146" t="s">
        <v>72</v>
      </c>
      <c r="AD558" s="196" t="s">
        <v>67</v>
      </c>
      <c r="AE558" s="197"/>
      <c r="AF558" s="197"/>
      <c r="AG558" s="219" t="s">
        <v>63</v>
      </c>
      <c r="AH558" s="219" t="s">
        <v>293</v>
      </c>
      <c r="AI558" s="198">
        <v>43888</v>
      </c>
      <c r="AJ558" s="218">
        <v>98</v>
      </c>
      <c r="AK558" s="147">
        <v>43343</v>
      </c>
      <c r="AL558" s="146">
        <v>210</v>
      </c>
      <c r="AM558" s="146">
        <v>135</v>
      </c>
      <c r="AN558" s="178" t="str">
        <f>CHOOSE(MATCH(AM:AM,{0,1,100,800000000}),"VACIO","100 y -","100 y +","")</f>
        <v>100 y +</v>
      </c>
      <c r="AO558" s="146">
        <v>56</v>
      </c>
      <c r="AP558" s="146">
        <v>97</v>
      </c>
      <c r="AQ558" s="146"/>
      <c r="AR558" s="178" t="str">
        <f>CHOOSE(MATCH(AQ:AQ,{0,1,7,8,9,12,30}),"VACIO","7 y -","7-8","8-9","9-12","&gt;12","")</f>
        <v>VACIO</v>
      </c>
      <c r="AS558" s="146"/>
      <c r="AT558" s="178" t="str">
        <f>CHOOSE(MATCH(AS:AS,{0,0.1,30,80000000}),"VACIO","30 y -","30 y +","")</f>
        <v>VACIO</v>
      </c>
      <c r="AU558" s="146">
        <v>0.8</v>
      </c>
      <c r="AV558" s="236">
        <v>2.25</v>
      </c>
      <c r="AW558" s="178" t="str">
        <f>CHOOSE(MATCH(AV:AV,{0,0.1,30,80000000}),"VACIO","30 y -","30 y +","")</f>
        <v>30 y -</v>
      </c>
      <c r="AX558" s="242">
        <v>69</v>
      </c>
      <c r="AY558" s="178" t="str">
        <f ca="1">CHOOSE(MATCH(AX:AX,{0,1,15,30,45,60,80000000}),"VACIO","15 y -","15-29","30-44","45-59","60 y +","")</f>
        <v>60 y +</v>
      </c>
      <c r="AZ558" s="146"/>
      <c r="BA558" s="147"/>
      <c r="BB558" s="247" t="str">
        <f ca="1" t="shared" si="52"/>
        <v>No Vigente</v>
      </c>
      <c r="BC558" s="146"/>
      <c r="BD558" s="147">
        <v>43888</v>
      </c>
      <c r="BE558" s="147">
        <v>44013</v>
      </c>
      <c r="BF558" s="251" t="str">
        <f ca="1" t="shared" si="51"/>
        <v>activo</v>
      </c>
      <c r="BG558" s="196"/>
    </row>
    <row r="559" s="129" customFormat="1" ht="15" customHeight="1" spans="1:59">
      <c r="A559" s="142" t="s">
        <v>1499</v>
      </c>
      <c r="B559" s="143" t="s">
        <v>1500</v>
      </c>
      <c r="C559" s="143">
        <v>6675</v>
      </c>
      <c r="D559" s="144">
        <v>22639</v>
      </c>
      <c r="E559" s="175">
        <f ca="1" t="shared" si="47"/>
        <v>43990</v>
      </c>
      <c r="F559" s="176">
        <f ca="1" t="shared" si="49"/>
        <v>21351</v>
      </c>
      <c r="G559" s="177">
        <f ca="1" t="shared" si="50"/>
        <v>58</v>
      </c>
      <c r="H55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59" s="143">
        <v>1</v>
      </c>
      <c r="J559" s="144">
        <v>42381</v>
      </c>
      <c r="K559" s="143" t="s">
        <v>59</v>
      </c>
      <c r="L559" s="143" t="s">
        <v>60</v>
      </c>
      <c r="M559" s="143" t="s">
        <v>131</v>
      </c>
      <c r="N559" s="143" t="s">
        <v>62</v>
      </c>
      <c r="O559" s="143" t="s">
        <v>62</v>
      </c>
      <c r="P559" s="143" t="s">
        <v>63</v>
      </c>
      <c r="Q559" s="143" t="s">
        <v>63</v>
      </c>
      <c r="R559" s="143">
        <v>68</v>
      </c>
      <c r="S559" s="143">
        <v>62.7</v>
      </c>
      <c r="T559" s="143" t="s">
        <v>85</v>
      </c>
      <c r="U559" s="259">
        <v>120</v>
      </c>
      <c r="V559" s="178" t="str">
        <f>CHOOSE(MATCH(U:U,{0,1,140,150,160,800000000}),"VACIO","140 y -","140-150","150-160","&gt;160","")</f>
        <v>140 y -</v>
      </c>
      <c r="W559" s="143">
        <v>70</v>
      </c>
      <c r="X559" s="178" t="str">
        <f>CHOOSE(MATCH(W:W,{0,1,90,120,800000000}),"VACIO","90 y -","90-120","&gt;120","")</f>
        <v>90 y -</v>
      </c>
      <c r="Y559" s="143" t="s">
        <v>63</v>
      </c>
      <c r="Z559" s="143" t="s">
        <v>65</v>
      </c>
      <c r="AA559" s="143" t="s">
        <v>63</v>
      </c>
      <c r="AB559" s="143" t="s">
        <v>63</v>
      </c>
      <c r="AC559" s="143" t="s">
        <v>72</v>
      </c>
      <c r="AD559" s="193" t="s">
        <v>74</v>
      </c>
      <c r="AE559" s="195"/>
      <c r="AF559" s="195"/>
      <c r="AG559" s="216" t="s">
        <v>63</v>
      </c>
      <c r="AH559" s="216"/>
      <c r="AI559" s="195"/>
      <c r="AJ559" s="217">
        <v>85</v>
      </c>
      <c r="AK559" s="144">
        <v>43647</v>
      </c>
      <c r="AL559" s="143">
        <v>161</v>
      </c>
      <c r="AM559" s="143">
        <v>86</v>
      </c>
      <c r="AN559" s="178" t="str">
        <f>CHOOSE(MATCH(AM:AM,{0,1,100,800000000}),"VACIO","100 y -","100 y +","")</f>
        <v>100 y -</v>
      </c>
      <c r="AO559" s="143">
        <v>46</v>
      </c>
      <c r="AP559" s="143">
        <v>144</v>
      </c>
      <c r="AQ559" s="143"/>
      <c r="AR559" s="178" t="str">
        <f>CHOOSE(MATCH(AQ:AQ,{0,1,7,8,9,12,30}),"VACIO","7 y -","7-8","8-9","9-12","&gt;12","")</f>
        <v>VACIO</v>
      </c>
      <c r="AS559" s="143">
        <v>1</v>
      </c>
      <c r="AT559" s="178" t="str">
        <f>CHOOSE(MATCH(AS:AS,{0;0.1;30;80000000}),"VACIO","30 y -","30 y +","")</f>
        <v>30 y -</v>
      </c>
      <c r="AU559" s="143">
        <v>0.8</v>
      </c>
      <c r="AV559" s="236">
        <f>IFERROR(AS:AS/AU:AU,"")</f>
        <v>1.25</v>
      </c>
      <c r="AW559" s="178" t="str">
        <f>CHOOSE(MATCH(AV:AV,{0;0.1;30;80000000}),"VACIO","30 y -","30 y +","")</f>
        <v>30 y -</v>
      </c>
      <c r="AX559" s="242">
        <v>81</v>
      </c>
      <c r="AY559" s="178" t="str">
        <f ca="1">CHOOSE(MATCH(AX:AX,{0,1,15,30,45,60,80000000}),"VACIO","15 y -","15-29","30-44","45-59","60 y +","")</f>
        <v>60 y +</v>
      </c>
      <c r="AZ559" s="143"/>
      <c r="BA559" s="144"/>
      <c r="BB559" s="247" t="str">
        <f ca="1" t="shared" si="52"/>
        <v>No Vigente</v>
      </c>
      <c r="BC559" s="143"/>
      <c r="BD559" s="144">
        <v>43665</v>
      </c>
      <c r="BE559" s="144">
        <v>43891</v>
      </c>
      <c r="BF559" s="251" t="str">
        <f ca="1" t="shared" si="51"/>
        <v>activo</v>
      </c>
      <c r="BG559" s="193"/>
    </row>
    <row r="560" s="129" customFormat="1" ht="15" customHeight="1" spans="1:59">
      <c r="A560" s="142" t="s">
        <v>1501</v>
      </c>
      <c r="B560" s="143" t="s">
        <v>1502</v>
      </c>
      <c r="C560" s="143">
        <v>3791</v>
      </c>
      <c r="D560" s="144">
        <v>17598</v>
      </c>
      <c r="E560" s="175">
        <f ca="1" t="shared" si="47"/>
        <v>43990</v>
      </c>
      <c r="F560" s="176">
        <f ca="1" t="shared" si="49"/>
        <v>26392</v>
      </c>
      <c r="G560" s="177">
        <f ca="1" t="shared" si="50"/>
        <v>72</v>
      </c>
      <c r="H56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560" s="143">
        <v>1</v>
      </c>
      <c r="J560" s="144">
        <v>43139</v>
      </c>
      <c r="K560" s="143" t="s">
        <v>59</v>
      </c>
      <c r="L560" s="143" t="s">
        <v>70</v>
      </c>
      <c r="M560" s="143" t="s">
        <v>160</v>
      </c>
      <c r="N560" s="143" t="s">
        <v>62</v>
      </c>
      <c r="O560" s="143" t="s">
        <v>62</v>
      </c>
      <c r="P560" s="143" t="s">
        <v>63</v>
      </c>
      <c r="Q560" s="143" t="s">
        <v>63</v>
      </c>
      <c r="R560" s="143">
        <v>71.5</v>
      </c>
      <c r="S560" s="143">
        <v>70.5</v>
      </c>
      <c r="T560" s="143" t="s">
        <v>64</v>
      </c>
      <c r="U560" s="143">
        <v>138</v>
      </c>
      <c r="V560" s="178" t="str">
        <f>CHOOSE(MATCH(U:U,{0;1;140;150;160;800000000}),"VACIO","140 y -","140-150","150-160","&gt;160","")</f>
        <v>140 y -</v>
      </c>
      <c r="W560" s="143">
        <v>80</v>
      </c>
      <c r="X560" s="178" t="str">
        <f>CHOOSE(MATCH(W:W,{0,1,90,120,800000000}),"VACIO","90 y -","90-120","&gt;120","")</f>
        <v>90 y -</v>
      </c>
      <c r="Y560" s="143" t="s">
        <v>63</v>
      </c>
      <c r="Z560" s="143" t="s">
        <v>63</v>
      </c>
      <c r="AA560" s="143" t="s">
        <v>63</v>
      </c>
      <c r="AB560" s="143" t="s">
        <v>65</v>
      </c>
      <c r="AC560" s="143" t="s">
        <v>72</v>
      </c>
      <c r="AD560" s="193" t="s">
        <v>73</v>
      </c>
      <c r="AE560" s="194">
        <v>43515</v>
      </c>
      <c r="AF560" s="195" t="s">
        <v>74</v>
      </c>
      <c r="AG560" s="216" t="s">
        <v>63</v>
      </c>
      <c r="AH560" s="216" t="s">
        <v>81</v>
      </c>
      <c r="AI560" s="194">
        <v>43494</v>
      </c>
      <c r="AJ560" s="217">
        <v>162</v>
      </c>
      <c r="AK560" s="144">
        <v>43697</v>
      </c>
      <c r="AL560" s="143">
        <v>171</v>
      </c>
      <c r="AM560" s="143">
        <v>90</v>
      </c>
      <c r="AN560" s="178" t="str">
        <f>CHOOSE(MATCH(AM:AM,{0,1,100,800000000}),"VACIO","100 y -","100 y +","")</f>
        <v>100 y -</v>
      </c>
      <c r="AO560" s="143">
        <v>44</v>
      </c>
      <c r="AP560" s="143">
        <v>161</v>
      </c>
      <c r="AQ560" s="143">
        <v>7.3</v>
      </c>
      <c r="AR560" s="178" t="str">
        <f>CHOOSE(MATCH(AQ:AQ,{0,1,7,8,9,12,30}),"VACIO","7 y -","7-8","8-9","9-12","&gt;12","")</f>
        <v>7-8</v>
      </c>
      <c r="AS560" s="143">
        <v>1</v>
      </c>
      <c r="AT560" s="178" t="str">
        <f>CHOOSE(MATCH(AS:AS,{0,0.1,30,80000000}),"VACIO","30 y -","30 y +","")</f>
        <v>30 y -</v>
      </c>
      <c r="AU560" s="143">
        <v>0.8</v>
      </c>
      <c r="AV560" s="236">
        <f>IFERROR(AS:AS/AU:AU,"")</f>
        <v>1.25</v>
      </c>
      <c r="AW560" s="178" t="str">
        <f>CHOOSE(MATCH(AV:AV,{0,0.1,30,80000000}),"VACIO","30 y -","30 y +","")</f>
        <v>30 y -</v>
      </c>
      <c r="AX560" s="242">
        <v>74</v>
      </c>
      <c r="AY560" s="178" t="str">
        <f ca="1">CHOOSE(MATCH(AX:AX,{0,1,15,30,45,60,80000000}),"VACIO","15 y -","15-29","30-44","45-59","60 y +","")</f>
        <v>60 y +</v>
      </c>
      <c r="AZ560" s="143" t="s">
        <v>76</v>
      </c>
      <c r="BA560" s="144">
        <v>43165</v>
      </c>
      <c r="BB560" s="247" t="str">
        <f ca="1" t="shared" si="52"/>
        <v>No Vigente</v>
      </c>
      <c r="BC560" s="143" t="s">
        <v>77</v>
      </c>
      <c r="BD560" s="144">
        <v>43755</v>
      </c>
      <c r="BE560" s="144">
        <v>43770</v>
      </c>
      <c r="BF560" s="251" t="str">
        <f ca="1" t="shared" si="51"/>
        <v>activo</v>
      </c>
      <c r="BG560" s="193"/>
    </row>
    <row r="561" s="129" customFormat="1" ht="15" customHeight="1" spans="1:59">
      <c r="A561" s="145" t="s">
        <v>1503</v>
      </c>
      <c r="B561" s="146" t="s">
        <v>1504</v>
      </c>
      <c r="C561" s="146">
        <v>2557</v>
      </c>
      <c r="D561" s="147">
        <v>12278</v>
      </c>
      <c r="E561" s="175">
        <f ca="1" t="shared" si="47"/>
        <v>43990</v>
      </c>
      <c r="F561" s="176">
        <f ca="1" t="shared" si="49"/>
        <v>31712</v>
      </c>
      <c r="G561" s="177">
        <f ca="1" t="shared" si="50"/>
        <v>86</v>
      </c>
      <c r="H56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61" s="146">
        <v>1</v>
      </c>
      <c r="J561" s="147">
        <v>40485</v>
      </c>
      <c r="K561" s="146" t="s">
        <v>59</v>
      </c>
      <c r="L561" s="146" t="s">
        <v>60</v>
      </c>
      <c r="M561" s="146" t="s">
        <v>124</v>
      </c>
      <c r="N561" s="146" t="s">
        <v>62</v>
      </c>
      <c r="O561" s="146" t="s">
        <v>62</v>
      </c>
      <c r="P561" s="143" t="s">
        <v>63</v>
      </c>
      <c r="Q561" s="143" t="s">
        <v>63</v>
      </c>
      <c r="R561" s="146">
        <v>66</v>
      </c>
      <c r="S561" s="146">
        <v>61</v>
      </c>
      <c r="T561" s="146" t="s">
        <v>85</v>
      </c>
      <c r="U561" s="146">
        <v>122</v>
      </c>
      <c r="V561" s="178" t="str">
        <f>CHOOSE(MATCH(U:U,{0,1,140,150,160,800000000}),"VACIO","140 y -","140-150","150-160","&gt;160","")</f>
        <v>140 y -</v>
      </c>
      <c r="W561" s="146">
        <v>80</v>
      </c>
      <c r="X561" s="178" t="str">
        <f>CHOOSE(MATCH(W:W,{0;1;90;120;800000000}),"VACIO","90 y -","90-120","&gt;120","")</f>
        <v>90 y -</v>
      </c>
      <c r="Y561" s="146" t="s">
        <v>63</v>
      </c>
      <c r="Z561" s="146" t="s">
        <v>65</v>
      </c>
      <c r="AA561" s="146" t="s">
        <v>63</v>
      </c>
      <c r="AB561" s="146" t="s">
        <v>63</v>
      </c>
      <c r="AC561" s="146" t="s">
        <v>72</v>
      </c>
      <c r="AD561" s="196" t="s">
        <v>73</v>
      </c>
      <c r="AE561" s="197"/>
      <c r="AF561" s="197"/>
      <c r="AG561" s="219" t="s">
        <v>63</v>
      </c>
      <c r="AH561" s="219" t="s">
        <v>233</v>
      </c>
      <c r="AI561" s="198">
        <v>43553</v>
      </c>
      <c r="AJ561" s="218">
        <v>98</v>
      </c>
      <c r="AK561" s="147">
        <v>43745</v>
      </c>
      <c r="AL561" s="146">
        <v>172</v>
      </c>
      <c r="AM561" s="146">
        <v>103</v>
      </c>
      <c r="AN561" s="178" t="str">
        <f>CHOOSE(MATCH(AM:AM,{0,1,100,800000000}),"VACIO","100 y -","100 y +","")</f>
        <v>100 y +</v>
      </c>
      <c r="AO561" s="146">
        <v>57</v>
      </c>
      <c r="AP561" s="146">
        <v>60</v>
      </c>
      <c r="AQ561" s="146"/>
      <c r="AR561" s="178" t="str">
        <f>CHOOSE(MATCH(AQ:AQ,{0;1;7;8;9;12;30}),"VACIO","7 y -","7-8","8-9","9-12","&gt;12","")</f>
        <v>VACIO</v>
      </c>
      <c r="AS561" s="146">
        <v>1</v>
      </c>
      <c r="AT561" s="178" t="str">
        <f>CHOOSE(MATCH(AS:AS,{0,0.1,30,80000000}),"VACIO","30 y -","30 y +","")</f>
        <v>30 y -</v>
      </c>
      <c r="AU561" s="146">
        <v>0.8</v>
      </c>
      <c r="AV561" s="236">
        <v>2.58</v>
      </c>
      <c r="AW561" s="178" t="str">
        <f>CHOOSE(MATCH(AV:AV,{0,0.1,30,80000000}),"VACIO","30 y -","30 y +","")</f>
        <v>30 y -</v>
      </c>
      <c r="AX561" s="242">
        <v>86</v>
      </c>
      <c r="AY561" s="178" t="str">
        <f ca="1">CHOOSE(MATCH(AX:AX,{0,1,15,30,45,60,80000000}),"VACIO","15 y -","15-29","30-44","45-59","60 y +","")</f>
        <v>60 y +</v>
      </c>
      <c r="AZ561" s="146"/>
      <c r="BA561" s="147"/>
      <c r="BB561" s="247" t="str">
        <f ca="1" t="shared" si="52"/>
        <v>No Vigente</v>
      </c>
      <c r="BC561" s="146"/>
      <c r="BD561" s="147">
        <v>43745</v>
      </c>
      <c r="BE561" s="147">
        <v>44105</v>
      </c>
      <c r="BF561" s="251" t="str">
        <f ca="1" t="shared" si="51"/>
        <v>activo</v>
      </c>
      <c r="BG561" s="196"/>
    </row>
    <row r="562" s="129" customFormat="1" ht="15" customHeight="1" spans="1:59">
      <c r="A562" s="142" t="s">
        <v>1505</v>
      </c>
      <c r="B562" s="143" t="s">
        <v>1506</v>
      </c>
      <c r="C562" s="143">
        <v>2436</v>
      </c>
      <c r="D562" s="144">
        <v>19236</v>
      </c>
      <c r="E562" s="175">
        <f ca="1" t="shared" si="47"/>
        <v>43990</v>
      </c>
      <c r="F562" s="176">
        <f ca="1" t="shared" si="49"/>
        <v>24754</v>
      </c>
      <c r="G562" s="177">
        <f ca="1" t="shared" si="50"/>
        <v>67</v>
      </c>
      <c r="H56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62" s="143">
        <v>1</v>
      </c>
      <c r="J562" s="144">
        <v>41933</v>
      </c>
      <c r="K562" s="143" t="s">
        <v>59</v>
      </c>
      <c r="L562" s="143" t="s">
        <v>60</v>
      </c>
      <c r="M562" s="143" t="s">
        <v>124</v>
      </c>
      <c r="N562" s="143" t="s">
        <v>62</v>
      </c>
      <c r="O562" s="143" t="s">
        <v>62</v>
      </c>
      <c r="P562" s="143" t="s">
        <v>63</v>
      </c>
      <c r="Q562" s="143" t="s">
        <v>63</v>
      </c>
      <c r="R562" s="143">
        <v>60</v>
      </c>
      <c r="S562" s="143">
        <v>60.5</v>
      </c>
      <c r="T562" s="143" t="s">
        <v>85</v>
      </c>
      <c r="U562" s="143">
        <v>140</v>
      </c>
      <c r="V562" s="178" t="str">
        <f>CHOOSE(MATCH(U:U,{0,1,140,150,160,800000000}),"VACIO","140 y -","140-150","150-160","&gt;160","")</f>
        <v>140-150</v>
      </c>
      <c r="W562" s="143">
        <v>90</v>
      </c>
      <c r="X562" s="178" t="str">
        <f>CHOOSE(MATCH(W:W,{0,1,90,120,800000000}),"VACIO","90 y -","90-120","&gt;120","")</f>
        <v>90-120</v>
      </c>
      <c r="Y562" s="143" t="s">
        <v>63</v>
      </c>
      <c r="Z562" s="143" t="s">
        <v>65</v>
      </c>
      <c r="AA562" s="143" t="s">
        <v>65</v>
      </c>
      <c r="AB562" s="143" t="s">
        <v>65</v>
      </c>
      <c r="AC562" s="143" t="s">
        <v>72</v>
      </c>
      <c r="AD562" s="193" t="s">
        <v>67</v>
      </c>
      <c r="AE562" s="195"/>
      <c r="AF562" s="195"/>
      <c r="AG562" s="216"/>
      <c r="AH562" s="216" t="s">
        <v>1507</v>
      </c>
      <c r="AI562" s="194">
        <v>43307</v>
      </c>
      <c r="AJ562" s="217">
        <v>83</v>
      </c>
      <c r="AK562" s="144">
        <v>43607</v>
      </c>
      <c r="AL562" s="143">
        <v>216</v>
      </c>
      <c r="AM562" s="143">
        <v>124</v>
      </c>
      <c r="AN562" s="178" t="str">
        <f>CHOOSE(MATCH(AM:AM,{0,1,100,800000000}),"VACIO","100 y -","100 y +","")</f>
        <v>100 y +</v>
      </c>
      <c r="AO562" s="143">
        <v>47</v>
      </c>
      <c r="AP562" s="143">
        <v>223</v>
      </c>
      <c r="AQ562" s="143">
        <v>5.7</v>
      </c>
      <c r="AR562" s="178" t="str">
        <f>CHOOSE(MATCH(AQ:AQ,{0,1,7,8,9,12,30}),"VACIO","7 y -","7-8","8-9","9-12","&gt;12","")</f>
        <v>7 y -</v>
      </c>
      <c r="AS562" s="143">
        <v>1</v>
      </c>
      <c r="AT562" s="178" t="str">
        <f>CHOOSE(MATCH(AS:AS,{0,0.1,30,80000000}),"VACIO","30 y -","30 y +","")</f>
        <v>30 y -</v>
      </c>
      <c r="AU562" s="143">
        <v>0.7</v>
      </c>
      <c r="AV562" s="236">
        <v>1.59</v>
      </c>
      <c r="AW562" s="178" t="str">
        <f>CHOOSE(MATCH(AV:AV,{0,0.1,30,80000000}),"VACIO","30 y -","30 y +","")</f>
        <v>30 y -</v>
      </c>
      <c r="AX562" s="242">
        <v>90</v>
      </c>
      <c r="AY562" s="178" t="str">
        <f ca="1">CHOOSE(MATCH(AX:AX,{0;1;15;30;45;60;80000000}),"VACIO","15 y -","15-29","30-44","45-59","60 y +","")</f>
        <v>60 y +</v>
      </c>
      <c r="AZ562" s="143" t="s">
        <v>76</v>
      </c>
      <c r="BA562" s="144"/>
      <c r="BB562" s="247" t="str">
        <f ca="1" t="shared" si="52"/>
        <v>No Vigente</v>
      </c>
      <c r="BC562" s="143"/>
      <c r="BD562" s="144">
        <v>43613</v>
      </c>
      <c r="BE562" s="144">
        <v>43770</v>
      </c>
      <c r="BF562" s="251" t="str">
        <f ca="1" t="shared" si="51"/>
        <v>activo</v>
      </c>
      <c r="BG562" s="196"/>
    </row>
    <row r="563" s="129" customFormat="1" ht="15" customHeight="1" spans="1:59">
      <c r="A563" s="145" t="s">
        <v>1508</v>
      </c>
      <c r="B563" s="146" t="s">
        <v>1509</v>
      </c>
      <c r="C563" s="146">
        <v>81</v>
      </c>
      <c r="D563" s="147">
        <v>21917</v>
      </c>
      <c r="E563" s="175">
        <f ca="1" t="shared" ref="E563:E625" si="53">TODAY()</f>
        <v>43990</v>
      </c>
      <c r="F563" s="176">
        <f ca="1" t="shared" si="49"/>
        <v>22073</v>
      </c>
      <c r="G563" s="177">
        <f ca="1" t="shared" si="50"/>
        <v>60</v>
      </c>
      <c r="H56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63" s="146">
        <v>1</v>
      </c>
      <c r="J563" s="147">
        <v>38825</v>
      </c>
      <c r="K563" s="146" t="s">
        <v>59</v>
      </c>
      <c r="L563" s="146" t="s">
        <v>102</v>
      </c>
      <c r="M563" s="146" t="s">
        <v>61</v>
      </c>
      <c r="N563" s="146" t="s">
        <v>62</v>
      </c>
      <c r="O563" s="146" t="s">
        <v>62</v>
      </c>
      <c r="P563" s="143" t="s">
        <v>63</v>
      </c>
      <c r="Q563" s="143" t="s">
        <v>63</v>
      </c>
      <c r="R563" s="146">
        <v>68</v>
      </c>
      <c r="S563" s="146">
        <v>70</v>
      </c>
      <c r="T563" s="146" t="s">
        <v>64</v>
      </c>
      <c r="U563" s="146">
        <v>136</v>
      </c>
      <c r="V563" s="178" t="str">
        <f>CHOOSE(MATCH(U:U,{0,1,140,150,160,800000000}),"VACIO","140 y -","140-150","150-160","&gt;160","")</f>
        <v>140 y -</v>
      </c>
      <c r="W563" s="146">
        <v>84</v>
      </c>
      <c r="X563" s="178" t="str">
        <f>CHOOSE(MATCH(W:W,{0;1;90;120;800000000}),"VACIO","90 y -","90-120","&gt;120","")</f>
        <v>90 y -</v>
      </c>
      <c r="Y563" s="146" t="s">
        <v>63</v>
      </c>
      <c r="Z563" s="146" t="s">
        <v>65</v>
      </c>
      <c r="AA563" s="146" t="s">
        <v>65</v>
      </c>
      <c r="AB563" s="146" t="s">
        <v>65</v>
      </c>
      <c r="AC563" s="146" t="s">
        <v>72</v>
      </c>
      <c r="AD563" s="196" t="s">
        <v>73</v>
      </c>
      <c r="AE563" s="198">
        <v>43833</v>
      </c>
      <c r="AF563" s="197" t="s">
        <v>74</v>
      </c>
      <c r="AG563" s="219" t="s">
        <v>63</v>
      </c>
      <c r="AH563" s="219"/>
      <c r="AI563" s="197"/>
      <c r="AJ563" s="218">
        <v>233</v>
      </c>
      <c r="AK563" s="147">
        <v>43811</v>
      </c>
      <c r="AL563" s="146">
        <v>207</v>
      </c>
      <c r="AM563" s="146">
        <v>135</v>
      </c>
      <c r="AN563" s="178" t="str">
        <f>CHOOSE(MATCH(AM:AM,{0,1,100,800000000}),"VACIO","100 y -","100 y +","")</f>
        <v>100 y +</v>
      </c>
      <c r="AO563" s="146">
        <v>41</v>
      </c>
      <c r="AP563" s="146">
        <v>154</v>
      </c>
      <c r="AQ563" s="146">
        <v>9.69</v>
      </c>
      <c r="AR563" s="178" t="str">
        <f>CHOOSE(MATCH(AQ:AQ,{0,1,7,8,9,12,30}),"VACIO","7 y -","7-8","8-9","9-12","&gt;12","")</f>
        <v>9-12</v>
      </c>
      <c r="AS563" s="146">
        <v>26</v>
      </c>
      <c r="AT563" s="178" t="str">
        <f>CHOOSE(MATCH(AS:AS,{0,0.1,30,80000000}),"VACIO","30 y -","30 y +","")</f>
        <v>30 y -</v>
      </c>
      <c r="AU563" s="146">
        <v>0.7</v>
      </c>
      <c r="AV563" s="236">
        <v>24</v>
      </c>
      <c r="AW563" s="178" t="str">
        <f>CHOOSE(MATCH(AV:AV,{0,0.1,30,80000000}),"VACIO","30 y -","30 y +","")</f>
        <v>30 y -</v>
      </c>
      <c r="AX563" s="242">
        <v>94</v>
      </c>
      <c r="AY563" s="178" t="str">
        <f ca="1">CHOOSE(MATCH(AX:AX,{0,1,15,30,45,60,80000000}),"VACIO","15 y -","15-29","30-44","45-59","60 y +","")</f>
        <v>60 y +</v>
      </c>
      <c r="AZ563" s="146"/>
      <c r="BA563" s="147">
        <v>42956</v>
      </c>
      <c r="BB563" s="247" t="str">
        <f ca="1" t="shared" si="52"/>
        <v>No Vigente</v>
      </c>
      <c r="BC563" s="146" t="s">
        <v>77</v>
      </c>
      <c r="BD563" s="147">
        <v>43837</v>
      </c>
      <c r="BE563" s="147">
        <v>43922</v>
      </c>
      <c r="BF563" s="251" t="str">
        <f ca="1" t="shared" si="51"/>
        <v>activo</v>
      </c>
      <c r="BG563" s="254"/>
    </row>
    <row r="564" s="129" customFormat="1" ht="15" customHeight="1" spans="1:59">
      <c r="A564" s="145" t="s">
        <v>1510</v>
      </c>
      <c r="B564" s="146" t="s">
        <v>1511</v>
      </c>
      <c r="C564" s="146">
        <v>324</v>
      </c>
      <c r="D564" s="147">
        <v>16131</v>
      </c>
      <c r="E564" s="175">
        <f ca="1" t="shared" si="53"/>
        <v>43990</v>
      </c>
      <c r="F564" s="176">
        <f ca="1" t="shared" si="49"/>
        <v>27859</v>
      </c>
      <c r="G564" s="177">
        <f ca="1" t="shared" si="50"/>
        <v>76</v>
      </c>
      <c r="H56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64" s="146">
        <v>1</v>
      </c>
      <c r="J564" s="147">
        <v>39958</v>
      </c>
      <c r="K564" s="146" t="s">
        <v>59</v>
      </c>
      <c r="L564" s="146" t="s">
        <v>102</v>
      </c>
      <c r="M564" s="146" t="s">
        <v>131</v>
      </c>
      <c r="N564" s="146"/>
      <c r="O564" s="146"/>
      <c r="P564" s="143" t="s">
        <v>63</v>
      </c>
      <c r="Q564" s="143" t="s">
        <v>63</v>
      </c>
      <c r="R564" s="146">
        <v>45.5</v>
      </c>
      <c r="S564" s="146">
        <v>44.4</v>
      </c>
      <c r="T564" s="146" t="s">
        <v>71</v>
      </c>
      <c r="U564" s="146">
        <v>130</v>
      </c>
      <c r="V564" s="178" t="str">
        <f>CHOOSE(MATCH(U:U,{0,1,140,150,160,800000000}),"VACIO","140 y -","140-150","150-160","&gt;160","")</f>
        <v>140 y -</v>
      </c>
      <c r="W564" s="146">
        <v>82</v>
      </c>
      <c r="X564" s="178" t="str">
        <f>CHOOSE(MATCH(W:W,{0;1;90;120;800000000}),"VACIO","90 y -","90-120","&gt;120","")</f>
        <v>90 y -</v>
      </c>
      <c r="Y564" s="146" t="s">
        <v>63</v>
      </c>
      <c r="Z564" s="146" t="s">
        <v>65</v>
      </c>
      <c r="AA564" s="146" t="s">
        <v>63</v>
      </c>
      <c r="AB564" s="146" t="s">
        <v>65</v>
      </c>
      <c r="AC564" s="146" t="s">
        <v>72</v>
      </c>
      <c r="AD564" s="196" t="s">
        <v>73</v>
      </c>
      <c r="AE564" s="198">
        <v>43311</v>
      </c>
      <c r="AF564" s="197" t="s">
        <v>333</v>
      </c>
      <c r="AG564" s="219"/>
      <c r="AH564" s="219" t="s">
        <v>404</v>
      </c>
      <c r="AI564" s="198">
        <v>43140</v>
      </c>
      <c r="AJ564" s="218">
        <v>189</v>
      </c>
      <c r="AK564" s="147">
        <v>43311</v>
      </c>
      <c r="AL564" s="146">
        <v>198</v>
      </c>
      <c r="AM564" s="146">
        <v>100</v>
      </c>
      <c r="AN564" s="178" t="str">
        <f>CHOOSE(MATCH(AM:AM,{0,1,100,800000000}),"VACIO","100 y -","100 y +","")</f>
        <v>100 y +</v>
      </c>
      <c r="AO564" s="146">
        <v>65</v>
      </c>
      <c r="AP564" s="146">
        <v>165</v>
      </c>
      <c r="AQ564" s="146">
        <v>7.2</v>
      </c>
      <c r="AR564" s="178" t="str">
        <f>CHOOSE(MATCH(AQ:AQ,{0,1,7,8,9,12,30}),"VACIO","7 y -","7-8","8-9","9-12","&gt;12","")</f>
        <v>7-8</v>
      </c>
      <c r="AS564" s="146">
        <v>95</v>
      </c>
      <c r="AT564" s="178" t="str">
        <f>CHOOSE(MATCH(AS:AS,{0,0.1,30,80000000}),"VACIO","30 y -","30 y +","")</f>
        <v>30 y +</v>
      </c>
      <c r="AU564" s="146">
        <v>0.9</v>
      </c>
      <c r="AV564" s="236">
        <v>55.6</v>
      </c>
      <c r="AW564" s="178" t="str">
        <f>CHOOSE(MATCH(AV:AV,{0,0.1,30,80000000}),"VACIO","30 y -","30 y +","")</f>
        <v>30 y +</v>
      </c>
      <c r="AX564" s="242">
        <v>63</v>
      </c>
      <c r="AY564" s="178" t="str">
        <f ca="1">CHOOSE(MATCH(AX:AX,{0,1,15,30,45,60,80000000}),"VACIO","15 y -","15-29","30-44","45-59","60 y +","")</f>
        <v>60 y +</v>
      </c>
      <c r="AZ564" s="146" t="s">
        <v>76</v>
      </c>
      <c r="BA564" s="147">
        <v>42849</v>
      </c>
      <c r="BB564" s="247" t="str">
        <f ca="1" t="shared" si="52"/>
        <v>No Vigente</v>
      </c>
      <c r="BC564" s="146" t="s">
        <v>218</v>
      </c>
      <c r="BD564" s="147">
        <v>43465</v>
      </c>
      <c r="BE564" s="147">
        <v>43556</v>
      </c>
      <c r="BF564" s="251" t="str">
        <f ca="1" t="shared" si="51"/>
        <v>pasivo</v>
      </c>
      <c r="BG564" s="208"/>
    </row>
    <row r="565" s="129" customFormat="1" ht="15" customHeight="1" spans="1:59">
      <c r="A565" s="145" t="s">
        <v>1512</v>
      </c>
      <c r="B565" s="146" t="s">
        <v>1513</v>
      </c>
      <c r="C565" s="146">
        <v>5905</v>
      </c>
      <c r="D565" s="147">
        <v>25310</v>
      </c>
      <c r="E565" s="175">
        <f ca="1" t="shared" si="53"/>
        <v>43990</v>
      </c>
      <c r="F565" s="176">
        <f ca="1" t="shared" si="49"/>
        <v>18680</v>
      </c>
      <c r="G565" s="177">
        <f ca="1" t="shared" si="50"/>
        <v>51</v>
      </c>
      <c r="H565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65" s="146">
        <v>1</v>
      </c>
      <c r="J565" s="147">
        <v>41043</v>
      </c>
      <c r="K565" s="146" t="s">
        <v>59</v>
      </c>
      <c r="L565" s="146" t="s">
        <v>102</v>
      </c>
      <c r="M565" s="146" t="s">
        <v>174</v>
      </c>
      <c r="N565" s="146" t="s">
        <v>62</v>
      </c>
      <c r="O565" s="146" t="s">
        <v>62</v>
      </c>
      <c r="P565" s="143" t="s">
        <v>63</v>
      </c>
      <c r="Q565" s="143" t="s">
        <v>63</v>
      </c>
      <c r="R565" s="146">
        <v>80</v>
      </c>
      <c r="S565" s="146">
        <v>78.6</v>
      </c>
      <c r="T565" s="146" t="s">
        <v>85</v>
      </c>
      <c r="U565" s="146">
        <v>120</v>
      </c>
      <c r="V565" s="178" t="str">
        <f>CHOOSE(MATCH(U:U,{0,1,140,150,160,800000000}),"VACIO","140 y -","140-150","150-160","&gt;160","")</f>
        <v>140 y -</v>
      </c>
      <c r="W565" s="146">
        <v>68</v>
      </c>
      <c r="X565" s="178" t="str">
        <f>CHOOSE(MATCH(W:W,{0,1,90,120,800000000}),"VACIO","90 y -","90-120","&gt;120","")</f>
        <v>90 y -</v>
      </c>
      <c r="Y565" s="146" t="s">
        <v>63</v>
      </c>
      <c r="Z565" s="146" t="s">
        <v>65</v>
      </c>
      <c r="AA565" s="146" t="s">
        <v>65</v>
      </c>
      <c r="AB565" s="146" t="s">
        <v>65</v>
      </c>
      <c r="AC565" s="146" t="s">
        <v>72</v>
      </c>
      <c r="AD565" s="196" t="s">
        <v>73</v>
      </c>
      <c r="AE565" s="198">
        <v>43587</v>
      </c>
      <c r="AF565" s="197" t="s">
        <v>74</v>
      </c>
      <c r="AG565" s="219" t="s">
        <v>63</v>
      </c>
      <c r="AH565" s="219"/>
      <c r="AI565" s="197"/>
      <c r="AJ565" s="218">
        <v>118</v>
      </c>
      <c r="AK565" s="147">
        <v>43860</v>
      </c>
      <c r="AL565" s="146">
        <v>128</v>
      </c>
      <c r="AM565" s="146">
        <v>71</v>
      </c>
      <c r="AN565" s="178" t="str">
        <f>CHOOSE(MATCH(AM:AM,{0,1,100,800000000}),"VACIO","100 y -","100 y +","")</f>
        <v>100 y -</v>
      </c>
      <c r="AO565" s="146">
        <v>36</v>
      </c>
      <c r="AP565" s="146">
        <v>207</v>
      </c>
      <c r="AQ565" s="146">
        <v>7.2</v>
      </c>
      <c r="AR565" s="178" t="str">
        <f>CHOOSE(MATCH(AQ:AQ,{0,1,7,8,9,12,30}),"VACIO","7 y -","7-8","8-9","9-12","&gt;12","")</f>
        <v>7-8</v>
      </c>
      <c r="AS565" s="146">
        <v>5.7</v>
      </c>
      <c r="AT565" s="178" t="str">
        <f>CHOOSE(MATCH(AS:AS,{0,0.1,30,80000000}),"VACIO","30 y -","30 y +","")</f>
        <v>30 y -</v>
      </c>
      <c r="AU565" s="146">
        <v>0.51</v>
      </c>
      <c r="AV565" s="236">
        <v>7</v>
      </c>
      <c r="AW565" s="178" t="str">
        <f>CHOOSE(MATCH(AV:AV,{0,0.1,30,80000000}),"VACIO","30 y -","30 y +","")</f>
        <v>30 y -</v>
      </c>
      <c r="AX565" s="242">
        <v>112</v>
      </c>
      <c r="AY565" s="178" t="str">
        <f ca="1">CHOOSE(MATCH(AX:AX,{0,1,15,30,45,60,80000000}),"VACIO","15 y -","15-29","30-44","45-59","60 y +","")</f>
        <v>60 y +</v>
      </c>
      <c r="AZ565" s="146" t="s">
        <v>76</v>
      </c>
      <c r="BA565" s="147">
        <v>42842</v>
      </c>
      <c r="BB565" s="247" t="str">
        <f ca="1" t="shared" si="52"/>
        <v>No Vigente</v>
      </c>
      <c r="BC565" s="146" t="s">
        <v>77</v>
      </c>
      <c r="BD565" s="147">
        <v>43860</v>
      </c>
      <c r="BE565" s="144">
        <v>44013</v>
      </c>
      <c r="BF565" s="251" t="str">
        <f ca="1" t="shared" si="51"/>
        <v>activo</v>
      </c>
      <c r="BG565" s="196"/>
    </row>
    <row r="566" s="129" customFormat="1" ht="15" customHeight="1" spans="1:59">
      <c r="A566" s="145" t="s">
        <v>1514</v>
      </c>
      <c r="B566" s="146" t="s">
        <v>1515</v>
      </c>
      <c r="C566" s="146">
        <v>5580</v>
      </c>
      <c r="D566" s="147">
        <v>16426</v>
      </c>
      <c r="E566" s="175">
        <f ca="1" t="shared" si="53"/>
        <v>43990</v>
      </c>
      <c r="F566" s="176">
        <f ca="1" t="shared" si="49"/>
        <v>27564</v>
      </c>
      <c r="G566" s="177">
        <f ca="1" t="shared" si="50"/>
        <v>75</v>
      </c>
      <c r="H56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66" s="146">
        <v>1</v>
      </c>
      <c r="J566" s="147">
        <v>41330</v>
      </c>
      <c r="K566" s="146" t="s">
        <v>59</v>
      </c>
      <c r="L566" s="146" t="s">
        <v>60</v>
      </c>
      <c r="M566" s="146" t="s">
        <v>1516</v>
      </c>
      <c r="N566" s="146" t="s">
        <v>62</v>
      </c>
      <c r="O566" s="146" t="s">
        <v>62</v>
      </c>
      <c r="P566" s="143" t="s">
        <v>63</v>
      </c>
      <c r="Q566" s="143" t="s">
        <v>63</v>
      </c>
      <c r="R566" s="146">
        <v>52</v>
      </c>
      <c r="S566" s="146">
        <v>42</v>
      </c>
      <c r="T566" s="146" t="s">
        <v>71</v>
      </c>
      <c r="U566" s="146">
        <v>110</v>
      </c>
      <c r="V566" s="178" t="str">
        <f>CHOOSE(MATCH(U:U,{0,1,140,150,160,800000000}),"VACIO","140 y -","140-150","150-160","&gt;160","")</f>
        <v>140 y -</v>
      </c>
      <c r="W566" s="146">
        <v>68</v>
      </c>
      <c r="X566" s="178" t="str">
        <f>CHOOSE(MATCH(W:W,{0,1,90,120,800000000}),"VACIO","90 y -","90-120","&gt;120","")</f>
        <v>90 y -</v>
      </c>
      <c r="Y566" s="146" t="s">
        <v>63</v>
      </c>
      <c r="Z566" s="146" t="s">
        <v>63</v>
      </c>
      <c r="AA566" s="146" t="s">
        <v>63</v>
      </c>
      <c r="AB566" s="146" t="s">
        <v>63</v>
      </c>
      <c r="AC566" s="146" t="s">
        <v>72</v>
      </c>
      <c r="AD566" s="196" t="s">
        <v>74</v>
      </c>
      <c r="AE566" s="197"/>
      <c r="AF566" s="197"/>
      <c r="AG566" s="219" t="s">
        <v>63</v>
      </c>
      <c r="AH566" s="219" t="s">
        <v>144</v>
      </c>
      <c r="AI566" s="198">
        <v>43636</v>
      </c>
      <c r="AJ566" s="218">
        <v>95</v>
      </c>
      <c r="AK566" s="147">
        <v>43313</v>
      </c>
      <c r="AL566" s="146">
        <v>197</v>
      </c>
      <c r="AM566" s="146">
        <v>78</v>
      </c>
      <c r="AN566" s="178" t="str">
        <f>CHOOSE(MATCH(AM:AM,{0;1;100;800000000}),"VACIO","100 y -","100 y +","")</f>
        <v>100 y -</v>
      </c>
      <c r="AO566" s="146">
        <v>46</v>
      </c>
      <c r="AP566" s="146">
        <v>183</v>
      </c>
      <c r="AQ566" s="146"/>
      <c r="AR566" s="178" t="str">
        <f>CHOOSE(MATCH(AQ:AQ,{0,1,7,8,9,12,30}),"VACIO","7 y -","7-8","8-9","9-12","&gt;12","")</f>
        <v>VACIO</v>
      </c>
      <c r="AS566" s="146">
        <v>5</v>
      </c>
      <c r="AT566" s="178" t="str">
        <f>CHOOSE(MATCH(AS:AS,{0,0.1,30,80000000}),"VACIO","30 y -","30 y +","")</f>
        <v>30 y -</v>
      </c>
      <c r="AU566" s="146">
        <v>1</v>
      </c>
      <c r="AV566" s="236">
        <f>IFERROR(AS:AS/AU:AU,"")</f>
        <v>5</v>
      </c>
      <c r="AW566" s="178" t="str">
        <f>CHOOSE(MATCH(AV:AV,{0;0.1;30;80000000}),"VACIO","30 y -","30 y +","")</f>
        <v>30 y -</v>
      </c>
      <c r="AX566" s="242">
        <v>56</v>
      </c>
      <c r="AY566" s="178" t="str">
        <f ca="1">CHOOSE(MATCH(AX:AX,{0,1,15,30,45,60,80000000}),"VACIO","15 y -","15-29","30-44","45-59","60 y +","")</f>
        <v>45-59</v>
      </c>
      <c r="AZ566" s="146" t="s">
        <v>76</v>
      </c>
      <c r="BA566" s="147"/>
      <c r="BB566" s="247" t="str">
        <f ca="1" t="shared" si="52"/>
        <v>No Vigente</v>
      </c>
      <c r="BC566" s="146"/>
      <c r="BD566" s="147">
        <v>43811</v>
      </c>
      <c r="BE566" s="147">
        <v>43831</v>
      </c>
      <c r="BF566" s="251" t="str">
        <f ca="1" t="shared" si="51"/>
        <v>activo</v>
      </c>
      <c r="BG566" s="254"/>
    </row>
    <row r="567" s="129" customFormat="1" ht="15" customHeight="1" spans="1:59">
      <c r="A567" s="142" t="s">
        <v>1517</v>
      </c>
      <c r="B567" s="143" t="s">
        <v>1518</v>
      </c>
      <c r="C567" s="143">
        <v>6502</v>
      </c>
      <c r="D567" s="144">
        <v>12530</v>
      </c>
      <c r="E567" s="175">
        <f ca="1" t="shared" si="53"/>
        <v>43990</v>
      </c>
      <c r="F567" s="176">
        <f ca="1" t="shared" si="49"/>
        <v>31460</v>
      </c>
      <c r="G567" s="177">
        <f ca="1" t="shared" si="50"/>
        <v>86</v>
      </c>
      <c r="H56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67" s="143">
        <v>1</v>
      </c>
      <c r="J567" s="144">
        <v>41863</v>
      </c>
      <c r="K567" s="143" t="s">
        <v>59</v>
      </c>
      <c r="L567" s="143" t="s">
        <v>102</v>
      </c>
      <c r="M567" s="143"/>
      <c r="N567" s="143"/>
      <c r="O567" s="143"/>
      <c r="P567" s="143" t="s">
        <v>65</v>
      </c>
      <c r="Q567" s="143" t="s">
        <v>63</v>
      </c>
      <c r="R567" s="143">
        <v>80</v>
      </c>
      <c r="S567" s="143">
        <v>83.9</v>
      </c>
      <c r="T567" s="143" t="s">
        <v>64</v>
      </c>
      <c r="U567" s="143">
        <v>100</v>
      </c>
      <c r="V567" s="178" t="str">
        <f>CHOOSE(MATCH(U:U,{0,1,140,150,160,800000000}),"VACIO","140 y -","140-150","150-160","&gt;160","")</f>
        <v>140 y -</v>
      </c>
      <c r="W567" s="143">
        <v>56</v>
      </c>
      <c r="X567" s="178" t="str">
        <f>CHOOSE(MATCH(W:W,{0,1,90,120,800000000}),"VACIO","90 y -","90-120","&gt;120","")</f>
        <v>90 y -</v>
      </c>
      <c r="Y567" s="143" t="s">
        <v>63</v>
      </c>
      <c r="Z567" s="143" t="s">
        <v>65</v>
      </c>
      <c r="AA567" s="143" t="s">
        <v>63</v>
      </c>
      <c r="AB567" s="143" t="s">
        <v>63</v>
      </c>
      <c r="AC567" s="143" t="s">
        <v>72</v>
      </c>
      <c r="AD567" s="193" t="s">
        <v>73</v>
      </c>
      <c r="AE567" s="194">
        <v>42832</v>
      </c>
      <c r="AF567" s="195" t="s">
        <v>74</v>
      </c>
      <c r="AG567" s="216"/>
      <c r="AH567" s="216" t="s">
        <v>404</v>
      </c>
      <c r="AI567" s="194">
        <v>42569</v>
      </c>
      <c r="AJ567" s="217">
        <v>109</v>
      </c>
      <c r="AK567" s="144">
        <v>43192</v>
      </c>
      <c r="AL567" s="143">
        <v>157</v>
      </c>
      <c r="AM567" s="143">
        <v>83</v>
      </c>
      <c r="AN567" s="178" t="str">
        <f>CHOOSE(MATCH(AM:AM,{0,1,100,800000000}),"VACIO","100 y -","100 y +","")</f>
        <v>100 y -</v>
      </c>
      <c r="AO567" s="143">
        <v>59</v>
      </c>
      <c r="AP567" s="143">
        <v>173</v>
      </c>
      <c r="AQ567" s="143">
        <v>5.2</v>
      </c>
      <c r="AR567" s="178" t="str">
        <f>CHOOSE(MATCH(AQ:AQ,{0,1,7,8,9,12,30}),"VACIO","7 y -","7-8","8-9","9-12","&gt;12","")</f>
        <v>7 y -</v>
      </c>
      <c r="AS567" s="143">
        <v>13.4</v>
      </c>
      <c r="AT567" s="178" t="str">
        <f>CHOOSE(MATCH(AS:AS,{0,0.1,30,80000000}),"VACIO","30 y -","30 y +","")</f>
        <v>30 y -</v>
      </c>
      <c r="AU567" s="143">
        <v>0.7</v>
      </c>
      <c r="AV567" s="236">
        <f>IFERROR(AS:AS/AU:AU,"")</f>
        <v>19.1428571428571</v>
      </c>
      <c r="AW567" s="178" t="str">
        <f>CHOOSE(MATCH(AV:AV,{0,0.1,30,80000000}),"VACIO","30 y -","30 y +","")</f>
        <v>30 y -</v>
      </c>
      <c r="AX567" s="242">
        <v>68</v>
      </c>
      <c r="AY567" s="178" t="str">
        <f ca="1">CHOOSE(MATCH(AX:AX,{0,1,15,30,45,60,80000000}),"VACIO","15 y -","15-29","30-44","45-59","60 y +","")</f>
        <v>60 y +</v>
      </c>
      <c r="AZ567" s="143"/>
      <c r="BA567" s="144"/>
      <c r="BB567" s="247" t="str">
        <f ca="1" t="shared" si="52"/>
        <v>No Vigente</v>
      </c>
      <c r="BC567" s="143"/>
      <c r="BD567" s="144">
        <v>43413</v>
      </c>
      <c r="BE567" s="144">
        <v>43556</v>
      </c>
      <c r="BF567" s="251" t="str">
        <f ca="1" t="shared" si="51"/>
        <v>pasivo</v>
      </c>
      <c r="BG567" s="254" t="s">
        <v>1519</v>
      </c>
    </row>
    <row r="568" s="129" customFormat="1" ht="15" customHeight="1" spans="1:59">
      <c r="A568" s="145" t="s">
        <v>1520</v>
      </c>
      <c r="B568" s="146" t="s">
        <v>1521</v>
      </c>
      <c r="C568" s="146">
        <v>3031</v>
      </c>
      <c r="D568" s="147">
        <v>15105</v>
      </c>
      <c r="E568" s="175">
        <f ca="1" t="shared" si="53"/>
        <v>43990</v>
      </c>
      <c r="F568" s="176">
        <f ca="1" t="shared" si="49"/>
        <v>28885</v>
      </c>
      <c r="G568" s="177">
        <f ca="1" t="shared" si="50"/>
        <v>79</v>
      </c>
      <c r="H568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68" s="146">
        <v>1</v>
      </c>
      <c r="J568" s="147">
        <v>36955</v>
      </c>
      <c r="K568" s="146" t="s">
        <v>59</v>
      </c>
      <c r="L568" s="146" t="s">
        <v>60</v>
      </c>
      <c r="M568" s="146"/>
      <c r="N568" s="146" t="s">
        <v>62</v>
      </c>
      <c r="O568" s="146" t="s">
        <v>62</v>
      </c>
      <c r="P568" s="143" t="s">
        <v>63</v>
      </c>
      <c r="Q568" s="143" t="s">
        <v>63</v>
      </c>
      <c r="R568" s="146">
        <v>55.5</v>
      </c>
      <c r="S568" s="146">
        <v>59</v>
      </c>
      <c r="T568" s="146" t="s">
        <v>76</v>
      </c>
      <c r="U568" s="146">
        <v>118</v>
      </c>
      <c r="V568" s="178" t="str">
        <f>CHOOSE(MATCH(U:U,{0,1,140,150,160,800000000}),"VACIO","140 y -","140-150","150-160","&gt;160","")</f>
        <v>140 y -</v>
      </c>
      <c r="W568" s="146">
        <v>70</v>
      </c>
      <c r="X568" s="178" t="str">
        <f>CHOOSE(MATCH(W:W,{0,1,90,120,800000000}),"VACIO","90 y -","90-120","&gt;120","")</f>
        <v>90 y -</v>
      </c>
      <c r="Y568" s="146" t="s">
        <v>63</v>
      </c>
      <c r="Z568" s="146" t="s">
        <v>65</v>
      </c>
      <c r="AA568" s="146" t="s">
        <v>65</v>
      </c>
      <c r="AB568" s="146" t="s">
        <v>65</v>
      </c>
      <c r="AC568" s="146" t="s">
        <v>72</v>
      </c>
      <c r="AD568" s="196" t="s">
        <v>67</v>
      </c>
      <c r="AE568" s="197"/>
      <c r="AF568" s="197"/>
      <c r="AG568" s="219" t="s">
        <v>63</v>
      </c>
      <c r="AH568" s="219" t="s">
        <v>144</v>
      </c>
      <c r="AI568" s="198">
        <v>43507</v>
      </c>
      <c r="AJ568" s="218">
        <v>101</v>
      </c>
      <c r="AK568" s="147">
        <v>43320</v>
      </c>
      <c r="AL568" s="146">
        <v>192</v>
      </c>
      <c r="AM568" s="146">
        <v>105</v>
      </c>
      <c r="AN568" s="178" t="str">
        <f>CHOOSE(MATCH(AM:AM,{0,1,100,800000000}),"VACIO","100 y -","100 y +","")</f>
        <v>100 y +</v>
      </c>
      <c r="AO568" s="146">
        <v>48</v>
      </c>
      <c r="AP568" s="146">
        <v>197</v>
      </c>
      <c r="AQ568" s="146"/>
      <c r="AR568" s="178" t="str">
        <f>CHOOSE(MATCH(AQ:AQ,{0,1,7,8,9,12,30}),"VACIO","7 y -","7-8","8-9","9-12","&gt;12","")</f>
        <v>VACIO</v>
      </c>
      <c r="AS568" s="146">
        <v>21</v>
      </c>
      <c r="AT568" s="178" t="str">
        <f>CHOOSE(MATCH(AS:AS,{0,0.1,30,80000000}),"VACIO","30 y -","30 y +","")</f>
        <v>30 y -</v>
      </c>
      <c r="AU568" s="146">
        <v>0.7</v>
      </c>
      <c r="AV568" s="236">
        <f>IFERROR(AS:AS/AU:AU,"")</f>
        <v>30</v>
      </c>
      <c r="AW568" s="178" t="str">
        <f>CHOOSE(MATCH(AV:AV,{0,0.1,30,80000000}),"VACIO","30 y -","30 y +","")</f>
        <v>30 y +</v>
      </c>
      <c r="AX568" s="242">
        <v>72.12</v>
      </c>
      <c r="AY568" s="178" t="str">
        <f ca="1">CHOOSE(MATCH(AX:AX,{0,1,15,30,45,60,80000000}),"VACIO","15 y -","15-29","30-44","45-59","60 y +","")</f>
        <v>60 y +</v>
      </c>
      <c r="AZ568" s="146" t="s">
        <v>76</v>
      </c>
      <c r="BA568" s="147"/>
      <c r="BB568" s="247" t="str">
        <f ca="1" t="shared" si="52"/>
        <v>No Vigente</v>
      </c>
      <c r="BC568" s="146"/>
      <c r="BD568" s="147">
        <v>43648</v>
      </c>
      <c r="BE568" s="147">
        <v>43952</v>
      </c>
      <c r="BF568" s="251" t="str">
        <f ca="1" t="shared" ref="BF568:BF599" si="54">IF((E:E-BE:BE)&lt;395,"activo","pasivo")</f>
        <v>activo</v>
      </c>
      <c r="BG568" s="193"/>
    </row>
    <row r="569" s="129" customFormat="1" ht="15" customHeight="1" spans="1:59">
      <c r="A569" s="145" t="s">
        <v>1522</v>
      </c>
      <c r="B569" s="146" t="s">
        <v>1523</v>
      </c>
      <c r="C569" s="146">
        <v>6174</v>
      </c>
      <c r="D569" s="147">
        <v>12937</v>
      </c>
      <c r="E569" s="175">
        <f ca="1" t="shared" si="53"/>
        <v>43990</v>
      </c>
      <c r="F569" s="176">
        <f ca="1" t="shared" si="49"/>
        <v>31053</v>
      </c>
      <c r="G569" s="177">
        <f ca="1" t="shared" si="50"/>
        <v>85</v>
      </c>
      <c r="H569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69" s="146">
        <v>1</v>
      </c>
      <c r="J569" s="147">
        <v>41382</v>
      </c>
      <c r="K569" s="146" t="s">
        <v>59</v>
      </c>
      <c r="L569" s="146" t="s">
        <v>60</v>
      </c>
      <c r="M569" s="146" t="s">
        <v>808</v>
      </c>
      <c r="N569" s="146" t="s">
        <v>62</v>
      </c>
      <c r="O569" s="146" t="s">
        <v>62</v>
      </c>
      <c r="P569" s="143" t="s">
        <v>63</v>
      </c>
      <c r="Q569" s="143" t="s">
        <v>63</v>
      </c>
      <c r="R569" s="146">
        <v>80</v>
      </c>
      <c r="S569" s="146">
        <v>81</v>
      </c>
      <c r="T569" s="146" t="s">
        <v>64</v>
      </c>
      <c r="U569" s="146">
        <v>110</v>
      </c>
      <c r="V569" s="178" t="str">
        <f>CHOOSE(MATCH(U:U,{0,1,140,150,160,800000000}),"VACIO","140 y -","140-150","150-160","&gt;160","")</f>
        <v>140 y -</v>
      </c>
      <c r="W569" s="146">
        <v>70</v>
      </c>
      <c r="X569" s="178" t="str">
        <f>CHOOSE(MATCH(W:W,{0,1,90,120,800000000}),"VACIO","90 y -","90-120","&gt;120","")</f>
        <v>90 y -</v>
      </c>
      <c r="Y569" s="146" t="s">
        <v>63</v>
      </c>
      <c r="Z569" s="146" t="s">
        <v>63</v>
      </c>
      <c r="AA569" s="146" t="s">
        <v>65</v>
      </c>
      <c r="AB569" s="146" t="s">
        <v>65</v>
      </c>
      <c r="AC569" s="146" t="s">
        <v>72</v>
      </c>
      <c r="AD569" s="196" t="s">
        <v>73</v>
      </c>
      <c r="AE569" s="197"/>
      <c r="AF569" s="197"/>
      <c r="AG569" s="219" t="s">
        <v>63</v>
      </c>
      <c r="AH569" s="219" t="s">
        <v>81</v>
      </c>
      <c r="AI569" s="198">
        <v>43817</v>
      </c>
      <c r="AJ569" s="218">
        <v>100</v>
      </c>
      <c r="AK569" s="147">
        <v>43313</v>
      </c>
      <c r="AL569" s="146">
        <v>185</v>
      </c>
      <c r="AM569" s="146">
        <v>116</v>
      </c>
      <c r="AN569" s="178" t="str">
        <f>CHOOSE(MATCH(AM:AM,{0,1,100,800000000}),"VACIO","100 y -","100 y +","")</f>
        <v>100 y +</v>
      </c>
      <c r="AO569" s="146">
        <v>57</v>
      </c>
      <c r="AP569" s="146">
        <v>82</v>
      </c>
      <c r="AQ569" s="146"/>
      <c r="AR569" s="178" t="str">
        <f>CHOOSE(MATCH(AQ:AQ,{0,1,7,8,9,12,30}),"VACIO","7 y -","7-8","8-9","9-12","&gt;12","")</f>
        <v>VACIO</v>
      </c>
      <c r="AS569" s="146">
        <v>8</v>
      </c>
      <c r="AT569" s="178" t="str">
        <f>CHOOSE(MATCH(AS:AS,{0,0.1,30,80000000}),"VACIO","30 y -","30 y +","")</f>
        <v>30 y -</v>
      </c>
      <c r="AU569" s="146">
        <v>0.7</v>
      </c>
      <c r="AV569" s="236">
        <v>18.8</v>
      </c>
      <c r="AW569" s="178" t="str">
        <f>CHOOSE(MATCH(AV:AV,{0,0.1,30,80000000}),"VACIO","30 y -","30 y +","")</f>
        <v>30 y -</v>
      </c>
      <c r="AX569" s="242">
        <v>80</v>
      </c>
      <c r="AY569" s="178" t="str">
        <f ca="1">CHOOSE(MATCH(AX:AX,{0,1,15,30,45,60,80000000}),"VACIO","15 y -","15-29","30-44","45-59","60 y +","")</f>
        <v>60 y +</v>
      </c>
      <c r="AZ569" s="146" t="s">
        <v>457</v>
      </c>
      <c r="BA569" s="147"/>
      <c r="BB569" s="247" t="str">
        <f ca="1" t="shared" si="52"/>
        <v>No Vigente</v>
      </c>
      <c r="BC569" s="146"/>
      <c r="BD569" s="147">
        <v>43817</v>
      </c>
      <c r="BE569" s="147">
        <v>44075</v>
      </c>
      <c r="BF569" s="251" t="str">
        <f ca="1" t="shared" si="54"/>
        <v>activo</v>
      </c>
      <c r="BG569" s="196"/>
    </row>
    <row r="570" s="129" customFormat="1" ht="15" customHeight="1" spans="1:59">
      <c r="A570" s="142" t="s">
        <v>1524</v>
      </c>
      <c r="B570" s="143" t="s">
        <v>1525</v>
      </c>
      <c r="C570" s="143">
        <v>2721</v>
      </c>
      <c r="D570" s="144">
        <v>18489</v>
      </c>
      <c r="E570" s="175">
        <f ca="1" t="shared" si="53"/>
        <v>43990</v>
      </c>
      <c r="F570" s="176">
        <f ca="1" t="shared" si="49"/>
        <v>25501</v>
      </c>
      <c r="G570" s="177">
        <f ca="1" t="shared" si="50"/>
        <v>69</v>
      </c>
      <c r="H57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70" s="143">
        <v>1</v>
      </c>
      <c r="J570" s="144">
        <v>42195</v>
      </c>
      <c r="K570" s="143" t="s">
        <v>59</v>
      </c>
      <c r="L570" s="143" t="s">
        <v>102</v>
      </c>
      <c r="M570" s="143" t="s">
        <v>1526</v>
      </c>
      <c r="N570" s="143" t="s">
        <v>62</v>
      </c>
      <c r="O570" s="143" t="s">
        <v>62</v>
      </c>
      <c r="P570" s="143" t="s">
        <v>63</v>
      </c>
      <c r="Q570" s="143" t="s">
        <v>63</v>
      </c>
      <c r="R570" s="143">
        <v>70</v>
      </c>
      <c r="S570" s="143">
        <v>68</v>
      </c>
      <c r="T570" s="143" t="s">
        <v>85</v>
      </c>
      <c r="U570" s="143">
        <v>140</v>
      </c>
      <c r="V570" s="178" t="str">
        <f>CHOOSE(MATCH(U:U,{0,1,140,150,160,800000000}),"VACIO","140 y -","140-150","150-160","&gt;160","")</f>
        <v>140-150</v>
      </c>
      <c r="W570" s="143">
        <v>68</v>
      </c>
      <c r="X570" s="178" t="str">
        <f>CHOOSE(MATCH(W:W,{0,1,90,120,800000000}),"VACIO","90 y -","90-120","&gt;120","")</f>
        <v>90 y -</v>
      </c>
      <c r="Y570" s="143" t="s">
        <v>63</v>
      </c>
      <c r="Z570" s="143" t="s">
        <v>65</v>
      </c>
      <c r="AA570" s="143" t="s">
        <v>65</v>
      </c>
      <c r="AB570" s="143" t="s">
        <v>63</v>
      </c>
      <c r="AC570" s="143" t="s">
        <v>66</v>
      </c>
      <c r="AD570" s="193" t="s">
        <v>73</v>
      </c>
      <c r="AE570" s="194">
        <v>43593</v>
      </c>
      <c r="AF570" s="195" t="s">
        <v>74</v>
      </c>
      <c r="AG570" s="216" t="s">
        <v>63</v>
      </c>
      <c r="AH570" s="216" t="s">
        <v>98</v>
      </c>
      <c r="AI570" s="194">
        <v>43664</v>
      </c>
      <c r="AJ570" s="217">
        <v>138</v>
      </c>
      <c r="AK570" s="144">
        <v>43531</v>
      </c>
      <c r="AL570" s="143">
        <v>144</v>
      </c>
      <c r="AM570" s="143">
        <v>131</v>
      </c>
      <c r="AN570" s="178" t="str">
        <f>CHOOSE(MATCH(AM:AM,{0,1,100,800000000}),"VACIO","100 y -","100 y +","")</f>
        <v>100 y +</v>
      </c>
      <c r="AO570" s="143">
        <v>38</v>
      </c>
      <c r="AP570" s="143">
        <v>124</v>
      </c>
      <c r="AQ570" s="143">
        <v>7</v>
      </c>
      <c r="AR570" s="178" t="str">
        <f>CHOOSE(MATCH(AQ:AQ,{0,1,7,8,9,12,30}),"VACIO","7 y -","7-8","8-9","9-12","&gt;12","")</f>
        <v>7-8</v>
      </c>
      <c r="AS570" s="143">
        <v>1</v>
      </c>
      <c r="AT570" s="178" t="str">
        <f>CHOOSE(MATCH(AS:AS,{0,0.1,30,80000000}),"VACIO","30 y -","30 y +","")</f>
        <v>30 y -</v>
      </c>
      <c r="AU570" s="143">
        <v>0.7</v>
      </c>
      <c r="AV570" s="236">
        <f>IFERROR(AS:AS/AU:AU,"")</f>
        <v>1.42857142857143</v>
      </c>
      <c r="AW570" s="178" t="str">
        <f>CHOOSE(MATCH(AV:AV,{0,0.1,30,80000000}),"VACIO","30 y -","30 y +","")</f>
        <v>30 y -</v>
      </c>
      <c r="AX570" s="242">
        <v>81.3</v>
      </c>
      <c r="AY570" s="178" t="str">
        <f ca="1">CHOOSE(MATCH(AX:AX,{0,1,15,30,45,60,80000000}),"VACIO","15 y -","15-29","30-44","45-59","60 y +","")</f>
        <v>60 y +</v>
      </c>
      <c r="AZ570" s="143" t="s">
        <v>76</v>
      </c>
      <c r="BA570" s="144">
        <v>42956</v>
      </c>
      <c r="BB570" s="247" t="str">
        <f ca="1" t="shared" si="52"/>
        <v>No Vigente</v>
      </c>
      <c r="BC570" s="143" t="s">
        <v>77</v>
      </c>
      <c r="BD570" s="144">
        <v>43664</v>
      </c>
      <c r="BE570" s="144">
        <v>43770</v>
      </c>
      <c r="BF570" s="251" t="str">
        <f ca="1" t="shared" si="54"/>
        <v>activo</v>
      </c>
      <c r="BG570" s="196"/>
    </row>
    <row r="571" s="129" customFormat="1" ht="15" customHeight="1" spans="1:59">
      <c r="A571" s="145" t="s">
        <v>1527</v>
      </c>
      <c r="B571" s="146" t="s">
        <v>1528</v>
      </c>
      <c r="C571" s="146">
        <v>2160</v>
      </c>
      <c r="D571" s="147">
        <v>16511</v>
      </c>
      <c r="E571" s="175">
        <f ca="1" t="shared" si="53"/>
        <v>43990</v>
      </c>
      <c r="F571" s="176">
        <f ca="1" t="shared" si="49"/>
        <v>27479</v>
      </c>
      <c r="G571" s="177">
        <f ca="1" t="shared" si="50"/>
        <v>75</v>
      </c>
      <c r="H571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71" s="146">
        <v>1</v>
      </c>
      <c r="J571" s="147">
        <v>39909</v>
      </c>
      <c r="K571" s="146" t="s">
        <v>59</v>
      </c>
      <c r="L571" s="146" t="s">
        <v>60</v>
      </c>
      <c r="M571" s="146" t="s">
        <v>1529</v>
      </c>
      <c r="N571" s="146" t="s">
        <v>62</v>
      </c>
      <c r="O571" s="146" t="s">
        <v>89</v>
      </c>
      <c r="P571" s="143" t="s">
        <v>63</v>
      </c>
      <c r="Q571" s="143" t="s">
        <v>63</v>
      </c>
      <c r="R571" s="146">
        <v>89</v>
      </c>
      <c r="S571" s="146">
        <v>81</v>
      </c>
      <c r="T571" s="146" t="s">
        <v>64</v>
      </c>
      <c r="U571" s="146">
        <v>122</v>
      </c>
      <c r="V571" s="178" t="str">
        <f>CHOOSE(MATCH(U:U,{0,1,140,150,160,800000000}),"VACIO","140 y -","140-150","150-160","&gt;160","")</f>
        <v>140 y -</v>
      </c>
      <c r="W571" s="146">
        <v>80</v>
      </c>
      <c r="X571" s="178" t="str">
        <f>CHOOSE(MATCH(W:W,{0,1,90,120,800000000}),"VACIO","90 y -","90-120","&gt;120","")</f>
        <v>90 y -</v>
      </c>
      <c r="Y571" s="146" t="s">
        <v>63</v>
      </c>
      <c r="Z571" s="146" t="s">
        <v>65</v>
      </c>
      <c r="AA571" s="146" t="s">
        <v>65</v>
      </c>
      <c r="AB571" s="146" t="s">
        <v>65</v>
      </c>
      <c r="AC571" s="146" t="s">
        <v>72</v>
      </c>
      <c r="AD571" s="196" t="s">
        <v>73</v>
      </c>
      <c r="AE571" s="197"/>
      <c r="AF571" s="197"/>
      <c r="AG571" s="219" t="s">
        <v>63</v>
      </c>
      <c r="AH571" s="219" t="s">
        <v>144</v>
      </c>
      <c r="AI571" s="198">
        <v>43752</v>
      </c>
      <c r="AJ571" s="218">
        <v>102</v>
      </c>
      <c r="AK571" s="147">
        <v>43636</v>
      </c>
      <c r="AL571" s="146">
        <v>182</v>
      </c>
      <c r="AM571" s="146">
        <v>96</v>
      </c>
      <c r="AN571" s="178" t="str">
        <f>CHOOSE(MATCH(AM:AM,{0,1,100,800000000}),"VACIO","100 y -","100 y +","")</f>
        <v>100 y -</v>
      </c>
      <c r="AO571" s="146">
        <v>52</v>
      </c>
      <c r="AP571" s="146">
        <v>168</v>
      </c>
      <c r="AQ571" s="146"/>
      <c r="AR571" s="178" t="str">
        <f>CHOOSE(MATCH(AQ:AQ,{0,1,7,8,9,12,30}),"VACIO","7 y -","7-8","8-9","9-12","&gt;12","")</f>
        <v>VACIO</v>
      </c>
      <c r="AS571" s="146">
        <v>1</v>
      </c>
      <c r="AT571" s="178" t="str">
        <f>CHOOSE(MATCH(AS:AS,{0,0.1,30,80000000}),"VACIO","30 y -","30 y +","")</f>
        <v>30 y -</v>
      </c>
      <c r="AU571" s="146">
        <v>0.9</v>
      </c>
      <c r="AV571" s="236"/>
      <c r="AW571" s="178" t="str">
        <f>CHOOSE(MATCH(AV:AV,{0,0.1,30,80000000}),"VACIO","30 y -","30 y +","")</f>
        <v>VACIO</v>
      </c>
      <c r="AX571" s="242">
        <v>55.4</v>
      </c>
      <c r="AY571" s="178" t="str">
        <f ca="1">CHOOSE(MATCH(AX:AX,{0,1,15,30,45,60,80000000}),"VACIO","15 y -","15-29","30-44","45-59","60 y +","")</f>
        <v>45-59</v>
      </c>
      <c r="AZ571" s="146" t="s">
        <v>76</v>
      </c>
      <c r="BA571" s="147"/>
      <c r="BB571" s="247" t="str">
        <f ca="1" t="shared" si="52"/>
        <v>No Vigente</v>
      </c>
      <c r="BC571" s="146"/>
      <c r="BD571" s="147">
        <v>43944</v>
      </c>
      <c r="BE571" s="147">
        <v>44035</v>
      </c>
      <c r="BF571" s="251" t="str">
        <f ca="1" t="shared" si="54"/>
        <v>activo</v>
      </c>
      <c r="BG571" s="193"/>
    </row>
    <row r="572" s="129" customFormat="1" ht="15" customHeight="1" spans="1:59">
      <c r="A572" s="145" t="s">
        <v>1530</v>
      </c>
      <c r="B572" s="146" t="s">
        <v>1531</v>
      </c>
      <c r="C572" s="146">
        <v>535</v>
      </c>
      <c r="D572" s="147">
        <v>22502</v>
      </c>
      <c r="E572" s="175">
        <f ca="1" t="shared" si="53"/>
        <v>43990</v>
      </c>
      <c r="F572" s="176">
        <f ca="1" t="shared" si="49"/>
        <v>21488</v>
      </c>
      <c r="G572" s="177">
        <f ca="1" t="shared" si="50"/>
        <v>58</v>
      </c>
      <c r="H57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72" s="146">
        <v>1</v>
      </c>
      <c r="J572" s="147">
        <v>40457</v>
      </c>
      <c r="K572" s="146" t="s">
        <v>59</v>
      </c>
      <c r="L572" s="146" t="s">
        <v>60</v>
      </c>
      <c r="M572" s="146" t="s">
        <v>1532</v>
      </c>
      <c r="N572" s="146" t="s">
        <v>62</v>
      </c>
      <c r="O572" s="146" t="s">
        <v>62</v>
      </c>
      <c r="P572" s="143" t="s">
        <v>63</v>
      </c>
      <c r="Q572" s="143" t="s">
        <v>63</v>
      </c>
      <c r="R572" s="146">
        <v>88</v>
      </c>
      <c r="S572" s="146">
        <v>82.2</v>
      </c>
      <c r="T572" s="146" t="s">
        <v>64</v>
      </c>
      <c r="U572" s="146">
        <v>126</v>
      </c>
      <c r="V572" s="178" t="str">
        <f>CHOOSE(MATCH(U:U,{0,1,140,150,160,800000000}),"VACIO","140 y -","140-150","150-160","&gt;160","")</f>
        <v>140 y -</v>
      </c>
      <c r="W572" s="146">
        <v>84</v>
      </c>
      <c r="X572" s="178" t="str">
        <f>CHOOSE(MATCH(W:W,{0,1,90,120,800000000}),"VACIO","90 y -","90-120","&gt;120","")</f>
        <v>90 y -</v>
      </c>
      <c r="Y572" s="146" t="s">
        <v>63</v>
      </c>
      <c r="Z572" s="146" t="s">
        <v>65</v>
      </c>
      <c r="AA572" s="146" t="s">
        <v>65</v>
      </c>
      <c r="AB572" s="146" t="s">
        <v>65</v>
      </c>
      <c r="AC572" s="146" t="s">
        <v>72</v>
      </c>
      <c r="AD572" s="196" t="s">
        <v>67</v>
      </c>
      <c r="AE572" s="197"/>
      <c r="AF572" s="197"/>
      <c r="AG572" s="219" t="s">
        <v>63</v>
      </c>
      <c r="AH572" s="219"/>
      <c r="AI572" s="197"/>
      <c r="AJ572" s="218">
        <v>83</v>
      </c>
      <c r="AK572" s="147">
        <v>43864</v>
      </c>
      <c r="AL572" s="146">
        <v>230</v>
      </c>
      <c r="AM572" s="146">
        <v>145</v>
      </c>
      <c r="AN572" s="178" t="str">
        <f>CHOOSE(MATCH(AM:AM,{0,1,100,800000000}),"VACIO","100 y -","100 y +","")</f>
        <v>100 y +</v>
      </c>
      <c r="AO572" s="146">
        <v>50</v>
      </c>
      <c r="AP572" s="146">
        <v>171</v>
      </c>
      <c r="AQ572" s="146"/>
      <c r="AR572" s="178" t="str">
        <f>CHOOSE(MATCH(AQ:AQ,{0,1,7,8,9,12,30}),"VACIO","7 y -","7-8","8-9","9-12","&gt;12","")</f>
        <v>VACIO</v>
      </c>
      <c r="AS572" s="146">
        <v>1</v>
      </c>
      <c r="AT572" s="178" t="str">
        <f>CHOOSE(MATCH(AS:AS,{0,0.1,30,80000000}),"VACIO","30 y -","30 y +","")</f>
        <v>30 y -</v>
      </c>
      <c r="AU572" s="146">
        <v>0.8</v>
      </c>
      <c r="AV572" s="236">
        <v>0.9</v>
      </c>
      <c r="AW572" s="178" t="str">
        <f>CHOOSE(MATCH(AV:AV,{0,0.1,30,80000000}),"VACIO","30 y -","30 y +","")</f>
        <v>30 y -</v>
      </c>
      <c r="AX572" s="242">
        <v>81</v>
      </c>
      <c r="AY572" s="178" t="str">
        <f ca="1">CHOOSE(MATCH(AX:AX,{0,1,15,30,45,60,80000000}),"VACIO","15 y -","15-29","30-44","45-59","60 y +","")</f>
        <v>60 y +</v>
      </c>
      <c r="AZ572" s="146" t="s">
        <v>76</v>
      </c>
      <c r="BA572" s="147"/>
      <c r="BB572" s="247" t="str">
        <f ca="1" t="shared" si="52"/>
        <v>No Vigente</v>
      </c>
      <c r="BC572" s="146"/>
      <c r="BD572" s="147">
        <v>43864</v>
      </c>
      <c r="BE572" s="147">
        <v>43983</v>
      </c>
      <c r="BF572" s="251" t="str">
        <f ca="1" t="shared" si="54"/>
        <v>activo</v>
      </c>
      <c r="BG572" s="196"/>
    </row>
    <row r="573" s="129" customFormat="1" ht="15" customHeight="1" spans="1:59">
      <c r="A573" s="145" t="s">
        <v>1533</v>
      </c>
      <c r="B573" s="146" t="s">
        <v>1534</v>
      </c>
      <c r="C573" s="146">
        <v>2633</v>
      </c>
      <c r="D573" s="147">
        <v>20561</v>
      </c>
      <c r="E573" s="175">
        <f ca="1" t="shared" si="53"/>
        <v>43990</v>
      </c>
      <c r="F573" s="176">
        <f ca="1" t="shared" si="49"/>
        <v>23429</v>
      </c>
      <c r="G573" s="177">
        <f ca="1" t="shared" si="50"/>
        <v>64</v>
      </c>
      <c r="H573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573" s="146">
        <v>1</v>
      </c>
      <c r="J573" s="147">
        <v>41017</v>
      </c>
      <c r="K573" s="146" t="s">
        <v>59</v>
      </c>
      <c r="L573" s="146" t="s">
        <v>102</v>
      </c>
      <c r="M573" s="146" t="s">
        <v>61</v>
      </c>
      <c r="N573" s="146" t="s">
        <v>62</v>
      </c>
      <c r="O573" s="146" t="s">
        <v>62</v>
      </c>
      <c r="P573" s="143" t="s">
        <v>63</v>
      </c>
      <c r="Q573" s="143" t="s">
        <v>63</v>
      </c>
      <c r="R573" s="146">
        <v>75</v>
      </c>
      <c r="S573" s="146">
        <v>84</v>
      </c>
      <c r="T573" s="146" t="s">
        <v>64</v>
      </c>
      <c r="U573" s="146">
        <v>160</v>
      </c>
      <c r="V573" s="178" t="str">
        <f>CHOOSE(MATCH(U:U,{0,1,140,150,160,800000000}),"VACIO","140 y -","140-150","150-160","&gt;160","")</f>
        <v>&gt;160</v>
      </c>
      <c r="W573" s="146">
        <v>80</v>
      </c>
      <c r="X573" s="178" t="str">
        <f>CHOOSE(MATCH(W:W,{0,1,90,120,800000000}),"VACIO","90 y -","90-120","&gt;120","")</f>
        <v>90 y -</v>
      </c>
      <c r="Y573" s="146" t="s">
        <v>63</v>
      </c>
      <c r="Z573" s="146" t="s">
        <v>65</v>
      </c>
      <c r="AA573" s="146" t="s">
        <v>65</v>
      </c>
      <c r="AB573" s="146" t="s">
        <v>65</v>
      </c>
      <c r="AC573" s="146" t="s">
        <v>72</v>
      </c>
      <c r="AD573" s="196" t="s">
        <v>73</v>
      </c>
      <c r="AE573" s="198">
        <v>43508</v>
      </c>
      <c r="AF573" s="197" t="s">
        <v>74</v>
      </c>
      <c r="AG573" s="219" t="s">
        <v>63</v>
      </c>
      <c r="AH573" s="219"/>
      <c r="AI573" s="197"/>
      <c r="AJ573" s="218">
        <v>116</v>
      </c>
      <c r="AK573" s="147">
        <v>43747</v>
      </c>
      <c r="AL573" s="146">
        <v>144</v>
      </c>
      <c r="AM573" s="146">
        <v>74</v>
      </c>
      <c r="AN573" s="178" t="str">
        <f>CHOOSE(MATCH(AM:AM,{0,1,100,800000000}),"VACIO","100 y -","100 y +","")</f>
        <v>100 y -</v>
      </c>
      <c r="AO573" s="146">
        <v>40</v>
      </c>
      <c r="AP573" s="146">
        <v>146</v>
      </c>
      <c r="AQ573" s="146">
        <v>6.4</v>
      </c>
      <c r="AR573" s="178" t="str">
        <f>CHOOSE(MATCH(AQ:AQ,{0,1,7,8,9,12,30}),"VACIO","7 y -","7-8","8-9","9-12","&gt;12","")</f>
        <v>7 y -</v>
      </c>
      <c r="AS573" s="146">
        <v>6</v>
      </c>
      <c r="AT573" s="178" t="str">
        <f>CHOOSE(MATCH(AS:AS,{0,0.1,30,80000000}),"VACIO","30 y -","30 y +","")</f>
        <v>30 y -</v>
      </c>
      <c r="AU573" s="146">
        <v>0.8</v>
      </c>
      <c r="AV573" s="236">
        <v>6.3</v>
      </c>
      <c r="AW573" s="178" t="str">
        <f>CHOOSE(MATCH(AV:AV,{0,0.1,30,80000000}),"VACIO","30 y -","30 y +","")</f>
        <v>30 y -</v>
      </c>
      <c r="AX573" s="242">
        <v>79</v>
      </c>
      <c r="AY573" s="178" t="str">
        <f ca="1">CHOOSE(MATCH(AX:AX,{0,1,15,30,45,60,80000000}),"VACIO","15 y -","15-29","30-44","45-59","60 y +","")</f>
        <v>60 y +</v>
      </c>
      <c r="AZ573" s="146"/>
      <c r="BA573" s="147">
        <v>42607</v>
      </c>
      <c r="BB573" s="247" t="str">
        <f ca="1" t="shared" si="52"/>
        <v>No Vigente</v>
      </c>
      <c r="BC573" s="146" t="s">
        <v>77</v>
      </c>
      <c r="BD573" s="147">
        <v>43815</v>
      </c>
      <c r="BE573" s="147">
        <v>44013</v>
      </c>
      <c r="BF573" s="251" t="str">
        <f ca="1" t="shared" si="54"/>
        <v>activo</v>
      </c>
      <c r="BG573" s="208"/>
    </row>
    <row r="574" s="129" customFormat="1" ht="15" customHeight="1" spans="1:59">
      <c r="A574" s="145" t="s">
        <v>1535</v>
      </c>
      <c r="B574" s="146" t="s">
        <v>1536</v>
      </c>
      <c r="C574" s="146">
        <v>2895</v>
      </c>
      <c r="D574" s="147">
        <v>13808</v>
      </c>
      <c r="E574" s="175">
        <f ca="1" t="shared" si="53"/>
        <v>43990</v>
      </c>
      <c r="F574" s="176">
        <f ca="1" t="shared" si="49"/>
        <v>30182</v>
      </c>
      <c r="G574" s="177">
        <f ca="1" t="shared" si="50"/>
        <v>82</v>
      </c>
      <c r="H574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574" s="146">
        <v>1</v>
      </c>
      <c r="J574" s="147">
        <v>39391</v>
      </c>
      <c r="K574" s="146" t="s">
        <v>59</v>
      </c>
      <c r="L574" s="146" t="s">
        <v>60</v>
      </c>
      <c r="M574" s="146"/>
      <c r="N574" s="146" t="s">
        <v>62</v>
      </c>
      <c r="O574" s="146" t="s">
        <v>62</v>
      </c>
      <c r="P574" s="143" t="s">
        <v>63</v>
      </c>
      <c r="Q574" s="143" t="s">
        <v>63</v>
      </c>
      <c r="R574" s="146">
        <v>64</v>
      </c>
      <c r="S574" s="146">
        <v>61.6</v>
      </c>
      <c r="T574" s="146" t="s">
        <v>85</v>
      </c>
      <c r="U574" s="146">
        <v>140</v>
      </c>
      <c r="V574" s="178" t="str">
        <f>CHOOSE(MATCH(U:U,{0,1,140,150,160,800000000}),"VACIO","140 y -","140-150","150-160","&gt;160","")</f>
        <v>140-150</v>
      </c>
      <c r="W574" s="146">
        <v>70</v>
      </c>
      <c r="X574" s="178" t="str">
        <f>CHOOSE(MATCH(W:W,{0,1,90,120,800000000}),"VACIO","90 y -","90-120","&gt;120","")</f>
        <v>90 y -</v>
      </c>
      <c r="Y574" s="146" t="s">
        <v>63</v>
      </c>
      <c r="Z574" s="146" t="s">
        <v>65</v>
      </c>
      <c r="AA574" s="146" t="s">
        <v>65</v>
      </c>
      <c r="AB574" s="146" t="s">
        <v>63</v>
      </c>
      <c r="AC574" s="146" t="s">
        <v>72</v>
      </c>
      <c r="AD574" s="196" t="s">
        <v>73</v>
      </c>
      <c r="AE574" s="198"/>
      <c r="AF574" s="197"/>
      <c r="AG574" s="219" t="s">
        <v>63</v>
      </c>
      <c r="AH574" s="219" t="s">
        <v>1537</v>
      </c>
      <c r="AI574" s="198">
        <v>43559</v>
      </c>
      <c r="AJ574" s="218">
        <v>109</v>
      </c>
      <c r="AK574" s="147">
        <v>43658</v>
      </c>
      <c r="AL574" s="146">
        <v>195</v>
      </c>
      <c r="AM574" s="146">
        <v>115</v>
      </c>
      <c r="AN574" s="178" t="str">
        <f>CHOOSE(MATCH(AM:AM,{0,1,100,800000000}),"VACIO","100 y -","100 y +","")</f>
        <v>100 y +</v>
      </c>
      <c r="AO574" s="146">
        <v>31</v>
      </c>
      <c r="AP574" s="146">
        <v>249</v>
      </c>
      <c r="AQ574" s="146"/>
      <c r="AR574" s="178" t="str">
        <f>CHOOSE(MATCH(AQ:AQ,{0,1,7,8,9,12,30}),"VACIO","7 y -","7-8","8-9","9-12","&gt;12","")</f>
        <v>VACIO</v>
      </c>
      <c r="AS574" s="146">
        <v>1</v>
      </c>
      <c r="AT574" s="178" t="str">
        <f>CHOOSE(MATCH(AS:AS,{0,0.1,30,80000000}),"VACIO","30 y -","30 y +","")</f>
        <v>30 y -</v>
      </c>
      <c r="AU574" s="146">
        <v>0.8</v>
      </c>
      <c r="AV574" s="236">
        <f>IFERROR(AS:AS/AU:AU,"")</f>
        <v>1.25</v>
      </c>
      <c r="AW574" s="178" t="str">
        <f>CHOOSE(MATCH(AV:AV,{0,0.1,30,80000000}),"VACIO","30 y -","30 y +","")</f>
        <v>30 y -</v>
      </c>
      <c r="AX574" s="242">
        <v>69</v>
      </c>
      <c r="AY574" s="178" t="str">
        <f ca="1">CHOOSE(MATCH(AX:AX,{0,1,15,30,45,60,80000000}),"VACIO","15 y -","15-29","30-44","45-59","60 y +","")</f>
        <v>60 y +</v>
      </c>
      <c r="AZ574" s="146" t="s">
        <v>76</v>
      </c>
      <c r="BA574" s="147"/>
      <c r="BB574" s="247" t="str">
        <f ca="1" t="shared" si="52"/>
        <v>No Vigente</v>
      </c>
      <c r="BC574" s="146"/>
      <c r="BD574" s="147">
        <v>43683</v>
      </c>
      <c r="BE574" s="147">
        <v>43497</v>
      </c>
      <c r="BF574" s="251" t="str">
        <f ca="1" t="shared" si="54"/>
        <v>pasivo</v>
      </c>
      <c r="BG574" s="196"/>
    </row>
    <row r="575" s="129" customFormat="1" ht="15" customHeight="1" spans="1:59">
      <c r="A575" s="145" t="s">
        <v>1538</v>
      </c>
      <c r="B575" s="146" t="s">
        <v>1539</v>
      </c>
      <c r="C575" s="146">
        <v>2376</v>
      </c>
      <c r="D575" s="147">
        <v>19237</v>
      </c>
      <c r="E575" s="175">
        <f ca="1" t="shared" si="53"/>
        <v>43990</v>
      </c>
      <c r="F575" s="176">
        <f ca="1" t="shared" si="49"/>
        <v>24753</v>
      </c>
      <c r="G575" s="177">
        <f ca="1" t="shared" si="50"/>
        <v>67</v>
      </c>
      <c r="H57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75" s="146">
        <v>1</v>
      </c>
      <c r="J575" s="147">
        <v>38918</v>
      </c>
      <c r="K575" s="146" t="s">
        <v>59</v>
      </c>
      <c r="L575" s="146" t="s">
        <v>102</v>
      </c>
      <c r="M575" s="146" t="s">
        <v>88</v>
      </c>
      <c r="N575" s="146" t="s">
        <v>62</v>
      </c>
      <c r="O575" s="146" t="s">
        <v>62</v>
      </c>
      <c r="P575" s="143" t="s">
        <v>63</v>
      </c>
      <c r="Q575" s="143" t="s">
        <v>63</v>
      </c>
      <c r="R575" s="146">
        <v>72</v>
      </c>
      <c r="S575" s="146">
        <v>71</v>
      </c>
      <c r="T575" s="146" t="s">
        <v>64</v>
      </c>
      <c r="U575" s="146">
        <v>126</v>
      </c>
      <c r="V575" s="178" t="str">
        <f>CHOOSE(MATCH(U:U,{0,1,140,150,160,800000000}),"VACIO","140 y -","140-150","150-160","&gt;160","")</f>
        <v>140 y -</v>
      </c>
      <c r="W575" s="146">
        <v>80</v>
      </c>
      <c r="X575" s="178" t="str">
        <f>CHOOSE(MATCH(W:W,{0,1,90,120,800000000}),"VACIO","90 y -","90-120","&gt;120","")</f>
        <v>90 y -</v>
      </c>
      <c r="Y575" s="146" t="s">
        <v>65</v>
      </c>
      <c r="Z575" s="146" t="s">
        <v>65</v>
      </c>
      <c r="AA575" s="146" t="s">
        <v>65</v>
      </c>
      <c r="AB575" s="146" t="s">
        <v>63</v>
      </c>
      <c r="AC575" s="146" t="s">
        <v>72</v>
      </c>
      <c r="AD575" s="196" t="s">
        <v>73</v>
      </c>
      <c r="AE575" s="198">
        <v>43809</v>
      </c>
      <c r="AF575" s="197" t="s">
        <v>73</v>
      </c>
      <c r="AG575" s="219" t="s">
        <v>63</v>
      </c>
      <c r="AH575" s="219" t="s">
        <v>1540</v>
      </c>
      <c r="AI575" s="198">
        <v>43570</v>
      </c>
      <c r="AJ575" s="218">
        <v>136</v>
      </c>
      <c r="AK575" s="147">
        <v>43588</v>
      </c>
      <c r="AL575" s="146">
        <v>158</v>
      </c>
      <c r="AM575" s="146">
        <v>91</v>
      </c>
      <c r="AN575" s="178" t="str">
        <f>CHOOSE(MATCH(AM:AM,{0,1,100,800000000}),"VACIO","100 y -","100 y +","")</f>
        <v>100 y -</v>
      </c>
      <c r="AO575" s="146">
        <v>36</v>
      </c>
      <c r="AP575" s="146">
        <v>155</v>
      </c>
      <c r="AQ575" s="146">
        <v>6</v>
      </c>
      <c r="AR575" s="178" t="str">
        <f>CHOOSE(MATCH(AQ:AQ,{0,1,7,8,9,12,30}),"VACIO","7 y -","7-8","8-9","9-12","&gt;12","")</f>
        <v>7 y -</v>
      </c>
      <c r="AS575" s="146">
        <v>5</v>
      </c>
      <c r="AT575" s="178" t="str">
        <f>CHOOSE(MATCH(AS:AS,{0,0.1,30,80000000}),"VACIO","30 y -","30 y +","")</f>
        <v>30 y -</v>
      </c>
      <c r="AU575" s="146">
        <v>0.7</v>
      </c>
      <c r="AV575" s="236"/>
      <c r="AW575" s="178" t="str">
        <f>CHOOSE(MATCH(AV:AV,{0,0.1,30,80000000}),"VACIO","30 y -","30 y +","")</f>
        <v>VACIO</v>
      </c>
      <c r="AX575" s="242">
        <v>90</v>
      </c>
      <c r="AY575" s="178" t="str">
        <f ca="1">CHOOSE(MATCH(AX:AX,{0,1,15,30,45,60,80000000}),"VACIO","15 y -","15-29","30-44","45-59","60 y +","")</f>
        <v>60 y +</v>
      </c>
      <c r="AZ575" s="146" t="s">
        <v>155</v>
      </c>
      <c r="BA575" s="147">
        <v>43312</v>
      </c>
      <c r="BB575" s="247" t="str">
        <f ca="1" t="shared" si="52"/>
        <v>No Vigente</v>
      </c>
      <c r="BC575" s="146" t="s">
        <v>77</v>
      </c>
      <c r="BD575" s="147">
        <v>43881</v>
      </c>
      <c r="BE575" s="147">
        <v>43983</v>
      </c>
      <c r="BF575" s="251" t="str">
        <f ca="1" t="shared" si="54"/>
        <v>activo</v>
      </c>
      <c r="BG575" s="196"/>
    </row>
    <row r="576" s="129" customFormat="1" ht="15" customHeight="1" spans="1:59">
      <c r="A576" s="142" t="s">
        <v>1541</v>
      </c>
      <c r="B576" s="143" t="s">
        <v>1542</v>
      </c>
      <c r="C576" s="143">
        <v>5336</v>
      </c>
      <c r="D576" s="144">
        <v>23099</v>
      </c>
      <c r="E576" s="175">
        <f ca="1" t="shared" si="53"/>
        <v>43990</v>
      </c>
      <c r="F576" s="176">
        <f ca="1" t="shared" si="49"/>
        <v>20891</v>
      </c>
      <c r="G576" s="177">
        <f ca="1" t="shared" si="50"/>
        <v>57</v>
      </c>
      <c r="H576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576" s="143">
        <v>1</v>
      </c>
      <c r="J576" s="144">
        <v>42913</v>
      </c>
      <c r="K576" s="143" t="s">
        <v>59</v>
      </c>
      <c r="L576" s="143" t="s">
        <v>60</v>
      </c>
      <c r="M576" s="143" t="s">
        <v>61</v>
      </c>
      <c r="N576" s="143"/>
      <c r="O576" s="143"/>
      <c r="P576" s="143" t="s">
        <v>63</v>
      </c>
      <c r="Q576" s="143" t="s">
        <v>63</v>
      </c>
      <c r="R576" s="143">
        <v>68</v>
      </c>
      <c r="S576" s="143">
        <v>68</v>
      </c>
      <c r="T576" s="146" t="s">
        <v>85</v>
      </c>
      <c r="U576" s="143">
        <v>200</v>
      </c>
      <c r="V576" s="178" t="str">
        <f>CHOOSE(MATCH(U:U,{0,1,140,150,160,800000000}),"VACIO","140 y -","140-150","150-160","&gt;160","")</f>
        <v>&gt;160</v>
      </c>
      <c r="W576" s="143">
        <v>100</v>
      </c>
      <c r="X576" s="178" t="str">
        <f>CHOOSE(MATCH(W:W,{0,1,90,120,800000000}),"VACIO","90 y -","90-120","&gt;120","")</f>
        <v>90-120</v>
      </c>
      <c r="Y576" s="143" t="s">
        <v>63</v>
      </c>
      <c r="Z576" s="143" t="s">
        <v>65</v>
      </c>
      <c r="AA576" s="143" t="s">
        <v>63</v>
      </c>
      <c r="AB576" s="143" t="s">
        <v>65</v>
      </c>
      <c r="AC576" s="143" t="s">
        <v>66</v>
      </c>
      <c r="AD576" s="193" t="s">
        <v>73</v>
      </c>
      <c r="AE576" s="195"/>
      <c r="AF576" s="195"/>
      <c r="AG576" s="216"/>
      <c r="AH576" s="216"/>
      <c r="AI576" s="195"/>
      <c r="AJ576" s="217">
        <v>91</v>
      </c>
      <c r="AK576" s="144">
        <v>42907</v>
      </c>
      <c r="AL576" s="143">
        <v>282</v>
      </c>
      <c r="AM576" s="143">
        <v>150</v>
      </c>
      <c r="AN576" s="178" t="str">
        <f>CHOOSE(MATCH(AM:AM,{0,1,100,800000000}),"VACIO","100 y -","100 y +","")</f>
        <v>100 y +</v>
      </c>
      <c r="AO576" s="143">
        <v>55</v>
      </c>
      <c r="AP576" s="143">
        <v>383</v>
      </c>
      <c r="AQ576" s="143"/>
      <c r="AR576" s="178" t="str">
        <f>CHOOSE(MATCH(AQ:AQ,{0,1,7,8,9,12,30}),"VACIO","7 y -","7-8","8-9","9-12","&gt;12","")</f>
        <v>VACIO</v>
      </c>
      <c r="AS576" s="143">
        <v>26</v>
      </c>
      <c r="AT576" s="178" t="str">
        <f>CHOOSE(MATCH(AS:AS,{0,0.1,30,80000000}),"VACIO","30 y -","30 y +","")</f>
        <v>30 y -</v>
      </c>
      <c r="AU576" s="143">
        <v>0.7</v>
      </c>
      <c r="AV576" s="236">
        <f>IFERROR(AS:AS/AU:AU,"")</f>
        <v>37.1428571428571</v>
      </c>
      <c r="AW576" s="178" t="str">
        <f>CHOOSE(MATCH(AV:AV,{0,0.1,30,80000000}),"VACIO","30 y -","30 y +","")</f>
        <v>30 y +</v>
      </c>
      <c r="AX576" s="242">
        <v>98</v>
      </c>
      <c r="AY576" s="178" t="str">
        <f ca="1">CHOOSE(MATCH(AX:AX,{0;1;15;30;45;60;80000000}),"VACIO","15 y -","15-29","30-44","45-59","60 y +","")</f>
        <v>60 y +</v>
      </c>
      <c r="AZ576" s="143"/>
      <c r="BA576" s="144"/>
      <c r="BB576" s="247" t="str">
        <f ca="1" t="shared" si="52"/>
        <v>No Vigente</v>
      </c>
      <c r="BC576" s="143"/>
      <c r="BD576" s="144">
        <v>42913</v>
      </c>
      <c r="BE576" s="144">
        <v>43005</v>
      </c>
      <c r="BF576" s="251" t="str">
        <f ca="1" t="shared" si="54"/>
        <v>pasivo</v>
      </c>
      <c r="BG576" s="193" t="s">
        <v>105</v>
      </c>
    </row>
    <row r="577" s="129" customFormat="1" ht="15" customHeight="1" spans="1:59">
      <c r="A577" s="142" t="s">
        <v>1543</v>
      </c>
      <c r="B577" s="143" t="s">
        <v>1544</v>
      </c>
      <c r="C577" s="143">
        <v>2656</v>
      </c>
      <c r="D577" s="144">
        <v>19082</v>
      </c>
      <c r="E577" s="175">
        <f ca="1" t="shared" si="53"/>
        <v>43990</v>
      </c>
      <c r="F577" s="176">
        <f ca="1" t="shared" si="49"/>
        <v>24908</v>
      </c>
      <c r="G577" s="177">
        <f ca="1" t="shared" si="50"/>
        <v>68</v>
      </c>
      <c r="H57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577" s="143">
        <v>1</v>
      </c>
      <c r="J577" s="144">
        <v>42408</v>
      </c>
      <c r="K577" s="143" t="s">
        <v>59</v>
      </c>
      <c r="L577" s="143" t="s">
        <v>60</v>
      </c>
      <c r="M577" s="143" t="s">
        <v>1545</v>
      </c>
      <c r="N577" s="143" t="s">
        <v>89</v>
      </c>
      <c r="O577" s="143" t="s">
        <v>89</v>
      </c>
      <c r="P577" s="143" t="s">
        <v>63</v>
      </c>
      <c r="Q577" s="143" t="s">
        <v>63</v>
      </c>
      <c r="R577" s="143">
        <v>74.3</v>
      </c>
      <c r="S577" s="143">
        <v>71</v>
      </c>
      <c r="T577" s="143" t="s">
        <v>85</v>
      </c>
      <c r="U577" s="143">
        <v>170</v>
      </c>
      <c r="V577" s="178" t="str">
        <f>CHOOSE(MATCH(U:U,{0,1,140,150,160,800000000}),"VACIO","140 y -","140-150","150-160","&gt;160","")</f>
        <v>&gt;160</v>
      </c>
      <c r="W577" s="143">
        <v>100</v>
      </c>
      <c r="X577" s="178" t="str">
        <f>CHOOSE(MATCH(W:W,{0,1,90,120,800000000}),"VACIO","90 y -","90-120","&gt;120","")</f>
        <v>90-120</v>
      </c>
      <c r="Y577" s="143" t="s">
        <v>63</v>
      </c>
      <c r="Z577" s="143" t="s">
        <v>65</v>
      </c>
      <c r="AA577" s="143" t="s">
        <v>63</v>
      </c>
      <c r="AB577" s="143" t="s">
        <v>63</v>
      </c>
      <c r="AC577" s="143" t="s">
        <v>72</v>
      </c>
      <c r="AD577" s="193" t="s">
        <v>74</v>
      </c>
      <c r="AE577" s="195"/>
      <c r="AF577" s="195"/>
      <c r="AG577" s="216" t="s">
        <v>63</v>
      </c>
      <c r="AH577" s="216"/>
      <c r="AI577" s="195"/>
      <c r="AJ577" s="217">
        <v>145</v>
      </c>
      <c r="AK577" s="144">
        <v>43832</v>
      </c>
      <c r="AL577" s="143">
        <v>187</v>
      </c>
      <c r="AM577" s="143">
        <v>98</v>
      </c>
      <c r="AN577" s="178" t="str">
        <f>CHOOSE(MATCH(AM:AM,{0,1,100,800000000}),"VACIO","100 y -","100 y +","")</f>
        <v>100 y -</v>
      </c>
      <c r="AO577" s="143">
        <v>38</v>
      </c>
      <c r="AP577" s="143">
        <v>250</v>
      </c>
      <c r="AQ577" s="143">
        <v>6.1</v>
      </c>
      <c r="AR577" s="178" t="str">
        <f>CHOOSE(MATCH(AQ:AQ,{0,1,7,8,9,12,30}),"VACIO","7 y -","7-8","8-9","9-12","&gt;12","")</f>
        <v>7 y -</v>
      </c>
      <c r="AS577" s="143">
        <v>25</v>
      </c>
      <c r="AT577" s="178" t="str">
        <f>CHOOSE(MATCH(AS:AS,{0,0.1,30,80000000}),"VACIO","30 y -","30 y +","")</f>
        <v>30 y -</v>
      </c>
      <c r="AU577" s="143">
        <v>0.5</v>
      </c>
      <c r="AV577" s="236"/>
      <c r="AW577" s="178" t="str">
        <f>CHOOSE(MATCH(AV:AV,{0,0.1,30,80000000}),"VACIO","30 y -","30 y +","")</f>
        <v>VACIO</v>
      </c>
      <c r="AX577" s="242">
        <v>100</v>
      </c>
      <c r="AY577" s="178" t="str">
        <f ca="1">CHOOSE(MATCH(AX:AX,{0,1,15,30,45,60,80000000}),"VACIO","15 y -","15-29","30-44","45-59","60 y +","")</f>
        <v>60 y +</v>
      </c>
      <c r="AZ577" s="143"/>
      <c r="BA577" s="144"/>
      <c r="BB577" s="247" t="str">
        <f ca="1" t="shared" si="52"/>
        <v>No Vigente</v>
      </c>
      <c r="BC577" s="143"/>
      <c r="BD577" s="144">
        <v>43895</v>
      </c>
      <c r="BE577" s="144">
        <v>44075</v>
      </c>
      <c r="BF577" s="251" t="str">
        <f ca="1" t="shared" si="54"/>
        <v>activo</v>
      </c>
      <c r="BG577" s="193" t="s">
        <v>105</v>
      </c>
    </row>
    <row r="578" s="129" customFormat="1" ht="15" customHeight="1" spans="1:59">
      <c r="A578" s="142" t="s">
        <v>1546</v>
      </c>
      <c r="B578" s="143" t="s">
        <v>1547</v>
      </c>
      <c r="C578" s="143">
        <v>2329</v>
      </c>
      <c r="D578" s="144">
        <v>22765</v>
      </c>
      <c r="E578" s="175">
        <f ca="1" t="shared" si="53"/>
        <v>43990</v>
      </c>
      <c r="F578" s="176">
        <f ca="1" t="shared" ref="F578:F641" si="55">DATEDIF(D:D,TODAY(),"d")</f>
        <v>21225</v>
      </c>
      <c r="G578" s="177">
        <f ca="1" t="shared" ref="G578:G641" si="56">IF(MONTH(E:E)=MONTH(D578),IF(DAY(E:E)&lt;DAY(D578),YEAR(E:E)-YEAR(D578)-1,YEAR(E:E)-YEAR(D578)),IF(MONTH(E:E)&gt;MONTH(D578),YEAR(E:E)-YEAR(D578),YEAR(E:E)-YEAR(D578)-1))</f>
        <v>58</v>
      </c>
      <c r="H57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78" s="143">
        <v>1</v>
      </c>
      <c r="J578" s="144">
        <v>39000</v>
      </c>
      <c r="K578" s="143" t="s">
        <v>59</v>
      </c>
      <c r="L578" s="143" t="s">
        <v>102</v>
      </c>
      <c r="M578" s="143" t="s">
        <v>61</v>
      </c>
      <c r="N578" s="143" t="s">
        <v>62</v>
      </c>
      <c r="O578" s="143" t="s">
        <v>62</v>
      </c>
      <c r="P578" s="143" t="s">
        <v>63</v>
      </c>
      <c r="Q578" s="143" t="s">
        <v>63</v>
      </c>
      <c r="R578" s="143">
        <v>82</v>
      </c>
      <c r="S578" s="143">
        <v>81</v>
      </c>
      <c r="T578" s="143" t="s">
        <v>64</v>
      </c>
      <c r="U578" s="143">
        <v>122</v>
      </c>
      <c r="V578" s="178" t="str">
        <f>CHOOSE(MATCH(U:U,{0;1;140;150;160;800000000}),"VACIO","140 y -","140-150","150-160","&gt;160","")</f>
        <v>140 y -</v>
      </c>
      <c r="W578" s="143">
        <v>60</v>
      </c>
      <c r="X578" s="178" t="str">
        <f>CHOOSE(MATCH(W:W,{0,1,90,120,800000000}),"VACIO","90 y -","90-120","&gt;120","")</f>
        <v>90 y -</v>
      </c>
      <c r="Y578" s="143" t="s">
        <v>63</v>
      </c>
      <c r="Z578" s="143" t="s">
        <v>65</v>
      </c>
      <c r="AA578" s="143" t="s">
        <v>65</v>
      </c>
      <c r="AB578" s="143" t="s">
        <v>65</v>
      </c>
      <c r="AC578" s="143" t="s">
        <v>72</v>
      </c>
      <c r="AD578" s="193" t="s">
        <v>73</v>
      </c>
      <c r="AE578" s="194">
        <v>43507</v>
      </c>
      <c r="AF578" s="195" t="s">
        <v>74</v>
      </c>
      <c r="AG578" s="216"/>
      <c r="AH578" s="216"/>
      <c r="AI578" s="195"/>
      <c r="AJ578" s="217">
        <v>134</v>
      </c>
      <c r="AK578" s="144">
        <v>43500</v>
      </c>
      <c r="AL578" s="143">
        <v>169</v>
      </c>
      <c r="AM578" s="143">
        <v>105</v>
      </c>
      <c r="AN578" s="178" t="str">
        <f>CHOOSE(MATCH(AM:AM,{0,1,100,800000000}),"VACIO","100 y -","100 y +","")</f>
        <v>100 y +</v>
      </c>
      <c r="AO578" s="143">
        <v>41</v>
      </c>
      <c r="AP578" s="143">
        <v>114</v>
      </c>
      <c r="AQ578" s="143">
        <v>6.5</v>
      </c>
      <c r="AR578" s="178" t="str">
        <f>CHOOSE(MATCH(AQ:AQ,{0,1,7,8,9,12,30}),"VACIO","7 y -","7-8","8-9","9-12","&gt;12","")</f>
        <v>7 y -</v>
      </c>
      <c r="AS578" s="143">
        <v>7</v>
      </c>
      <c r="AT578" s="178" t="str">
        <f>CHOOSE(MATCH(AS:AS,{0,0.1,30,80000000}),"VACIO","30 y -","30 y +","")</f>
        <v>30 y -</v>
      </c>
      <c r="AU578" s="143">
        <v>0.7</v>
      </c>
      <c r="AV578" s="236">
        <f>IFERROR(AS:AS/AU:AU,"")</f>
        <v>10</v>
      </c>
      <c r="AW578" s="178" t="str">
        <f>CHOOSE(MATCH(AV:AV,{0,0.1,30,80000000}),"VACIO","30 y -","30 y +","")</f>
        <v>30 y -</v>
      </c>
      <c r="AX578" s="242">
        <v>97</v>
      </c>
      <c r="AY578" s="178" t="str">
        <f ca="1">CHOOSE(MATCH(AX:AX,{0,1,15,30,45,60,80000000}),"VACIO","15 y -","15-29","30-44","45-59","60 y +","")</f>
        <v>60 y +</v>
      </c>
      <c r="AZ578" s="143"/>
      <c r="BA578" s="144">
        <v>42814</v>
      </c>
      <c r="BB578" s="247" t="str">
        <f ca="1" t="shared" si="52"/>
        <v>No Vigente</v>
      </c>
      <c r="BC578" s="143" t="s">
        <v>77</v>
      </c>
      <c r="BD578" s="144">
        <v>43878</v>
      </c>
      <c r="BE578" s="144">
        <v>44228</v>
      </c>
      <c r="BF578" s="251" t="str">
        <f ca="1" t="shared" si="54"/>
        <v>activo</v>
      </c>
      <c r="BG578" s="196"/>
    </row>
    <row r="579" s="129" customFormat="1" ht="15" customHeight="1" spans="1:59">
      <c r="A579" s="145" t="s">
        <v>1548</v>
      </c>
      <c r="B579" s="146" t="s">
        <v>1549</v>
      </c>
      <c r="C579" s="146">
        <v>253</v>
      </c>
      <c r="D579" s="147">
        <v>21287</v>
      </c>
      <c r="E579" s="175">
        <f ca="1" t="shared" si="53"/>
        <v>43990</v>
      </c>
      <c r="F579" s="176">
        <f ca="1" t="shared" si="55"/>
        <v>22703</v>
      </c>
      <c r="G579" s="177">
        <f ca="1" t="shared" si="56"/>
        <v>62</v>
      </c>
      <c r="H57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79" s="146">
        <v>1</v>
      </c>
      <c r="J579" s="147">
        <v>40515</v>
      </c>
      <c r="K579" s="146" t="s">
        <v>101</v>
      </c>
      <c r="L579" s="146" t="s">
        <v>60</v>
      </c>
      <c r="M579" s="146"/>
      <c r="N579" s="146" t="s">
        <v>62</v>
      </c>
      <c r="O579" s="146" t="s">
        <v>62</v>
      </c>
      <c r="P579" s="143" t="s">
        <v>63</v>
      </c>
      <c r="Q579" s="143" t="s">
        <v>63</v>
      </c>
      <c r="R579" s="146">
        <v>84</v>
      </c>
      <c r="S579" s="146">
        <v>90</v>
      </c>
      <c r="T579" s="146" t="s">
        <v>85</v>
      </c>
      <c r="U579" s="146">
        <v>128</v>
      </c>
      <c r="V579" s="178" t="str">
        <f>CHOOSE(MATCH(U:U,{0,1,140,150,160,800000000}),"VACIO","140 y -","140-150","150-160","&gt;160","")</f>
        <v>140 y -</v>
      </c>
      <c r="W579" s="146">
        <v>76</v>
      </c>
      <c r="X579" s="178" t="str">
        <f>CHOOSE(MATCH(W:W,{0,1,90,120,800000000}),"VACIO","90 y -","90-120","&gt;120","")</f>
        <v>90 y -</v>
      </c>
      <c r="Y579" s="146" t="s">
        <v>63</v>
      </c>
      <c r="Z579" s="146" t="s">
        <v>65</v>
      </c>
      <c r="AA579" s="146" t="s">
        <v>63</v>
      </c>
      <c r="AB579" s="146" t="s">
        <v>63</v>
      </c>
      <c r="AC579" s="146" t="s">
        <v>72</v>
      </c>
      <c r="AD579" s="196" t="s">
        <v>67</v>
      </c>
      <c r="AE579" s="197"/>
      <c r="AF579" s="197"/>
      <c r="AG579" s="219" t="s">
        <v>63</v>
      </c>
      <c r="AH579" s="219"/>
      <c r="AI579" s="197"/>
      <c r="AJ579" s="218">
        <v>101</v>
      </c>
      <c r="AK579" s="147">
        <v>43485</v>
      </c>
      <c r="AL579" s="146">
        <v>186</v>
      </c>
      <c r="AM579" s="146">
        <v>110</v>
      </c>
      <c r="AN579" s="178" t="str">
        <f>CHOOSE(MATCH(AM:AM,{0,1,100,800000000}),"VACIO","100 y -","100 y +","")</f>
        <v>100 y +</v>
      </c>
      <c r="AO579" s="146">
        <v>61</v>
      </c>
      <c r="AP579" s="146">
        <v>73</v>
      </c>
      <c r="AQ579" s="146"/>
      <c r="AR579" s="178" t="str">
        <f>CHOOSE(MATCH(AQ:AQ,{0,1,7,8,9,12,30}),"VACIO","7 y -","7-8","8-9","9-12","&gt;12","")</f>
        <v>VACIO</v>
      </c>
      <c r="AS579" s="146">
        <v>1</v>
      </c>
      <c r="AT579" s="178" t="str">
        <f>CHOOSE(MATCH(AS:AS,{0;0.1;30;80000000}),"VACIO","30 y -","30 y +","")</f>
        <v>30 y -</v>
      </c>
      <c r="AU579" s="146">
        <v>1</v>
      </c>
      <c r="AV579" s="236"/>
      <c r="AW579" s="178" t="str">
        <f>CHOOSE(MATCH(AV:AV,{0,0.1,30,80000000}),"VACIO","30 y -","30 y +","")</f>
        <v>VACIO</v>
      </c>
      <c r="AX579" s="242">
        <v>81</v>
      </c>
      <c r="AY579" s="178" t="str">
        <f ca="1">CHOOSE(MATCH(AX:AX,{0;1;15;30;45;60;80000000}),"VACIO","15 y -","15-29","30-44","45-59","60 y +","")</f>
        <v>60 y +</v>
      </c>
      <c r="AZ579" s="146"/>
      <c r="BA579" s="147"/>
      <c r="BB579" s="247" t="str">
        <f ca="1" t="shared" si="52"/>
        <v>No Vigente</v>
      </c>
      <c r="BC579" s="146"/>
      <c r="BD579" s="147">
        <v>43714</v>
      </c>
      <c r="BE579" s="147">
        <v>43891</v>
      </c>
      <c r="BF579" s="251" t="str">
        <f ca="1" t="shared" si="54"/>
        <v>activo</v>
      </c>
      <c r="BG579" s="193"/>
    </row>
    <row r="580" s="52" customFormat="1" ht="15" customHeight="1" spans="1:59">
      <c r="A580" s="55" t="s">
        <v>1550</v>
      </c>
      <c r="B580" s="56" t="s">
        <v>1551</v>
      </c>
      <c r="C580" s="56">
        <v>134</v>
      </c>
      <c r="D580" s="57">
        <v>24148</v>
      </c>
      <c r="E580" s="175">
        <f ca="1" t="shared" si="53"/>
        <v>43990</v>
      </c>
      <c r="F580" s="176">
        <f ca="1" t="shared" si="55"/>
        <v>19842</v>
      </c>
      <c r="G580" s="177">
        <f ca="1" t="shared" si="56"/>
        <v>54</v>
      </c>
      <c r="H580" s="65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80" s="56">
        <v>1</v>
      </c>
      <c r="J580" s="57">
        <v>42517</v>
      </c>
      <c r="K580" s="56" t="s">
        <v>59</v>
      </c>
      <c r="L580" s="56" t="s">
        <v>60</v>
      </c>
      <c r="M580" s="56"/>
      <c r="N580" s="56" t="s">
        <v>62</v>
      </c>
      <c r="O580" s="56" t="s">
        <v>62</v>
      </c>
      <c r="P580" s="56" t="s">
        <v>63</v>
      </c>
      <c r="Q580" s="56" t="s">
        <v>63</v>
      </c>
      <c r="R580" s="56">
        <v>81.5</v>
      </c>
      <c r="S580" s="56">
        <v>88.7</v>
      </c>
      <c r="T580" s="56" t="s">
        <v>64</v>
      </c>
      <c r="U580" s="56">
        <v>118</v>
      </c>
      <c r="V580" s="178" t="str">
        <f>CHOOSE(MATCH(U:U,{0,1,140,150,160,800000000}),"VACIO","140 y -","140-150","150-160","&gt;160","")</f>
        <v>140 y -</v>
      </c>
      <c r="W580" s="56">
        <v>82</v>
      </c>
      <c r="X580" s="178" t="str">
        <f>CHOOSE(MATCH(W:W,{0,1,90,120,800000000}),"VACIO","90 y -","90-120","&gt;120","")</f>
        <v>90 y -</v>
      </c>
      <c r="Y580" s="56" t="s">
        <v>63</v>
      </c>
      <c r="Z580" s="56" t="s">
        <v>65</v>
      </c>
      <c r="AA580" s="56" t="s">
        <v>63</v>
      </c>
      <c r="AB580" s="56" t="s">
        <v>63</v>
      </c>
      <c r="AC580" s="56" t="s">
        <v>66</v>
      </c>
      <c r="AD580" s="72" t="s">
        <v>67</v>
      </c>
      <c r="AE580" s="73"/>
      <c r="AF580" s="73"/>
      <c r="AG580" s="78" t="s">
        <v>63</v>
      </c>
      <c r="AH580" s="78"/>
      <c r="AI580" s="73"/>
      <c r="AJ580" s="79">
        <v>97</v>
      </c>
      <c r="AK580" s="57">
        <v>43578</v>
      </c>
      <c r="AL580" s="56">
        <v>208</v>
      </c>
      <c r="AM580" s="56">
        <v>127</v>
      </c>
      <c r="AN580" s="178" t="str">
        <f>CHOOSE(MATCH(AM:AM,{0,1,100,800000000}),"VACIO","100 y -","100 y +","")</f>
        <v>100 y +</v>
      </c>
      <c r="AO580" s="56">
        <v>35</v>
      </c>
      <c r="AP580" s="56">
        <v>231</v>
      </c>
      <c r="AQ580" s="56">
        <v>5.6</v>
      </c>
      <c r="AR580" s="178" t="str">
        <f>CHOOSE(MATCH(AQ:AQ,{0,1,7,8,9,12,30}),"VACIO","7 y -","7-8","8-9","9-12","&gt;12","")</f>
        <v>7 y -</v>
      </c>
      <c r="AS580" s="56">
        <v>10</v>
      </c>
      <c r="AT580" s="178" t="str">
        <f>CHOOSE(MATCH(AS:AS,{0,0.1,30,80000000}),"VACIO","30 y -","30 y +","")</f>
        <v>30 y -</v>
      </c>
      <c r="AU580" s="56">
        <v>0.8</v>
      </c>
      <c r="AV580" s="81">
        <v>7.8</v>
      </c>
      <c r="AW580" s="178" t="str">
        <f>CHOOSE(MATCH(AV:AV,{0,0.1,30,80000000}),"VACIO","30 y -","30 y +","")</f>
        <v>30 y -</v>
      </c>
      <c r="AX580" s="83">
        <v>84</v>
      </c>
      <c r="AY580" s="178" t="str">
        <f ca="1">CHOOSE(MATCH(AX:AX,{0,1,15,30,45,60,80000000}),"VACIO","15 y -","15-29","30-44","45-59","60 y +","")</f>
        <v>60 y +</v>
      </c>
      <c r="AZ580" s="56" t="s">
        <v>76</v>
      </c>
      <c r="BA580" s="57"/>
      <c r="BB580" s="247" t="str">
        <f ca="1" t="shared" si="52"/>
        <v>No Vigente</v>
      </c>
      <c r="BC580" s="56"/>
      <c r="BD580" s="57">
        <v>43641</v>
      </c>
      <c r="BE580" s="57">
        <v>43770</v>
      </c>
      <c r="BF580" s="251" t="str">
        <f ca="1" t="shared" si="54"/>
        <v>activo</v>
      </c>
      <c r="BG580" s="72"/>
    </row>
    <row r="581" s="129" customFormat="1" ht="15" customHeight="1" spans="1:59">
      <c r="A581" s="145" t="s">
        <v>1552</v>
      </c>
      <c r="B581" s="146" t="s">
        <v>1553</v>
      </c>
      <c r="C581" s="146">
        <v>418</v>
      </c>
      <c r="D581" s="147">
        <v>23325</v>
      </c>
      <c r="E581" s="175">
        <f ca="1" t="shared" si="53"/>
        <v>43990</v>
      </c>
      <c r="F581" s="176">
        <f ca="1" t="shared" si="55"/>
        <v>20665</v>
      </c>
      <c r="G581" s="177">
        <f ca="1" t="shared" si="56"/>
        <v>56</v>
      </c>
      <c r="H58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581" s="146">
        <v>1</v>
      </c>
      <c r="J581" s="147">
        <v>40315</v>
      </c>
      <c r="K581" s="146" t="s">
        <v>59</v>
      </c>
      <c r="L581" s="146" t="s">
        <v>102</v>
      </c>
      <c r="M581" s="146" t="s">
        <v>1191</v>
      </c>
      <c r="N581" s="146" t="s">
        <v>62</v>
      </c>
      <c r="O581" s="146" t="s">
        <v>62</v>
      </c>
      <c r="P581" s="143" t="s">
        <v>63</v>
      </c>
      <c r="Q581" s="143" t="s">
        <v>63</v>
      </c>
      <c r="R581" s="146">
        <v>86</v>
      </c>
      <c r="S581" s="146">
        <v>85</v>
      </c>
      <c r="T581" s="146" t="s">
        <v>64</v>
      </c>
      <c r="U581" s="146">
        <v>130</v>
      </c>
      <c r="V581" s="178" t="str">
        <f>CHOOSE(MATCH(U:U,{0,1,140,150,160,800000000}),"VACIO","140 y -","140-150","150-160","&gt;160","")</f>
        <v>140 y -</v>
      </c>
      <c r="W581" s="146">
        <v>90</v>
      </c>
      <c r="X581" s="178" t="str">
        <f>CHOOSE(MATCH(W:W,{0,1,90,120,800000000}),"VACIO","90 y -","90-120","&gt;120","")</f>
        <v>90-120</v>
      </c>
      <c r="Y581" s="146" t="s">
        <v>63</v>
      </c>
      <c r="Z581" s="146" t="s">
        <v>65</v>
      </c>
      <c r="AA581" s="146" t="s">
        <v>65</v>
      </c>
      <c r="AB581" s="146" t="s">
        <v>65</v>
      </c>
      <c r="AC581" s="146" t="s">
        <v>72</v>
      </c>
      <c r="AD581" s="196" t="s">
        <v>73</v>
      </c>
      <c r="AE581" s="198">
        <v>43263</v>
      </c>
      <c r="AF581" s="197" t="s">
        <v>74</v>
      </c>
      <c r="AG581" s="219"/>
      <c r="AH581" s="219"/>
      <c r="AI581" s="197"/>
      <c r="AJ581" s="218">
        <v>282</v>
      </c>
      <c r="AK581" s="147">
        <v>43525</v>
      </c>
      <c r="AL581" s="146">
        <v>2228</v>
      </c>
      <c r="AM581" s="344">
        <v>152</v>
      </c>
      <c r="AN581" s="178" t="str">
        <f>CHOOSE(MATCH(AM:AM,{0,1,100,800000000}),"VACIO","100 y -","100 y +","")</f>
        <v>100 y +</v>
      </c>
      <c r="AO581" s="146">
        <v>49</v>
      </c>
      <c r="AP581" s="146">
        <v>133</v>
      </c>
      <c r="AQ581" s="146">
        <v>11.7</v>
      </c>
      <c r="AR581" s="178" t="str">
        <f>CHOOSE(MATCH(AQ:AQ,{0,1,7,8,9,12,30}),"VACIO","7 y -","7-8","8-9","9-12","&gt;12","")</f>
        <v>9-12</v>
      </c>
      <c r="AS581" s="146">
        <v>370</v>
      </c>
      <c r="AT581" s="178" t="str">
        <f>CHOOSE(MATCH(AS:AS,{0,0.1,30,80000000}),"VACIO","30 y -","30 y +","")</f>
        <v>30 y +</v>
      </c>
      <c r="AU581" s="146">
        <v>7</v>
      </c>
      <c r="AV581" s="236">
        <v>261</v>
      </c>
      <c r="AW581" s="178" t="str">
        <f>CHOOSE(MATCH(AV:AV,{0,0.1,30,80000000}),"VACIO","30 y -","30 y +","")</f>
        <v>30 y +</v>
      </c>
      <c r="AX581" s="242">
        <v>97</v>
      </c>
      <c r="AY581" s="178" t="str">
        <f ca="1">CHOOSE(MATCH(AX:AX,{0,1,15,30,45,60,80000000}),"VACIO","15 y -","15-29","30-44","45-59","60 y +","")</f>
        <v>60 y +</v>
      </c>
      <c r="AZ581" s="146" t="s">
        <v>76</v>
      </c>
      <c r="BA581" s="147">
        <v>43398</v>
      </c>
      <c r="BB581" s="247" t="str">
        <f ca="1" t="shared" si="52"/>
        <v>No Vigente</v>
      </c>
      <c r="BC581" s="146" t="s">
        <v>77</v>
      </c>
      <c r="BD581" s="147">
        <v>43538</v>
      </c>
      <c r="BE581" s="147">
        <v>43617</v>
      </c>
      <c r="BF581" s="251" t="str">
        <f ca="1" t="shared" si="54"/>
        <v>activo</v>
      </c>
      <c r="BG581" s="193"/>
    </row>
    <row r="582" s="129" customFormat="1" ht="15" customHeight="1" spans="1:59">
      <c r="A582" s="145" t="s">
        <v>1554</v>
      </c>
      <c r="B582" s="146" t="s">
        <v>1555</v>
      </c>
      <c r="C582" s="146">
        <v>2541</v>
      </c>
      <c r="D582" s="147">
        <v>24240</v>
      </c>
      <c r="E582" s="175">
        <f ca="1" t="shared" si="53"/>
        <v>43990</v>
      </c>
      <c r="F582" s="176">
        <f ca="1" t="shared" si="55"/>
        <v>19750</v>
      </c>
      <c r="G582" s="177">
        <f ca="1" t="shared" si="56"/>
        <v>54</v>
      </c>
      <c r="H58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82" s="146">
        <v>1</v>
      </c>
      <c r="J582" s="147">
        <v>39580</v>
      </c>
      <c r="K582" s="146" t="s">
        <v>59</v>
      </c>
      <c r="L582" s="146" t="s">
        <v>102</v>
      </c>
      <c r="M582" s="146" t="s">
        <v>165</v>
      </c>
      <c r="N582" s="146" t="s">
        <v>62</v>
      </c>
      <c r="O582" s="146" t="s">
        <v>62</v>
      </c>
      <c r="P582" s="143" t="s">
        <v>63</v>
      </c>
      <c r="Q582" s="143" t="s">
        <v>63</v>
      </c>
      <c r="R582" s="146">
        <v>79</v>
      </c>
      <c r="S582" s="146">
        <v>78.3</v>
      </c>
      <c r="T582" s="146" t="s">
        <v>64</v>
      </c>
      <c r="U582" s="146">
        <v>110</v>
      </c>
      <c r="V582" s="178" t="str">
        <f>CHOOSE(MATCH(U:U,{0,1,140,150,160,800000000}),"VACIO","140 y -","140-150","150-160","&gt;160","")</f>
        <v>140 y -</v>
      </c>
      <c r="W582" s="146">
        <v>74</v>
      </c>
      <c r="X582" s="178" t="str">
        <f>CHOOSE(MATCH(W:W,{0,1,90,120,800000000}),"VACIO","90 y -","90-120","&gt;120","")</f>
        <v>90 y -</v>
      </c>
      <c r="Y582" s="146" t="s">
        <v>63</v>
      </c>
      <c r="Z582" s="146" t="s">
        <v>65</v>
      </c>
      <c r="AA582" s="146" t="s">
        <v>65</v>
      </c>
      <c r="AB582" s="146" t="s">
        <v>65</v>
      </c>
      <c r="AC582" s="146" t="s">
        <v>72</v>
      </c>
      <c r="AD582" s="196" t="s">
        <v>73</v>
      </c>
      <c r="AE582" s="198">
        <v>43682</v>
      </c>
      <c r="AF582" s="197" t="s">
        <v>74</v>
      </c>
      <c r="AG582" s="219" t="s">
        <v>63</v>
      </c>
      <c r="AH582" s="219"/>
      <c r="AI582" s="197"/>
      <c r="AJ582" s="218">
        <v>101</v>
      </c>
      <c r="AK582" s="147">
        <v>43682</v>
      </c>
      <c r="AL582" s="146">
        <v>166</v>
      </c>
      <c r="AM582" s="146">
        <v>93</v>
      </c>
      <c r="AN582" s="178" t="str">
        <f>CHOOSE(MATCH(AM:AM,{0,1,100,800000000}),"VACIO","100 y -","100 y +","")</f>
        <v>100 y -</v>
      </c>
      <c r="AO582" s="146">
        <v>58</v>
      </c>
      <c r="AP582" s="146">
        <v>72</v>
      </c>
      <c r="AQ582" s="146">
        <v>6.4</v>
      </c>
      <c r="AR582" s="178" t="str">
        <f>CHOOSE(MATCH(AQ:AQ,{0,1,7,8,9,12,30}),"VACIO","7 y -","7-8","8-9","9-12","&gt;12","")</f>
        <v>7 y -</v>
      </c>
      <c r="AS582" s="146">
        <v>23</v>
      </c>
      <c r="AT582" s="178" t="str">
        <f>CHOOSE(MATCH(AS:AS,{0,0.1,30,80000000}),"VACIO","30 y -","30 y +","")</f>
        <v>30 y -</v>
      </c>
      <c r="AU582" s="146">
        <v>0.8</v>
      </c>
      <c r="AV582" s="236">
        <v>15</v>
      </c>
      <c r="AW582" s="178" t="str">
        <f>CHOOSE(MATCH(AV:AV,{0,0.1,30,80000000}),"VACIO","30 y -","30 y +","")</f>
        <v>30 y -</v>
      </c>
      <c r="AX582" s="242">
        <v>84</v>
      </c>
      <c r="AY582" s="178" t="str">
        <f ca="1">CHOOSE(MATCH(AX:AX,{0,1,15,30,45,60,80000000}),"VACIO","15 y -","15-29","30-44","45-59","60 y +","")</f>
        <v>60 y +</v>
      </c>
      <c r="AZ582" s="146" t="s">
        <v>76</v>
      </c>
      <c r="BA582" s="147">
        <v>42905</v>
      </c>
      <c r="BB582" s="247" t="str">
        <f ca="1" t="shared" si="52"/>
        <v>No Vigente</v>
      </c>
      <c r="BC582" s="146" t="s">
        <v>77</v>
      </c>
      <c r="BD582" s="147">
        <v>43894</v>
      </c>
      <c r="BE582" s="144">
        <v>43983</v>
      </c>
      <c r="BF582" s="251" t="str">
        <f ca="1" t="shared" si="54"/>
        <v>activo</v>
      </c>
      <c r="BG582" s="196"/>
    </row>
    <row r="583" s="129" customFormat="1" ht="15" customHeight="1" spans="1:59">
      <c r="A583" s="142" t="s">
        <v>1556</v>
      </c>
      <c r="B583" s="143" t="s">
        <v>1557</v>
      </c>
      <c r="C583" s="143">
        <v>267</v>
      </c>
      <c r="D583" s="144">
        <v>15368</v>
      </c>
      <c r="E583" s="175">
        <f ca="1" t="shared" si="53"/>
        <v>43990</v>
      </c>
      <c r="F583" s="176">
        <f ca="1" t="shared" si="55"/>
        <v>28622</v>
      </c>
      <c r="G583" s="177">
        <f ca="1" t="shared" si="56"/>
        <v>78</v>
      </c>
      <c r="H58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83" s="143">
        <v>1</v>
      </c>
      <c r="J583" s="144">
        <v>42703</v>
      </c>
      <c r="K583" s="143" t="s">
        <v>101</v>
      </c>
      <c r="L583" s="143" t="s">
        <v>102</v>
      </c>
      <c r="M583" s="143" t="s">
        <v>131</v>
      </c>
      <c r="N583" s="143" t="s">
        <v>62</v>
      </c>
      <c r="O583" s="143" t="s">
        <v>62</v>
      </c>
      <c r="P583" s="143" t="s">
        <v>63</v>
      </c>
      <c r="Q583" s="143" t="s">
        <v>63</v>
      </c>
      <c r="R583" s="143">
        <v>89.9</v>
      </c>
      <c r="S583" s="143">
        <v>87.5</v>
      </c>
      <c r="T583" s="143" t="s">
        <v>85</v>
      </c>
      <c r="U583" s="143">
        <v>182</v>
      </c>
      <c r="V583" s="178" t="str">
        <f>CHOOSE(MATCH(U:U,{0,1,140,150,160,800000000}),"VACIO","140 y -","140-150","150-160","&gt;160","")</f>
        <v>&gt;160</v>
      </c>
      <c r="W583" s="143">
        <v>88</v>
      </c>
      <c r="X583" s="178" t="str">
        <f>CHOOSE(MATCH(W:W,{0,1,90,120,800000000}),"VACIO","90 y -","90-120","&gt;120","")</f>
        <v>90 y -</v>
      </c>
      <c r="Y583" s="143" t="s">
        <v>63</v>
      </c>
      <c r="Z583" s="143" t="s">
        <v>65</v>
      </c>
      <c r="AA583" s="143" t="s">
        <v>63</v>
      </c>
      <c r="AB583" s="143" t="s">
        <v>63</v>
      </c>
      <c r="AC583" s="143" t="s">
        <v>72</v>
      </c>
      <c r="AD583" s="193" t="s">
        <v>73</v>
      </c>
      <c r="AE583" s="194">
        <v>43607</v>
      </c>
      <c r="AF583" s="195" t="s">
        <v>333</v>
      </c>
      <c r="AG583" s="216" t="s">
        <v>63</v>
      </c>
      <c r="AH583" s="216" t="s">
        <v>98</v>
      </c>
      <c r="AI583" s="194">
        <v>43685</v>
      </c>
      <c r="AJ583" s="217">
        <v>158</v>
      </c>
      <c r="AK583" s="144">
        <v>43591</v>
      </c>
      <c r="AL583" s="143">
        <v>199</v>
      </c>
      <c r="AM583" s="143">
        <v>113</v>
      </c>
      <c r="AN583" s="178" t="str">
        <f>CHOOSE(MATCH(AM:AM,{0;1;100;800000000}),"VACIO","100 y -","100 y +","")</f>
        <v>100 y +</v>
      </c>
      <c r="AO583" s="143">
        <v>48</v>
      </c>
      <c r="AP583" s="143">
        <v>190</v>
      </c>
      <c r="AQ583" s="143">
        <v>5.8</v>
      </c>
      <c r="AR583" s="178" t="str">
        <f>CHOOSE(MATCH(AQ:AQ,{0,1,7,8,9,12,30}),"VACIO","7 y -","7-8","8-9","9-12","&gt;12","")</f>
        <v>7 y -</v>
      </c>
      <c r="AS583" s="143">
        <v>1</v>
      </c>
      <c r="AT583" s="178" t="str">
        <f>CHOOSE(MATCH(AS:AS,{0,0.1,30,80000000}),"VACIO","30 y -","30 y +","")</f>
        <v>30 y -</v>
      </c>
      <c r="AU583" s="143">
        <v>0.8</v>
      </c>
      <c r="AV583" s="236">
        <v>2.61</v>
      </c>
      <c r="AW583" s="178" t="str">
        <f>CHOOSE(MATCH(AV:AV,{0,0.1,30,80000000}),"VACIO","30 y -","30 y +","")</f>
        <v>30 y -</v>
      </c>
      <c r="AX583" s="242">
        <v>86.1</v>
      </c>
      <c r="AY583" s="178" t="str">
        <f ca="1">CHOOSE(MATCH(AX:AX,{0,1,15,30,45,60,80000000}),"VACIO","15 y -","15-29","30-44","45-59","60 y +","")</f>
        <v>60 y +</v>
      </c>
      <c r="AZ583" s="143" t="s">
        <v>76</v>
      </c>
      <c r="BA583" s="144">
        <v>42864</v>
      </c>
      <c r="BB583" s="247" t="str">
        <f ca="1" t="shared" si="52"/>
        <v>No Vigente</v>
      </c>
      <c r="BC583" s="143" t="s">
        <v>218</v>
      </c>
      <c r="BD583" s="147">
        <v>43685</v>
      </c>
      <c r="BE583" s="144">
        <v>43709</v>
      </c>
      <c r="BF583" s="251" t="str">
        <f ca="1" t="shared" si="54"/>
        <v>activo</v>
      </c>
      <c r="BG583" s="193"/>
    </row>
    <row r="584" s="129" customFormat="1" ht="15" customHeight="1" spans="1:59">
      <c r="A584" s="145" t="s">
        <v>1558</v>
      </c>
      <c r="B584" s="146" t="s">
        <v>1559</v>
      </c>
      <c r="C584" s="146">
        <v>97</v>
      </c>
      <c r="D584" s="147">
        <v>21430</v>
      </c>
      <c r="E584" s="175">
        <f ca="1" t="shared" si="53"/>
        <v>43990</v>
      </c>
      <c r="F584" s="176">
        <f ca="1" t="shared" si="55"/>
        <v>22560</v>
      </c>
      <c r="G584" s="177">
        <f ca="1" t="shared" si="56"/>
        <v>61</v>
      </c>
      <c r="H58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84" s="146">
        <v>1</v>
      </c>
      <c r="J584" s="147">
        <v>41012</v>
      </c>
      <c r="K584" s="146" t="s">
        <v>59</v>
      </c>
      <c r="L584" s="146" t="s">
        <v>102</v>
      </c>
      <c r="M584" s="146"/>
      <c r="N584" s="146" t="s">
        <v>62</v>
      </c>
      <c r="O584" s="146" t="s">
        <v>62</v>
      </c>
      <c r="P584" s="143" t="s">
        <v>63</v>
      </c>
      <c r="Q584" s="143" t="s">
        <v>63</v>
      </c>
      <c r="R584" s="146">
        <v>99</v>
      </c>
      <c r="S584" s="146">
        <v>97.5</v>
      </c>
      <c r="T584" s="146" t="s">
        <v>64</v>
      </c>
      <c r="U584" s="146">
        <v>142</v>
      </c>
      <c r="V584" s="178" t="str">
        <f>CHOOSE(MATCH(U:U,{0,1,140,150,160,800000000}),"VACIO","140 y -","140-150","150-160","&gt;160","")</f>
        <v>140-150</v>
      </c>
      <c r="W584" s="146">
        <v>86</v>
      </c>
      <c r="X584" s="178" t="str">
        <f>CHOOSE(MATCH(W:W,{0,1,90,120,800000000}),"VACIO","90 y -","90-120","&gt;120","")</f>
        <v>90 y -</v>
      </c>
      <c r="Y584" s="146" t="s">
        <v>63</v>
      </c>
      <c r="Z584" s="146" t="s">
        <v>65</v>
      </c>
      <c r="AA584" s="146" t="s">
        <v>65</v>
      </c>
      <c r="AB584" s="146" t="s">
        <v>65</v>
      </c>
      <c r="AC584" s="146" t="s">
        <v>66</v>
      </c>
      <c r="AD584" s="196" t="s">
        <v>73</v>
      </c>
      <c r="AE584" s="228">
        <v>43480</v>
      </c>
      <c r="AF584" s="197" t="s">
        <v>333</v>
      </c>
      <c r="AG584" s="219" t="s">
        <v>63</v>
      </c>
      <c r="AH584" s="219"/>
      <c r="AI584" s="197"/>
      <c r="AJ584" s="218">
        <v>155</v>
      </c>
      <c r="AK584" s="147">
        <v>43691</v>
      </c>
      <c r="AL584" s="146">
        <v>124</v>
      </c>
      <c r="AM584" s="146">
        <v>66</v>
      </c>
      <c r="AN584" s="178" t="str">
        <f>CHOOSE(MATCH(AM:AM,{0,1,100,800000000}),"VACIO","100 y -","100 y +","")</f>
        <v>100 y -</v>
      </c>
      <c r="AO584" s="146">
        <v>29</v>
      </c>
      <c r="AP584" s="146">
        <v>94</v>
      </c>
      <c r="AQ584" s="146">
        <v>7.5</v>
      </c>
      <c r="AR584" s="178" t="str">
        <f>CHOOSE(MATCH(AQ:AQ,{0,1,7,8,9,12,30}),"VACIO","7 y -","7-8","8-9","9-12","&gt;12","")</f>
        <v>7-8</v>
      </c>
      <c r="AS584" s="146">
        <v>56</v>
      </c>
      <c r="AT584" s="178" t="str">
        <f>CHOOSE(MATCH(AS:AS,{0,0.1,30,80000000}),"VACIO","30 y -","30 y +","")</f>
        <v>30 y +</v>
      </c>
      <c r="AU584" s="146">
        <v>0.8</v>
      </c>
      <c r="AV584" s="236">
        <v>145</v>
      </c>
      <c r="AW584" s="178" t="str">
        <f>CHOOSE(MATCH(AV:AV,{0,0.1,30,80000000}),"VACIO","30 y -","30 y +","")</f>
        <v>30 y +</v>
      </c>
      <c r="AX584" s="242">
        <v>80</v>
      </c>
      <c r="AY584" s="178" t="str">
        <f ca="1">CHOOSE(MATCH(AX:AX,{0;1;15;30;45;60;80000000}),"VACIO","15 y -","15-29","30-44","45-59","60 y +","")</f>
        <v>60 y +</v>
      </c>
      <c r="AZ584" s="146" t="s">
        <v>76</v>
      </c>
      <c r="BA584" s="147">
        <v>43212</v>
      </c>
      <c r="BB584" s="247" t="str">
        <f ca="1" t="shared" si="52"/>
        <v>No Vigente</v>
      </c>
      <c r="BC584" s="146" t="s">
        <v>77</v>
      </c>
      <c r="BD584" s="147">
        <v>43691</v>
      </c>
      <c r="BE584" s="147">
        <v>43862</v>
      </c>
      <c r="BF584" s="251" t="str">
        <f ca="1" t="shared" si="54"/>
        <v>activo</v>
      </c>
      <c r="BG584" s="193"/>
    </row>
    <row r="585" s="129" customFormat="1" ht="15" customHeight="1" spans="1:59">
      <c r="A585" s="145" t="s">
        <v>1560</v>
      </c>
      <c r="B585" s="146" t="s">
        <v>1561</v>
      </c>
      <c r="C585" s="146">
        <v>226</v>
      </c>
      <c r="D585" s="147">
        <v>20118</v>
      </c>
      <c r="E585" s="175">
        <f ca="1" t="shared" si="53"/>
        <v>43990</v>
      </c>
      <c r="F585" s="176">
        <f ca="1" t="shared" si="55"/>
        <v>23872</v>
      </c>
      <c r="G585" s="177">
        <f ca="1" t="shared" si="56"/>
        <v>65</v>
      </c>
      <c r="H585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585" s="146">
        <v>1</v>
      </c>
      <c r="J585" s="147">
        <v>41282</v>
      </c>
      <c r="K585" s="146" t="s">
        <v>59</v>
      </c>
      <c r="L585" s="146" t="s">
        <v>102</v>
      </c>
      <c r="M585" s="146" t="s">
        <v>1562</v>
      </c>
      <c r="N585" s="146" t="s">
        <v>62</v>
      </c>
      <c r="O585" s="146" t="s">
        <v>62</v>
      </c>
      <c r="P585" s="143" t="s">
        <v>63</v>
      </c>
      <c r="Q585" s="143" t="s">
        <v>63</v>
      </c>
      <c r="R585" s="146">
        <v>55.4</v>
      </c>
      <c r="S585" s="146">
        <v>64.5</v>
      </c>
      <c r="T585" s="146" t="s">
        <v>64</v>
      </c>
      <c r="U585" s="146">
        <v>114</v>
      </c>
      <c r="V585" s="178" t="str">
        <f>CHOOSE(MATCH(U:U,{0,1,140,150,160,800000000}),"VACIO","140 y -","140-150","150-160","&gt;160","")</f>
        <v>140 y -</v>
      </c>
      <c r="W585" s="146">
        <v>70</v>
      </c>
      <c r="X585" s="178" t="str">
        <f>CHOOSE(MATCH(W:W,{0,1,90,120,800000000}),"VACIO","90 y -","90-120","&gt;120","")</f>
        <v>90 y -</v>
      </c>
      <c r="Y585" s="146" t="s">
        <v>63</v>
      </c>
      <c r="Z585" s="146" t="s">
        <v>65</v>
      </c>
      <c r="AA585" s="146" t="s">
        <v>65</v>
      </c>
      <c r="AB585" s="146" t="s">
        <v>63</v>
      </c>
      <c r="AC585" s="146" t="s">
        <v>72</v>
      </c>
      <c r="AD585" s="196" t="s">
        <v>73</v>
      </c>
      <c r="AE585" s="198">
        <v>43710</v>
      </c>
      <c r="AF585" s="197" t="s">
        <v>73</v>
      </c>
      <c r="AG585" s="219" t="s">
        <v>63</v>
      </c>
      <c r="AH585" s="219"/>
      <c r="AI585" s="197"/>
      <c r="AJ585" s="218">
        <v>159</v>
      </c>
      <c r="AK585" s="147">
        <v>43818</v>
      </c>
      <c r="AL585" s="146">
        <v>174</v>
      </c>
      <c r="AM585" s="146">
        <v>62</v>
      </c>
      <c r="AN585" s="178" t="str">
        <f>CHOOSE(MATCH(AM:AM,{0;1;100;800000000}),"VACIO","100 y -","100 y +","")</f>
        <v>100 y -</v>
      </c>
      <c r="AO585" s="146">
        <v>39</v>
      </c>
      <c r="AP585" s="146">
        <v>359</v>
      </c>
      <c r="AQ585" s="146">
        <v>8.8</v>
      </c>
      <c r="AR585" s="178" t="str">
        <f>CHOOSE(MATCH(AQ:AQ,{0,1,7,8,9,12,30}),"VACIO","7 y -","7-8","8-9","9-12","&gt;12","")</f>
        <v>8-9</v>
      </c>
      <c r="AS585" s="146">
        <v>5.5</v>
      </c>
      <c r="AT585" s="178" t="str">
        <f>CHOOSE(MATCH(AS:AS,{0,0.1,30,80000000}),"VACIO","30 y -","30 y +","")</f>
        <v>30 y -</v>
      </c>
      <c r="AU585" s="146">
        <v>0.8</v>
      </c>
      <c r="AV585" s="236">
        <f>IFERROR(AS:AS/AU:AU,"")</f>
        <v>6.875</v>
      </c>
      <c r="AW585" s="178" t="str">
        <f>CHOOSE(MATCH(AV:AV,{0,0.1,30,80000000}),"VACIO","30 y -","30 y +","")</f>
        <v>30 y -</v>
      </c>
      <c r="AX585" s="242">
        <v>77</v>
      </c>
      <c r="AY585" s="178" t="str">
        <f ca="1">CHOOSE(MATCH(AX:AX,{0,1,15,30,45,60,80000000}),"VACIO","15 y -","15-29","30-44","45-59","60 y +","")</f>
        <v>60 y +</v>
      </c>
      <c r="AZ585" s="146"/>
      <c r="BA585" s="147">
        <v>42976</v>
      </c>
      <c r="BB585" s="247" t="str">
        <f ca="1" t="shared" si="52"/>
        <v>No Vigente</v>
      </c>
      <c r="BC585" s="146" t="s">
        <v>77</v>
      </c>
      <c r="BD585" s="147">
        <v>43882</v>
      </c>
      <c r="BE585" s="147">
        <v>43983</v>
      </c>
      <c r="BF585" s="251" t="str">
        <f ca="1" t="shared" si="54"/>
        <v>activo</v>
      </c>
      <c r="BG585" s="254"/>
    </row>
    <row r="586" s="129" customFormat="1" ht="15" customHeight="1" spans="1:59">
      <c r="A586" s="145" t="s">
        <v>1563</v>
      </c>
      <c r="B586" s="146" t="s">
        <v>1564</v>
      </c>
      <c r="C586" s="146">
        <v>5863</v>
      </c>
      <c r="D586" s="147">
        <v>15198</v>
      </c>
      <c r="E586" s="175">
        <f ca="1" t="shared" si="53"/>
        <v>43990</v>
      </c>
      <c r="F586" s="176">
        <f ca="1" t="shared" si="55"/>
        <v>28792</v>
      </c>
      <c r="G586" s="177">
        <f ca="1" t="shared" si="56"/>
        <v>78</v>
      </c>
      <c r="H58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86" s="146">
        <v>1</v>
      </c>
      <c r="J586" s="147">
        <v>40906</v>
      </c>
      <c r="K586" s="146" t="s">
        <v>59</v>
      </c>
      <c r="L586" s="146" t="s">
        <v>60</v>
      </c>
      <c r="M586" s="146"/>
      <c r="N586" s="146" t="s">
        <v>62</v>
      </c>
      <c r="O586" s="146" t="s">
        <v>62</v>
      </c>
      <c r="P586" s="183" t="s">
        <v>63</v>
      </c>
      <c r="Q586" s="183" t="s">
        <v>63</v>
      </c>
      <c r="R586" s="146">
        <v>61.5</v>
      </c>
      <c r="S586" s="146">
        <v>62</v>
      </c>
      <c r="T586" s="146" t="s">
        <v>76</v>
      </c>
      <c r="U586" s="146">
        <v>124</v>
      </c>
      <c r="V586" s="178" t="str">
        <f>CHOOSE(MATCH(U:U,{0,1,140,150,160,800000000}),"VACIO","140 y -","140-150","150-160","&gt;160","")</f>
        <v>140 y -</v>
      </c>
      <c r="W586" s="146">
        <v>80</v>
      </c>
      <c r="X586" s="178" t="str">
        <f>CHOOSE(MATCH(W:W,{0,1,90,120,800000000}),"VACIO","90 y -","90-120","&gt;120","")</f>
        <v>90 y -</v>
      </c>
      <c r="Y586" s="146" t="s">
        <v>63</v>
      </c>
      <c r="Z586" s="146" t="s">
        <v>63</v>
      </c>
      <c r="AA586" s="146" t="s">
        <v>65</v>
      </c>
      <c r="AB586" s="146" t="s">
        <v>65</v>
      </c>
      <c r="AC586" s="146" t="s">
        <v>72</v>
      </c>
      <c r="AD586" s="196" t="s">
        <v>67</v>
      </c>
      <c r="AE586" s="197"/>
      <c r="AF586" s="197"/>
      <c r="AG586" s="219" t="s">
        <v>63</v>
      </c>
      <c r="AH586" s="219" t="s">
        <v>144</v>
      </c>
      <c r="AI586" s="198">
        <v>43712</v>
      </c>
      <c r="AJ586" s="218">
        <v>91</v>
      </c>
      <c r="AK586" s="147">
        <v>43882</v>
      </c>
      <c r="AL586" s="146">
        <v>159</v>
      </c>
      <c r="AM586" s="146">
        <v>90</v>
      </c>
      <c r="AN586" s="178" t="str">
        <f>CHOOSE(MATCH(AM:AM,{0,1,100,800000000}),"VACIO","100 y -","100 y +","")</f>
        <v>100 y -</v>
      </c>
      <c r="AO586" s="146">
        <v>53</v>
      </c>
      <c r="AP586" s="146">
        <v>74</v>
      </c>
      <c r="AQ586" s="146"/>
      <c r="AR586" s="178" t="str">
        <f>CHOOSE(MATCH(AQ:AQ,{0,1,7,8,9,12,30}),"VACIO","7 y -","7-8","8-9","9-12","&gt;12","")</f>
        <v>VACIO</v>
      </c>
      <c r="AS586" s="146">
        <v>47</v>
      </c>
      <c r="AT586" s="178" t="str">
        <f>CHOOSE(MATCH(AS:AS,{0,0.1,30,80000000}),"VACIO","30 y -","30 y +","")</f>
        <v>30 y +</v>
      </c>
      <c r="AU586" s="146">
        <v>0.3</v>
      </c>
      <c r="AV586" s="236">
        <v>139</v>
      </c>
      <c r="AW586" s="178" t="str">
        <f>CHOOSE(MATCH(AV:AV,{0,0.1,30,80000000}),"VACIO","30 y -","30 y +","")</f>
        <v>30 y +</v>
      </c>
      <c r="AX586" s="242">
        <v>109</v>
      </c>
      <c r="AY586" s="178" t="str">
        <f ca="1">CHOOSE(MATCH(AX:AX,{0,1,15,30,45,60,80000000}),"VACIO","15 y -","15-29","30-44","45-59","60 y +","")</f>
        <v>60 y +</v>
      </c>
      <c r="AZ586" s="146" t="s">
        <v>76</v>
      </c>
      <c r="BA586" s="147"/>
      <c r="BB586" s="247" t="str">
        <f ca="1" t="shared" si="52"/>
        <v>No Vigente</v>
      </c>
      <c r="BC586" s="146"/>
      <c r="BD586" s="147">
        <v>43896</v>
      </c>
      <c r="BE586" s="147">
        <v>44075</v>
      </c>
      <c r="BF586" s="251" t="str">
        <f ca="1" t="shared" si="54"/>
        <v>activo</v>
      </c>
      <c r="BG586" s="208"/>
    </row>
    <row r="587" s="129" customFormat="1" ht="15" customHeight="1" spans="1:59">
      <c r="A587" s="145" t="s">
        <v>1565</v>
      </c>
      <c r="B587" s="146" t="s">
        <v>1566</v>
      </c>
      <c r="C587" s="146">
        <v>4738</v>
      </c>
      <c r="D587" s="147">
        <v>10468</v>
      </c>
      <c r="E587" s="175">
        <f ca="1" t="shared" si="53"/>
        <v>43990</v>
      </c>
      <c r="F587" s="176">
        <f ca="1" t="shared" si="55"/>
        <v>33522</v>
      </c>
      <c r="G587" s="177">
        <f ca="1" t="shared" si="56"/>
        <v>91</v>
      </c>
      <c r="H58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87" s="146">
        <v>1</v>
      </c>
      <c r="J587" s="147">
        <v>39545</v>
      </c>
      <c r="K587" s="146" t="s">
        <v>59</v>
      </c>
      <c r="L587" s="146" t="s">
        <v>60</v>
      </c>
      <c r="M587" s="146"/>
      <c r="N587" s="146" t="s">
        <v>62</v>
      </c>
      <c r="O587" s="146" t="s">
        <v>62</v>
      </c>
      <c r="P587" s="143" t="s">
        <v>65</v>
      </c>
      <c r="Q587" s="143" t="s">
        <v>65</v>
      </c>
      <c r="R587" s="146">
        <v>50.5</v>
      </c>
      <c r="S587" s="146">
        <v>34</v>
      </c>
      <c r="T587" s="146" t="s">
        <v>71</v>
      </c>
      <c r="U587" s="146">
        <v>162</v>
      </c>
      <c r="V587" s="178" t="str">
        <f>CHOOSE(MATCH(U:U,{0,1,140,150,160,800000000}),"VACIO","140 y -","140-150","150-160","&gt;160","")</f>
        <v>&gt;160</v>
      </c>
      <c r="W587" s="146">
        <v>96</v>
      </c>
      <c r="X587" s="178" t="str">
        <f>CHOOSE(MATCH(W:W,{0,1,90,120,800000000}),"VACIO","90 y -","90-120","&gt;120","")</f>
        <v>90-120</v>
      </c>
      <c r="Y587" s="146" t="s">
        <v>63</v>
      </c>
      <c r="Z587" s="146" t="s">
        <v>65</v>
      </c>
      <c r="AA587" s="146" t="s">
        <v>63</v>
      </c>
      <c r="AB587" s="146" t="s">
        <v>63</v>
      </c>
      <c r="AC587" s="146" t="s">
        <v>72</v>
      </c>
      <c r="AD587" s="196" t="s">
        <v>74</v>
      </c>
      <c r="AE587" s="197"/>
      <c r="AF587" s="197"/>
      <c r="AG587" s="219" t="s">
        <v>63</v>
      </c>
      <c r="AH587" s="219" t="s">
        <v>1567</v>
      </c>
      <c r="AI587" s="198">
        <v>43509</v>
      </c>
      <c r="AJ587" s="218">
        <v>130</v>
      </c>
      <c r="AK587" s="147">
        <v>43711</v>
      </c>
      <c r="AL587" s="146">
        <v>216</v>
      </c>
      <c r="AM587" s="146">
        <v>79</v>
      </c>
      <c r="AN587" s="178" t="str">
        <f>CHOOSE(MATCH(AM:AM,{0,1,100,800000000}),"VACIO","100 y -","100 y +","")</f>
        <v>100 y -</v>
      </c>
      <c r="AO587" s="146">
        <v>112</v>
      </c>
      <c r="AP587" s="146">
        <v>123</v>
      </c>
      <c r="AQ587" s="146">
        <v>5.5</v>
      </c>
      <c r="AR587" s="178" t="str">
        <f>CHOOSE(MATCH(AQ:AQ,{0,1,7,8,9,12,30}),"VACIO","7 y -","7-8","8-9","9-12","&gt;12","")</f>
        <v>7 y -</v>
      </c>
      <c r="AS587" s="146">
        <v>20</v>
      </c>
      <c r="AT587" s="178" t="str">
        <f>CHOOSE(MATCH(AS:AS,{0,0.1,30,80000000}),"VACIO","30 y -","30 y +","")</f>
        <v>30 y -</v>
      </c>
      <c r="AU587" s="146">
        <v>0.7</v>
      </c>
      <c r="AV587" s="236">
        <v>9.5</v>
      </c>
      <c r="AW587" s="178" t="str">
        <f>CHOOSE(MATCH(AV:AV,{0,0.1,30,80000000}),"VACIO","30 y -","30 y +","")</f>
        <v>30 y -</v>
      </c>
      <c r="AX587" s="242">
        <v>75</v>
      </c>
      <c r="AY587" s="178" t="str">
        <f ca="1">CHOOSE(MATCH(AX:AX,{0;1;15;30;45;60;80000000}),"VACIO","15 y -","15-29","30-44","45-59","60 y +","")</f>
        <v>60 y +</v>
      </c>
      <c r="AZ587" s="146" t="s">
        <v>155</v>
      </c>
      <c r="BA587" s="147"/>
      <c r="BB587" s="247" t="str">
        <f ca="1" t="shared" si="52"/>
        <v>No Vigente</v>
      </c>
      <c r="BC587" s="146"/>
      <c r="BD587" s="147">
        <v>43747</v>
      </c>
      <c r="BE587" s="144">
        <v>44136</v>
      </c>
      <c r="BF587" s="251" t="str">
        <f ca="1" t="shared" si="54"/>
        <v>activo</v>
      </c>
      <c r="BG587" s="388"/>
    </row>
    <row r="588" s="129" customFormat="1" ht="15" customHeight="1" spans="1:59">
      <c r="A588" s="145" t="s">
        <v>1568</v>
      </c>
      <c r="B588" s="146" t="s">
        <v>1569</v>
      </c>
      <c r="C588" s="146">
        <v>183</v>
      </c>
      <c r="D588" s="147">
        <v>21010</v>
      </c>
      <c r="E588" s="175">
        <f ca="1" t="shared" si="53"/>
        <v>43990</v>
      </c>
      <c r="F588" s="176">
        <f ca="1" t="shared" si="55"/>
        <v>22980</v>
      </c>
      <c r="G588" s="177">
        <f ca="1" t="shared" si="56"/>
        <v>62</v>
      </c>
      <c r="H58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88" s="146">
        <v>1</v>
      </c>
      <c r="J588" s="147">
        <v>39940</v>
      </c>
      <c r="K588" s="146" t="s">
        <v>59</v>
      </c>
      <c r="L588" s="146" t="s">
        <v>60</v>
      </c>
      <c r="M588" s="146" t="s">
        <v>1570</v>
      </c>
      <c r="N588" s="146" t="s">
        <v>62</v>
      </c>
      <c r="O588" s="146" t="s">
        <v>89</v>
      </c>
      <c r="P588" s="143" t="s">
        <v>63</v>
      </c>
      <c r="Q588" s="143" t="s">
        <v>63</v>
      </c>
      <c r="R588" s="146">
        <v>92.5</v>
      </c>
      <c r="S588" s="146">
        <v>93</v>
      </c>
      <c r="T588" s="146" t="s">
        <v>64</v>
      </c>
      <c r="U588" s="146">
        <v>138</v>
      </c>
      <c r="V588" s="178" t="str">
        <f>CHOOSE(MATCH(U:U,{0,1,140,150,160,800000000}),"VACIO","140 y -","140-150","150-160","&gt;160","")</f>
        <v>140 y -</v>
      </c>
      <c r="W588" s="146">
        <v>80</v>
      </c>
      <c r="X588" s="178" t="str">
        <f>CHOOSE(MATCH(W:W,{0,1,90,120,800000000}),"VACIO","90 y -","90-120","&gt;120","")</f>
        <v>90 y -</v>
      </c>
      <c r="Y588" s="146" t="s">
        <v>63</v>
      </c>
      <c r="Z588" s="146" t="s">
        <v>65</v>
      </c>
      <c r="AA588" s="146" t="s">
        <v>63</v>
      </c>
      <c r="AB588" s="146" t="s">
        <v>65</v>
      </c>
      <c r="AC588" s="146" t="s">
        <v>66</v>
      </c>
      <c r="AD588" s="196" t="s">
        <v>73</v>
      </c>
      <c r="AE588" s="197"/>
      <c r="AF588" s="197"/>
      <c r="AG588" s="219" t="s">
        <v>63</v>
      </c>
      <c r="AH588" s="219"/>
      <c r="AI588" s="197"/>
      <c r="AJ588" s="218">
        <v>81</v>
      </c>
      <c r="AK588" s="147">
        <v>43864</v>
      </c>
      <c r="AL588" s="146">
        <v>287</v>
      </c>
      <c r="AM588" s="146">
        <v>180</v>
      </c>
      <c r="AN588" s="178" t="str">
        <f>CHOOSE(MATCH(AM:AM,{0,1,100,800000000}),"VACIO","100 y -","100 y +","")</f>
        <v>100 y +</v>
      </c>
      <c r="AO588" s="146">
        <v>40</v>
      </c>
      <c r="AP588" s="146">
        <v>288</v>
      </c>
      <c r="AQ588" s="146">
        <v>6.1</v>
      </c>
      <c r="AR588" s="178" t="str">
        <f>CHOOSE(MATCH(AQ:AQ,{0,1,7,8,9,12,30}),"VACIO","7 y -","7-8","8-9","9-12","&gt;12","")</f>
        <v>7 y -</v>
      </c>
      <c r="AS588" s="146">
        <v>10.9</v>
      </c>
      <c r="AT588" s="178" t="str">
        <f>CHOOSE(MATCH(AS:AS,{0,0.1,30,80000000}),"VACIO","30 y -","30 y +","")</f>
        <v>30 y -</v>
      </c>
      <c r="AU588" s="146">
        <v>0.7</v>
      </c>
      <c r="AV588" s="236">
        <v>0.01</v>
      </c>
      <c r="AW588" s="178" t="str">
        <f>CHOOSE(MATCH(AV:AV,{0,0.1,30,80000000}),"VACIO","30 y -","30 y +","")</f>
        <v>VACIO</v>
      </c>
      <c r="AX588" s="242">
        <v>92.2</v>
      </c>
      <c r="AY588" s="178" t="str">
        <f ca="1">CHOOSE(MATCH(AX:AX,{0;1;15;30;45;60;80000000}),"VACIO","15 y -","15-29","30-44","45-59","60 y +","")</f>
        <v>60 y +</v>
      </c>
      <c r="AZ588" s="146" t="s">
        <v>76</v>
      </c>
      <c r="BA588" s="147"/>
      <c r="BB588" s="247" t="str">
        <f ca="1" t="shared" si="52"/>
        <v>No Vigente</v>
      </c>
      <c r="BC588" s="146"/>
      <c r="BD588" s="147">
        <v>43887</v>
      </c>
      <c r="BE588" s="147">
        <v>44044</v>
      </c>
      <c r="BF588" s="251" t="str">
        <f ca="1" t="shared" si="54"/>
        <v>activo</v>
      </c>
      <c r="BG588" s="196"/>
    </row>
    <row r="589" s="129" customFormat="1" ht="15" customHeight="1" spans="1:59">
      <c r="A589" s="142" t="s">
        <v>1571</v>
      </c>
      <c r="B589" s="143" t="s">
        <v>1572</v>
      </c>
      <c r="C589" s="143">
        <v>981</v>
      </c>
      <c r="D589" s="144">
        <v>16585</v>
      </c>
      <c r="E589" s="175">
        <f ca="1" t="shared" si="53"/>
        <v>43990</v>
      </c>
      <c r="F589" s="176">
        <f ca="1" t="shared" si="55"/>
        <v>27405</v>
      </c>
      <c r="G589" s="177">
        <f ca="1" t="shared" si="56"/>
        <v>75</v>
      </c>
      <c r="H589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89" s="143">
        <v>1</v>
      </c>
      <c r="J589" s="144">
        <v>37608</v>
      </c>
      <c r="K589" s="143" t="s">
        <v>59</v>
      </c>
      <c r="L589" s="143" t="s">
        <v>102</v>
      </c>
      <c r="M589" s="143" t="s">
        <v>149</v>
      </c>
      <c r="N589" s="143" t="s">
        <v>62</v>
      </c>
      <c r="O589" s="143" t="s">
        <v>62</v>
      </c>
      <c r="P589" s="143" t="s">
        <v>63</v>
      </c>
      <c r="Q589" s="143" t="s">
        <v>63</v>
      </c>
      <c r="R589" s="143">
        <v>82.5</v>
      </c>
      <c r="S589" s="143">
        <v>83</v>
      </c>
      <c r="T589" s="143" t="s">
        <v>64</v>
      </c>
      <c r="U589" s="143">
        <v>130</v>
      </c>
      <c r="V589" s="178" t="str">
        <f>CHOOSE(MATCH(U:U,{0,1,140,150,160,800000000}),"VACIO","140 y -","140-150","150-160","&gt;160","")</f>
        <v>140 y -</v>
      </c>
      <c r="W589" s="143">
        <v>86</v>
      </c>
      <c r="X589" s="178" t="str">
        <f>CHOOSE(MATCH(W:W,{0,1,90,120,800000000}),"VACIO","90 y -","90-120","&gt;120","")</f>
        <v>90 y -</v>
      </c>
      <c r="Y589" s="143" t="s">
        <v>63</v>
      </c>
      <c r="Z589" s="143" t="s">
        <v>63</v>
      </c>
      <c r="AA589" s="143" t="s">
        <v>65</v>
      </c>
      <c r="AB589" s="143" t="s">
        <v>65</v>
      </c>
      <c r="AC589" s="143" t="s">
        <v>72</v>
      </c>
      <c r="AD589" s="193" t="s">
        <v>73</v>
      </c>
      <c r="AE589" s="194">
        <v>43619</v>
      </c>
      <c r="AF589" s="195" t="s">
        <v>74</v>
      </c>
      <c r="AG589" s="216" t="s">
        <v>63</v>
      </c>
      <c r="AH589" s="216" t="s">
        <v>233</v>
      </c>
      <c r="AI589" s="194">
        <v>43895</v>
      </c>
      <c r="AJ589" s="217">
        <v>120</v>
      </c>
      <c r="AK589" s="144">
        <v>43570</v>
      </c>
      <c r="AL589" s="143">
        <v>165</v>
      </c>
      <c r="AM589" s="143">
        <v>67</v>
      </c>
      <c r="AN589" s="178" t="str">
        <f>CHOOSE(MATCH(AM:AM,{0,1,100,800000000}),"VACIO","100 y -","100 y +","")</f>
        <v>100 y -</v>
      </c>
      <c r="AO589" s="143">
        <v>70</v>
      </c>
      <c r="AP589" s="143">
        <v>139</v>
      </c>
      <c r="AQ589" s="143">
        <v>6.2</v>
      </c>
      <c r="AR589" s="178" t="str">
        <f>CHOOSE(MATCH(AQ:AQ,{0,1,7,8,9,12,30}),"VACIO","7 y -","7-8","8-9","9-12","&gt;12","")</f>
        <v>7 y -</v>
      </c>
      <c r="AS589" s="143">
        <v>1</v>
      </c>
      <c r="AT589" s="178" t="str">
        <f>CHOOSE(MATCH(AS:AS,{0,0.1,30,80000000}),"VACIO","30 y -","30 y +","")</f>
        <v>30 y -</v>
      </c>
      <c r="AU589" s="143">
        <v>0.8</v>
      </c>
      <c r="AV589" s="236">
        <v>2.89</v>
      </c>
      <c r="AW589" s="178" t="str">
        <f>CHOOSE(MATCH(AV:AV,{0,0.1,30,80000000}),"VACIO","30 y -","30 y +","")</f>
        <v>30 y -</v>
      </c>
      <c r="AX589" s="242">
        <v>85</v>
      </c>
      <c r="AY589" s="178" t="str">
        <f ca="1">CHOOSE(MATCH(AX:AX,{0,1,15,30,45,60,80000000}),"VACIO","15 y -","15-29","30-44","45-59","60 y +","")</f>
        <v>60 y +</v>
      </c>
      <c r="AZ589" s="143"/>
      <c r="BA589" s="144">
        <v>42906</v>
      </c>
      <c r="BB589" s="247" t="str">
        <f ca="1" t="shared" si="52"/>
        <v>No Vigente</v>
      </c>
      <c r="BC589" s="143" t="s">
        <v>77</v>
      </c>
      <c r="BD589" s="144">
        <v>43895</v>
      </c>
      <c r="BE589" s="144">
        <v>43917</v>
      </c>
      <c r="BF589" s="251" t="str">
        <f ca="1" t="shared" si="54"/>
        <v>activo</v>
      </c>
      <c r="BG589" s="196"/>
    </row>
    <row r="590" s="52" customFormat="1" ht="15" customHeight="1" spans="1:59">
      <c r="A590" s="55" t="s">
        <v>1573</v>
      </c>
      <c r="B590" s="56" t="s">
        <v>1574</v>
      </c>
      <c r="C590" s="56">
        <v>105</v>
      </c>
      <c r="D590" s="57">
        <v>35587</v>
      </c>
      <c r="E590" s="175">
        <f ca="1" t="shared" si="53"/>
        <v>43990</v>
      </c>
      <c r="F590" s="176">
        <f ca="1" t="shared" si="55"/>
        <v>8403</v>
      </c>
      <c r="G590" s="177">
        <f ca="1" t="shared" si="56"/>
        <v>23</v>
      </c>
      <c r="H590" s="65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590" s="56">
        <v>1</v>
      </c>
      <c r="J590" s="57">
        <v>43097</v>
      </c>
      <c r="K590" s="56" t="s">
        <v>101</v>
      </c>
      <c r="L590" s="56" t="s">
        <v>60</v>
      </c>
      <c r="M590" s="56"/>
      <c r="N590" s="56"/>
      <c r="O590" s="56"/>
      <c r="P590" s="56" t="s">
        <v>63</v>
      </c>
      <c r="Q590" s="56" t="s">
        <v>63</v>
      </c>
      <c r="R590" s="56">
        <v>100</v>
      </c>
      <c r="S590" s="56">
        <v>97.5</v>
      </c>
      <c r="T590" s="56" t="s">
        <v>64</v>
      </c>
      <c r="U590" s="56">
        <v>130</v>
      </c>
      <c r="V590" s="178" t="str">
        <f>CHOOSE(MATCH(U:U,{0,1,140,150,160,800000000}),"VACIO","140 y -","140-150","150-160","&gt;160","")</f>
        <v>140 y -</v>
      </c>
      <c r="W590" s="56">
        <v>70</v>
      </c>
      <c r="X590" s="178" t="str">
        <f>CHOOSE(MATCH(W:W,{0,1,90,120,800000000}),"VACIO","90 y -","90-120","&gt;120","")</f>
        <v>90 y -</v>
      </c>
      <c r="Y590" s="56" t="s">
        <v>63</v>
      </c>
      <c r="Z590" s="56" t="s">
        <v>65</v>
      </c>
      <c r="AA590" s="56" t="s">
        <v>63</v>
      </c>
      <c r="AB590" s="56" t="s">
        <v>63</v>
      </c>
      <c r="AC590" s="56" t="s">
        <v>66</v>
      </c>
      <c r="AD590" s="72" t="s">
        <v>74</v>
      </c>
      <c r="AE590" s="73"/>
      <c r="AF590" s="73"/>
      <c r="AG590" s="78"/>
      <c r="AH590" s="78"/>
      <c r="AI590" s="73"/>
      <c r="AJ590" s="79">
        <v>85</v>
      </c>
      <c r="AK590" s="57">
        <v>42978</v>
      </c>
      <c r="AL590" s="56">
        <v>150</v>
      </c>
      <c r="AM590" s="56">
        <v>98.8</v>
      </c>
      <c r="AN590" s="178" t="str">
        <f>CHOOSE(MATCH(AM:AM,{0,1,100,800000000}),"VACIO","100 y -","100 y +","")</f>
        <v>100 y -</v>
      </c>
      <c r="AO590" s="56">
        <v>32</v>
      </c>
      <c r="AP590" s="56">
        <v>116</v>
      </c>
      <c r="AQ590" s="56"/>
      <c r="AR590" s="178" t="str">
        <f>CHOOSE(MATCH(AQ:AQ,{0,1,7,8,9,12,30}),"VACIO","7 y -","7-8","8-9","9-12","&gt;12","")</f>
        <v>VACIO</v>
      </c>
      <c r="AS590" s="56">
        <v>26</v>
      </c>
      <c r="AT590" s="178" t="str">
        <f>CHOOSE(MATCH(AS:AS,{0,0.1,30,80000000}),"VACIO","30 y -","30 y +","")</f>
        <v>30 y -</v>
      </c>
      <c r="AU590" s="56">
        <v>0.8</v>
      </c>
      <c r="AV590" s="81">
        <f>IFERROR(AS:AS/AU:AU,"")</f>
        <v>32.5</v>
      </c>
      <c r="AW590" s="178" t="str">
        <f>CHOOSE(MATCH(AV:AV,{0,0.1,30,80000000}),"VACIO","30 y -","30 y +","")</f>
        <v>30 y +</v>
      </c>
      <c r="AX590" s="83">
        <v>128.6</v>
      </c>
      <c r="AY590" s="178" t="str">
        <f ca="1">CHOOSE(MATCH(AX:AX,{0;1;15;30;45;60;80000000}),"VACIO","15 y -","15-29","30-44","45-59","60 y +","")</f>
        <v>60 y +</v>
      </c>
      <c r="AZ590" s="56" t="s">
        <v>76</v>
      </c>
      <c r="BA590" s="57"/>
      <c r="BB590" s="247" t="str">
        <f ca="1" t="shared" si="52"/>
        <v>No Vigente</v>
      </c>
      <c r="BC590" s="56"/>
      <c r="BD590" s="57">
        <v>43108</v>
      </c>
      <c r="BE590" s="57">
        <v>43187</v>
      </c>
      <c r="BF590" s="251" t="str">
        <f ca="1" t="shared" si="54"/>
        <v>pasivo</v>
      </c>
      <c r="BG590" s="72" t="s">
        <v>105</v>
      </c>
    </row>
    <row r="591" s="129" customFormat="1" ht="15" customHeight="1" spans="1:59">
      <c r="A591" s="145" t="s">
        <v>1575</v>
      </c>
      <c r="B591" s="146" t="s">
        <v>1576</v>
      </c>
      <c r="C591" s="146">
        <v>2651</v>
      </c>
      <c r="D591" s="147">
        <v>21889</v>
      </c>
      <c r="E591" s="175">
        <f ca="1" t="shared" si="53"/>
        <v>43990</v>
      </c>
      <c r="F591" s="176">
        <f ca="1" t="shared" si="55"/>
        <v>22101</v>
      </c>
      <c r="G591" s="177">
        <f ca="1" t="shared" si="56"/>
        <v>60</v>
      </c>
      <c r="H59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591" s="146">
        <v>1</v>
      </c>
      <c r="J591" s="147">
        <v>40876</v>
      </c>
      <c r="K591" s="146" t="s">
        <v>101</v>
      </c>
      <c r="L591" s="146" t="s">
        <v>60</v>
      </c>
      <c r="M591" s="146" t="s">
        <v>1577</v>
      </c>
      <c r="N591" s="146" t="s">
        <v>62</v>
      </c>
      <c r="O591" s="146" t="s">
        <v>62</v>
      </c>
      <c r="P591" s="143" t="s">
        <v>63</v>
      </c>
      <c r="Q591" s="143" t="s">
        <v>63</v>
      </c>
      <c r="R591" s="146">
        <v>94.5</v>
      </c>
      <c r="S591" s="146">
        <v>90.5</v>
      </c>
      <c r="T591" s="146" t="s">
        <v>85</v>
      </c>
      <c r="U591" s="146">
        <v>100</v>
      </c>
      <c r="V591" s="178" t="str">
        <f>CHOOSE(MATCH(U:U,{0,1,140,150,160,800000000}),"VACIO","140 y -","140-150","150-160","&gt;160","")</f>
        <v>140 y -</v>
      </c>
      <c r="W591" s="146">
        <v>60</v>
      </c>
      <c r="X591" s="178" t="str">
        <f>CHOOSE(MATCH(W:W,{0,1,90,120,800000000}),"VACIO","90 y -","90-120","&gt;120","")</f>
        <v>90 y -</v>
      </c>
      <c r="Y591" s="146" t="s">
        <v>63</v>
      </c>
      <c r="Z591" s="146" t="s">
        <v>65</v>
      </c>
      <c r="AA591" s="146" t="s">
        <v>65</v>
      </c>
      <c r="AB591" s="146" t="s">
        <v>65</v>
      </c>
      <c r="AC591" s="146" t="s">
        <v>72</v>
      </c>
      <c r="AD591" s="196" t="s">
        <v>73</v>
      </c>
      <c r="AE591" s="197"/>
      <c r="AF591" s="197"/>
      <c r="AG591" s="219" t="s">
        <v>63</v>
      </c>
      <c r="AH591" s="219"/>
      <c r="AI591" s="197"/>
      <c r="AJ591" s="218">
        <v>127</v>
      </c>
      <c r="AK591" s="147">
        <v>43284</v>
      </c>
      <c r="AL591" s="146">
        <v>276</v>
      </c>
      <c r="AM591" s="146">
        <v>206</v>
      </c>
      <c r="AN591" s="178" t="str">
        <f>CHOOSE(MATCH(AM:AM,{0,1,100,800000000}),"VACIO","100 y -","100 y +","")</f>
        <v>100 y +</v>
      </c>
      <c r="AO591" s="146">
        <v>49</v>
      </c>
      <c r="AP591" s="146">
        <v>103</v>
      </c>
      <c r="AQ591" s="143">
        <v>5.8</v>
      </c>
      <c r="AR591" s="178" t="str">
        <f>CHOOSE(MATCH(AQ:AQ,{0,1,7,8,9,12,30}),"VACIO","7 y -","7-8","8-9","9-12","&gt;12","")</f>
        <v>7 y -</v>
      </c>
      <c r="AS591" s="143">
        <v>1</v>
      </c>
      <c r="AT591" s="178" t="str">
        <f>CHOOSE(MATCH(AS:AS,{0,0.1,30,80000000}),"VACIO","30 y -","30 y +","")</f>
        <v>30 y -</v>
      </c>
      <c r="AU591" s="146">
        <v>1</v>
      </c>
      <c r="AV591" s="236">
        <f>IFERROR(AS:AS/AU:AU,"")</f>
        <v>1</v>
      </c>
      <c r="AW591" s="178" t="str">
        <f>CHOOSE(MATCH(AV:AV,{0,0.1,30,80000000}),"VACIO","30 y -","30 y +","")</f>
        <v>30 y -</v>
      </c>
      <c r="AX591" s="242">
        <v>82</v>
      </c>
      <c r="AY591" s="178" t="str">
        <f ca="1">CHOOSE(MATCH(AX:AX,{0,1,15,30,45,60,80000000}),"VACIO","15 y -","15-29","30-44","45-59","60 y +","")</f>
        <v>60 y +</v>
      </c>
      <c r="AZ591" s="143" t="s">
        <v>76</v>
      </c>
      <c r="BA591" s="144"/>
      <c r="BB591" s="247" t="str">
        <f ca="1" t="shared" si="52"/>
        <v>No Vigente</v>
      </c>
      <c r="BC591" s="143"/>
      <c r="BD591" s="144">
        <v>43902</v>
      </c>
      <c r="BE591" s="144">
        <v>43891</v>
      </c>
      <c r="BF591" s="251" t="str">
        <f ca="1" t="shared" si="54"/>
        <v>activo</v>
      </c>
      <c r="BG591" s="193"/>
    </row>
    <row r="592" s="129" customFormat="1" ht="15" customHeight="1" spans="1:59">
      <c r="A592" s="142" t="s">
        <v>1578</v>
      </c>
      <c r="B592" s="143" t="s">
        <v>1579</v>
      </c>
      <c r="C592" s="143">
        <v>874</v>
      </c>
      <c r="D592" s="144">
        <v>24997</v>
      </c>
      <c r="E592" s="175">
        <f ca="1" t="shared" si="53"/>
        <v>43990</v>
      </c>
      <c r="F592" s="176">
        <f ca="1" t="shared" si="55"/>
        <v>18993</v>
      </c>
      <c r="G592" s="177">
        <f ca="1" t="shared" si="56"/>
        <v>52</v>
      </c>
      <c r="H59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592" s="143">
        <v>1</v>
      </c>
      <c r="J592" s="144">
        <v>42993</v>
      </c>
      <c r="K592" s="143" t="s">
        <v>101</v>
      </c>
      <c r="L592" s="143" t="s">
        <v>60</v>
      </c>
      <c r="M592" s="143"/>
      <c r="N592" s="143" t="s">
        <v>62</v>
      </c>
      <c r="O592" s="143" t="s">
        <v>62</v>
      </c>
      <c r="P592" s="143" t="s">
        <v>65</v>
      </c>
      <c r="Q592" s="143" t="s">
        <v>65</v>
      </c>
      <c r="R592" s="143">
        <v>97</v>
      </c>
      <c r="S592" s="143">
        <v>102</v>
      </c>
      <c r="T592" s="143" t="s">
        <v>64</v>
      </c>
      <c r="U592" s="143">
        <v>124</v>
      </c>
      <c r="V592" s="178" t="str">
        <f>CHOOSE(MATCH(U:U,{0,1,140,150,160,800000000}),"VACIO","140 y -","140-150","150-160","&gt;160","")</f>
        <v>140 y -</v>
      </c>
      <c r="W592" s="143">
        <v>78</v>
      </c>
      <c r="X592" s="178" t="str">
        <f>CHOOSE(MATCH(W:W,{0,1,90,120,800000000}),"VACIO","90 y -","90-120","&gt;120","")</f>
        <v>90 y -</v>
      </c>
      <c r="Y592" s="143" t="s">
        <v>65</v>
      </c>
      <c r="Z592" s="143" t="s">
        <v>65</v>
      </c>
      <c r="AA592" s="143" t="s">
        <v>63</v>
      </c>
      <c r="AB592" s="143" t="s">
        <v>65</v>
      </c>
      <c r="AC592" s="143" t="s">
        <v>72</v>
      </c>
      <c r="AD592" s="193" t="s">
        <v>73</v>
      </c>
      <c r="AE592" s="195"/>
      <c r="AF592" s="195"/>
      <c r="AG592" s="216" t="s">
        <v>63</v>
      </c>
      <c r="AH592" s="216"/>
      <c r="AI592" s="195"/>
      <c r="AJ592" s="217">
        <v>102</v>
      </c>
      <c r="AK592" s="144">
        <v>43501</v>
      </c>
      <c r="AL592" s="143">
        <v>205</v>
      </c>
      <c r="AM592" s="143">
        <v>121</v>
      </c>
      <c r="AN592" s="178" t="str">
        <f>CHOOSE(MATCH(AM:AM,{0,1,100,800000000}),"VACIO","100 y -","100 y +","")</f>
        <v>100 y +</v>
      </c>
      <c r="AO592" s="143">
        <v>39</v>
      </c>
      <c r="AP592" s="143">
        <v>223</v>
      </c>
      <c r="AQ592" s="143"/>
      <c r="AR592" s="178" t="str">
        <f>CHOOSE(MATCH(AQ:AQ,{0,1,7,8,9,12,30}),"VACIO","7 y -","7-8","8-9","9-12","&gt;12","")</f>
        <v>VACIO</v>
      </c>
      <c r="AS592" s="143">
        <v>10</v>
      </c>
      <c r="AT592" s="178" t="str">
        <f>CHOOSE(MATCH(AS:AS,{0,0.1,30,80000000}),"VACIO","30 y -","30 y +","")</f>
        <v>30 y -</v>
      </c>
      <c r="AU592" s="143">
        <v>0.9</v>
      </c>
      <c r="AV592" s="236">
        <f>IFERROR(AS:AS/AU:AU,"")</f>
        <v>11.1111111111111</v>
      </c>
      <c r="AW592" s="178" t="str">
        <f>CHOOSE(MATCH(AV:AV,{0,0.1,30,80000000}),"VACIO","30 y -","30 y +","")</f>
        <v>30 y -</v>
      </c>
      <c r="AX592" s="242">
        <v>99</v>
      </c>
      <c r="AY592" s="178" t="str">
        <f ca="1">CHOOSE(MATCH(AX:AX,{0;1;15;30;45;60;80000000}),"VACIO","15 y -","15-29","30-44","45-59","60 y +","")</f>
        <v>60 y +</v>
      </c>
      <c r="AZ592" s="143"/>
      <c r="BA592" s="144"/>
      <c r="BB592" s="247" t="str">
        <f ca="1" t="shared" si="52"/>
        <v>No Vigente</v>
      </c>
      <c r="BC592" s="143"/>
      <c r="BD592" s="144">
        <v>43861</v>
      </c>
      <c r="BE592" s="144">
        <v>43952</v>
      </c>
      <c r="BF592" s="251" t="str">
        <f ca="1" t="shared" si="54"/>
        <v>activo</v>
      </c>
      <c r="BG592" s="193"/>
    </row>
    <row r="593" s="52" customFormat="1" ht="15" customHeight="1" spans="1:59">
      <c r="A593" s="148" t="s">
        <v>1580</v>
      </c>
      <c r="B593" s="149" t="s">
        <v>1581</v>
      </c>
      <c r="C593" s="149">
        <v>760</v>
      </c>
      <c r="D593" s="150">
        <v>13102</v>
      </c>
      <c r="E593" s="175">
        <f ca="1" t="shared" si="53"/>
        <v>43990</v>
      </c>
      <c r="F593" s="176">
        <f ca="1" t="shared" si="55"/>
        <v>30888</v>
      </c>
      <c r="G593" s="64">
        <f ca="1" t="shared" si="56"/>
        <v>84</v>
      </c>
      <c r="H593" s="65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93" s="149">
        <v>1</v>
      </c>
      <c r="J593" s="150">
        <v>39773</v>
      </c>
      <c r="K593" s="149" t="s">
        <v>101</v>
      </c>
      <c r="L593" s="149" t="s">
        <v>60</v>
      </c>
      <c r="M593" s="149" t="s">
        <v>149</v>
      </c>
      <c r="N593" s="149"/>
      <c r="O593" s="149"/>
      <c r="P593" s="56" t="s">
        <v>63</v>
      </c>
      <c r="Q593" s="56" t="s">
        <v>63</v>
      </c>
      <c r="R593" s="149">
        <v>97.5</v>
      </c>
      <c r="S593" s="149">
        <v>55</v>
      </c>
      <c r="T593" s="149" t="s">
        <v>76</v>
      </c>
      <c r="U593" s="149">
        <v>118</v>
      </c>
      <c r="V593" s="178" t="str">
        <f>CHOOSE(MATCH(U:U,{0,1,140,150,160,800000000}),"VACIO","140 y -","140-150","150-160","&gt;160","")</f>
        <v>140 y -</v>
      </c>
      <c r="W593" s="149">
        <v>70</v>
      </c>
      <c r="X593" s="178" t="str">
        <f>CHOOSE(MATCH(W:W,{0,1,90,120,800000000}),"VACIO","90 y -","90-120","&gt;120","")</f>
        <v>90 y -</v>
      </c>
      <c r="Y593" s="149" t="s">
        <v>63</v>
      </c>
      <c r="Z593" s="149" t="s">
        <v>65</v>
      </c>
      <c r="AA593" s="149" t="s">
        <v>63</v>
      </c>
      <c r="AB593" s="149" t="s">
        <v>63</v>
      </c>
      <c r="AC593" s="149" t="s">
        <v>72</v>
      </c>
      <c r="AD593" s="199" t="s">
        <v>67</v>
      </c>
      <c r="AE593" s="200"/>
      <c r="AF593" s="200"/>
      <c r="AG593" s="220"/>
      <c r="AH593" s="220" t="s">
        <v>1582</v>
      </c>
      <c r="AI593" s="200"/>
      <c r="AJ593" s="221">
        <v>92</v>
      </c>
      <c r="AK593" s="150">
        <v>43409</v>
      </c>
      <c r="AL593" s="149">
        <v>148</v>
      </c>
      <c r="AM593" s="149">
        <v>78</v>
      </c>
      <c r="AN593" s="178" t="str">
        <f>CHOOSE(MATCH(AM:AM,{0,1,100,800000000}),"VACIO","100 y -","100 y +","")</f>
        <v>100 y -</v>
      </c>
      <c r="AO593" s="149">
        <v>47</v>
      </c>
      <c r="AP593" s="149">
        <v>111</v>
      </c>
      <c r="AQ593" s="149"/>
      <c r="AR593" s="178" t="str">
        <f>CHOOSE(MATCH(AQ:AQ,{0,1,7,8,9,12,30}),"VACIO","7 y -","7-8","8-9","9-12","&gt;12","")</f>
        <v>VACIO</v>
      </c>
      <c r="AS593" s="149">
        <v>78</v>
      </c>
      <c r="AT593" s="178" t="str">
        <f>CHOOSE(MATCH(AS:AS,{0,0.1,30,80000000}),"VACIO","30 y -","30 y +","")</f>
        <v>30 y +</v>
      </c>
      <c r="AU593" s="149">
        <v>0.6</v>
      </c>
      <c r="AV593" s="81"/>
      <c r="AW593" s="178" t="str">
        <f>CHOOSE(MATCH(AV:AV,{0,0.1,30,80000000}),"VACIO","30 y -","30 y +","")</f>
        <v>VACIO</v>
      </c>
      <c r="AX593" s="83">
        <v>92</v>
      </c>
      <c r="AY593" s="178" t="str">
        <f ca="1">CHOOSE(MATCH(AX:AX,{0,1,15,30,45,60,80000000}),"VACIO","15 y -","15-29","30-44","45-59","60 y +","")</f>
        <v>60 y +</v>
      </c>
      <c r="AZ593" s="149" t="s">
        <v>155</v>
      </c>
      <c r="BA593" s="150"/>
      <c r="BB593" s="85" t="str">
        <f ca="1" t="shared" si="52"/>
        <v>No Vigente</v>
      </c>
      <c r="BC593" s="149"/>
      <c r="BD593" s="150">
        <v>43441</v>
      </c>
      <c r="BE593" s="150">
        <v>43800</v>
      </c>
      <c r="BF593" s="252" t="str">
        <f ca="1" t="shared" si="54"/>
        <v>activo</v>
      </c>
      <c r="BG593" s="322"/>
    </row>
    <row r="594" s="129" customFormat="1" ht="15" customHeight="1" spans="1:59">
      <c r="A594" s="145" t="s">
        <v>1583</v>
      </c>
      <c r="B594" s="146" t="s">
        <v>1584</v>
      </c>
      <c r="C594" s="146">
        <v>4015</v>
      </c>
      <c r="D594" s="147">
        <v>18819</v>
      </c>
      <c r="E594" s="175">
        <f ca="1" t="shared" si="53"/>
        <v>43990</v>
      </c>
      <c r="F594" s="176">
        <f ca="1" t="shared" si="55"/>
        <v>25171</v>
      </c>
      <c r="G594" s="177">
        <f ca="1" t="shared" si="56"/>
        <v>68</v>
      </c>
      <c r="H594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594" s="146">
        <v>1</v>
      </c>
      <c r="J594" s="147">
        <v>39630</v>
      </c>
      <c r="K594" s="146" t="s">
        <v>101</v>
      </c>
      <c r="L594" s="146" t="s">
        <v>70</v>
      </c>
      <c r="M594" s="146" t="s">
        <v>149</v>
      </c>
      <c r="N594" s="146" t="s">
        <v>62</v>
      </c>
      <c r="O594" s="146" t="s">
        <v>62</v>
      </c>
      <c r="P594" s="143" t="s">
        <v>63</v>
      </c>
      <c r="Q594" s="143" t="s">
        <v>63</v>
      </c>
      <c r="R594" s="146">
        <v>74</v>
      </c>
      <c r="S594" s="146">
        <v>63</v>
      </c>
      <c r="T594" s="146" t="s">
        <v>76</v>
      </c>
      <c r="U594" s="146">
        <v>120</v>
      </c>
      <c r="V594" s="178" t="str">
        <f>CHOOSE(MATCH(U:U,{0,1,140,150,160,800000000}),"VACIO","140 y -","140-150","150-160","&gt;160","")</f>
        <v>140 y -</v>
      </c>
      <c r="W594" s="146">
        <v>70</v>
      </c>
      <c r="X594" s="178" t="str">
        <f>CHOOSE(MATCH(W:W,{0,1,90,120,800000000}),"VACIO","90 y -","90-120","&gt;120","")</f>
        <v>90 y -</v>
      </c>
      <c r="Y594" s="146" t="s">
        <v>63</v>
      </c>
      <c r="Z594" s="146" t="s">
        <v>63</v>
      </c>
      <c r="AA594" s="146" t="s">
        <v>65</v>
      </c>
      <c r="AB594" s="146" t="s">
        <v>63</v>
      </c>
      <c r="AC594" s="146" t="s">
        <v>66</v>
      </c>
      <c r="AD594" s="196" t="s">
        <v>73</v>
      </c>
      <c r="AE594" s="198">
        <v>43706</v>
      </c>
      <c r="AF594" s="197" t="s">
        <v>74</v>
      </c>
      <c r="AG594" s="219" t="s">
        <v>63</v>
      </c>
      <c r="AH594" s="219"/>
      <c r="AI594" s="198"/>
      <c r="AJ594" s="218">
        <v>209</v>
      </c>
      <c r="AK594" s="147">
        <v>43852</v>
      </c>
      <c r="AL594" s="146">
        <v>113</v>
      </c>
      <c r="AM594" s="146">
        <v>106</v>
      </c>
      <c r="AN594" s="178" t="str">
        <f>CHOOSE(MATCH(AM:AM,{0,1,100,800000000}),"VACIO","100 y -","100 y +","")</f>
        <v>100 y +</v>
      </c>
      <c r="AO594" s="146">
        <v>35</v>
      </c>
      <c r="AP594" s="146">
        <v>250</v>
      </c>
      <c r="AQ594" s="146">
        <v>9.6</v>
      </c>
      <c r="AR594" s="178" t="str">
        <f>CHOOSE(MATCH(AQ:AQ,{0,1,7,8,9,12,30}),"VACIO","7 y -","7-8","8-9","9-12","&gt;12","")</f>
        <v>9-12</v>
      </c>
      <c r="AS594" s="146">
        <v>8.3</v>
      </c>
      <c r="AT594" s="178" t="str">
        <f>CHOOSE(MATCH(AS:AS,{0,0.1,30,80000000}),"VACIO","30 y -","30 y +","")</f>
        <v>30 y -</v>
      </c>
      <c r="AU594" s="146">
        <v>0.8</v>
      </c>
      <c r="AV594" s="236">
        <v>24.3</v>
      </c>
      <c r="AW594" s="178" t="str">
        <f>CHOOSE(MATCH(AV:AV,{0,0.1,30,80000000}),"VACIO","30 y -","30 y +","")</f>
        <v>30 y -</v>
      </c>
      <c r="AX594" s="242">
        <v>91</v>
      </c>
      <c r="AY594" s="178" t="str">
        <f ca="1">CHOOSE(MATCH(AX:AX,{0,1,15,30,45,60,80000000}),"VACIO","15 y -","15-29","30-44","45-59","60 y +","")</f>
        <v>60 y +</v>
      </c>
      <c r="AZ594" s="146"/>
      <c r="BA594" s="147"/>
      <c r="BB594" s="247" t="str">
        <f ca="1" t="shared" si="52"/>
        <v>No Vigente</v>
      </c>
      <c r="BC594" s="146" t="s">
        <v>77</v>
      </c>
      <c r="BD594" s="147">
        <v>43852</v>
      </c>
      <c r="BE594" s="144">
        <v>44013</v>
      </c>
      <c r="BF594" s="251" t="str">
        <f ca="1" t="shared" si="54"/>
        <v>activo</v>
      </c>
      <c r="BG594" s="196"/>
    </row>
    <row r="595" s="129" customFormat="1" ht="15" customHeight="1" spans="1:59">
      <c r="A595" s="154" t="s">
        <v>1585</v>
      </c>
      <c r="B595" s="155" t="s">
        <v>1586</v>
      </c>
      <c r="C595" s="155">
        <v>5381</v>
      </c>
      <c r="D595" s="156">
        <v>20632</v>
      </c>
      <c r="E595" s="175">
        <f ca="1" t="shared" si="53"/>
        <v>43990</v>
      </c>
      <c r="F595" s="176">
        <f ca="1" t="shared" si="55"/>
        <v>23358</v>
      </c>
      <c r="G595" s="177">
        <f ca="1" t="shared" si="56"/>
        <v>63</v>
      </c>
      <c r="H595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595" s="143">
        <v>1</v>
      </c>
      <c r="J595" s="144">
        <v>42409</v>
      </c>
      <c r="K595" s="143" t="s">
        <v>101</v>
      </c>
      <c r="L595" s="143" t="s">
        <v>60</v>
      </c>
      <c r="M595" s="143" t="s">
        <v>323</v>
      </c>
      <c r="N595" s="143" t="s">
        <v>62</v>
      </c>
      <c r="O595" s="143" t="s">
        <v>62</v>
      </c>
      <c r="P595" s="143" t="s">
        <v>63</v>
      </c>
      <c r="Q595" s="143" t="s">
        <v>63</v>
      </c>
      <c r="R595" s="143">
        <v>117.6</v>
      </c>
      <c r="S595" s="143">
        <v>124</v>
      </c>
      <c r="T595" s="143" t="s">
        <v>64</v>
      </c>
      <c r="U595" s="143">
        <v>178</v>
      </c>
      <c r="V595" s="178" t="str">
        <f>CHOOSE(MATCH(U:U,{0,1,140,150,160,800000000}),"VACIO","140 y -","140-150","150-160","&gt;160","")</f>
        <v>&gt;160</v>
      </c>
      <c r="W595" s="143">
        <v>102</v>
      </c>
      <c r="X595" s="178" t="str">
        <f>CHOOSE(MATCH(W:W,{0,1,90,120,800000000}),"VACIO","90 y -","90-120","&gt;120","")</f>
        <v>90-120</v>
      </c>
      <c r="Y595" s="143" t="s">
        <v>63</v>
      </c>
      <c r="Z595" s="143" t="s">
        <v>65</v>
      </c>
      <c r="AA595" s="143" t="s">
        <v>63</v>
      </c>
      <c r="AB595" s="143" t="s">
        <v>63</v>
      </c>
      <c r="AC595" s="143" t="s">
        <v>66</v>
      </c>
      <c r="AD595" s="193" t="s">
        <v>73</v>
      </c>
      <c r="AE595" s="195"/>
      <c r="AF595" s="195"/>
      <c r="AG595" s="216" t="s">
        <v>63</v>
      </c>
      <c r="AH595" s="216"/>
      <c r="AI595" s="195"/>
      <c r="AJ595" s="217">
        <v>99</v>
      </c>
      <c r="AK595" s="144">
        <v>43739</v>
      </c>
      <c r="AL595" s="143">
        <v>194</v>
      </c>
      <c r="AM595" s="143">
        <v>95</v>
      </c>
      <c r="AN595" s="178" t="str">
        <f>CHOOSE(MATCH(AM:AM,{0,1,100,800000000}),"VACIO","100 y -","100 y +","")</f>
        <v>100 y -</v>
      </c>
      <c r="AO595" s="143">
        <v>23</v>
      </c>
      <c r="AP595" s="143">
        <v>123</v>
      </c>
      <c r="AQ595" s="143"/>
      <c r="AR595" s="178" t="str">
        <f>CHOOSE(MATCH(AQ:AQ,{0,1,7,8,9,12,30}),"VACIO","7 y -","7-8","8-9","9-12","&gt;12","")</f>
        <v>VACIO</v>
      </c>
      <c r="AS595" s="143">
        <v>44</v>
      </c>
      <c r="AT595" s="178" t="str">
        <f>CHOOSE(MATCH(AS:AS,{0,0.1,30,80000000}),"VACIO","30 y -","30 y +","")</f>
        <v>30 y +</v>
      </c>
      <c r="AU595" s="143">
        <v>0.8</v>
      </c>
      <c r="AV595" s="236">
        <f>IFERROR(AS:AS/AU:AU,"")</f>
        <v>55</v>
      </c>
      <c r="AW595" s="178" t="str">
        <f>CHOOSE(MATCH(AV:AV,{0,0.1,30,80000000}),"VACIO","30 y -","30 y +","")</f>
        <v>30 y +</v>
      </c>
      <c r="AX595" s="242">
        <v>96.4</v>
      </c>
      <c r="AY595" s="178" t="str">
        <f ca="1">CHOOSE(MATCH(AX:AX,{0,1,15,30,45,60,80000000}),"VACIO","15 y -","15-29","30-44","45-59","60 y +","")</f>
        <v>60 y +</v>
      </c>
      <c r="AZ595" s="143"/>
      <c r="BA595" s="144"/>
      <c r="BB595" s="247" t="str">
        <f ca="1" t="shared" si="52"/>
        <v>No Vigente</v>
      </c>
      <c r="BC595" s="143"/>
      <c r="BD595" s="144">
        <v>43739</v>
      </c>
      <c r="BE595" s="144">
        <v>43922</v>
      </c>
      <c r="BF595" s="251" t="str">
        <f ca="1" t="shared" si="54"/>
        <v>activo</v>
      </c>
      <c r="BG595" s="193"/>
    </row>
    <row r="596" s="129" customFormat="1" ht="15" customHeight="1" spans="1:59">
      <c r="A596" s="142" t="s">
        <v>1587</v>
      </c>
      <c r="B596" s="143" t="s">
        <v>1588</v>
      </c>
      <c r="C596" s="143">
        <v>2406</v>
      </c>
      <c r="D596" s="144">
        <v>15346</v>
      </c>
      <c r="E596" s="175">
        <f ca="1" t="shared" si="53"/>
        <v>43990</v>
      </c>
      <c r="F596" s="176">
        <f ca="1" t="shared" si="55"/>
        <v>28644</v>
      </c>
      <c r="G596" s="177">
        <f ca="1" t="shared" si="56"/>
        <v>78</v>
      </c>
      <c r="H59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96" s="143">
        <v>1</v>
      </c>
      <c r="J596" s="144">
        <v>42521</v>
      </c>
      <c r="K596" s="143" t="s">
        <v>101</v>
      </c>
      <c r="L596" s="143" t="s">
        <v>102</v>
      </c>
      <c r="M596" s="143"/>
      <c r="N596" s="143" t="s">
        <v>62</v>
      </c>
      <c r="O596" s="143" t="s">
        <v>62</v>
      </c>
      <c r="P596" s="143" t="s">
        <v>63</v>
      </c>
      <c r="Q596" s="143" t="s">
        <v>63</v>
      </c>
      <c r="R596" s="143">
        <v>81.5</v>
      </c>
      <c r="S596" s="143">
        <v>78.8</v>
      </c>
      <c r="T596" s="143" t="s">
        <v>85</v>
      </c>
      <c r="U596" s="143">
        <v>120</v>
      </c>
      <c r="V596" s="178" t="str">
        <f>CHOOSE(MATCH(U:U,{0,1,140,150,160,800000000}),"VACIO","140 y -","140-150","150-160","&gt;160","")</f>
        <v>140 y -</v>
      </c>
      <c r="W596" s="143">
        <v>80</v>
      </c>
      <c r="X596" s="178" t="str">
        <f>CHOOSE(MATCH(W:W,{0,1,90,120,800000000}),"VACIO","90 y -","90-120","&gt;120","")</f>
        <v>90 y -</v>
      </c>
      <c r="Y596" s="143" t="s">
        <v>63</v>
      </c>
      <c r="Z596" s="143" t="s">
        <v>65</v>
      </c>
      <c r="AA596" s="143" t="s">
        <v>63</v>
      </c>
      <c r="AB596" s="143" t="s">
        <v>63</v>
      </c>
      <c r="AC596" s="143" t="s">
        <v>66</v>
      </c>
      <c r="AD596" s="193" t="s">
        <v>73</v>
      </c>
      <c r="AE596" s="194">
        <v>43235</v>
      </c>
      <c r="AF596" s="195" t="s">
        <v>74</v>
      </c>
      <c r="AG596" s="216" t="s">
        <v>63</v>
      </c>
      <c r="AH596" s="216" t="s">
        <v>233</v>
      </c>
      <c r="AI596" s="194">
        <v>43454</v>
      </c>
      <c r="AJ596" s="217">
        <v>98</v>
      </c>
      <c r="AK596" s="144">
        <v>43517</v>
      </c>
      <c r="AL596" s="143">
        <v>178</v>
      </c>
      <c r="AM596" s="143">
        <v>104</v>
      </c>
      <c r="AN596" s="178" t="str">
        <f>CHOOSE(MATCH(AM:AM,{0,1,100,800000000}),"VACIO","100 y -","100 y +","")</f>
        <v>100 y +</v>
      </c>
      <c r="AO596" s="143">
        <v>46</v>
      </c>
      <c r="AP596" s="143">
        <v>139</v>
      </c>
      <c r="AQ596" s="143">
        <v>5.7</v>
      </c>
      <c r="AR596" s="178" t="str">
        <f>CHOOSE(MATCH(AQ:AQ,{0,1,7,8,9,12,30}),"VACIO","7 y -","7-8","8-9","9-12","&gt;12","")</f>
        <v>7 y -</v>
      </c>
      <c r="AS596" s="143">
        <v>8</v>
      </c>
      <c r="AT596" s="178" t="str">
        <f>CHOOSE(MATCH(AS:AS,{0,0.1,30,80000000}),"VACIO","30 y -","30 y +","")</f>
        <v>30 y -</v>
      </c>
      <c r="AU596" s="143">
        <v>0.8</v>
      </c>
      <c r="AV596" s="236">
        <f>IFERROR(AS:AS/AU:AU,"")</f>
        <v>10</v>
      </c>
      <c r="AW596" s="178" t="str">
        <f>CHOOSE(MATCH(AV:AV,{0,0.1,30,80000000}),"VACIO","30 y -","30 y +","")</f>
        <v>30 y -</v>
      </c>
      <c r="AX596" s="242">
        <v>86</v>
      </c>
      <c r="AY596" s="178" t="str">
        <f ca="1">CHOOSE(MATCH(AX:AX,{0,1,15,30,45,60,80000000}),"VACIO","15 y -","15-29","30-44","45-59","60 y +","")</f>
        <v>60 y +</v>
      </c>
      <c r="AZ596" s="143" t="s">
        <v>155</v>
      </c>
      <c r="BA596" s="144">
        <v>42905</v>
      </c>
      <c r="BB596" s="247" t="str">
        <f ca="1" t="shared" si="52"/>
        <v>No Vigente</v>
      </c>
      <c r="BC596" s="143" t="s">
        <v>77</v>
      </c>
      <c r="BD596" s="144">
        <v>43517</v>
      </c>
      <c r="BE596" s="144">
        <v>43800</v>
      </c>
      <c r="BF596" s="251" t="str">
        <f ca="1" t="shared" si="54"/>
        <v>activo</v>
      </c>
      <c r="BG596" s="193"/>
    </row>
    <row r="597" s="129" customFormat="1" ht="15" customHeight="1" spans="1:59">
      <c r="A597" s="142" t="s">
        <v>1589</v>
      </c>
      <c r="B597" s="143" t="s">
        <v>1590</v>
      </c>
      <c r="C597" s="143">
        <v>6687</v>
      </c>
      <c r="D597" s="144">
        <v>15929</v>
      </c>
      <c r="E597" s="175">
        <f ca="1" t="shared" si="53"/>
        <v>43990</v>
      </c>
      <c r="F597" s="176">
        <f ca="1" t="shared" si="55"/>
        <v>28061</v>
      </c>
      <c r="G597" s="177">
        <f ca="1" t="shared" si="56"/>
        <v>76</v>
      </c>
      <c r="H597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597" s="143">
        <v>1</v>
      </c>
      <c r="J597" s="144">
        <v>42325</v>
      </c>
      <c r="K597" s="143" t="s">
        <v>59</v>
      </c>
      <c r="L597" s="143" t="s">
        <v>60</v>
      </c>
      <c r="M597" s="143"/>
      <c r="N597" s="143" t="s">
        <v>62</v>
      </c>
      <c r="O597" s="143" t="s">
        <v>62</v>
      </c>
      <c r="P597" s="143" t="s">
        <v>63</v>
      </c>
      <c r="Q597" s="143" t="s">
        <v>63</v>
      </c>
      <c r="R597" s="143">
        <v>72</v>
      </c>
      <c r="S597" s="143">
        <v>113</v>
      </c>
      <c r="T597" s="143" t="s">
        <v>64</v>
      </c>
      <c r="U597" s="143">
        <v>140</v>
      </c>
      <c r="V597" s="178" t="str">
        <f>CHOOSE(MATCH(U:U,{0;1;140;150;160;800000000}),"VACIO","140 y -","140-150","150-160","&gt;160","")</f>
        <v>140-150</v>
      </c>
      <c r="W597" s="143">
        <v>80</v>
      </c>
      <c r="X597" s="178" t="str">
        <f>CHOOSE(MATCH(W:W,{0,1,90,120,800000000}),"VACIO","90 y -","90-120","&gt;120","")</f>
        <v>90 y -</v>
      </c>
      <c r="Y597" s="143" t="s">
        <v>63</v>
      </c>
      <c r="Z597" s="143" t="s">
        <v>65</v>
      </c>
      <c r="AA597" s="143" t="s">
        <v>63</v>
      </c>
      <c r="AB597" s="143" t="s">
        <v>63</v>
      </c>
      <c r="AC597" s="143" t="s">
        <v>72</v>
      </c>
      <c r="AD597" s="193" t="s">
        <v>67</v>
      </c>
      <c r="AE597" s="195"/>
      <c r="AF597" s="195"/>
      <c r="AG597" s="216" t="s">
        <v>63</v>
      </c>
      <c r="AH597" s="216" t="s">
        <v>98</v>
      </c>
      <c r="AI597" s="194">
        <v>43152</v>
      </c>
      <c r="AJ597" s="217">
        <v>111</v>
      </c>
      <c r="AK597" s="144">
        <v>43682</v>
      </c>
      <c r="AL597" s="143">
        <v>183</v>
      </c>
      <c r="AM597" s="143">
        <v>108</v>
      </c>
      <c r="AN597" s="178" t="str">
        <f>CHOOSE(MATCH(AM:AM,{0;1;100;800000000}),"VACIO","100 y -","100 y +","")</f>
        <v>100 y +</v>
      </c>
      <c r="AO597" s="143">
        <v>48</v>
      </c>
      <c r="AP597" s="143">
        <v>136</v>
      </c>
      <c r="AQ597" s="143"/>
      <c r="AR597" s="178" t="str">
        <f>CHOOSE(MATCH(AQ:AQ,{0;1;7;8;9;12;30}),"VACIO","7 y -","7-8","8-9","9-12","&gt;12","")</f>
        <v>VACIO</v>
      </c>
      <c r="AS597" s="143">
        <v>14</v>
      </c>
      <c r="AT597" s="178" t="s">
        <v>184</v>
      </c>
      <c r="AU597" s="143">
        <v>1</v>
      </c>
      <c r="AV597" s="236">
        <f>IFERROR(AS:AS/AU:AU,"")</f>
        <v>14</v>
      </c>
      <c r="AW597" s="178" t="str">
        <f>CHOOSE(MATCH(AV:AV,{0,0.1,30,80000000}),"VACIO","30 y -","30 y +","")</f>
        <v>30 y -</v>
      </c>
      <c r="AX597" s="242">
        <v>62</v>
      </c>
      <c r="AY597" s="178" t="str">
        <f ca="1">CHOOSE(MATCH(AX:AX,{0,1,15,30,45,60,80000000}),"VACIO","15 y -","15-29","30-44","45-59","60 y +","")</f>
        <v>60 y +</v>
      </c>
      <c r="AZ597" s="143"/>
      <c r="BA597" s="144"/>
      <c r="BB597" s="247" t="str">
        <f ca="1" t="shared" si="52"/>
        <v>No Vigente</v>
      </c>
      <c r="BC597" s="143"/>
      <c r="BD597" s="144">
        <v>43735</v>
      </c>
      <c r="BE597" s="144">
        <v>44075</v>
      </c>
      <c r="BF597" s="251" t="str">
        <f ca="1" t="shared" si="54"/>
        <v>activo</v>
      </c>
      <c r="BG597" s="193"/>
    </row>
    <row r="598" s="129" customFormat="1" ht="15" customHeight="1" spans="1:59">
      <c r="A598" s="142" t="s">
        <v>1591</v>
      </c>
      <c r="B598" s="143" t="s">
        <v>1592</v>
      </c>
      <c r="C598" s="143">
        <v>6274</v>
      </c>
      <c r="D598" s="144">
        <v>13414</v>
      </c>
      <c r="E598" s="175">
        <f ca="1" t="shared" si="53"/>
        <v>43990</v>
      </c>
      <c r="F598" s="176">
        <f ca="1" t="shared" si="55"/>
        <v>30576</v>
      </c>
      <c r="G598" s="177">
        <f ca="1" t="shared" si="56"/>
        <v>83</v>
      </c>
      <c r="H598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598" s="143">
        <v>1</v>
      </c>
      <c r="J598" s="144">
        <v>41610</v>
      </c>
      <c r="K598" s="143" t="s">
        <v>59</v>
      </c>
      <c r="L598" s="143" t="s">
        <v>102</v>
      </c>
      <c r="M598" s="143" t="s">
        <v>1479</v>
      </c>
      <c r="N598" s="143" t="s">
        <v>62</v>
      </c>
      <c r="O598" s="143" t="s">
        <v>62</v>
      </c>
      <c r="P598" s="143" t="s">
        <v>63</v>
      </c>
      <c r="Q598" s="143" t="s">
        <v>63</v>
      </c>
      <c r="R598" s="143">
        <v>75.5</v>
      </c>
      <c r="S598" s="143">
        <v>80</v>
      </c>
      <c r="T598" s="143" t="s">
        <v>64</v>
      </c>
      <c r="U598" s="143">
        <v>140</v>
      </c>
      <c r="V598" s="178" t="str">
        <f>CHOOSE(MATCH(U:U,{0,1,140,150,160,800000000}),"VACIO","140 y -","140-150","150-160","&gt;160","")</f>
        <v>140-150</v>
      </c>
      <c r="W598" s="143">
        <v>90</v>
      </c>
      <c r="X598" s="178" t="str">
        <f>CHOOSE(MATCH(W:W,{0,1,90,120,800000000}),"VACIO","90 y -","90-120","&gt;120","")</f>
        <v>90-120</v>
      </c>
      <c r="Y598" s="143" t="s">
        <v>63</v>
      </c>
      <c r="Z598" s="143" t="s">
        <v>63</v>
      </c>
      <c r="AA598" s="143" t="s">
        <v>65</v>
      </c>
      <c r="AB598" s="143" t="s">
        <v>63</v>
      </c>
      <c r="AC598" s="143" t="s">
        <v>72</v>
      </c>
      <c r="AD598" s="193" t="s">
        <v>73</v>
      </c>
      <c r="AE598" s="194">
        <v>43734</v>
      </c>
      <c r="AF598" s="195" t="s">
        <v>73</v>
      </c>
      <c r="AG598" s="216" t="s">
        <v>63</v>
      </c>
      <c r="AH598" s="216" t="s">
        <v>1593</v>
      </c>
      <c r="AI598" s="194">
        <v>43427</v>
      </c>
      <c r="AJ598" s="217">
        <v>106</v>
      </c>
      <c r="AK598" s="144">
        <v>43452</v>
      </c>
      <c r="AL598" s="143">
        <v>158</v>
      </c>
      <c r="AM598" s="143">
        <v>75</v>
      </c>
      <c r="AN598" s="178" t="str">
        <f>CHOOSE(MATCH(AM:AM,{0,1,100,800000000}),"VACIO","100 y -","100 y +","")</f>
        <v>100 y -</v>
      </c>
      <c r="AO598" s="143">
        <v>44</v>
      </c>
      <c r="AP598" s="143">
        <v>195</v>
      </c>
      <c r="AQ598" s="143">
        <v>5.7</v>
      </c>
      <c r="AR598" s="178" t="str">
        <f>CHOOSE(MATCH(AQ:AQ,{0,1,7,8,9,12,30}),"VACIO","7 y -","7-8","8-9","9-12","&gt;12","")</f>
        <v>7 y -</v>
      </c>
      <c r="AS598" s="143">
        <v>34.6</v>
      </c>
      <c r="AT598" s="178" t="str">
        <f>CHOOSE(MATCH(AS:AS,{0,0.1,30,80000000}),"VACIO","30 y -","30 y +","")</f>
        <v>30 y +</v>
      </c>
      <c r="AU598" s="143">
        <v>1.6</v>
      </c>
      <c r="AV598" s="236">
        <f>IFERROR(AS:AS/AU:AU,"")</f>
        <v>21.625</v>
      </c>
      <c r="AW598" s="178" t="str">
        <f>CHOOSE(MATCH(AV:AV,{0,0.1,30,80000000}),"VACIO","30 y -","30 y +","")</f>
        <v>30 y -</v>
      </c>
      <c r="AX598" s="242">
        <v>52</v>
      </c>
      <c r="AY598" s="178" t="str">
        <f ca="1">CHOOSE(MATCH(AX:AX,{0,1,15,30,45,60,80000000}),"VACIO","15 y -","15-29","30-44","45-59","60 y +","")</f>
        <v>45-59</v>
      </c>
      <c r="AZ598" s="143" t="s">
        <v>155</v>
      </c>
      <c r="BA598" s="144"/>
      <c r="BB598" s="247" t="str">
        <f ca="1" t="shared" si="52"/>
        <v>No Vigente</v>
      </c>
      <c r="BC598" s="143"/>
      <c r="BD598" s="144">
        <v>43815</v>
      </c>
      <c r="BE598" s="144">
        <v>43891</v>
      </c>
      <c r="BF598" s="251" t="str">
        <f ca="1" t="shared" si="54"/>
        <v>activo</v>
      </c>
      <c r="BG598" s="208"/>
    </row>
    <row r="599" s="129" customFormat="1" ht="15" customHeight="1" spans="1:59">
      <c r="A599" s="142" t="s">
        <v>1594</v>
      </c>
      <c r="B599" s="143" t="s">
        <v>1595</v>
      </c>
      <c r="C599" s="143">
        <v>3971</v>
      </c>
      <c r="D599" s="144">
        <v>33665</v>
      </c>
      <c r="E599" s="175">
        <f ca="1" t="shared" si="53"/>
        <v>43990</v>
      </c>
      <c r="F599" s="176">
        <f ca="1" t="shared" si="55"/>
        <v>10325</v>
      </c>
      <c r="G599" s="177">
        <f ca="1" t="shared" si="56"/>
        <v>28</v>
      </c>
      <c r="H599" s="17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599" s="143">
        <v>1</v>
      </c>
      <c r="J599" s="144">
        <v>42039</v>
      </c>
      <c r="K599" s="143" t="s">
        <v>59</v>
      </c>
      <c r="L599" s="143" t="s">
        <v>60</v>
      </c>
      <c r="M599" s="143" t="s">
        <v>174</v>
      </c>
      <c r="N599" s="143"/>
      <c r="O599" s="143"/>
      <c r="P599" s="143" t="s">
        <v>63</v>
      </c>
      <c r="Q599" s="143" t="s">
        <v>63</v>
      </c>
      <c r="R599" s="143">
        <v>57</v>
      </c>
      <c r="S599" s="143">
        <v>64</v>
      </c>
      <c r="T599" s="143" t="s">
        <v>76</v>
      </c>
      <c r="U599" s="259">
        <v>115</v>
      </c>
      <c r="V599" s="178" t="str">
        <f>CHOOSE(MATCH(U:U,{0,1,140,150,160,800000000}),"VACIO","140 y -","140-150","150-160","&gt;160","")</f>
        <v>140 y -</v>
      </c>
      <c r="W599" s="143">
        <v>78</v>
      </c>
      <c r="X599" s="178" t="str">
        <f>CHOOSE(MATCH(W:W,{0;1;90;120;800000000}),"VACIO","90 y -","90-120","&gt;120","")</f>
        <v>90 y -</v>
      </c>
      <c r="Y599" s="143" t="s">
        <v>65</v>
      </c>
      <c r="Z599" s="143" t="s">
        <v>65</v>
      </c>
      <c r="AA599" s="143" t="s">
        <v>65</v>
      </c>
      <c r="AB599" s="143" t="s">
        <v>65</v>
      </c>
      <c r="AC599" s="143" t="s">
        <v>66</v>
      </c>
      <c r="AD599" s="193" t="s">
        <v>73</v>
      </c>
      <c r="AE599" s="194">
        <v>43490</v>
      </c>
      <c r="AF599" s="195" t="s">
        <v>74</v>
      </c>
      <c r="AG599" s="216"/>
      <c r="AH599" s="216"/>
      <c r="AI599" s="195"/>
      <c r="AJ599" s="217">
        <v>74</v>
      </c>
      <c r="AK599" s="144">
        <v>43763</v>
      </c>
      <c r="AL599" s="143">
        <v>212</v>
      </c>
      <c r="AM599" s="143">
        <v>126</v>
      </c>
      <c r="AN599" s="178" t="str">
        <f>CHOOSE(MATCH(AM:AM,{0,1,100,800000000}),"VACIO","100 y -","100 y +","")</f>
        <v>100 y +</v>
      </c>
      <c r="AO599" s="143">
        <v>39</v>
      </c>
      <c r="AP599" s="143">
        <v>135</v>
      </c>
      <c r="AQ599" s="143">
        <v>6.2</v>
      </c>
      <c r="AR599" s="178" t="str">
        <f>CHOOSE(MATCH(AQ:AQ,{0,1,7,8,9,12,30}),"VACIO","7 y -","7-8","8-9","9-12","&gt;12","")</f>
        <v>7 y -</v>
      </c>
      <c r="AS599" s="143">
        <v>6</v>
      </c>
      <c r="AT599" s="178" t="str">
        <f>CHOOSE(MATCH(AS:AS,{0,0.1,30,80000000}),"VACIO","30 y -","30 y +","")</f>
        <v>30 y -</v>
      </c>
      <c r="AU599" s="143">
        <v>0.7</v>
      </c>
      <c r="AV599" s="236">
        <v>7.13</v>
      </c>
      <c r="AW599" s="178" t="str">
        <f>CHOOSE(MATCH(AV:AV,{0,0.1,30,80000000}),"VACIO","30 y -","30 y +","")</f>
        <v>30 y -</v>
      </c>
      <c r="AX599" s="242">
        <v>119</v>
      </c>
      <c r="AY599" s="178" t="str">
        <f ca="1">CHOOSE(MATCH(AX:AX,{0,1,15,30,45,60,80000000}),"VACIO","15 y -","15-29","30-44","45-59","60 y +","")</f>
        <v>60 y +</v>
      </c>
      <c r="AZ599" s="143" t="s">
        <v>76</v>
      </c>
      <c r="BA599" s="144">
        <v>43364</v>
      </c>
      <c r="BB599" s="247" t="str">
        <f ca="1" t="shared" si="52"/>
        <v>No Vigente</v>
      </c>
      <c r="BC599" s="143"/>
      <c r="BD599" s="144">
        <v>43490</v>
      </c>
      <c r="BE599" s="144">
        <v>43678</v>
      </c>
      <c r="BF599" s="251" t="str">
        <f ca="1" t="shared" si="54"/>
        <v>activo</v>
      </c>
      <c r="BG599" s="193" t="s">
        <v>314</v>
      </c>
    </row>
    <row r="600" s="129" customFormat="1" ht="15" customHeight="1" spans="1:59">
      <c r="A600" s="145" t="s">
        <v>1596</v>
      </c>
      <c r="B600" s="146" t="s">
        <v>1597</v>
      </c>
      <c r="C600" s="146">
        <v>622</v>
      </c>
      <c r="D600" s="147">
        <v>23746</v>
      </c>
      <c r="E600" s="175">
        <f ca="1" t="shared" si="53"/>
        <v>43990</v>
      </c>
      <c r="F600" s="176">
        <f ca="1" t="shared" si="55"/>
        <v>20244</v>
      </c>
      <c r="G600" s="177">
        <f ca="1" t="shared" si="56"/>
        <v>55</v>
      </c>
      <c r="H600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00" s="146">
        <v>1</v>
      </c>
      <c r="J600" s="147">
        <v>37054</v>
      </c>
      <c r="K600" s="146" t="s">
        <v>59</v>
      </c>
      <c r="L600" s="146" t="s">
        <v>60</v>
      </c>
      <c r="M600" s="146" t="s">
        <v>1444</v>
      </c>
      <c r="N600" s="146"/>
      <c r="O600" s="146"/>
      <c r="P600" s="183" t="s">
        <v>63</v>
      </c>
      <c r="Q600" s="143" t="s">
        <v>63</v>
      </c>
      <c r="R600" s="146">
        <v>82</v>
      </c>
      <c r="S600" s="146">
        <v>75</v>
      </c>
      <c r="T600" s="146" t="s">
        <v>64</v>
      </c>
      <c r="U600" s="146">
        <v>128</v>
      </c>
      <c r="V600" s="178" t="str">
        <f>CHOOSE(MATCH(U:U,{0,1,140,150,160,800000000}),"VACIO","140 y -","140-150","150-160","&gt;160","")</f>
        <v>140 y -</v>
      </c>
      <c r="W600" s="146">
        <v>78</v>
      </c>
      <c r="X600" s="178" t="str">
        <f>CHOOSE(MATCH(W:W,{0,1,90,120,800000000}),"VACIO","90 y -","90-120","&gt;120","")</f>
        <v>90 y -</v>
      </c>
      <c r="Y600" s="146" t="s">
        <v>63</v>
      </c>
      <c r="Z600" s="146" t="s">
        <v>65</v>
      </c>
      <c r="AA600" s="146" t="s">
        <v>65</v>
      </c>
      <c r="AB600" s="146" t="s">
        <v>65</v>
      </c>
      <c r="AC600" s="146" t="s">
        <v>72</v>
      </c>
      <c r="AD600" s="196" t="s">
        <v>73</v>
      </c>
      <c r="AE600" s="197"/>
      <c r="AF600" s="197"/>
      <c r="AG600" s="219"/>
      <c r="AH600" s="219"/>
      <c r="AI600" s="197"/>
      <c r="AJ600" s="218">
        <v>87</v>
      </c>
      <c r="AK600" s="147">
        <v>43067</v>
      </c>
      <c r="AL600" s="146">
        <v>142</v>
      </c>
      <c r="AM600" s="146">
        <v>86</v>
      </c>
      <c r="AN600" s="178" t="str">
        <f>CHOOSE(MATCH(AM:AM,{0,1,100,800000000}),"VACIO","100 y -","100 y +","")</f>
        <v>100 y -</v>
      </c>
      <c r="AO600" s="146">
        <v>41</v>
      </c>
      <c r="AP600" s="146">
        <v>76</v>
      </c>
      <c r="AQ600" s="146">
        <v>6.1</v>
      </c>
      <c r="AR600" s="178" t="str">
        <f>CHOOSE(MATCH(AQ:AQ,{0,1,7,8,9,12,30}),"VACIO","7 y -","7-8","8-9","9-12","&gt;12","")</f>
        <v>7 y -</v>
      </c>
      <c r="AS600" s="146">
        <v>1</v>
      </c>
      <c r="AT600" s="178" t="str">
        <f>CHOOSE(MATCH(AS:AS,{0,0.1,30,80000000}),"VACIO","30 y -","30 y +","")</f>
        <v>30 y -</v>
      </c>
      <c r="AU600" s="146">
        <v>0.7</v>
      </c>
      <c r="AV600" s="236">
        <f>IFERROR(AS:AS/AU:AU,"")</f>
        <v>1.42857142857143</v>
      </c>
      <c r="AW600" s="178" t="str">
        <f>CHOOSE(MATCH(AV:AV,{0,0.1,30,80000000}),"VACIO","30 y -","30 y +","")</f>
        <v>30 y -</v>
      </c>
      <c r="AX600" s="242">
        <v>87</v>
      </c>
      <c r="AY600" s="178" t="str">
        <f ca="1">CHOOSE(MATCH(AX:AX,{0,1,15,30,45,60,80000000}),"VACIO","15 y -","15-29","30-44","45-59","60 y +","")</f>
        <v>60 y +</v>
      </c>
      <c r="AZ600" s="146" t="s">
        <v>155</v>
      </c>
      <c r="BA600" s="147"/>
      <c r="BB600" s="247" t="str">
        <f ca="1" t="shared" si="52"/>
        <v>No Vigente</v>
      </c>
      <c r="BC600" s="146"/>
      <c r="BD600" s="147">
        <v>43413</v>
      </c>
      <c r="BE600" s="147">
        <v>43466</v>
      </c>
      <c r="BF600" s="251" t="str">
        <f ca="1" t="shared" ref="BF600:BF631" si="57">IF((E:E-BE:BE)&lt;395,"activo","pasivo")</f>
        <v>pasivo</v>
      </c>
      <c r="BG600" s="196"/>
    </row>
    <row r="601" s="129" customFormat="1" ht="15" customHeight="1" spans="1:59">
      <c r="A601" s="145" t="s">
        <v>1598</v>
      </c>
      <c r="B601" s="146" t="s">
        <v>1599</v>
      </c>
      <c r="C601" s="146">
        <v>474</v>
      </c>
      <c r="D601" s="147">
        <v>19862</v>
      </c>
      <c r="E601" s="175">
        <f ca="1" t="shared" si="53"/>
        <v>43990</v>
      </c>
      <c r="F601" s="176">
        <f ca="1" t="shared" si="55"/>
        <v>24128</v>
      </c>
      <c r="G601" s="177">
        <f ca="1" t="shared" si="56"/>
        <v>66</v>
      </c>
      <c r="H60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01" s="146">
        <v>1</v>
      </c>
      <c r="J601" s="147">
        <v>38265</v>
      </c>
      <c r="K601" s="146" t="s">
        <v>59</v>
      </c>
      <c r="L601" s="146" t="s">
        <v>60</v>
      </c>
      <c r="M601" s="146" t="s">
        <v>149</v>
      </c>
      <c r="N601" s="146" t="s">
        <v>62</v>
      </c>
      <c r="O601" s="146" t="s">
        <v>62</v>
      </c>
      <c r="P601" s="143" t="s">
        <v>63</v>
      </c>
      <c r="Q601" s="143" t="s">
        <v>63</v>
      </c>
      <c r="R601" s="146">
        <v>53</v>
      </c>
      <c r="S601" s="146">
        <v>61.5</v>
      </c>
      <c r="T601" s="146" t="s">
        <v>85</v>
      </c>
      <c r="U601" s="146">
        <v>155</v>
      </c>
      <c r="V601" s="178" t="str">
        <f>CHOOSE(MATCH(U:U,{0,1,140,150,160,800000000}),"VACIO","140 y -","140-150","150-160","&gt;160","")</f>
        <v>150-160</v>
      </c>
      <c r="W601" s="146">
        <v>95</v>
      </c>
      <c r="X601" s="178" t="str">
        <f>CHOOSE(MATCH(W:W,{0,1,90,120,800000000}),"VACIO","90 y -","90-120","&gt;120","")</f>
        <v>90-120</v>
      </c>
      <c r="Y601" s="146" t="s">
        <v>63</v>
      </c>
      <c r="Z601" s="146" t="s">
        <v>63</v>
      </c>
      <c r="AA601" s="146" t="s">
        <v>63</v>
      </c>
      <c r="AB601" s="146" t="s">
        <v>65</v>
      </c>
      <c r="AC601" s="146" t="s">
        <v>66</v>
      </c>
      <c r="AD601" s="196" t="s">
        <v>73</v>
      </c>
      <c r="AE601" s="197"/>
      <c r="AF601" s="197"/>
      <c r="AG601" s="219" t="s">
        <v>63</v>
      </c>
      <c r="AH601" s="219" t="s">
        <v>1600</v>
      </c>
      <c r="AI601" s="198">
        <v>43784</v>
      </c>
      <c r="AJ601" s="218">
        <v>92</v>
      </c>
      <c r="AK601" s="147">
        <v>43673</v>
      </c>
      <c r="AL601" s="146">
        <v>264</v>
      </c>
      <c r="AM601" s="146">
        <v>174</v>
      </c>
      <c r="AN601" s="178" t="str">
        <f>CHOOSE(MATCH(AM:AM,{0,1,100,800000000}),"VACIO","100 y -","100 y +","")</f>
        <v>100 y +</v>
      </c>
      <c r="AO601" s="146">
        <v>55</v>
      </c>
      <c r="AP601" s="146">
        <v>170</v>
      </c>
      <c r="AQ601" s="146"/>
      <c r="AR601" s="178" t="str">
        <f>CHOOSE(MATCH(AQ:AQ,{0,1,7,8,9,12,30}),"VACIO","7 y -","7-8","8-9","9-12","&gt;12","")</f>
        <v>VACIO</v>
      </c>
      <c r="AS601" s="146">
        <v>93</v>
      </c>
      <c r="AT601" s="178" t="str">
        <f>CHOOSE(MATCH(AS:AS,{0,0.1,30,80000000}),"VACIO","30 y -","30 y +","")</f>
        <v>30 y +</v>
      </c>
      <c r="AU601" s="146">
        <v>0.9</v>
      </c>
      <c r="AV601" s="236">
        <f>IFERROR(AS:AS/AU:AU,"")</f>
        <v>103.333333333333</v>
      </c>
      <c r="AW601" s="178" t="str">
        <f>CHOOSE(MATCH(AV:AV,{0,0.1,30,80000000}),"VACIO","30 y -","30 y +","")</f>
        <v>30 y +</v>
      </c>
      <c r="AX601" s="242">
        <v>67</v>
      </c>
      <c r="AY601" s="178" t="str">
        <f ca="1">CHOOSE(MATCH(AX:AX,{0,1,15,30,45,60,80000000}),"VACIO","15 y -","15-29","30-44","45-59","60 y +","")</f>
        <v>60 y +</v>
      </c>
      <c r="AZ601" s="146" t="s">
        <v>76</v>
      </c>
      <c r="BA601" s="147"/>
      <c r="BB601" s="247" t="str">
        <f ca="1" t="shared" si="52"/>
        <v>No Vigente</v>
      </c>
      <c r="BC601" s="146"/>
      <c r="BD601" s="147">
        <v>43825</v>
      </c>
      <c r="BE601" s="147">
        <v>43983</v>
      </c>
      <c r="BF601" s="251" t="str">
        <f ca="1" t="shared" si="57"/>
        <v>activo</v>
      </c>
      <c r="BG601" s="193"/>
    </row>
    <row r="602" s="129" customFormat="1" ht="15" customHeight="1" spans="1:59">
      <c r="A602" s="142" t="s">
        <v>1601</v>
      </c>
      <c r="B602" s="143" t="s">
        <v>1602</v>
      </c>
      <c r="C602" s="143">
        <v>6301</v>
      </c>
      <c r="D602" s="144">
        <v>15673</v>
      </c>
      <c r="E602" s="175">
        <f ca="1" t="shared" si="53"/>
        <v>43990</v>
      </c>
      <c r="F602" s="176">
        <f ca="1" t="shared" si="55"/>
        <v>28317</v>
      </c>
      <c r="G602" s="177">
        <f ca="1" t="shared" si="56"/>
        <v>77</v>
      </c>
      <c r="H602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602" s="143">
        <v>1</v>
      </c>
      <c r="J602" s="144">
        <v>42258</v>
      </c>
      <c r="K602" s="143" t="s">
        <v>59</v>
      </c>
      <c r="L602" s="143" t="s">
        <v>60</v>
      </c>
      <c r="M602" s="143"/>
      <c r="N602" s="143"/>
      <c r="O602" s="143"/>
      <c r="P602" s="143" t="s">
        <v>63</v>
      </c>
      <c r="Q602" s="143" t="s">
        <v>63</v>
      </c>
      <c r="R602" s="143">
        <v>101.5</v>
      </c>
      <c r="S602" s="143">
        <v>96.1</v>
      </c>
      <c r="T602" s="143" t="s">
        <v>64</v>
      </c>
      <c r="U602" s="143">
        <v>152</v>
      </c>
      <c r="V602" s="178" t="str">
        <f>CHOOSE(MATCH(U:U,{0,1,140,150,160,800000000}),"VACIO","140 y -","140-150","150-160","&gt;160","")</f>
        <v>150-160</v>
      </c>
      <c r="W602" s="143">
        <v>86</v>
      </c>
      <c r="X602" s="178" t="str">
        <f>CHOOSE(MATCH(W:W,{0,1,90,120,800000000}),"VACIO","90 y -","90-120","&gt;120","")</f>
        <v>90 y -</v>
      </c>
      <c r="Y602" s="143" t="s">
        <v>63</v>
      </c>
      <c r="Z602" s="143" t="s">
        <v>65</v>
      </c>
      <c r="AA602" s="143" t="s">
        <v>63</v>
      </c>
      <c r="AB602" s="143" t="s">
        <v>65</v>
      </c>
      <c r="AC602" s="143" t="s">
        <v>72</v>
      </c>
      <c r="AD602" s="193" t="s">
        <v>67</v>
      </c>
      <c r="AE602" s="195"/>
      <c r="AF602" s="195"/>
      <c r="AG602" s="216"/>
      <c r="AH602" s="216"/>
      <c r="AI602" s="195"/>
      <c r="AJ602" s="217">
        <v>101</v>
      </c>
      <c r="AK602" s="144">
        <v>42864</v>
      </c>
      <c r="AL602" s="143">
        <v>146</v>
      </c>
      <c r="AM602" s="143">
        <v>79</v>
      </c>
      <c r="AN602" s="178" t="str">
        <f>CHOOSE(MATCH(AM:AM,{0,1,100,800000000}),"VACIO","100 y -","100 y +","")</f>
        <v>100 y -</v>
      </c>
      <c r="AO602" s="143">
        <v>37</v>
      </c>
      <c r="AP602" s="143">
        <v>149</v>
      </c>
      <c r="AQ602" s="143"/>
      <c r="AR602" s="178" t="str">
        <f>CHOOSE(MATCH(AQ:AQ,{0,1,7,8,9,12,30}),"VACIO","7 y -","7-8","8-9","9-12","&gt;12","")</f>
        <v>VACIO</v>
      </c>
      <c r="AS602" s="143">
        <v>33</v>
      </c>
      <c r="AT602" s="178" t="str">
        <f>CHOOSE(MATCH(AS:AS,{0,0.1,30,80000000}),"VACIO","30 y -","30 y +","")</f>
        <v>30 y +</v>
      </c>
      <c r="AU602" s="143">
        <v>0.7</v>
      </c>
      <c r="AV602" s="236">
        <f>IFERROR(AS:AS/AU:AU,"")</f>
        <v>47.1428571428571</v>
      </c>
      <c r="AW602" s="178" t="str">
        <f>CHOOSE(MATCH(AV:AV,{0,0.1,30,80000000}),"VACIO","30 y -","30 y +","")</f>
        <v>30 y +</v>
      </c>
      <c r="AX602" s="242">
        <v>85</v>
      </c>
      <c r="AY602" s="178" t="str">
        <f ca="1">CHOOSE(MATCH(AX:AX,{0,1,15,30,45,60,80000000}),"VACIO","15 y -","15-29","30-44","45-59","60 y +","")</f>
        <v>60 y +</v>
      </c>
      <c r="AZ602" s="143" t="s">
        <v>155</v>
      </c>
      <c r="BA602" s="144"/>
      <c r="BB602" s="247" t="str">
        <f ca="1" t="shared" si="52"/>
        <v>No Vigente</v>
      </c>
      <c r="BC602" s="143"/>
      <c r="BD602" s="144">
        <v>43581</v>
      </c>
      <c r="BE602" s="144">
        <v>43617</v>
      </c>
      <c r="BF602" s="251" t="str">
        <f ca="1" t="shared" si="57"/>
        <v>activo</v>
      </c>
      <c r="BG602" s="193" t="s">
        <v>1254</v>
      </c>
    </row>
    <row r="603" s="129" customFormat="1" ht="15" customHeight="1" spans="1:59">
      <c r="A603" s="256" t="s">
        <v>1603</v>
      </c>
      <c r="B603" s="143" t="s">
        <v>1604</v>
      </c>
      <c r="C603" s="143">
        <v>170</v>
      </c>
      <c r="D603" s="167">
        <v>26368</v>
      </c>
      <c r="E603" s="175">
        <f ca="1" t="shared" si="53"/>
        <v>43990</v>
      </c>
      <c r="F603" s="176">
        <f ca="1" t="shared" si="55"/>
        <v>17622</v>
      </c>
      <c r="G603" s="177">
        <f ca="1" t="shared" si="56"/>
        <v>48</v>
      </c>
      <c r="H603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603" s="143">
        <v>1</v>
      </c>
      <c r="J603" s="167">
        <v>43108</v>
      </c>
      <c r="K603" s="143" t="s">
        <v>59</v>
      </c>
      <c r="L603" s="143" t="s">
        <v>60</v>
      </c>
      <c r="M603" s="166" t="s">
        <v>149</v>
      </c>
      <c r="N603" s="166" t="s">
        <v>62</v>
      </c>
      <c r="O603" s="166" t="s">
        <v>62</v>
      </c>
      <c r="P603" s="166" t="s">
        <v>62</v>
      </c>
      <c r="Q603" s="166" t="s">
        <v>62</v>
      </c>
      <c r="R603" s="143">
        <v>92.5</v>
      </c>
      <c r="S603" s="143">
        <v>91.8</v>
      </c>
      <c r="T603" s="143" t="s">
        <v>64</v>
      </c>
      <c r="U603" s="143">
        <v>120</v>
      </c>
      <c r="V603" s="178" t="str">
        <f>CHOOSE(MATCH(U:U,{0,1,140,150,160,800000000}),"VACIO","140 y -","140-150","150-160","&gt;160","")</f>
        <v>140 y -</v>
      </c>
      <c r="W603" s="143">
        <v>76</v>
      </c>
      <c r="X603" s="178" t="str">
        <f>CHOOSE(MATCH(W:W,{0,1,90,120,800000000}),"VACIO","90 y -","90-120","&gt;120","")</f>
        <v>90 y -</v>
      </c>
      <c r="Y603" s="166" t="s">
        <v>62</v>
      </c>
      <c r="Z603" s="143" t="s">
        <v>89</v>
      </c>
      <c r="AA603" s="143" t="s">
        <v>62</v>
      </c>
      <c r="AB603" s="143" t="s">
        <v>89</v>
      </c>
      <c r="AC603" s="143" t="s">
        <v>72</v>
      </c>
      <c r="AD603" s="193" t="s">
        <v>74</v>
      </c>
      <c r="AE603" s="209"/>
      <c r="AF603" s="209"/>
      <c r="AG603" s="227" t="s">
        <v>63</v>
      </c>
      <c r="AH603" s="227"/>
      <c r="AI603" s="209"/>
      <c r="AJ603" s="229">
        <v>91</v>
      </c>
      <c r="AK603" s="167">
        <v>43545</v>
      </c>
      <c r="AL603" s="166">
        <v>137</v>
      </c>
      <c r="AM603" s="166">
        <v>90</v>
      </c>
      <c r="AN603" s="178" t="str">
        <f>CHOOSE(MATCH(AM:AM,{0,1,100,800000000}),"VACIO","100 y -","100 y +","")</f>
        <v>100 y -</v>
      </c>
      <c r="AO603" s="166">
        <v>34</v>
      </c>
      <c r="AP603" s="166">
        <v>65</v>
      </c>
      <c r="AQ603" s="166"/>
      <c r="AR603" s="178" t="str">
        <f>CHOOSE(MATCH(AQ:AQ,{0,1,7,8,9,12,30}),"VACIO","7 y -","7-8","8-9","9-12","&gt;12","")</f>
        <v>VACIO</v>
      </c>
      <c r="AS603" s="166">
        <v>1</v>
      </c>
      <c r="AT603" s="178" t="str">
        <f>CHOOSE(MATCH(AS:AS,{0,0.1,30,80000000}),"VACIO","30 y -","30 y +","")</f>
        <v>30 y -</v>
      </c>
      <c r="AU603" s="166">
        <v>0.7</v>
      </c>
      <c r="AV603" s="166">
        <v>3.7</v>
      </c>
      <c r="AW603" s="178" t="str">
        <f>CHOOSE(MATCH(AV:AV,{0,0.1,30,80000000}),"VACIO","30 y -","30 y +","")</f>
        <v>30 y -</v>
      </c>
      <c r="AX603" s="166">
        <v>103</v>
      </c>
      <c r="AY603" s="178" t="str">
        <f ca="1">CHOOSE(MATCH(AX:AX,{0,1,15,30,45,60,80000000}),"VACIO","15 y -","15-29","30-44","45-59","60 y +","")</f>
        <v>60 y +</v>
      </c>
      <c r="AZ603" s="166" t="s">
        <v>76</v>
      </c>
      <c r="BA603" s="166"/>
      <c r="BB603" s="247" t="str">
        <f ca="1" t="shared" si="52"/>
        <v>No Vigente</v>
      </c>
      <c r="BC603" s="166"/>
      <c r="BD603" s="167">
        <v>43881</v>
      </c>
      <c r="BE603" s="167">
        <v>44228</v>
      </c>
      <c r="BF603" s="251" t="str">
        <f ca="1" t="shared" si="57"/>
        <v>activo</v>
      </c>
      <c r="BG603" s="208"/>
    </row>
    <row r="604" s="129" customFormat="1" ht="15" customHeight="1" spans="1:59">
      <c r="A604" s="145" t="s">
        <v>1605</v>
      </c>
      <c r="B604" s="146" t="s">
        <v>1606</v>
      </c>
      <c r="C604" s="146">
        <v>5136</v>
      </c>
      <c r="D604" s="147">
        <v>26669</v>
      </c>
      <c r="E604" s="175">
        <f ca="1" t="shared" si="53"/>
        <v>43990</v>
      </c>
      <c r="F604" s="176">
        <f ca="1" t="shared" si="55"/>
        <v>17321</v>
      </c>
      <c r="G604" s="177">
        <f ca="1" t="shared" si="56"/>
        <v>47</v>
      </c>
      <c r="H604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604" s="146">
        <v>1</v>
      </c>
      <c r="J604" s="147">
        <v>40218</v>
      </c>
      <c r="K604" s="146" t="s">
        <v>59</v>
      </c>
      <c r="L604" s="146" t="s">
        <v>60</v>
      </c>
      <c r="M604" s="146" t="s">
        <v>445</v>
      </c>
      <c r="N604" s="146" t="s">
        <v>62</v>
      </c>
      <c r="O604" s="146" t="s">
        <v>62</v>
      </c>
      <c r="P604" s="143" t="s">
        <v>63</v>
      </c>
      <c r="Q604" s="143" t="s">
        <v>63</v>
      </c>
      <c r="R604" s="146">
        <v>92.5</v>
      </c>
      <c r="S604" s="146">
        <v>102.4</v>
      </c>
      <c r="T604" s="146" t="s">
        <v>64</v>
      </c>
      <c r="U604" s="146">
        <v>120</v>
      </c>
      <c r="V604" s="178" t="str">
        <f>CHOOSE(MATCH(U:U,{0,1,140,150,160,800000000}),"VACIO","140 y -","140-150","150-160","&gt;160","")</f>
        <v>140 y -</v>
      </c>
      <c r="W604" s="146">
        <v>80</v>
      </c>
      <c r="X604" s="178" t="str">
        <f>CHOOSE(MATCH(W:W,{0,1,90,120,800000000}),"VACIO","90 y -","90-120","&gt;120","")</f>
        <v>90 y -</v>
      </c>
      <c r="Y604" s="146" t="s">
        <v>63</v>
      </c>
      <c r="Z604" s="146" t="s">
        <v>65</v>
      </c>
      <c r="AA604" s="146" t="s">
        <v>63</v>
      </c>
      <c r="AB604" s="146" t="s">
        <v>63</v>
      </c>
      <c r="AC604" s="146" t="s">
        <v>72</v>
      </c>
      <c r="AD604" s="196" t="s">
        <v>73</v>
      </c>
      <c r="AE604" s="197"/>
      <c r="AF604" s="197"/>
      <c r="AG604" s="219" t="s">
        <v>63</v>
      </c>
      <c r="AH604" s="219"/>
      <c r="AI604" s="197"/>
      <c r="AJ604" s="218">
        <v>106</v>
      </c>
      <c r="AK604" s="147">
        <v>43032</v>
      </c>
      <c r="AL604" s="146">
        <v>121</v>
      </c>
      <c r="AM604" s="146"/>
      <c r="AN604" s="178" t="str">
        <f>CHOOSE(MATCH(AM:AM,{0,1,100,800000000}),"VACIO","100 y -","100 y +","")</f>
        <v>VACIO</v>
      </c>
      <c r="AO604" s="146">
        <v>35</v>
      </c>
      <c r="AP604" s="146">
        <v>478</v>
      </c>
      <c r="AQ604" s="146"/>
      <c r="AR604" s="178" t="str">
        <f>CHOOSE(MATCH(AQ:AQ,{0,1,7,8,9,12,30}),"VACIO","7 y -","7-8","8-9","9-12","&gt;12","")</f>
        <v>VACIO</v>
      </c>
      <c r="AS604" s="146">
        <v>12</v>
      </c>
      <c r="AT604" s="178" t="str">
        <f>CHOOSE(MATCH(AS:AS,{0,0.1,30,80000000}),"VACIO","30 y -","30 y +","")</f>
        <v>30 y -</v>
      </c>
      <c r="AU604" s="146">
        <v>0.7</v>
      </c>
      <c r="AV604" s="236">
        <f>IFERROR(AS:AS/AU:AU,"")</f>
        <v>17.1428571428571</v>
      </c>
      <c r="AW604" s="178" t="str">
        <f>CHOOSE(MATCH(AV:AV,{0,0.1,30,80000000}),"VACIO","30 y -","30 y +","")</f>
        <v>30 y -</v>
      </c>
      <c r="AX604" s="242">
        <v>104</v>
      </c>
      <c r="AY604" s="178" t="str">
        <f ca="1">CHOOSE(MATCH(AX:AX,{0,1,15,30,45,60,80000000}),"VACIO","15 y -","15-29","30-44","45-59","60 y +","")</f>
        <v>60 y +</v>
      </c>
      <c r="AZ604" s="146"/>
      <c r="BA604" s="147"/>
      <c r="BB604" s="247" t="str">
        <f ca="1" t="shared" si="52"/>
        <v>No Vigente</v>
      </c>
      <c r="BC604" s="146"/>
      <c r="BD604" s="147">
        <v>43528</v>
      </c>
      <c r="BE604" s="147">
        <v>43709</v>
      </c>
      <c r="BF604" s="251" t="str">
        <f ca="1" t="shared" si="57"/>
        <v>activo</v>
      </c>
      <c r="BG604" s="196"/>
    </row>
    <row r="605" s="129" customFormat="1" ht="16.5" customHeight="1" spans="1:59">
      <c r="A605" s="142" t="s">
        <v>1607</v>
      </c>
      <c r="B605" s="143" t="s">
        <v>1608</v>
      </c>
      <c r="C605" s="143">
        <v>1887</v>
      </c>
      <c r="D605" s="144">
        <v>17577</v>
      </c>
      <c r="E605" s="175">
        <f ca="1" t="shared" si="53"/>
        <v>43990</v>
      </c>
      <c r="F605" s="176">
        <f ca="1" t="shared" si="55"/>
        <v>26413</v>
      </c>
      <c r="G605" s="177">
        <f ca="1" t="shared" si="56"/>
        <v>72</v>
      </c>
      <c r="H60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05" s="143">
        <v>1</v>
      </c>
      <c r="J605" s="144">
        <v>42277</v>
      </c>
      <c r="K605" s="143" t="s">
        <v>59</v>
      </c>
      <c r="L605" s="143" t="s">
        <v>102</v>
      </c>
      <c r="M605" s="143" t="s">
        <v>1609</v>
      </c>
      <c r="N605" s="143" t="s">
        <v>62</v>
      </c>
      <c r="O605" s="143" t="s">
        <v>62</v>
      </c>
      <c r="P605" s="143" t="s">
        <v>63</v>
      </c>
      <c r="Q605" s="143" t="s">
        <v>63</v>
      </c>
      <c r="R605" s="143">
        <v>79</v>
      </c>
      <c r="S605" s="143">
        <v>86.2</v>
      </c>
      <c r="T605" s="143" t="s">
        <v>64</v>
      </c>
      <c r="U605" s="143">
        <v>159</v>
      </c>
      <c r="V605" s="178" t="str">
        <f>CHOOSE(MATCH(U:U,{0,1,140,150,160,800000000}),"VACIO","140 y -","140-150","150-160","&gt;160","")</f>
        <v>150-160</v>
      </c>
      <c r="W605" s="143">
        <v>77</v>
      </c>
      <c r="X605" s="178" t="str">
        <f>CHOOSE(MATCH(W:W,{0,1,90,120,800000000}),"VACIO","90 y -","90-120","&gt;120","")</f>
        <v>90 y -</v>
      </c>
      <c r="Y605" s="143" t="s">
        <v>63</v>
      </c>
      <c r="Z605" s="143" t="s">
        <v>65</v>
      </c>
      <c r="AA605" s="143" t="s">
        <v>65</v>
      </c>
      <c r="AB605" s="143" t="s">
        <v>65</v>
      </c>
      <c r="AC605" s="143" t="s">
        <v>72</v>
      </c>
      <c r="AD605" s="193" t="s">
        <v>73</v>
      </c>
      <c r="AE605" s="194">
        <v>43679</v>
      </c>
      <c r="AF605" s="195" t="s">
        <v>74</v>
      </c>
      <c r="AG605" s="216" t="s">
        <v>63</v>
      </c>
      <c r="AH605" s="216" t="s">
        <v>1610</v>
      </c>
      <c r="AI605" s="194">
        <v>43741</v>
      </c>
      <c r="AJ605" s="217">
        <v>127</v>
      </c>
      <c r="AK605" s="144">
        <v>43810</v>
      </c>
      <c r="AL605" s="143">
        <v>128</v>
      </c>
      <c r="AM605" s="143">
        <v>81</v>
      </c>
      <c r="AN605" s="178" t="str">
        <f>CHOOSE(MATCH(AM:AM,{0,1,100,800000000}),"VACIO","100 y -","100 y +","")</f>
        <v>100 y -</v>
      </c>
      <c r="AO605" s="143">
        <v>40</v>
      </c>
      <c r="AP605" s="143">
        <v>112</v>
      </c>
      <c r="AQ605" s="143">
        <v>6</v>
      </c>
      <c r="AR605" s="178" t="str">
        <f>CHOOSE(MATCH(AQ:AQ,{0,1,7,8,9,12,30}),"VACIO","7 y -","7-8","8-9","9-12","&gt;12","")</f>
        <v>7 y -</v>
      </c>
      <c r="AS605" s="143">
        <v>113</v>
      </c>
      <c r="AT605" s="178" t="str">
        <f>CHOOSE(MATCH(AS:AS,{0;0.1;30;80000000}),"VACIO","30 y -","30 y +","")</f>
        <v>30 y +</v>
      </c>
      <c r="AU605" s="143">
        <v>0.7</v>
      </c>
      <c r="AV605" s="236"/>
      <c r="AW605" s="178" t="str">
        <f>CHOOSE(MATCH(AV:AV,{0,0.1,30,80000000}),"VACIO","30 y -","30 y +","")</f>
        <v>VACIO</v>
      </c>
      <c r="AX605" s="242">
        <v>88</v>
      </c>
      <c r="AY605" s="178" t="str">
        <f ca="1">CHOOSE(MATCH(AX:AX,{0,1,15,30,45,60,80000000}),"VACIO","15 y -","15-29","30-44","45-59","60 y +","")</f>
        <v>60 y +</v>
      </c>
      <c r="AZ605" s="143" t="s">
        <v>76</v>
      </c>
      <c r="BA605" s="144"/>
      <c r="BB605" s="247" t="str">
        <f ca="1" t="shared" ref="BB605:BB668" si="58">IF((E:E-BA:BA)&lt;365,"Vigente","No Vigente")</f>
        <v>No Vigente</v>
      </c>
      <c r="BC605" s="143" t="s">
        <v>218</v>
      </c>
      <c r="BD605" s="144">
        <v>43867</v>
      </c>
      <c r="BE605" s="144">
        <v>43983</v>
      </c>
      <c r="BF605" s="251" t="str">
        <f ca="1" t="shared" si="57"/>
        <v>activo</v>
      </c>
      <c r="BG605" s="193"/>
    </row>
    <row r="606" s="129" customFormat="1" ht="15" customHeight="1" spans="1:59">
      <c r="A606" s="142" t="s">
        <v>1611</v>
      </c>
      <c r="B606" s="143" t="s">
        <v>1612</v>
      </c>
      <c r="C606" s="143">
        <v>4757</v>
      </c>
      <c r="D606" s="144">
        <v>29766</v>
      </c>
      <c r="E606" s="175">
        <f ca="1" t="shared" si="53"/>
        <v>43990</v>
      </c>
      <c r="F606" s="176">
        <f ca="1" t="shared" si="55"/>
        <v>14224</v>
      </c>
      <c r="G606" s="177">
        <f ca="1" t="shared" si="56"/>
        <v>38</v>
      </c>
      <c r="H606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606" s="143">
        <v>1</v>
      </c>
      <c r="J606" s="144">
        <v>43004</v>
      </c>
      <c r="K606" s="143" t="s">
        <v>59</v>
      </c>
      <c r="L606" s="143" t="s">
        <v>60</v>
      </c>
      <c r="M606" s="143"/>
      <c r="N606" s="143"/>
      <c r="O606" s="143"/>
      <c r="P606" s="143" t="s">
        <v>63</v>
      </c>
      <c r="Q606" s="143" t="s">
        <v>63</v>
      </c>
      <c r="R606" s="143">
        <v>79.1</v>
      </c>
      <c r="S606" s="143">
        <v>79.5</v>
      </c>
      <c r="T606" s="143" t="s">
        <v>64</v>
      </c>
      <c r="U606" s="143">
        <v>160</v>
      </c>
      <c r="V606" s="178" t="str">
        <f>CHOOSE(MATCH(U:U,{0,1,140,150,160,800000000}),"VACIO","140 y -","140-150","150-160","&gt;160","")</f>
        <v>&gt;160</v>
      </c>
      <c r="W606" s="143">
        <v>100</v>
      </c>
      <c r="X606" s="178" t="str">
        <f>CHOOSE(MATCH(W:W,{0,1,90,120,800000000}),"VACIO","90 y -","90-120","&gt;120","")</f>
        <v>90-120</v>
      </c>
      <c r="Y606" s="143" t="s">
        <v>63</v>
      </c>
      <c r="Z606" s="143" t="s">
        <v>63</v>
      </c>
      <c r="AA606" s="143" t="s">
        <v>65</v>
      </c>
      <c r="AB606" s="143" t="s">
        <v>63</v>
      </c>
      <c r="AC606" s="143" t="s">
        <v>72</v>
      </c>
      <c r="AD606" s="193" t="s">
        <v>73</v>
      </c>
      <c r="AE606" s="195"/>
      <c r="AF606" s="195"/>
      <c r="AG606" s="216"/>
      <c r="AH606" s="216"/>
      <c r="AI606" s="195"/>
      <c r="AJ606" s="217">
        <v>104</v>
      </c>
      <c r="AK606" s="144">
        <v>43553</v>
      </c>
      <c r="AL606" s="143">
        <v>148</v>
      </c>
      <c r="AM606" s="143">
        <v>84.2</v>
      </c>
      <c r="AN606" s="178" t="str">
        <f>CHOOSE(MATCH(AM:AM,{0,1,100,800000000}),"VACIO","100 y -","100 y +","")</f>
        <v>100 y -</v>
      </c>
      <c r="AO606" s="143">
        <v>43</v>
      </c>
      <c r="AP606" s="143">
        <v>104</v>
      </c>
      <c r="AQ606" s="143"/>
      <c r="AR606" s="178" t="str">
        <f>CHOOSE(MATCH(AQ:AQ,{0,1,7,8,9,12,30}),"VACIO","7 y -","7-8","8-9","9-12","&gt;12","")</f>
        <v>VACIO</v>
      </c>
      <c r="AS606" s="143">
        <v>13</v>
      </c>
      <c r="AT606" s="178" t="str">
        <f>CHOOSE(MATCH(AS:AS,{0,0.1,30,80000000}),"VACIO","30 y -","30 y +","")</f>
        <v>30 y -</v>
      </c>
      <c r="AU606" s="143">
        <v>0.7</v>
      </c>
      <c r="AV606" s="236">
        <f>IFERROR(AS:AS/AU:AU,"")</f>
        <v>18.5714285714286</v>
      </c>
      <c r="AW606" s="178" t="str">
        <f>CHOOSE(MATCH(AV:AV,{0,0.1,30,80000000}),"VACIO","30 y -","30 y +","")</f>
        <v>30 y -</v>
      </c>
      <c r="AX606" s="242">
        <v>117</v>
      </c>
      <c r="AY606" s="178" t="str">
        <f ca="1">CHOOSE(MATCH(AX:AX,{0,1,15,30,45,60,80000000}),"VACIO","15 y -","15-29","30-44","45-59","60 y +","")</f>
        <v>60 y +</v>
      </c>
      <c r="AZ606" s="143" t="s">
        <v>76</v>
      </c>
      <c r="BA606" s="144"/>
      <c r="BB606" s="247" t="str">
        <f ca="1" t="shared" si="58"/>
        <v>No Vigente</v>
      </c>
      <c r="BC606" s="143"/>
      <c r="BD606" s="144">
        <v>43564</v>
      </c>
      <c r="BE606" s="144">
        <v>43922</v>
      </c>
      <c r="BF606" s="251" t="str">
        <f ca="1" t="shared" si="57"/>
        <v>activo</v>
      </c>
      <c r="BG606" s="193"/>
    </row>
    <row r="607" s="129" customFormat="1" ht="15" customHeight="1" spans="1:59">
      <c r="A607" s="142" t="s">
        <v>1613</v>
      </c>
      <c r="B607" s="143" t="s">
        <v>1614</v>
      </c>
      <c r="C607" s="143">
        <v>6459</v>
      </c>
      <c r="D607" s="144">
        <v>21925</v>
      </c>
      <c r="E607" s="175">
        <f ca="1" t="shared" si="53"/>
        <v>43990</v>
      </c>
      <c r="F607" s="176">
        <f ca="1" t="shared" si="55"/>
        <v>22065</v>
      </c>
      <c r="G607" s="177">
        <f ca="1" t="shared" si="56"/>
        <v>60</v>
      </c>
      <c r="H607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07" s="143">
        <v>1</v>
      </c>
      <c r="J607" s="144">
        <v>41823</v>
      </c>
      <c r="K607" s="143" t="s">
        <v>59</v>
      </c>
      <c r="L607" s="143" t="s">
        <v>102</v>
      </c>
      <c r="M607" s="143" t="s">
        <v>124</v>
      </c>
      <c r="N607" s="143" t="s">
        <v>62</v>
      </c>
      <c r="O607" s="143" t="s">
        <v>62</v>
      </c>
      <c r="P607" s="143" t="s">
        <v>63</v>
      </c>
      <c r="Q607" s="143" t="s">
        <v>63</v>
      </c>
      <c r="R607" s="143">
        <v>94.5</v>
      </c>
      <c r="S607" s="143">
        <v>96.5</v>
      </c>
      <c r="T607" s="143" t="s">
        <v>64</v>
      </c>
      <c r="U607" s="143">
        <v>120</v>
      </c>
      <c r="V607" s="178" t="str">
        <f>CHOOSE(MATCH(U:U,{0,1,140,150,160,800000000}),"VACIO","140 y -","140-150","150-160","&gt;160","")</f>
        <v>140 y -</v>
      </c>
      <c r="W607" s="143">
        <v>80</v>
      </c>
      <c r="X607" s="178" t="str">
        <f>CHOOSE(MATCH(W:W,{0,1,90,120,800000000}),"VACIO","90 y -","90-120","&gt;120","")</f>
        <v>90 y -</v>
      </c>
      <c r="Y607" s="143" t="s">
        <v>63</v>
      </c>
      <c r="Z607" s="143" t="s">
        <v>65</v>
      </c>
      <c r="AA607" s="143" t="s">
        <v>65</v>
      </c>
      <c r="AB607" s="143" t="s">
        <v>65</v>
      </c>
      <c r="AC607" s="143" t="s">
        <v>72</v>
      </c>
      <c r="AD607" s="193" t="s">
        <v>73</v>
      </c>
      <c r="AE607" s="194">
        <v>43888</v>
      </c>
      <c r="AF607" s="195" t="s">
        <v>333</v>
      </c>
      <c r="AG607" s="216" t="s">
        <v>63</v>
      </c>
      <c r="AH607" s="216"/>
      <c r="AI607" s="195"/>
      <c r="AJ607" s="217">
        <v>131</v>
      </c>
      <c r="AK607" s="144">
        <v>43861</v>
      </c>
      <c r="AL607" s="143">
        <v>178</v>
      </c>
      <c r="AM607" s="143">
        <v>86</v>
      </c>
      <c r="AN607" s="178" t="str">
        <f>CHOOSE(MATCH(AM:AM,{0,1,100,800000000}),"VACIO","100 y -","100 y +","")</f>
        <v>100 y -</v>
      </c>
      <c r="AO607" s="143">
        <v>59</v>
      </c>
      <c r="AP607" s="143">
        <v>159</v>
      </c>
      <c r="AQ607" s="143">
        <v>6.7</v>
      </c>
      <c r="AR607" s="178" t="str">
        <f>CHOOSE(MATCH(AQ:AQ,{0,1,7,8,9,12,30}),"VACIO","7 y -","7-8","8-9","9-12","&gt;12","")</f>
        <v>7 y -</v>
      </c>
      <c r="AS607" s="143">
        <v>1</v>
      </c>
      <c r="AT607" s="178" t="str">
        <f>CHOOSE(MATCH(AS:AS,{0,0.1,30,80000000}),"VACIO","30 y -","30 y +","")</f>
        <v>30 y -</v>
      </c>
      <c r="AU607" s="143">
        <v>0.7</v>
      </c>
      <c r="AV607" s="236">
        <f>IFERROR(AS:AS/AU:AU,"")</f>
        <v>1.42857142857143</v>
      </c>
      <c r="AW607" s="178" t="str">
        <f>CHOOSE(MATCH(AV:AV,{0,0.1,30,80000000}),"VACIO","30 y -","30 y +","")</f>
        <v>30 y -</v>
      </c>
      <c r="AX607" s="242">
        <v>94.8</v>
      </c>
      <c r="AY607" s="178" t="str">
        <f ca="1">CHOOSE(MATCH(AX:AX,{0,1,15,30,45,60,80000000}),"VACIO","15 y -","15-29","30-44","45-59","60 y +","")</f>
        <v>60 y +</v>
      </c>
      <c r="AZ607" s="143" t="s">
        <v>76</v>
      </c>
      <c r="BA607" s="144">
        <v>42942</v>
      </c>
      <c r="BB607" s="247" t="str">
        <f ca="1" t="shared" si="58"/>
        <v>No Vigente</v>
      </c>
      <c r="BC607" s="143" t="s">
        <v>77</v>
      </c>
      <c r="BD607" s="144">
        <v>43888</v>
      </c>
      <c r="BE607" s="144">
        <v>43983</v>
      </c>
      <c r="BF607" s="251" t="str">
        <f ca="1" t="shared" si="57"/>
        <v>activo</v>
      </c>
      <c r="BG607" s="196"/>
    </row>
    <row r="608" s="129" customFormat="1" ht="15" customHeight="1" spans="1:59">
      <c r="A608" s="142" t="s">
        <v>1615</v>
      </c>
      <c r="B608" s="143" t="s">
        <v>1616</v>
      </c>
      <c r="C608" s="143">
        <v>417</v>
      </c>
      <c r="D608" s="144">
        <v>19914</v>
      </c>
      <c r="E608" s="175">
        <f ca="1" t="shared" si="53"/>
        <v>43990</v>
      </c>
      <c r="F608" s="176">
        <f ca="1" t="shared" si="55"/>
        <v>24076</v>
      </c>
      <c r="G608" s="177">
        <f ca="1" t="shared" si="56"/>
        <v>65</v>
      </c>
      <c r="H60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08" s="143">
        <v>1</v>
      </c>
      <c r="J608" s="144">
        <v>42842</v>
      </c>
      <c r="K608" s="143" t="s">
        <v>59</v>
      </c>
      <c r="L608" s="143" t="s">
        <v>60</v>
      </c>
      <c r="M608" s="143" t="s">
        <v>61</v>
      </c>
      <c r="N608" s="143" t="s">
        <v>62</v>
      </c>
      <c r="O608" s="143" t="s">
        <v>62</v>
      </c>
      <c r="P608" s="143" t="s">
        <v>63</v>
      </c>
      <c r="Q608" s="143" t="s">
        <v>63</v>
      </c>
      <c r="R608" s="143">
        <v>79</v>
      </c>
      <c r="S608" s="143">
        <v>88</v>
      </c>
      <c r="T608" s="143" t="s">
        <v>64</v>
      </c>
      <c r="U608" s="143">
        <v>130</v>
      </c>
      <c r="V608" s="178" t="str">
        <f>CHOOSE(MATCH(U:U,{0,1,140,150,160,800000000}),"VACIO","140 y -","140-150","150-160","&gt;160","")</f>
        <v>140 y -</v>
      </c>
      <c r="W608" s="143">
        <v>70</v>
      </c>
      <c r="X608" s="178" t="str">
        <f>CHOOSE(MATCH(W:W,{0,1,90,120,800000000}),"VACIO","90 y -","90-120","&gt;120","")</f>
        <v>90 y -</v>
      </c>
      <c r="Y608" s="143" t="s">
        <v>63</v>
      </c>
      <c r="Z608" s="143" t="s">
        <v>65</v>
      </c>
      <c r="AA608" s="143" t="s">
        <v>63</v>
      </c>
      <c r="AB608" s="143" t="s">
        <v>63</v>
      </c>
      <c r="AC608" s="143" t="s">
        <v>72</v>
      </c>
      <c r="AD608" s="193" t="s">
        <v>67</v>
      </c>
      <c r="AE608" s="195"/>
      <c r="AF608" s="195"/>
      <c r="AG608" s="216" t="s">
        <v>63</v>
      </c>
      <c r="AH608" s="216"/>
      <c r="AI608" s="195"/>
      <c r="AJ608" s="217">
        <v>98</v>
      </c>
      <c r="AK608" s="144">
        <v>43497</v>
      </c>
      <c r="AL608" s="143">
        <v>245</v>
      </c>
      <c r="AM608" s="143">
        <v>148</v>
      </c>
      <c r="AN608" s="178" t="str">
        <f>CHOOSE(MATCH(AM:AM,{0,1,100,800000000}),"VACIO","100 y -","100 y +","")</f>
        <v>100 y +</v>
      </c>
      <c r="AO608" s="143">
        <v>51</v>
      </c>
      <c r="AP608" s="143">
        <v>226</v>
      </c>
      <c r="AQ608" s="143"/>
      <c r="AR608" s="178" t="str">
        <f>CHOOSE(MATCH(AQ:AQ,{0,1,7,8,9,12,30}),"VACIO","7 y -","7-8","8-9","9-12","&gt;12","")</f>
        <v>VACIO</v>
      </c>
      <c r="AS608" s="143">
        <v>10</v>
      </c>
      <c r="AT608" s="178" t="str">
        <f>CHOOSE(MATCH(AS:AS,{0,0.1,30,80000000}),"VACIO","30 y -","30 y +","")</f>
        <v>30 y -</v>
      </c>
      <c r="AU608" s="143">
        <v>0.7</v>
      </c>
      <c r="AV608" s="236">
        <v>8.64</v>
      </c>
      <c r="AW608" s="178" t="str">
        <f>CHOOSE(MATCH(AV:AV,{0,0.1,30,80000000}),"VACIO","30 y -","30 y +","")</f>
        <v>30 y -</v>
      </c>
      <c r="AX608" s="242">
        <v>91</v>
      </c>
      <c r="AY608" s="178" t="str">
        <f ca="1">CHOOSE(MATCH(AX:AX,{0,1,15,30,45,60,80000000}),"VACIO","15 y -","15-29","30-44","45-59","60 y +","")</f>
        <v>60 y +</v>
      </c>
      <c r="AZ608" s="143"/>
      <c r="BA608" s="144"/>
      <c r="BB608" s="247" t="str">
        <f ca="1" t="shared" si="58"/>
        <v>No Vigente</v>
      </c>
      <c r="BC608" s="143"/>
      <c r="BD608" s="144">
        <v>43838</v>
      </c>
      <c r="BE608" s="144">
        <v>43952</v>
      </c>
      <c r="BF608" s="251" t="str">
        <f ca="1" t="shared" si="57"/>
        <v>activo</v>
      </c>
      <c r="BG608" s="193"/>
    </row>
    <row r="609" s="129" customFormat="1" ht="15" customHeight="1" spans="1:59">
      <c r="A609" s="145" t="s">
        <v>1617</v>
      </c>
      <c r="B609" s="146" t="s">
        <v>1618</v>
      </c>
      <c r="C609" s="146">
        <v>155</v>
      </c>
      <c r="D609" s="147">
        <v>22320</v>
      </c>
      <c r="E609" s="175">
        <f ca="1" t="shared" si="53"/>
        <v>43990</v>
      </c>
      <c r="F609" s="176">
        <f ca="1" t="shared" si="55"/>
        <v>21670</v>
      </c>
      <c r="G609" s="177">
        <f ca="1" t="shared" si="56"/>
        <v>59</v>
      </c>
      <c r="H60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09" s="143">
        <v>1</v>
      </c>
      <c r="J609" s="144">
        <v>42263</v>
      </c>
      <c r="K609" s="143" t="s">
        <v>59</v>
      </c>
      <c r="L609" s="143" t="s">
        <v>60</v>
      </c>
      <c r="M609" s="143"/>
      <c r="N609" s="143" t="s">
        <v>62</v>
      </c>
      <c r="O609" s="143" t="s">
        <v>62</v>
      </c>
      <c r="P609" s="143" t="s">
        <v>63</v>
      </c>
      <c r="Q609" s="143" t="s">
        <v>63</v>
      </c>
      <c r="R609" s="143">
        <v>67.5</v>
      </c>
      <c r="S609" s="143">
        <v>61</v>
      </c>
      <c r="T609" s="143" t="s">
        <v>85</v>
      </c>
      <c r="U609" s="143">
        <v>130</v>
      </c>
      <c r="V609" s="178" t="str">
        <f>CHOOSE(MATCH(U:U,{0,1,140,150,160,800000000}),"VACIO","140 y -","140-150","150-160","&gt;160","")</f>
        <v>140 y -</v>
      </c>
      <c r="W609" s="143">
        <v>70</v>
      </c>
      <c r="X609" s="178" t="str">
        <f>CHOOSE(MATCH(W:W,{0;1;90;120;800000000}),"VACIO","90 y -","90-120","&gt;120","")</f>
        <v>90 y -</v>
      </c>
      <c r="Y609" s="143" t="s">
        <v>63</v>
      </c>
      <c r="Z609" s="143" t="s">
        <v>63</v>
      </c>
      <c r="AA609" s="143" t="s">
        <v>63</v>
      </c>
      <c r="AB609" s="143" t="s">
        <v>65</v>
      </c>
      <c r="AC609" s="143" t="s">
        <v>66</v>
      </c>
      <c r="AD609" s="193" t="s">
        <v>67</v>
      </c>
      <c r="AE609" s="195"/>
      <c r="AF609" s="195"/>
      <c r="AG609" s="216" t="s">
        <v>63</v>
      </c>
      <c r="AH609" s="216"/>
      <c r="AI609" s="195"/>
      <c r="AJ609" s="217">
        <v>89</v>
      </c>
      <c r="AK609" s="144">
        <v>43893</v>
      </c>
      <c r="AL609" s="143">
        <v>178</v>
      </c>
      <c r="AM609" s="143">
        <v>82</v>
      </c>
      <c r="AN609" s="178" t="str">
        <f>CHOOSE(MATCH(AM:AM,{0,1,100,800000000}),"VACIO","100 y -","100 y +","")</f>
        <v>100 y -</v>
      </c>
      <c r="AO609" s="143">
        <v>59</v>
      </c>
      <c r="AP609" s="143">
        <v>184</v>
      </c>
      <c r="AQ609" s="143"/>
      <c r="AR609" s="178" t="str">
        <f>CHOOSE(MATCH(AQ:AQ,{0,1,7,8,9,12,30}),"VACIO","7 y -","7-8","8-9","9-12","&gt;12","")</f>
        <v>VACIO</v>
      </c>
      <c r="AS609" s="143">
        <v>28</v>
      </c>
      <c r="AT609" s="178" t="str">
        <f>CHOOSE(MATCH(AS:AS,{0,0.1,30,80000000}),"VACIO","30 y -","30 y +","")</f>
        <v>30 y -</v>
      </c>
      <c r="AU609" s="143">
        <v>0.7</v>
      </c>
      <c r="AV609" s="236">
        <v>0.02</v>
      </c>
      <c r="AW609" s="178" t="str">
        <f>CHOOSE(MATCH(AV:AV,{0,0.1,30,80000000}),"VACIO","30 y -","30 y +","")</f>
        <v>VACIO</v>
      </c>
      <c r="AX609" s="242">
        <v>96</v>
      </c>
      <c r="AY609" s="178" t="str">
        <f ca="1">CHOOSE(MATCH(AX:AX,{0,1,15,30,45,60,80000000}),"VACIO","15 y -","15-29","30-44","45-59","60 y +","")</f>
        <v>60 y +</v>
      </c>
      <c r="AZ609" s="143" t="s">
        <v>76</v>
      </c>
      <c r="BA609" s="144"/>
      <c r="BB609" s="247" t="str">
        <f ca="1" t="shared" si="58"/>
        <v>No Vigente</v>
      </c>
      <c r="BC609" s="143"/>
      <c r="BD609" s="144">
        <v>43901</v>
      </c>
      <c r="BE609" s="144">
        <v>44075</v>
      </c>
      <c r="BF609" s="251" t="str">
        <f ca="1" t="shared" si="57"/>
        <v>activo</v>
      </c>
      <c r="BG609" s="193"/>
    </row>
    <row r="610" s="129" customFormat="1" ht="15" customHeight="1" spans="1:59">
      <c r="A610" s="145" t="s">
        <v>1619</v>
      </c>
      <c r="B610" s="146" t="s">
        <v>1620</v>
      </c>
      <c r="C610" s="146">
        <v>5180</v>
      </c>
      <c r="D610" s="147">
        <v>15590</v>
      </c>
      <c r="E610" s="175">
        <f ca="1" t="shared" si="53"/>
        <v>43990</v>
      </c>
      <c r="F610" s="176">
        <f ca="1" t="shared" si="55"/>
        <v>28400</v>
      </c>
      <c r="G610" s="177">
        <f ca="1" t="shared" si="56"/>
        <v>77</v>
      </c>
      <c r="H610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610" s="146">
        <v>1</v>
      </c>
      <c r="J610" s="147">
        <v>40393</v>
      </c>
      <c r="K610" s="146" t="s">
        <v>59</v>
      </c>
      <c r="L610" s="146" t="s">
        <v>60</v>
      </c>
      <c r="M610" s="146" t="s">
        <v>61</v>
      </c>
      <c r="N610" s="146" t="s">
        <v>62</v>
      </c>
      <c r="O610" s="146" t="s">
        <v>62</v>
      </c>
      <c r="P610" s="143" t="s">
        <v>63</v>
      </c>
      <c r="Q610" s="143" t="s">
        <v>63</v>
      </c>
      <c r="R610" s="146">
        <v>69.5</v>
      </c>
      <c r="S610" s="146">
        <v>69</v>
      </c>
      <c r="T610" s="146" t="s">
        <v>64</v>
      </c>
      <c r="U610" s="146">
        <v>140</v>
      </c>
      <c r="V610" s="178" t="str">
        <f>CHOOSE(MATCH(U:U,{0,1,140,150,160,800000000}),"VACIO","140 y -","140-150","150-160","&gt;160","")</f>
        <v>140-150</v>
      </c>
      <c r="W610" s="146">
        <v>86</v>
      </c>
      <c r="X610" s="178" t="str">
        <f>CHOOSE(MATCH(W:W,{0,1,90,120,800000000}),"VACIO","90 y -","90-120","&gt;120","")</f>
        <v>90 y -</v>
      </c>
      <c r="Y610" s="146" t="s">
        <v>63</v>
      </c>
      <c r="Z610" s="146" t="s">
        <v>63</v>
      </c>
      <c r="AA610" s="146" t="s">
        <v>65</v>
      </c>
      <c r="AB610" s="146" t="s">
        <v>65</v>
      </c>
      <c r="AC610" s="146" t="s">
        <v>72</v>
      </c>
      <c r="AD610" s="196" t="s">
        <v>74</v>
      </c>
      <c r="AE610" s="197"/>
      <c r="AF610" s="197"/>
      <c r="AG610" s="219" t="s">
        <v>63</v>
      </c>
      <c r="AH610" s="219" t="s">
        <v>81</v>
      </c>
      <c r="AI610" s="198">
        <v>43538</v>
      </c>
      <c r="AJ610" s="218">
        <v>78</v>
      </c>
      <c r="AK610" s="147">
        <v>43462</v>
      </c>
      <c r="AL610" s="146">
        <v>148</v>
      </c>
      <c r="AM610" s="146">
        <v>75</v>
      </c>
      <c r="AN610" s="178" t="str">
        <f>CHOOSE(MATCH(AM:AM,{0;1;100;800000000}),"VACIO","100 y -","100 y +","")</f>
        <v>100 y -</v>
      </c>
      <c r="AO610" s="146">
        <v>61</v>
      </c>
      <c r="AP610" s="146">
        <v>58</v>
      </c>
      <c r="AQ610" s="146"/>
      <c r="AR610" s="178" t="str">
        <f>CHOOSE(MATCH(AQ:AQ,{0,1,7,8,9,12,30}),"VACIO","7 y -","7-8","8-9","9-12","&gt;12","")</f>
        <v>VACIO</v>
      </c>
      <c r="AS610" s="146">
        <v>5</v>
      </c>
      <c r="AT610" s="178" t="str">
        <f>CHOOSE(MATCH(AS:AS,{0,0.1,30,80000000}),"VACIO","30 y -","30 y +","")</f>
        <v>30 y -</v>
      </c>
      <c r="AU610" s="146">
        <v>0.7</v>
      </c>
      <c r="AV610" s="236">
        <v>9</v>
      </c>
      <c r="AW610" s="178" t="str">
        <f>CHOOSE(MATCH(AV:AV,{0,0.1,30,80000000}),"VACIO","30 y -","30 y +","")</f>
        <v>30 y -</v>
      </c>
      <c r="AX610" s="242">
        <v>84</v>
      </c>
      <c r="AY610" s="178" t="str">
        <f ca="1">CHOOSE(MATCH(AX:AX,{0,1,15,30,45,60,80000000}),"VACIO","15 y -","15-29","30-44","45-59","60 y +","")</f>
        <v>60 y +</v>
      </c>
      <c r="AZ610" s="146"/>
      <c r="BA610" s="147"/>
      <c r="BB610" s="247" t="str">
        <f ca="1" t="shared" si="58"/>
        <v>No Vigente</v>
      </c>
      <c r="BC610" s="146"/>
      <c r="BD610" s="147">
        <v>43840</v>
      </c>
      <c r="BE610" s="144">
        <v>43952</v>
      </c>
      <c r="BF610" s="251" t="str">
        <f ca="1" t="shared" si="57"/>
        <v>activo</v>
      </c>
      <c r="BG610" s="208"/>
    </row>
    <row r="611" s="129" customFormat="1" ht="15" customHeight="1" spans="1:59">
      <c r="A611" s="145" t="s">
        <v>1621</v>
      </c>
      <c r="B611" s="146" t="s">
        <v>1622</v>
      </c>
      <c r="C611" s="146">
        <v>3156</v>
      </c>
      <c r="D611" s="147">
        <v>18811</v>
      </c>
      <c r="E611" s="175">
        <f ca="1" t="shared" si="53"/>
        <v>43990</v>
      </c>
      <c r="F611" s="176">
        <f ca="1" t="shared" si="55"/>
        <v>25179</v>
      </c>
      <c r="G611" s="177">
        <f ca="1" t="shared" si="56"/>
        <v>68</v>
      </c>
      <c r="H61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11" s="146">
        <v>1</v>
      </c>
      <c r="J611" s="147">
        <v>39349</v>
      </c>
      <c r="K611" s="146" t="s">
        <v>59</v>
      </c>
      <c r="L611" s="146" t="s">
        <v>102</v>
      </c>
      <c r="M611" s="146" t="s">
        <v>738</v>
      </c>
      <c r="N611" s="146" t="s">
        <v>62</v>
      </c>
      <c r="O611" s="146" t="s">
        <v>62</v>
      </c>
      <c r="P611" s="143" t="s">
        <v>63</v>
      </c>
      <c r="Q611" s="143" t="s">
        <v>63</v>
      </c>
      <c r="R611" s="146">
        <v>79.5</v>
      </c>
      <c r="S611" s="146">
        <v>83.4</v>
      </c>
      <c r="T611" s="146" t="s">
        <v>64</v>
      </c>
      <c r="U611" s="146">
        <v>130</v>
      </c>
      <c r="V611" s="178" t="str">
        <f>CHOOSE(MATCH(U:U,{0;1;140;150;160;800000000}),"VACIO","140 y -","140-150","150-160","&gt;160","")</f>
        <v>140 y -</v>
      </c>
      <c r="W611" s="146">
        <v>80</v>
      </c>
      <c r="X611" s="178" t="str">
        <f>CHOOSE(MATCH(W:W,{0,1,90,120,800000000}),"VACIO","90 y -","90-120","&gt;120","")</f>
        <v>90 y -</v>
      </c>
      <c r="Y611" s="146" t="s">
        <v>65</v>
      </c>
      <c r="Z611" s="146" t="s">
        <v>65</v>
      </c>
      <c r="AA611" s="146" t="s">
        <v>65</v>
      </c>
      <c r="AB611" s="146" t="s">
        <v>65</v>
      </c>
      <c r="AC611" s="146" t="s">
        <v>72</v>
      </c>
      <c r="AD611" s="196" t="s">
        <v>73</v>
      </c>
      <c r="AE611" s="198">
        <v>43852</v>
      </c>
      <c r="AF611" s="197" t="s">
        <v>74</v>
      </c>
      <c r="AG611" s="219" t="s">
        <v>63</v>
      </c>
      <c r="AH611" s="219" t="s">
        <v>1623</v>
      </c>
      <c r="AI611" s="198">
        <v>43684</v>
      </c>
      <c r="AJ611" s="218">
        <v>140</v>
      </c>
      <c r="AK611" s="147">
        <v>43839</v>
      </c>
      <c r="AL611" s="146">
        <v>206</v>
      </c>
      <c r="AM611" s="146">
        <v>112</v>
      </c>
      <c r="AN611" s="178" t="str">
        <f>CHOOSE(MATCH(AM:AM,{0,1,100,800000000}),"VACIO","100 y -","100 y +","")</f>
        <v>100 y +</v>
      </c>
      <c r="AO611" s="146">
        <v>39</v>
      </c>
      <c r="AP611" s="146">
        <v>268</v>
      </c>
      <c r="AQ611" s="146">
        <v>701</v>
      </c>
      <c r="AR611" s="178" t="str">
        <f>CHOOSE(MATCH(AQ:AQ,{0,1,7,8,9,12,30}),"VACIO","7 y -","7-8","8-9","9-12","&gt;12","")</f>
        <v/>
      </c>
      <c r="AS611" s="146">
        <v>13</v>
      </c>
      <c r="AT611" s="178" t="str">
        <f>CHOOSE(MATCH(AS:AS,{0,0.1,30,80000000}),"VACIO","30 y -","30 y +","")</f>
        <v>30 y -</v>
      </c>
      <c r="AU611" s="146">
        <v>0.8</v>
      </c>
      <c r="AV611" s="236">
        <f>IFERROR(AS:AS/AU:AU,"")</f>
        <v>16.25</v>
      </c>
      <c r="AW611" s="178" t="str">
        <f>CHOOSE(MATCH(AV:AV,{0,0.1,30,80000000}),"VACIO","30 y -","30 y +","")</f>
        <v>30 y -</v>
      </c>
      <c r="AX611" s="242">
        <v>90</v>
      </c>
      <c r="AY611" s="178" t="str">
        <f ca="1">CHOOSE(MATCH(AX:AX,{0,1,15,30,45,60,80000000}),"VACIO","15 y -","15-29","30-44","45-59","60 y +","")</f>
        <v>60 y +</v>
      </c>
      <c r="AZ611" s="146"/>
      <c r="BA611" s="147">
        <v>43122</v>
      </c>
      <c r="BB611" s="247" t="str">
        <f ca="1" t="shared" si="58"/>
        <v>No Vigente</v>
      </c>
      <c r="BC611" s="146" t="s">
        <v>77</v>
      </c>
      <c r="BD611" s="147">
        <v>43852</v>
      </c>
      <c r="BE611" s="147">
        <v>43922</v>
      </c>
      <c r="BF611" s="251" t="str">
        <f ca="1" t="shared" si="57"/>
        <v>activo</v>
      </c>
      <c r="BG611" s="196"/>
    </row>
    <row r="612" s="129" customFormat="1" ht="15" customHeight="1" spans="1:59">
      <c r="A612" s="142" t="s">
        <v>1624</v>
      </c>
      <c r="B612" s="143" t="s">
        <v>1625</v>
      </c>
      <c r="C612" s="143">
        <v>2739</v>
      </c>
      <c r="D612" s="144">
        <v>11393</v>
      </c>
      <c r="E612" s="175">
        <f ca="1" t="shared" si="53"/>
        <v>43990</v>
      </c>
      <c r="F612" s="176">
        <f ca="1" t="shared" si="55"/>
        <v>32597</v>
      </c>
      <c r="G612" s="177">
        <f ca="1" t="shared" si="56"/>
        <v>89</v>
      </c>
      <c r="H612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12" s="143">
        <v>1</v>
      </c>
      <c r="J612" s="144">
        <v>41948</v>
      </c>
      <c r="K612" s="143" t="s">
        <v>59</v>
      </c>
      <c r="L612" s="143" t="s">
        <v>60</v>
      </c>
      <c r="M612" s="143" t="s">
        <v>1265</v>
      </c>
      <c r="N612" s="143"/>
      <c r="O612" s="143"/>
      <c r="P612" s="143" t="s">
        <v>63</v>
      </c>
      <c r="Q612" s="143" t="s">
        <v>65</v>
      </c>
      <c r="R612" s="143">
        <v>63.5</v>
      </c>
      <c r="S612" s="143">
        <v>61</v>
      </c>
      <c r="T612" s="143" t="s">
        <v>85</v>
      </c>
      <c r="U612" s="143">
        <v>120</v>
      </c>
      <c r="V612" s="178" t="str">
        <f>CHOOSE(MATCH(U:U,{0,1,140,150,160,800000000}),"VACIO","140 y -","140-150","150-160","&gt;160","")</f>
        <v>140 y -</v>
      </c>
      <c r="W612" s="143">
        <v>60</v>
      </c>
      <c r="X612" s="178" t="str">
        <f>CHOOSE(MATCH(W:W,{0,1,90,120,800000000}),"VACIO","90 y -","90-120","&gt;120","")</f>
        <v>90 y -</v>
      </c>
      <c r="Y612" s="143" t="s">
        <v>63</v>
      </c>
      <c r="Z612" s="143" t="s">
        <v>65</v>
      </c>
      <c r="AA612" s="143" t="s">
        <v>65</v>
      </c>
      <c r="AB612" s="143" t="s">
        <v>65</v>
      </c>
      <c r="AC612" s="143" t="s">
        <v>72</v>
      </c>
      <c r="AD612" s="193" t="s">
        <v>73</v>
      </c>
      <c r="AE612" s="195"/>
      <c r="AF612" s="195"/>
      <c r="AG612" s="216"/>
      <c r="AH612" s="216" t="s">
        <v>81</v>
      </c>
      <c r="AI612" s="194">
        <v>42922</v>
      </c>
      <c r="AJ612" s="217">
        <v>102</v>
      </c>
      <c r="AK612" s="144">
        <v>43739</v>
      </c>
      <c r="AL612" s="143">
        <v>154</v>
      </c>
      <c r="AM612" s="143">
        <v>77</v>
      </c>
      <c r="AN612" s="178" t="str">
        <f>CHOOSE(MATCH(AM:AM,{0,1,100,800000000}),"VACIO","100 y -","100 y +","")</f>
        <v>100 y -</v>
      </c>
      <c r="AO612" s="143">
        <v>62</v>
      </c>
      <c r="AP612" s="143">
        <v>73</v>
      </c>
      <c r="AQ612" s="143"/>
      <c r="AR612" s="178" t="str">
        <f>CHOOSE(MATCH(AQ:AQ,{0,1,7,8,9,12,30}),"VACIO","7 y -","7-8","8-9","9-12","&gt;12","")</f>
        <v>VACIO</v>
      </c>
      <c r="AS612" s="143">
        <v>28</v>
      </c>
      <c r="AT612" s="178" t="str">
        <f>CHOOSE(MATCH(AS:AS,{0,0.1,30,80000000}),"VACIO","30 y -","30 y +","")</f>
        <v>30 y -</v>
      </c>
      <c r="AU612" s="143">
        <v>0.9</v>
      </c>
      <c r="AV612" s="236">
        <f>IFERROR(AS:AS/AU:AU,"")</f>
        <v>31.1111111111111</v>
      </c>
      <c r="AW612" s="178" t="str">
        <f>CHOOSE(MATCH(AV:AV,{0,0.1,30,80000000}),"VACIO","30 y -","30 y +","")</f>
        <v>30 y +</v>
      </c>
      <c r="AX612" s="242">
        <v>1</v>
      </c>
      <c r="AY612" s="178" t="str">
        <f ca="1">CHOOSE(MATCH(AX:AX,{0,1,15,30,45,60,80000000}),"VACIO","15 y -","15-29","30-44","45-59","60 y +","")</f>
        <v>15 y -</v>
      </c>
      <c r="AZ612" s="143" t="s">
        <v>155</v>
      </c>
      <c r="BA612" s="144"/>
      <c r="BB612" s="247" t="str">
        <f ca="1" t="shared" si="58"/>
        <v>No Vigente</v>
      </c>
      <c r="BC612" s="143"/>
      <c r="BD612" s="144">
        <v>43493</v>
      </c>
      <c r="BE612" s="144">
        <v>43678</v>
      </c>
      <c r="BF612" s="251" t="str">
        <f ca="1" t="shared" si="57"/>
        <v>activo</v>
      </c>
      <c r="BG612" s="196"/>
    </row>
    <row r="613" s="129" customFormat="1" ht="15" customHeight="1" spans="1:59">
      <c r="A613" s="145" t="s">
        <v>1626</v>
      </c>
      <c r="B613" s="146" t="s">
        <v>1627</v>
      </c>
      <c r="C613" s="146">
        <v>1328</v>
      </c>
      <c r="D613" s="147">
        <v>13555</v>
      </c>
      <c r="E613" s="175">
        <f ca="1" t="shared" si="53"/>
        <v>43990</v>
      </c>
      <c r="F613" s="176">
        <f ca="1" t="shared" si="55"/>
        <v>30435</v>
      </c>
      <c r="G613" s="177">
        <f ca="1" t="shared" si="56"/>
        <v>83</v>
      </c>
      <c r="H613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13" s="146">
        <v>1</v>
      </c>
      <c r="J613" s="147">
        <v>39727</v>
      </c>
      <c r="K613" s="146" t="s">
        <v>59</v>
      </c>
      <c r="L613" s="146" t="s">
        <v>102</v>
      </c>
      <c r="M613" s="146" t="s">
        <v>149</v>
      </c>
      <c r="N613" s="146" t="s">
        <v>62</v>
      </c>
      <c r="O613" s="146" t="s">
        <v>62</v>
      </c>
      <c r="P613" s="143" t="s">
        <v>63</v>
      </c>
      <c r="Q613" s="143" t="s">
        <v>63</v>
      </c>
      <c r="R613" s="146">
        <v>74</v>
      </c>
      <c r="S613" s="146">
        <v>65.5</v>
      </c>
      <c r="T613" s="146" t="s">
        <v>85</v>
      </c>
      <c r="U613" s="146">
        <v>162</v>
      </c>
      <c r="V613" s="178" t="str">
        <f>CHOOSE(MATCH(U:U,{0,1,140,150,160,800000000}),"VACIO","140 y -","140-150","150-160","&gt;160","")</f>
        <v>&gt;160</v>
      </c>
      <c r="W613" s="146">
        <v>74</v>
      </c>
      <c r="X613" s="178" t="str">
        <f>CHOOSE(MATCH(W:W,{0,1,90,120,800000000}),"VACIO","90 y -","90-120","&gt;120","")</f>
        <v>90 y -</v>
      </c>
      <c r="Y613" s="146" t="s">
        <v>63</v>
      </c>
      <c r="Z613" s="146" t="s">
        <v>65</v>
      </c>
      <c r="AA613" s="146" t="s">
        <v>65</v>
      </c>
      <c r="AB613" s="146" t="s">
        <v>63</v>
      </c>
      <c r="AC613" s="146" t="s">
        <v>72</v>
      </c>
      <c r="AD613" s="196" t="s">
        <v>73</v>
      </c>
      <c r="AE613" s="198" t="s">
        <v>1628</v>
      </c>
      <c r="AF613" s="197" t="s">
        <v>333</v>
      </c>
      <c r="AG613" s="219" t="s">
        <v>63</v>
      </c>
      <c r="AH613" s="219" t="s">
        <v>720</v>
      </c>
      <c r="AI613" s="198">
        <v>43668</v>
      </c>
      <c r="AJ613" s="218">
        <v>88</v>
      </c>
      <c r="AK613" s="147">
        <v>43864</v>
      </c>
      <c r="AL613" s="146">
        <v>258</v>
      </c>
      <c r="AM613" s="146">
        <v>148</v>
      </c>
      <c r="AN613" s="178" t="str">
        <f>CHOOSE(MATCH(AM:AM,{0,1,100,800000000}),"VACIO","100 y -","100 y +","")</f>
        <v>100 y +</v>
      </c>
      <c r="AO613" s="146">
        <v>49</v>
      </c>
      <c r="AP613" s="146">
        <v>340</v>
      </c>
      <c r="AQ613" s="146">
        <v>5.8</v>
      </c>
      <c r="AR613" s="178" t="str">
        <f>CHOOSE(MATCH(AQ:AQ,{0,1,7,8,9,12,30}),"VACIO","7 y -","7-8","8-9","9-12","&gt;12","")</f>
        <v>7 y -</v>
      </c>
      <c r="AS613" s="146">
        <v>0.5</v>
      </c>
      <c r="AT613" s="178" t="str">
        <f>CHOOSE(MATCH(AS:AS,{0,0.1,30,80000000}),"VACIO","30 y -","30 y +","")</f>
        <v>30 y -</v>
      </c>
      <c r="AU613" s="146">
        <v>1</v>
      </c>
      <c r="AV613" s="236">
        <v>1</v>
      </c>
      <c r="AW613" s="178" t="str">
        <f>CHOOSE(MATCH(AV:AV,{0,0.1,30,80000000}),"VACIO","30 y -","30 y +","")</f>
        <v>30 y -</v>
      </c>
      <c r="AX613" s="242">
        <v>52</v>
      </c>
      <c r="AY613" s="178" t="str">
        <f ca="1">CHOOSE(MATCH(AX:AX,{0,1,15,30,45,60,80000000}),"VACIO","15 y -","15-29","30-44","45-59","60 y +","")</f>
        <v>45-59</v>
      </c>
      <c r="AZ613" s="146"/>
      <c r="BA613" s="147">
        <v>43200</v>
      </c>
      <c r="BB613" s="247" t="str">
        <f ca="1" t="shared" si="58"/>
        <v>No Vigente</v>
      </c>
      <c r="BC613" s="146" t="s">
        <v>77</v>
      </c>
      <c r="BD613" s="147">
        <v>43900</v>
      </c>
      <c r="BE613" s="147">
        <v>43983</v>
      </c>
      <c r="BF613" s="251" t="str">
        <f ca="1" t="shared" si="57"/>
        <v>activo</v>
      </c>
      <c r="BG613" s="208"/>
    </row>
    <row r="614" s="129" customFormat="1" ht="15" customHeight="1" spans="1:59">
      <c r="A614" s="145" t="s">
        <v>1629</v>
      </c>
      <c r="B614" s="146" t="s">
        <v>1630</v>
      </c>
      <c r="C614" s="146">
        <v>4075</v>
      </c>
      <c r="D614" s="147">
        <v>19295</v>
      </c>
      <c r="E614" s="175">
        <f ca="1" t="shared" si="53"/>
        <v>43990</v>
      </c>
      <c r="F614" s="176">
        <f ca="1" t="shared" si="55"/>
        <v>24695</v>
      </c>
      <c r="G614" s="177">
        <f ca="1" t="shared" si="56"/>
        <v>67</v>
      </c>
      <c r="H61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14" s="146">
        <v>1</v>
      </c>
      <c r="J614" s="147">
        <v>40967</v>
      </c>
      <c r="K614" s="146" t="s">
        <v>59</v>
      </c>
      <c r="L614" s="146" t="s">
        <v>102</v>
      </c>
      <c r="M614" s="146" t="s">
        <v>1631</v>
      </c>
      <c r="N614" s="146" t="s">
        <v>62</v>
      </c>
      <c r="O614" s="146" t="s">
        <v>62</v>
      </c>
      <c r="P614" s="143" t="s">
        <v>63</v>
      </c>
      <c r="Q614" s="143" t="s">
        <v>63</v>
      </c>
      <c r="R614" s="146">
        <v>78.5</v>
      </c>
      <c r="S614" s="146">
        <v>73.5</v>
      </c>
      <c r="T614" s="146" t="s">
        <v>85</v>
      </c>
      <c r="U614" s="146">
        <v>135</v>
      </c>
      <c r="V614" s="178" t="str">
        <f>CHOOSE(MATCH(U:U,{0;1;140;150;160;800000000}),"VACIO","140 y -","140-150","150-160","&gt;160","")</f>
        <v>140 y -</v>
      </c>
      <c r="W614" s="146">
        <v>72</v>
      </c>
      <c r="X614" s="178" t="str">
        <f>CHOOSE(MATCH(W:W,{0,1,90,120,800000000}),"VACIO","90 y -","90-120","&gt;120","")</f>
        <v>90 y -</v>
      </c>
      <c r="Y614" s="146" t="s">
        <v>63</v>
      </c>
      <c r="Z614" s="146" t="s">
        <v>65</v>
      </c>
      <c r="AA614" s="146" t="s">
        <v>65</v>
      </c>
      <c r="AB614" s="146" t="s">
        <v>65</v>
      </c>
      <c r="AC614" s="146" t="s">
        <v>66</v>
      </c>
      <c r="AD614" s="196" t="s">
        <v>73</v>
      </c>
      <c r="AE614" s="198">
        <v>43728</v>
      </c>
      <c r="AF614" s="197" t="s">
        <v>73</v>
      </c>
      <c r="AG614" s="219" t="s">
        <v>63</v>
      </c>
      <c r="AH614" s="219" t="s">
        <v>1245</v>
      </c>
      <c r="AI614" s="198">
        <v>43871</v>
      </c>
      <c r="AJ614" s="218">
        <v>278</v>
      </c>
      <c r="AK614" s="147">
        <v>43636</v>
      </c>
      <c r="AL614" s="146">
        <v>219</v>
      </c>
      <c r="AM614" s="146">
        <v>106</v>
      </c>
      <c r="AN614" s="178" t="str">
        <f>CHOOSE(MATCH(AM:AM,{0,1,100,800000000}),"VACIO","100 y -","100 y +","")</f>
        <v>100 y +</v>
      </c>
      <c r="AO614" s="146">
        <v>49</v>
      </c>
      <c r="AP614" s="146">
        <v>317</v>
      </c>
      <c r="AQ614" s="146">
        <v>9</v>
      </c>
      <c r="AR614" s="178" t="str">
        <f>CHOOSE(MATCH(AQ:AQ,{0;1;7;8;9;12;30}),"VACIO","7 y -","7-8","8-9","9-12","&gt;12","")</f>
        <v>9-12</v>
      </c>
      <c r="AS614" s="146">
        <v>1</v>
      </c>
      <c r="AT614" s="178" t="str">
        <f>CHOOSE(MATCH(AS:AS,{0,0.1,30,80000000}),"VACIO","30 y -","30 y +","")</f>
        <v>30 y -</v>
      </c>
      <c r="AU614" s="146">
        <v>0.8</v>
      </c>
      <c r="AV614" s="236">
        <v>26</v>
      </c>
      <c r="AW614" s="178" t="str">
        <f>CHOOSE(MATCH(AV:AV,{0,0.1,30,80000000}),"VACIO","30 y -","30 y +","")</f>
        <v>30 y -</v>
      </c>
      <c r="AX614" s="242">
        <v>77</v>
      </c>
      <c r="AY614" s="178" t="str">
        <f ca="1">CHOOSE(MATCH(AX:AX,{0,1,15,30,45,60,80000000}),"VACIO","15 y -","15-29","30-44","45-59","60 y +","")</f>
        <v>60 y +</v>
      </c>
      <c r="AZ614" s="146" t="s">
        <v>76</v>
      </c>
      <c r="BA614" s="147">
        <v>42825</v>
      </c>
      <c r="BB614" s="247" t="str">
        <f ca="1" t="shared" si="58"/>
        <v>No Vigente</v>
      </c>
      <c r="BC614" s="146" t="s">
        <v>77</v>
      </c>
      <c r="BD614" s="147">
        <v>43871</v>
      </c>
      <c r="BE614" s="147">
        <v>43882</v>
      </c>
      <c r="BF614" s="251" t="str">
        <f ca="1" t="shared" si="57"/>
        <v>activo</v>
      </c>
      <c r="BG614" s="196"/>
    </row>
    <row r="615" s="129" customFormat="1" ht="15" customHeight="1" spans="1:59">
      <c r="A615" s="145" t="s">
        <v>1632</v>
      </c>
      <c r="B615" s="146" t="s">
        <v>1633</v>
      </c>
      <c r="C615" s="146">
        <v>2501</v>
      </c>
      <c r="D615" s="147">
        <v>18118</v>
      </c>
      <c r="E615" s="175">
        <f ca="1" t="shared" si="53"/>
        <v>43990</v>
      </c>
      <c r="F615" s="176">
        <f ca="1" t="shared" si="55"/>
        <v>25872</v>
      </c>
      <c r="G615" s="177">
        <f ca="1" t="shared" si="56"/>
        <v>70</v>
      </c>
      <c r="H61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15" s="146">
        <v>1</v>
      </c>
      <c r="J615" s="147">
        <v>39380</v>
      </c>
      <c r="K615" s="146" t="s">
        <v>59</v>
      </c>
      <c r="L615" s="146" t="s">
        <v>102</v>
      </c>
      <c r="M615" s="146" t="s">
        <v>1163</v>
      </c>
      <c r="N615" s="146" t="s">
        <v>62</v>
      </c>
      <c r="O615" s="146" t="s">
        <v>62</v>
      </c>
      <c r="P615" s="143" t="s">
        <v>63</v>
      </c>
      <c r="Q615" s="143" t="s">
        <v>63</v>
      </c>
      <c r="R615" s="146">
        <v>71.3</v>
      </c>
      <c r="S615" s="146">
        <v>65.5</v>
      </c>
      <c r="T615" s="146" t="s">
        <v>64</v>
      </c>
      <c r="U615" s="146">
        <v>140</v>
      </c>
      <c r="V615" s="178" t="str">
        <f>CHOOSE(MATCH(U:U,{0,1,140,150,160,800000000}),"VACIO","140 y -","140-150","150-160","&gt;160","")</f>
        <v>140-150</v>
      </c>
      <c r="W615" s="146">
        <v>88</v>
      </c>
      <c r="X615" s="178" t="str">
        <f>CHOOSE(MATCH(W:W,{0,1,90,120,800000000}),"VACIO","90 y -","90-120","&gt;120","")</f>
        <v>90 y -</v>
      </c>
      <c r="Y615" s="146" t="s">
        <v>442</v>
      </c>
      <c r="Z615" s="146" t="s">
        <v>63</v>
      </c>
      <c r="AA615" s="146" t="s">
        <v>65</v>
      </c>
      <c r="AB615" s="146" t="s">
        <v>65</v>
      </c>
      <c r="AC615" s="146" t="s">
        <v>72</v>
      </c>
      <c r="AD615" s="196" t="s">
        <v>73</v>
      </c>
      <c r="AE615" s="198">
        <v>43773</v>
      </c>
      <c r="AF615" s="197" t="s">
        <v>73</v>
      </c>
      <c r="AG615" s="219" t="s">
        <v>63</v>
      </c>
      <c r="AH615" s="219" t="s">
        <v>139</v>
      </c>
      <c r="AI615" s="198">
        <v>43454</v>
      </c>
      <c r="AJ615" s="218">
        <v>125</v>
      </c>
      <c r="AK615" s="144">
        <v>43678</v>
      </c>
      <c r="AL615" s="146">
        <v>131</v>
      </c>
      <c r="AM615" s="146">
        <v>61</v>
      </c>
      <c r="AN615" s="178" t="str">
        <f>CHOOSE(MATCH(AM:AM,{0,1,100,800000000}),"VACIO","100 y -","100 y +","")</f>
        <v>100 y -</v>
      </c>
      <c r="AO615" s="146">
        <v>42</v>
      </c>
      <c r="AP615" s="146">
        <v>138</v>
      </c>
      <c r="AQ615" s="146">
        <v>6</v>
      </c>
      <c r="AR615" s="178" t="str">
        <f>CHOOSE(MATCH(AQ:AQ,{0,1,7,8,9,12,30}),"VACIO","7 y -","7-8","8-9","9-12","&gt;12","")</f>
        <v>7 y -</v>
      </c>
      <c r="AS615" s="146">
        <v>8</v>
      </c>
      <c r="AT615" s="178" t="str">
        <f>CHOOSE(MATCH(AS:AS,{0,0.1,30,80000000}),"VACIO","30 y -","30 y +","")</f>
        <v>30 y -</v>
      </c>
      <c r="AU615" s="146">
        <v>0.6</v>
      </c>
      <c r="AV615" s="236"/>
      <c r="AW615" s="178" t="str">
        <f>CHOOSE(MATCH(AV:AV,{0,0.1,30,80000000}),"VACIO","30 y -","30 y +","")</f>
        <v>VACIO</v>
      </c>
      <c r="AX615" s="242">
        <v>93</v>
      </c>
      <c r="AY615" s="178" t="str">
        <f ca="1">CHOOSE(MATCH(AX:AX,{0,1,15,30,45,60,80000000}),"VACIO","15 y -","15-29","30-44","45-59","60 y +","")</f>
        <v>60 y +</v>
      </c>
      <c r="AZ615" s="146" t="s">
        <v>76</v>
      </c>
      <c r="BA615" s="147">
        <v>42802</v>
      </c>
      <c r="BB615" s="247" t="str">
        <f ca="1" t="shared" si="58"/>
        <v>No Vigente</v>
      </c>
      <c r="BC615" s="146" t="s">
        <v>77</v>
      </c>
      <c r="BD615" s="147">
        <v>43745</v>
      </c>
      <c r="BE615" s="144">
        <v>43891</v>
      </c>
      <c r="BF615" s="251" t="str">
        <f ca="1" t="shared" si="57"/>
        <v>activo</v>
      </c>
      <c r="BG615" s="196" t="s">
        <v>480</v>
      </c>
    </row>
    <row r="616" s="129" customFormat="1" ht="15" customHeight="1" spans="1:59">
      <c r="A616" s="145" t="s">
        <v>1634</v>
      </c>
      <c r="B616" s="146" t="s">
        <v>1635</v>
      </c>
      <c r="C616" s="146">
        <v>2896</v>
      </c>
      <c r="D616" s="147">
        <v>21742</v>
      </c>
      <c r="E616" s="175">
        <f ca="1" t="shared" si="53"/>
        <v>43990</v>
      </c>
      <c r="F616" s="176">
        <f ca="1" t="shared" si="55"/>
        <v>22248</v>
      </c>
      <c r="G616" s="177">
        <f ca="1" t="shared" si="56"/>
        <v>60</v>
      </c>
      <c r="H61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16" s="146">
        <v>1</v>
      </c>
      <c r="J616" s="147">
        <v>40875</v>
      </c>
      <c r="K616" s="146" t="s">
        <v>59</v>
      </c>
      <c r="L616" s="146" t="s">
        <v>102</v>
      </c>
      <c r="M616" s="146"/>
      <c r="N616" s="146" t="s">
        <v>62</v>
      </c>
      <c r="O616" s="146" t="s">
        <v>62</v>
      </c>
      <c r="P616" s="143" t="s">
        <v>63</v>
      </c>
      <c r="Q616" s="143" t="s">
        <v>63</v>
      </c>
      <c r="R616" s="146">
        <v>60.5</v>
      </c>
      <c r="S616" s="146">
        <v>58</v>
      </c>
      <c r="T616" s="146" t="s">
        <v>76</v>
      </c>
      <c r="U616" s="146">
        <v>134</v>
      </c>
      <c r="V616" s="178" t="str">
        <f>CHOOSE(MATCH(U:U,{0;1;140;150;160;800000000}),"VACIO","140 y -","140-150","150-160","&gt;160","")</f>
        <v>140 y -</v>
      </c>
      <c r="W616" s="146">
        <v>84</v>
      </c>
      <c r="X616" s="178" t="str">
        <f>CHOOSE(MATCH(W:W,{0,1,90,120,800000000}),"VACIO","90 y -","90-120","&gt;120","")</f>
        <v>90 y -</v>
      </c>
      <c r="Y616" s="146" t="s">
        <v>63</v>
      </c>
      <c r="Z616" s="146" t="s">
        <v>65</v>
      </c>
      <c r="AA616" s="146" t="s">
        <v>65</v>
      </c>
      <c r="AB616" s="146" t="s">
        <v>65</v>
      </c>
      <c r="AC616" s="146" t="s">
        <v>66</v>
      </c>
      <c r="AD616" s="196" t="s">
        <v>73</v>
      </c>
      <c r="AE616" s="198">
        <v>43816</v>
      </c>
      <c r="AF616" s="197" t="s">
        <v>74</v>
      </c>
      <c r="AG616" s="219" t="s">
        <v>63</v>
      </c>
      <c r="AH616" s="219"/>
      <c r="AI616" s="197"/>
      <c r="AJ616" s="218">
        <v>102</v>
      </c>
      <c r="AK616" s="147">
        <v>43550</v>
      </c>
      <c r="AL616" s="146">
        <v>145</v>
      </c>
      <c r="AM616" s="146">
        <v>72</v>
      </c>
      <c r="AN616" s="178" t="str">
        <f>CHOOSE(MATCH(AM:AM,{0;1;100;800000000}),"VACIO","100 y -","100 y +","")</f>
        <v>100 y -</v>
      </c>
      <c r="AO616" s="146">
        <v>51</v>
      </c>
      <c r="AP616" s="146">
        <v>111</v>
      </c>
      <c r="AQ616" s="146">
        <v>7.2</v>
      </c>
      <c r="AR616" s="178" t="str">
        <f>CHOOSE(MATCH(AQ:AQ,{0,1,7,8,9,12,30}),"VACIO","7 y -","7-8","8-9","9-12","&gt;12","")</f>
        <v>7-8</v>
      </c>
      <c r="AS616" s="146">
        <v>5</v>
      </c>
      <c r="AT616" s="178" t="str">
        <f>CHOOSE(MATCH(AS:AS,{0;0.1;30;80000000}),"VACIO","30 y -","30 y +","")</f>
        <v>30 y -</v>
      </c>
      <c r="AU616" s="146">
        <v>1</v>
      </c>
      <c r="AV616" s="236">
        <f>IFERROR(AS:AS/AU:AU,"")</f>
        <v>5</v>
      </c>
      <c r="AW616" s="178" t="str">
        <f>CHOOSE(MATCH(AV:AV,{0,0.1,30,80000000}),"VACIO","30 y -","30 y +","")</f>
        <v>30 y -</v>
      </c>
      <c r="AX616" s="242">
        <v>61</v>
      </c>
      <c r="AY616" s="178" t="str">
        <f ca="1">CHOOSE(MATCH(AX:AX,{0,1,15,30,45,60,80000000}),"VACIO","15 y -","15-29","30-44","45-59","60 y +","")</f>
        <v>60 y +</v>
      </c>
      <c r="AZ616" s="146"/>
      <c r="BA616" s="147">
        <v>42954</v>
      </c>
      <c r="BB616" s="247" t="str">
        <f ca="1" t="shared" si="58"/>
        <v>No Vigente</v>
      </c>
      <c r="BC616" s="146" t="s">
        <v>77</v>
      </c>
      <c r="BD616" s="147">
        <v>43920</v>
      </c>
      <c r="BE616" s="144">
        <v>44013</v>
      </c>
      <c r="BF616" s="251" t="str">
        <f ca="1" t="shared" si="57"/>
        <v>activo</v>
      </c>
      <c r="BG616" s="196"/>
    </row>
    <row r="617" s="52" customFormat="1" ht="15" customHeight="1" spans="1:59">
      <c r="A617" s="148" t="s">
        <v>1636</v>
      </c>
      <c r="B617" s="149" t="s">
        <v>1637</v>
      </c>
      <c r="C617" s="149">
        <v>865</v>
      </c>
      <c r="D617" s="150">
        <v>21134</v>
      </c>
      <c r="E617" s="175">
        <f ca="1" t="shared" si="53"/>
        <v>43990</v>
      </c>
      <c r="F617" s="176">
        <f ca="1" t="shared" si="55"/>
        <v>22856</v>
      </c>
      <c r="G617" s="64">
        <f ca="1" t="shared" si="56"/>
        <v>62</v>
      </c>
      <c r="H617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17" s="149">
        <v>1</v>
      </c>
      <c r="J617" s="150">
        <v>37568</v>
      </c>
      <c r="K617" s="149" t="s">
        <v>59</v>
      </c>
      <c r="L617" s="149" t="s">
        <v>60</v>
      </c>
      <c r="M617" s="149" t="s">
        <v>1638</v>
      </c>
      <c r="N617" s="149" t="s">
        <v>62</v>
      </c>
      <c r="O617" s="149" t="s">
        <v>62</v>
      </c>
      <c r="P617" s="56" t="s">
        <v>63</v>
      </c>
      <c r="Q617" s="56" t="s">
        <v>63</v>
      </c>
      <c r="R617" s="149">
        <v>58.3</v>
      </c>
      <c r="S617" s="149">
        <v>99</v>
      </c>
      <c r="T617" s="149" t="s">
        <v>85</v>
      </c>
      <c r="U617" s="149">
        <v>1</v>
      </c>
      <c r="V617" s="178" t="str">
        <f>CHOOSE(MATCH(U:U,{0,1,140,150,160,800000000}),"VACIO","140 y -","140-150","150-160","&gt;160","")</f>
        <v>140 y -</v>
      </c>
      <c r="W617" s="149">
        <v>89</v>
      </c>
      <c r="X617" s="178" t="str">
        <f>CHOOSE(MATCH(W:W,{0,1,90,120,800000000}),"VACIO","90 y -","90-120","&gt;120","")</f>
        <v>90 y -</v>
      </c>
      <c r="Y617" s="149" t="s">
        <v>63</v>
      </c>
      <c r="Z617" s="149" t="s">
        <v>65</v>
      </c>
      <c r="AA617" s="149" t="s">
        <v>65</v>
      </c>
      <c r="AB617" s="149" t="s">
        <v>63</v>
      </c>
      <c r="AC617" s="149" t="s">
        <v>72</v>
      </c>
      <c r="AD617" s="199" t="s">
        <v>67</v>
      </c>
      <c r="AE617" s="200"/>
      <c r="AF617" s="200"/>
      <c r="AG617" s="220" t="s">
        <v>63</v>
      </c>
      <c r="AH617" s="220"/>
      <c r="AI617" s="200"/>
      <c r="AJ617" s="221">
        <v>94</v>
      </c>
      <c r="AK617" s="150">
        <v>43509</v>
      </c>
      <c r="AL617" s="149">
        <v>174</v>
      </c>
      <c r="AM617" s="149">
        <v>106</v>
      </c>
      <c r="AN617" s="178" t="str">
        <f>CHOOSE(MATCH(AM:AM,{0,1,100,800000000}),"VACIO","100 y -","100 y +","")</f>
        <v>100 y +</v>
      </c>
      <c r="AO617" s="149">
        <v>43</v>
      </c>
      <c r="AP617" s="149">
        <v>125</v>
      </c>
      <c r="AQ617" s="149"/>
      <c r="AR617" s="178" t="str">
        <f>CHOOSE(MATCH(AQ:AQ,{0,1,7,8,9,12,30}),"VACIO","7 y -","7-8","8-9","9-12","&gt;12","")</f>
        <v>VACIO</v>
      </c>
      <c r="AS617" s="149">
        <v>12</v>
      </c>
      <c r="AT617" s="178" t="str">
        <f>CHOOSE(MATCH(AS:AS,{0,0.1,30,80000000}),"VACIO","30 y -","30 y +","")</f>
        <v>30 y -</v>
      </c>
      <c r="AU617" s="149">
        <v>0.7</v>
      </c>
      <c r="AV617" s="81"/>
      <c r="AW617" s="178" t="str">
        <f>CHOOSE(MATCH(AV:AV,{0,0.1,30,80000000}),"VACIO","30 y -","30 y +","")</f>
        <v>VACIO</v>
      </c>
      <c r="AX617" s="83">
        <v>80.7</v>
      </c>
      <c r="AY617" s="178" t="str">
        <f ca="1">CHOOSE(MATCH(AX:AX,{0,1,15,30,45,60,80000000}),"VACIO","15 y -","15-29","30-44","45-59","60 y +","")</f>
        <v>60 y +</v>
      </c>
      <c r="AZ617" s="149"/>
      <c r="BA617" s="150"/>
      <c r="BB617" s="85" t="str">
        <f ca="1" t="shared" si="58"/>
        <v>No Vigente</v>
      </c>
      <c r="BC617" s="149"/>
      <c r="BD617" s="150">
        <v>43851</v>
      </c>
      <c r="BE617" s="150">
        <v>43862</v>
      </c>
      <c r="BF617" s="252" t="str">
        <f ca="1" t="shared" si="57"/>
        <v>activo</v>
      </c>
      <c r="BG617" s="199"/>
    </row>
    <row r="618" s="129" customFormat="1" ht="15" customHeight="1" spans="1:59">
      <c r="A618" s="145" t="s">
        <v>1639</v>
      </c>
      <c r="B618" s="146" t="s">
        <v>1640</v>
      </c>
      <c r="C618" s="146">
        <v>876</v>
      </c>
      <c r="D618" s="147">
        <v>16838</v>
      </c>
      <c r="E618" s="175">
        <f ca="1" t="shared" si="53"/>
        <v>43990</v>
      </c>
      <c r="F618" s="176">
        <f ca="1" t="shared" si="55"/>
        <v>27152</v>
      </c>
      <c r="G618" s="177">
        <f ca="1" t="shared" si="56"/>
        <v>74</v>
      </c>
      <c r="H61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18" s="146">
        <v>1</v>
      </c>
      <c r="J618" s="147">
        <v>39310</v>
      </c>
      <c r="K618" s="146" t="s">
        <v>59</v>
      </c>
      <c r="L618" s="146" t="s">
        <v>60</v>
      </c>
      <c r="M618" s="146" t="s">
        <v>1641</v>
      </c>
      <c r="N618" s="146"/>
      <c r="O618" s="146"/>
      <c r="P618" s="146" t="s">
        <v>63</v>
      </c>
      <c r="Q618" s="146" t="s">
        <v>63</v>
      </c>
      <c r="R618" s="146">
        <v>66</v>
      </c>
      <c r="S618" s="146">
        <v>58</v>
      </c>
      <c r="T618" s="146" t="s">
        <v>76</v>
      </c>
      <c r="U618" s="146">
        <v>120</v>
      </c>
      <c r="V618" s="178" t="str">
        <f>CHOOSE(MATCH(U:U,{0,1,140,150,160,800000000}),"VACIO","140 y -","140-150","150-160","&gt;160","")</f>
        <v>140 y -</v>
      </c>
      <c r="W618" s="146">
        <v>60</v>
      </c>
      <c r="X618" s="178" t="str">
        <f>CHOOSE(MATCH(W:W,{0,1,90,120,800000000}),"VACIO","90 y -","90-120","&gt;120","")</f>
        <v>90 y -</v>
      </c>
      <c r="Y618" s="146" t="s">
        <v>63</v>
      </c>
      <c r="Z618" s="146" t="s">
        <v>65</v>
      </c>
      <c r="AA618" s="146" t="s">
        <v>63</v>
      </c>
      <c r="AB618" s="146" t="s">
        <v>65</v>
      </c>
      <c r="AC618" s="146" t="s">
        <v>72</v>
      </c>
      <c r="AD618" s="196" t="s">
        <v>67</v>
      </c>
      <c r="AE618" s="197"/>
      <c r="AF618" s="197"/>
      <c r="AG618" s="219" t="s">
        <v>63</v>
      </c>
      <c r="AH618" s="219" t="s">
        <v>81</v>
      </c>
      <c r="AI618" s="198">
        <v>43741</v>
      </c>
      <c r="AJ618" s="218">
        <v>85</v>
      </c>
      <c r="AK618" s="147">
        <v>43675</v>
      </c>
      <c r="AL618" s="146">
        <v>171</v>
      </c>
      <c r="AM618" s="146">
        <v>101</v>
      </c>
      <c r="AN618" s="178" t="str">
        <f>CHOOSE(MATCH(AM:AM,{0,1,100,800000000}),"VACIO","100 y -","100 y +","")</f>
        <v>100 y +</v>
      </c>
      <c r="AO618" s="146">
        <v>46</v>
      </c>
      <c r="AP618" s="146">
        <v>120</v>
      </c>
      <c r="AQ618" s="146"/>
      <c r="AR618" s="178" t="str">
        <f>CHOOSE(MATCH(AQ:AQ,{0,1,7,8,9,12,30}),"VACIO","7 y -","7-8","8-9","9-12","&gt;12","")</f>
        <v>VACIO</v>
      </c>
      <c r="AS618" s="146">
        <v>1</v>
      </c>
      <c r="AT618" s="178" t="str">
        <f>CHOOSE(MATCH(AS:AS,{0,0.1,30,80000000}),"VACIO","30 y -","30 y +","")</f>
        <v>30 y -</v>
      </c>
      <c r="AU618" s="146">
        <v>0.6</v>
      </c>
      <c r="AV618" s="236">
        <f>IFERROR(AS:AS/AU:AU,"")</f>
        <v>1.66666666666667</v>
      </c>
      <c r="AW618" s="178" t="str">
        <f>CHOOSE(MATCH(AV:AV,{0,0.1,30,80000000}),"VACIO","30 y -","30 y +","")</f>
        <v>30 y -</v>
      </c>
      <c r="AX618" s="242">
        <v>91.7</v>
      </c>
      <c r="AY618" s="178" t="str">
        <f ca="1">CHOOSE(MATCH(AX:AX,{0,1,15,30,45,60,80000000}),"VACIO","15 y -","15-29","30-44","45-59","60 y +","")</f>
        <v>60 y +</v>
      </c>
      <c r="AZ618" s="146" t="s">
        <v>76</v>
      </c>
      <c r="BA618" s="147"/>
      <c r="BB618" s="247" t="str">
        <f ca="1" t="shared" si="58"/>
        <v>No Vigente</v>
      </c>
      <c r="BC618" s="146"/>
      <c r="BD618" s="147">
        <v>43738</v>
      </c>
      <c r="BE618" s="147">
        <v>44013</v>
      </c>
      <c r="BF618" s="251" t="str">
        <f ca="1" t="shared" si="57"/>
        <v>activo</v>
      </c>
      <c r="BG618" s="196"/>
    </row>
    <row r="619" s="129" customFormat="1" ht="15" customHeight="1" spans="1:59">
      <c r="A619" s="145" t="s">
        <v>1642</v>
      </c>
      <c r="B619" s="146" t="s">
        <v>1643</v>
      </c>
      <c r="C619" s="146">
        <v>643</v>
      </c>
      <c r="D619" s="147">
        <v>21221</v>
      </c>
      <c r="E619" s="175">
        <f ca="1" t="shared" si="53"/>
        <v>43990</v>
      </c>
      <c r="F619" s="176">
        <f ca="1" t="shared" si="55"/>
        <v>22769</v>
      </c>
      <c r="G619" s="177">
        <f ca="1" t="shared" si="56"/>
        <v>62</v>
      </c>
      <c r="H61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19" s="146">
        <v>1</v>
      </c>
      <c r="J619" s="147">
        <v>41333</v>
      </c>
      <c r="K619" s="146" t="s">
        <v>59</v>
      </c>
      <c r="L619" s="146" t="s">
        <v>60</v>
      </c>
      <c r="M619" s="146" t="s">
        <v>124</v>
      </c>
      <c r="N619" s="146" t="s">
        <v>62</v>
      </c>
      <c r="O619" s="146" t="s">
        <v>62</v>
      </c>
      <c r="P619" s="143" t="s">
        <v>63</v>
      </c>
      <c r="Q619" s="143" t="s">
        <v>63</v>
      </c>
      <c r="R619" s="146">
        <v>99</v>
      </c>
      <c r="S619" s="146">
        <v>81.5</v>
      </c>
      <c r="T619" s="146" t="s">
        <v>64</v>
      </c>
      <c r="U619" s="146">
        <v>120</v>
      </c>
      <c r="V619" s="178" t="str">
        <f>CHOOSE(MATCH(U:U,{0,1,140,150,160,800000000}),"VACIO","140 y -","140-150","150-160","&gt;160","")</f>
        <v>140 y -</v>
      </c>
      <c r="W619" s="146">
        <v>82</v>
      </c>
      <c r="X619" s="178" t="str">
        <f>CHOOSE(MATCH(W:W,{0,1,90,120,800000000}),"VACIO","90 y -","90-120","&gt;120","")</f>
        <v>90 y -</v>
      </c>
      <c r="Y619" s="146" t="s">
        <v>63</v>
      </c>
      <c r="Z619" s="146" t="s">
        <v>65</v>
      </c>
      <c r="AA619" s="146" t="s">
        <v>63</v>
      </c>
      <c r="AB619" s="146" t="s">
        <v>65</v>
      </c>
      <c r="AC619" s="146" t="s">
        <v>72</v>
      </c>
      <c r="AD619" s="196" t="s">
        <v>73</v>
      </c>
      <c r="AE619" s="198"/>
      <c r="AF619" s="197"/>
      <c r="AG619" s="219"/>
      <c r="AH619" s="219"/>
      <c r="AI619" s="197"/>
      <c r="AJ619" s="218">
        <v>91</v>
      </c>
      <c r="AK619" s="147">
        <v>43784</v>
      </c>
      <c r="AL619" s="146">
        <v>141</v>
      </c>
      <c r="AM619" s="146">
        <v>59.6</v>
      </c>
      <c r="AN619" s="178" t="str">
        <f>CHOOSE(MATCH(AM:AM,{0,1,100,800000000}),"VACIO","100 y -","100 y +","")</f>
        <v>100 y -</v>
      </c>
      <c r="AO619" s="146">
        <v>48</v>
      </c>
      <c r="AP619" s="146">
        <v>82</v>
      </c>
      <c r="AQ619" s="146"/>
      <c r="AR619" s="178" t="str">
        <f>CHOOSE(MATCH(AQ:AQ,{0,1,7,8,9,12,30}),"VACIO","7 y -","7-8","8-9","9-12","&gt;12","")</f>
        <v>VACIO</v>
      </c>
      <c r="AS619" s="146">
        <v>1</v>
      </c>
      <c r="AT619" s="178" t="str">
        <f>CHOOSE(MATCH(AS:AS,{0,0.1,30,80000000}),"VACIO","30 y -","30 y +","")</f>
        <v>30 y -</v>
      </c>
      <c r="AU619" s="146">
        <v>0.7</v>
      </c>
      <c r="AV619" s="236">
        <v>1.17</v>
      </c>
      <c r="AW619" s="178" t="str">
        <f>CHOOSE(MATCH(AV:AV,{0,0.1,30,80000000}),"VACIO","30 y -","30 y +","")</f>
        <v>30 y -</v>
      </c>
      <c r="AX619" s="242">
        <v>69</v>
      </c>
      <c r="AY619" s="178" t="str">
        <f ca="1">CHOOSE(MATCH(AX:AX,{0,1,15,30,45,60,80000000}),"VACIO","15 y -","15-29","30-44","45-59","60 y +","")</f>
        <v>60 y +</v>
      </c>
      <c r="AZ619" s="146" t="s">
        <v>76</v>
      </c>
      <c r="BA619" s="147"/>
      <c r="BB619" s="247" t="str">
        <f ca="1" t="shared" si="58"/>
        <v>No Vigente</v>
      </c>
      <c r="BC619" s="146"/>
      <c r="BD619" s="147">
        <v>43853</v>
      </c>
      <c r="BE619" s="147">
        <v>44013</v>
      </c>
      <c r="BF619" s="251" t="str">
        <f ca="1" t="shared" si="57"/>
        <v>activo</v>
      </c>
      <c r="BG619" s="196"/>
    </row>
    <row r="620" s="129" customFormat="1" ht="15" customHeight="1" spans="1:59">
      <c r="A620" s="145" t="s">
        <v>1644</v>
      </c>
      <c r="B620" s="146" t="s">
        <v>1645</v>
      </c>
      <c r="C620" s="146">
        <v>3904</v>
      </c>
      <c r="D620" s="147">
        <v>17166</v>
      </c>
      <c r="E620" s="175">
        <f ca="1" t="shared" si="53"/>
        <v>43990</v>
      </c>
      <c r="F620" s="176">
        <f ca="1" t="shared" si="55"/>
        <v>26824</v>
      </c>
      <c r="G620" s="177">
        <f ca="1" t="shared" si="56"/>
        <v>73</v>
      </c>
      <c r="H62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20" s="146">
        <v>1</v>
      </c>
      <c r="J620" s="147">
        <v>39469</v>
      </c>
      <c r="K620" s="146" t="s">
        <v>101</v>
      </c>
      <c r="L620" s="146" t="s">
        <v>60</v>
      </c>
      <c r="M620" s="146" t="s">
        <v>719</v>
      </c>
      <c r="N620" s="146" t="s">
        <v>62</v>
      </c>
      <c r="O620" s="146" t="s">
        <v>89</v>
      </c>
      <c r="P620" s="143" t="s">
        <v>63</v>
      </c>
      <c r="Q620" s="143" t="s">
        <v>63</v>
      </c>
      <c r="R620" s="146">
        <v>85</v>
      </c>
      <c r="S620" s="146">
        <v>103.5</v>
      </c>
      <c r="T620" s="146" t="s">
        <v>64</v>
      </c>
      <c r="U620" s="146">
        <v>140</v>
      </c>
      <c r="V620" s="178" t="str">
        <f>CHOOSE(MATCH(U:U,{0,1,140,150,160,800000000}),"VACIO","140 y -","140-150","150-160","&gt;160","")</f>
        <v>140-150</v>
      </c>
      <c r="W620" s="146">
        <v>80</v>
      </c>
      <c r="X620" s="178" t="str">
        <f>CHOOSE(MATCH(W:W,{0,1,90,120,800000000}),"VACIO","90 y -","90-120","&gt;120","")</f>
        <v>90 y -</v>
      </c>
      <c r="Y620" s="146" t="s">
        <v>63</v>
      </c>
      <c r="Z620" s="146" t="s">
        <v>65</v>
      </c>
      <c r="AA620" s="146" t="s">
        <v>65</v>
      </c>
      <c r="AB620" s="146" t="s">
        <v>65</v>
      </c>
      <c r="AC620" s="146" t="s">
        <v>66</v>
      </c>
      <c r="AD620" s="196" t="s">
        <v>67</v>
      </c>
      <c r="AE620" s="197"/>
      <c r="AF620" s="197"/>
      <c r="AG620" s="219" t="s">
        <v>63</v>
      </c>
      <c r="AH620" s="219" t="s">
        <v>144</v>
      </c>
      <c r="AI620" s="198">
        <v>43461</v>
      </c>
      <c r="AJ620" s="218">
        <v>98</v>
      </c>
      <c r="AK620" s="147">
        <v>43427</v>
      </c>
      <c r="AL620" s="146">
        <v>133</v>
      </c>
      <c r="AM620" s="146">
        <v>70</v>
      </c>
      <c r="AN620" s="178" t="str">
        <f>CHOOSE(MATCH(AM:AM,{0,1,100,800000000}),"VACIO","100 y -","100 y +","")</f>
        <v>100 y -</v>
      </c>
      <c r="AO620" s="146">
        <v>42</v>
      </c>
      <c r="AP620" s="146">
        <v>104</v>
      </c>
      <c r="AQ620" s="146">
        <v>6.7</v>
      </c>
      <c r="AR620" s="178" t="str">
        <f>CHOOSE(MATCH(AQ:AQ,{0,1,7,8,9,12,30}),"VACIO","7 y -","7-8","8-9","9-12","&gt;12","")</f>
        <v>7 y -</v>
      </c>
      <c r="AS620" s="146">
        <v>18</v>
      </c>
      <c r="AT620" s="178" t="str">
        <f>CHOOSE(MATCH(AS:AS,{0,0.1,30,80000000}),"VACIO","30 y -","30 y +","")</f>
        <v>30 y -</v>
      </c>
      <c r="AU620" s="146">
        <v>1.1</v>
      </c>
      <c r="AV620" s="236">
        <v>55</v>
      </c>
      <c r="AW620" s="178" t="str">
        <f>CHOOSE(MATCH(AV:AV,{0,0.1,30,80000000}),"VACIO","30 y -","30 y +","")</f>
        <v>30 y +</v>
      </c>
      <c r="AX620" s="242">
        <v>67.2</v>
      </c>
      <c r="AY620" s="178" t="str">
        <f ca="1">CHOOSE(MATCH(AX:AX,{0,1,15,30,45,60,80000000}),"VACIO","15 y -","15-29","30-44","45-59","60 y +","")</f>
        <v>60 y +</v>
      </c>
      <c r="AZ620" s="146"/>
      <c r="BA620" s="147"/>
      <c r="BB620" s="247" t="str">
        <f ca="1" t="shared" si="58"/>
        <v>No Vigente</v>
      </c>
      <c r="BC620" s="146"/>
      <c r="BD620" s="147">
        <v>43752</v>
      </c>
      <c r="BE620" s="147">
        <v>43891</v>
      </c>
      <c r="BF620" s="251" t="str">
        <f ca="1" t="shared" si="57"/>
        <v>activo</v>
      </c>
      <c r="BG620" s="196"/>
    </row>
    <row r="621" s="129" customFormat="1" ht="3" customHeight="1" spans="1:59">
      <c r="A621" s="145" t="s">
        <v>1646</v>
      </c>
      <c r="B621" s="146" t="s">
        <v>1647</v>
      </c>
      <c r="C621" s="146">
        <v>3456</v>
      </c>
      <c r="D621" s="147">
        <v>14256</v>
      </c>
      <c r="E621" s="175">
        <f ca="1" t="shared" si="53"/>
        <v>43990</v>
      </c>
      <c r="F621" s="176">
        <f ca="1" t="shared" si="55"/>
        <v>29734</v>
      </c>
      <c r="G621" s="177">
        <f ca="1" t="shared" si="56"/>
        <v>81</v>
      </c>
      <c r="H62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21" s="146">
        <v>1</v>
      </c>
      <c r="J621" s="147">
        <v>39476</v>
      </c>
      <c r="K621" s="146" t="s">
        <v>59</v>
      </c>
      <c r="L621" s="146" t="s">
        <v>60</v>
      </c>
      <c r="M621" s="146" t="s">
        <v>1648</v>
      </c>
      <c r="N621" s="146"/>
      <c r="O621" s="146"/>
      <c r="P621" s="143" t="s">
        <v>63</v>
      </c>
      <c r="Q621" s="143" t="s">
        <v>63</v>
      </c>
      <c r="R621" s="146">
        <v>61</v>
      </c>
      <c r="S621" s="146">
        <v>47</v>
      </c>
      <c r="T621" s="146" t="s">
        <v>71</v>
      </c>
      <c r="U621" s="146">
        <v>130</v>
      </c>
      <c r="V621" s="178" t="str">
        <f>CHOOSE(MATCH(U:U,{0;1;140;150;160;800000000}),"VACIO","140 y -","140-150","150-160","&gt;160","")</f>
        <v>140 y -</v>
      </c>
      <c r="W621" s="146">
        <v>70</v>
      </c>
      <c r="X621" s="178" t="str">
        <f>CHOOSE(MATCH(W:W,{0,1,90,120,800000000}),"VACIO","90 y -","90-120","&gt;120","")</f>
        <v>90 y -</v>
      </c>
      <c r="Y621" s="146" t="s">
        <v>63</v>
      </c>
      <c r="Z621" s="146" t="s">
        <v>63</v>
      </c>
      <c r="AA621" s="146" t="s">
        <v>65</v>
      </c>
      <c r="AB621" s="146" t="s">
        <v>65</v>
      </c>
      <c r="AC621" s="146" t="s">
        <v>72</v>
      </c>
      <c r="AD621" s="196" t="s">
        <v>73</v>
      </c>
      <c r="AE621" s="197"/>
      <c r="AF621" s="197"/>
      <c r="AG621" s="219"/>
      <c r="AH621" s="219"/>
      <c r="AI621" s="197"/>
      <c r="AJ621" s="218">
        <v>85</v>
      </c>
      <c r="AK621" s="147">
        <v>42506</v>
      </c>
      <c r="AL621" s="146">
        <v>144</v>
      </c>
      <c r="AM621" s="146">
        <v>82</v>
      </c>
      <c r="AN621" s="178" t="str">
        <f>CHOOSE(MATCH(AM:AM,{0,1,100,800000000}),"VACIO","100 y -","100 y +","")</f>
        <v>100 y -</v>
      </c>
      <c r="AO621" s="146">
        <v>31</v>
      </c>
      <c r="AP621" s="146">
        <v>113</v>
      </c>
      <c r="AQ621" s="146"/>
      <c r="AR621" s="178" t="str">
        <f>CHOOSE(MATCH(AQ:AQ,{0,1,7,8,9,12,30}),"VACIO","7 y -","7-8","8-9","9-12","&gt;12","")</f>
        <v>VACIO</v>
      </c>
      <c r="AS621" s="146"/>
      <c r="AT621" s="178" t="str">
        <f>CHOOSE(MATCH(AS:AS,{0,0.1,30,80000000}),"VACIO","30 y -","30 y +","")</f>
        <v>VACIO</v>
      </c>
      <c r="AU621" s="146">
        <v>0.8</v>
      </c>
      <c r="AV621" s="236"/>
      <c r="AW621" s="178" t="str">
        <f>CHOOSE(MATCH(AV:AV,{0;0.1;30;80000000}),"VACIO","30 y -","30 y +","")</f>
        <v>VACIO</v>
      </c>
      <c r="AX621" s="242">
        <v>71.1</v>
      </c>
      <c r="AY621" s="178" t="str">
        <f ca="1">CHOOSE(MATCH(AX:AX,{0,1,15,30,45,60,80000000}),"VACIO","15 y -","15-29","30-44","45-59","60 y +","")</f>
        <v>60 y +</v>
      </c>
      <c r="AZ621" s="146" t="s">
        <v>155</v>
      </c>
      <c r="BA621" s="147"/>
      <c r="BB621" s="247" t="str">
        <f ca="1" t="shared" si="58"/>
        <v>No Vigente</v>
      </c>
      <c r="BC621" s="146"/>
      <c r="BD621" s="147">
        <v>42900</v>
      </c>
      <c r="BE621" s="147">
        <v>43326</v>
      </c>
      <c r="BF621" s="251" t="str">
        <f ca="1" t="shared" si="57"/>
        <v>pasivo</v>
      </c>
      <c r="BG621" s="196" t="s">
        <v>229</v>
      </c>
    </row>
    <row r="622" s="129" customFormat="1" ht="15" customHeight="1" spans="1:59">
      <c r="A622" s="378" t="s">
        <v>1649</v>
      </c>
      <c r="B622" s="379" t="s">
        <v>1650</v>
      </c>
      <c r="C622" s="379">
        <v>2334</v>
      </c>
      <c r="D622" s="380">
        <v>23306</v>
      </c>
      <c r="E622" s="175">
        <f ca="1" t="shared" si="53"/>
        <v>43990</v>
      </c>
      <c r="F622" s="176">
        <f ca="1" t="shared" si="55"/>
        <v>20684</v>
      </c>
      <c r="G622" s="177">
        <f ca="1" t="shared" si="56"/>
        <v>56</v>
      </c>
      <c r="H62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22" s="382">
        <v>1</v>
      </c>
      <c r="J622" s="383">
        <v>38888</v>
      </c>
      <c r="K622" s="382" t="s">
        <v>59</v>
      </c>
      <c r="L622" s="382" t="s">
        <v>60</v>
      </c>
      <c r="M622" s="384" t="s">
        <v>61</v>
      </c>
      <c r="N622" s="384"/>
      <c r="O622" s="384"/>
      <c r="P622" s="384" t="s">
        <v>63</v>
      </c>
      <c r="Q622" s="384" t="s">
        <v>63</v>
      </c>
      <c r="R622" s="382">
        <v>66.5</v>
      </c>
      <c r="S622" s="382">
        <v>63.5</v>
      </c>
      <c r="T622" s="382" t="s">
        <v>76</v>
      </c>
      <c r="U622" s="382">
        <v>130</v>
      </c>
      <c r="V622" s="178" t="str">
        <f>CHOOSE(MATCH(U:U,{0,1,140,150,160,800000000}),"VACIO","140 y -","140-150","150-160","&gt;160","")</f>
        <v>140 y -</v>
      </c>
      <c r="W622" s="382">
        <v>70</v>
      </c>
      <c r="X622" s="178" t="str">
        <f>CHOOSE(MATCH(W:W,{0,1,90,120,800000000}),"VACIO","90 y -","90-120","&gt;120","")</f>
        <v>90 y -</v>
      </c>
      <c r="Y622" s="384" t="s">
        <v>63</v>
      </c>
      <c r="Z622" s="382" t="s">
        <v>65</v>
      </c>
      <c r="AA622" s="382" t="s">
        <v>63</v>
      </c>
      <c r="AB622" s="382" t="s">
        <v>63</v>
      </c>
      <c r="AC622" s="382" t="s">
        <v>72</v>
      </c>
      <c r="AD622" s="385" t="s">
        <v>74</v>
      </c>
      <c r="AE622" s="384"/>
      <c r="AF622" s="384"/>
      <c r="AG622" s="384"/>
      <c r="AH622" s="384"/>
      <c r="AI622" s="195"/>
      <c r="AJ622" s="384">
        <v>102</v>
      </c>
      <c r="AK622" s="383">
        <v>42985</v>
      </c>
      <c r="AL622" s="384">
        <v>177</v>
      </c>
      <c r="AM622" s="384">
        <v>126.4</v>
      </c>
      <c r="AN622" s="178" t="str">
        <f>CHOOSE(MATCH(AM:AM,{0,1,100,800000000}),"VACIO","100 y -","100 y +","")</f>
        <v>100 y +</v>
      </c>
      <c r="AO622" s="384">
        <v>35</v>
      </c>
      <c r="AP622" s="384">
        <v>78</v>
      </c>
      <c r="AQ622" s="384"/>
      <c r="AR622" s="178" t="str">
        <f>CHOOSE(MATCH(AQ:AQ,{0,1,7,8,9,12,30}),"VACIO","7 y -","7-8","8-9","9-12","&gt;12","")</f>
        <v>VACIO</v>
      </c>
      <c r="AS622" s="384">
        <v>5</v>
      </c>
      <c r="AT622" s="178" t="str">
        <f>CHOOSE(MATCH(AS:AS,{0;0.1;30;80000000}),"VACIO","30 y -","30 y +","")</f>
        <v>30 y -</v>
      </c>
      <c r="AU622" s="384">
        <v>0.7</v>
      </c>
      <c r="AV622" s="386">
        <f>IFERROR(AS:AS/AU:AU,"")</f>
        <v>7.14285714285714</v>
      </c>
      <c r="AW622" s="178" t="str">
        <f>CHOOSE(MATCH(AV:AV,{0,0.1,30,80000000}),"VACIO","30 y -","30 y +","")</f>
        <v>30 y -</v>
      </c>
      <c r="AX622" s="387">
        <v>98</v>
      </c>
      <c r="AY622" s="178" t="str">
        <f ca="1">CHOOSE(MATCH(AX:AX,{0,1,15,30,45,60,80000000}),"VACIO","15 y -","15-29","30-44","45-59","60 y +","")</f>
        <v>60 y +</v>
      </c>
      <c r="AZ622" s="384"/>
      <c r="BA622" s="383"/>
      <c r="BB622" s="247" t="str">
        <f ca="1" t="shared" si="58"/>
        <v>No Vigente</v>
      </c>
      <c r="BC622" s="384"/>
      <c r="BD622" s="383">
        <v>43018</v>
      </c>
      <c r="BE622" s="383">
        <v>43374</v>
      </c>
      <c r="BF622" s="251" t="str">
        <f ca="1" t="shared" si="57"/>
        <v>pasivo</v>
      </c>
      <c r="BG622" s="384"/>
    </row>
    <row r="623" s="52" customFormat="1" ht="15" customHeight="1" spans="1:59">
      <c r="A623" s="55" t="s">
        <v>1651</v>
      </c>
      <c r="B623" s="56" t="s">
        <v>1652</v>
      </c>
      <c r="C623" s="56">
        <v>101</v>
      </c>
      <c r="D623" s="57">
        <v>23274</v>
      </c>
      <c r="E623" s="175">
        <f ca="1" t="shared" si="53"/>
        <v>43990</v>
      </c>
      <c r="F623" s="176">
        <f ca="1" t="shared" si="55"/>
        <v>20716</v>
      </c>
      <c r="G623" s="64">
        <f ca="1" t="shared" si="56"/>
        <v>56</v>
      </c>
      <c r="H623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23" s="56">
        <v>1</v>
      </c>
      <c r="J623" s="57">
        <v>42317</v>
      </c>
      <c r="K623" s="56" t="s">
        <v>59</v>
      </c>
      <c r="L623" s="56" t="s">
        <v>60</v>
      </c>
      <c r="M623" s="56"/>
      <c r="N623" s="56" t="s">
        <v>62</v>
      </c>
      <c r="O623" s="56" t="s">
        <v>62</v>
      </c>
      <c r="P623" s="56" t="s">
        <v>63</v>
      </c>
      <c r="Q623" s="56" t="s">
        <v>63</v>
      </c>
      <c r="R623" s="56">
        <v>73</v>
      </c>
      <c r="S623" s="56">
        <v>74.5</v>
      </c>
      <c r="T623" s="56" t="s">
        <v>85</v>
      </c>
      <c r="U623" s="56">
        <v>102</v>
      </c>
      <c r="V623" s="178" t="str">
        <f>CHOOSE(MATCH(U:U,{0,1,140,150,160,800000000}),"VACIO","140 y -","140-150","150-160","&gt;160","")</f>
        <v>140 y -</v>
      </c>
      <c r="W623" s="56">
        <v>62</v>
      </c>
      <c r="X623" s="178" t="str">
        <f>CHOOSE(MATCH(W:W,{0,1,90,120,800000000}),"VACIO","90 y -","90-120","&gt;120","")</f>
        <v>90 y -</v>
      </c>
      <c r="Y623" s="56" t="s">
        <v>63</v>
      </c>
      <c r="Z623" s="56" t="s">
        <v>65</v>
      </c>
      <c r="AA623" s="56" t="s">
        <v>63</v>
      </c>
      <c r="AB623" s="56" t="s">
        <v>63</v>
      </c>
      <c r="AC623" s="56" t="s">
        <v>72</v>
      </c>
      <c r="AD623" s="72" t="s">
        <v>74</v>
      </c>
      <c r="AE623" s="73"/>
      <c r="AF623" s="73"/>
      <c r="AG623" s="78" t="s">
        <v>63</v>
      </c>
      <c r="AH623" s="78"/>
      <c r="AI623" s="73"/>
      <c r="AJ623" s="79">
        <v>99</v>
      </c>
      <c r="AK623" s="57">
        <v>43256</v>
      </c>
      <c r="AL623" s="56">
        <v>187</v>
      </c>
      <c r="AM623" s="56">
        <v>111</v>
      </c>
      <c r="AN623" s="178" t="str">
        <f>CHOOSE(MATCH(AM:AM,{0,1,100,800000000}),"VACIO","100 y -","100 y +","")</f>
        <v>100 y +</v>
      </c>
      <c r="AO623" s="56">
        <v>45</v>
      </c>
      <c r="AP623" s="56">
        <v>157</v>
      </c>
      <c r="AQ623" s="56"/>
      <c r="AR623" s="178" t="str">
        <f>CHOOSE(MATCH(AQ:AQ,{0,1,7,8,9,12,30}),"VACIO","7 y -","7-8","8-9","9-12","&gt;12","")</f>
        <v>VACIO</v>
      </c>
      <c r="AS623" s="56"/>
      <c r="AT623" s="178" t="str">
        <f>CHOOSE(MATCH(AS:AS,{0,0.1,30,80000000}),"VACIO","30 y -","30 y +","")</f>
        <v>VACIO</v>
      </c>
      <c r="AU623" s="56">
        <v>0.7</v>
      </c>
      <c r="AV623" s="81"/>
      <c r="AW623" s="178" t="str">
        <f>CHOOSE(MATCH(AV:AV,{0,0.1,30,80000000}),"VACIO","30 y -","30 y +","")</f>
        <v>VACIO</v>
      </c>
      <c r="AX623" s="83">
        <v>103</v>
      </c>
      <c r="AY623" s="178" t="str">
        <f ca="1">CHOOSE(MATCH(AX:AX,{0,1,15,30,45,60,80000000}),"VACIO","15 y -","15-29","30-44","45-59","60 y +","")</f>
        <v>60 y +</v>
      </c>
      <c r="AZ623" s="56"/>
      <c r="BA623" s="57"/>
      <c r="BB623" s="85" t="str">
        <f ca="1" t="shared" si="58"/>
        <v>No Vigente</v>
      </c>
      <c r="BC623" s="56"/>
      <c r="BD623" s="57">
        <v>43668</v>
      </c>
      <c r="BE623" s="57">
        <v>43770</v>
      </c>
      <c r="BF623" s="252" t="str">
        <f ca="1" t="shared" si="57"/>
        <v>activo</v>
      </c>
      <c r="BG623" s="72"/>
    </row>
    <row r="624" s="129" customFormat="1" ht="15" customHeight="1" spans="1:59">
      <c r="A624" s="145" t="s">
        <v>1653</v>
      </c>
      <c r="B624" s="146" t="s">
        <v>1654</v>
      </c>
      <c r="C624" s="146">
        <v>512</v>
      </c>
      <c r="D624" s="147">
        <v>21106</v>
      </c>
      <c r="E624" s="175">
        <f ca="1" t="shared" si="53"/>
        <v>43990</v>
      </c>
      <c r="F624" s="176">
        <f ca="1" t="shared" si="55"/>
        <v>22884</v>
      </c>
      <c r="G624" s="177">
        <f ca="1" t="shared" si="56"/>
        <v>62</v>
      </c>
      <c r="H62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24" s="146">
        <v>1</v>
      </c>
      <c r="J624" s="147">
        <v>38236</v>
      </c>
      <c r="K624" s="146" t="s">
        <v>59</v>
      </c>
      <c r="L624" s="146" t="s">
        <v>60</v>
      </c>
      <c r="M624" s="146" t="s">
        <v>1655</v>
      </c>
      <c r="N624" s="146" t="s">
        <v>62</v>
      </c>
      <c r="O624" s="146" t="s">
        <v>89</v>
      </c>
      <c r="P624" s="146" t="s">
        <v>63</v>
      </c>
      <c r="Q624" s="146" t="s">
        <v>63</v>
      </c>
      <c r="R624" s="146">
        <v>85.6</v>
      </c>
      <c r="S624" s="146">
        <v>87.5</v>
      </c>
      <c r="T624" s="146" t="s">
        <v>64</v>
      </c>
      <c r="U624" s="146">
        <v>122</v>
      </c>
      <c r="V624" s="178" t="str">
        <f>CHOOSE(MATCH(U:U,{0,1,140,150,160,800000000}),"VACIO","140 y -","140-150","150-160","&gt;160","")</f>
        <v>140 y -</v>
      </c>
      <c r="W624" s="146">
        <v>70</v>
      </c>
      <c r="X624" s="178" t="str">
        <f>CHOOSE(MATCH(W:W,{0,1,90,120,800000000}),"VACIO","90 y -","90-120","&gt;120","")</f>
        <v>90 y -</v>
      </c>
      <c r="Y624" s="146" t="s">
        <v>63</v>
      </c>
      <c r="Z624" s="146" t="s">
        <v>65</v>
      </c>
      <c r="AA624" s="146" t="s">
        <v>65</v>
      </c>
      <c r="AB624" s="146" t="s">
        <v>63</v>
      </c>
      <c r="AC624" s="146" t="s">
        <v>72</v>
      </c>
      <c r="AD624" s="196" t="s">
        <v>73</v>
      </c>
      <c r="AE624" s="198"/>
      <c r="AF624" s="197"/>
      <c r="AG624" s="219" t="s">
        <v>63</v>
      </c>
      <c r="AH624" s="219"/>
      <c r="AI624" s="197"/>
      <c r="AJ624" s="218">
        <v>113</v>
      </c>
      <c r="AK624" s="147">
        <v>43630</v>
      </c>
      <c r="AL624" s="146">
        <v>201</v>
      </c>
      <c r="AM624" s="146">
        <v>106</v>
      </c>
      <c r="AN624" s="178" t="str">
        <f>CHOOSE(MATCH(AM:AM,{0,1,100,800000000}),"VACIO","100 y -","100 y +","")</f>
        <v>100 y +</v>
      </c>
      <c r="AO624" s="146">
        <v>41</v>
      </c>
      <c r="AP624" s="146">
        <v>270</v>
      </c>
      <c r="AQ624" s="146"/>
      <c r="AR624" s="178" t="str">
        <f>CHOOSE(MATCH(AQ:AQ,{0,1,7,8,9,12,30}),"VACIO","7 y -","7-8","8-9","9-12","&gt;12","")</f>
        <v>VACIO</v>
      </c>
      <c r="AS624" s="146"/>
      <c r="AT624" s="178" t="str">
        <f>CHOOSE(MATCH(AS:AS,{0,0.1,30,80000000}),"VACIO","30 y -","30 y +","")</f>
        <v>VACIO</v>
      </c>
      <c r="AU624" s="146">
        <v>2.3</v>
      </c>
      <c r="AV624" s="236">
        <v>14.7</v>
      </c>
      <c r="AW624" s="178" t="str">
        <f>CHOOSE(MATCH(AV:AV,{0,0.1,30,80000000}),"VACIO","30 y -","30 y +","")</f>
        <v>30 y -</v>
      </c>
      <c r="AX624" s="242">
        <v>22</v>
      </c>
      <c r="AY624" s="178" t="str">
        <f ca="1">CHOOSE(MATCH(AX:AX,{0;1;15;30;45;60;80000000}),"VACIO","15 y -","15-29","30-44","45-59","60 y +","")</f>
        <v>15-29</v>
      </c>
      <c r="AZ624" s="146"/>
      <c r="BA624" s="147"/>
      <c r="BB624" s="247" t="str">
        <f ca="1" t="shared" si="58"/>
        <v>No Vigente</v>
      </c>
      <c r="BC624" s="146"/>
      <c r="BD624" s="147" t="s">
        <v>1656</v>
      </c>
      <c r="BE624" s="147">
        <v>43922</v>
      </c>
      <c r="BF624" s="251" t="str">
        <f ca="1" t="shared" si="57"/>
        <v>activo</v>
      </c>
      <c r="BG624" s="196"/>
    </row>
    <row r="625" s="52" customFormat="1" ht="15" customHeight="1" spans="1:59">
      <c r="A625" s="55" t="s">
        <v>1657</v>
      </c>
      <c r="B625" s="56" t="s">
        <v>1658</v>
      </c>
      <c r="C625" s="56">
        <v>7417</v>
      </c>
      <c r="D625" s="381">
        <v>23448</v>
      </c>
      <c r="E625" s="175">
        <f ca="1" t="shared" si="53"/>
        <v>43990</v>
      </c>
      <c r="F625" s="176">
        <f ca="1" t="shared" si="55"/>
        <v>20542</v>
      </c>
      <c r="G625" s="177">
        <f ca="1" t="shared" si="56"/>
        <v>56</v>
      </c>
      <c r="H625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25" s="56">
        <v>1</v>
      </c>
      <c r="J625" s="57">
        <v>43214</v>
      </c>
      <c r="K625" s="56" t="s">
        <v>59</v>
      </c>
      <c r="L625" s="56" t="s">
        <v>102</v>
      </c>
      <c r="M625" s="56" t="s">
        <v>1659</v>
      </c>
      <c r="N625" s="56"/>
      <c r="O625" s="56"/>
      <c r="P625" s="56" t="s">
        <v>63</v>
      </c>
      <c r="Q625" s="56" t="s">
        <v>63</v>
      </c>
      <c r="R625" s="56">
        <v>75</v>
      </c>
      <c r="S625" s="56">
        <v>76.3</v>
      </c>
      <c r="T625" s="56" t="s">
        <v>85</v>
      </c>
      <c r="U625" s="56">
        <v>120</v>
      </c>
      <c r="V625" s="178" t="str">
        <f>CHOOSE(MATCH(U:U,{0,1,140,150,160,800000000}),"VACIO","140 y -","140-150","150-160","&gt;160","")</f>
        <v>140 y -</v>
      </c>
      <c r="W625" s="56">
        <v>80</v>
      </c>
      <c r="X625" s="178" t="str">
        <f>CHOOSE(MATCH(W:W,{0,1,90,120,800000000}),"VACIO","90 y -","90-120","&gt;120","")</f>
        <v>90 y -</v>
      </c>
      <c r="Y625" s="56" t="s">
        <v>63</v>
      </c>
      <c r="Z625" s="56" t="s">
        <v>63</v>
      </c>
      <c r="AA625" s="56" t="s">
        <v>63</v>
      </c>
      <c r="AB625" s="56" t="s">
        <v>63</v>
      </c>
      <c r="AC625" s="56" t="s">
        <v>66</v>
      </c>
      <c r="AD625" s="72" t="s">
        <v>74</v>
      </c>
      <c r="AE625" s="73"/>
      <c r="AF625" s="73"/>
      <c r="AG625" s="78"/>
      <c r="AH625" s="78"/>
      <c r="AI625" s="73"/>
      <c r="AJ625" s="79">
        <v>339</v>
      </c>
      <c r="AK625" s="57">
        <v>43453</v>
      </c>
      <c r="AL625" s="56">
        <v>232</v>
      </c>
      <c r="AM625" s="56">
        <v>139</v>
      </c>
      <c r="AN625" s="178" t="str">
        <f>CHOOSE(MATCH(AM:AM,{0,1,100,800000000}),"VACIO","100 y -","100 y +","")</f>
        <v>100 y +</v>
      </c>
      <c r="AO625" s="56">
        <v>60</v>
      </c>
      <c r="AP625" s="56">
        <v>163</v>
      </c>
      <c r="AQ625" s="56">
        <v>12.7</v>
      </c>
      <c r="AR625" s="178" t="str">
        <f>CHOOSE(MATCH(AQ:AQ,{0,1,7,8,9,12,30}),"VACIO","7 y -","7-8","8-9","9-12","&gt;12","")</f>
        <v>&gt;12</v>
      </c>
      <c r="AS625" s="56">
        <v>5</v>
      </c>
      <c r="AT625" s="178" t="str">
        <f>CHOOSE(MATCH(AS:AS,{0,0.1,30,80000000}),"VACIO","30 y -","30 y +","")</f>
        <v>30 y -</v>
      </c>
      <c r="AU625" s="56">
        <v>0.7</v>
      </c>
      <c r="AV625" s="81"/>
      <c r="AW625" s="65" t="str">
        <f>CHOOSE(MATCH(AV:AV,{0,0.1,30,80000000}),"VACIO","30 y -","30 y +","")</f>
        <v>VACIO</v>
      </c>
      <c r="AX625" s="83">
        <v>98</v>
      </c>
      <c r="AY625" s="178" t="str">
        <f ca="1">CHOOSE(MATCH(AX:AX,{0,1,15,30,45,60,80000000}),"VACIO","15 y -","15-29","30-44","45-59","60 y +","")</f>
        <v>60 y +</v>
      </c>
      <c r="AZ625" s="56"/>
      <c r="BA625" s="57"/>
      <c r="BB625" s="247" t="str">
        <f ca="1" t="shared" si="58"/>
        <v>No Vigente</v>
      </c>
      <c r="BC625" s="56"/>
      <c r="BD625" s="57">
        <v>43494</v>
      </c>
      <c r="BE625" s="57">
        <v>43678</v>
      </c>
      <c r="BF625" s="251" t="str">
        <f ca="1" t="shared" si="57"/>
        <v>activo</v>
      </c>
      <c r="BG625" s="72"/>
    </row>
    <row r="626" s="129" customFormat="1" ht="15" customHeight="1" spans="1:59">
      <c r="A626" s="145" t="s">
        <v>1660</v>
      </c>
      <c r="B626" s="146" t="s">
        <v>1661</v>
      </c>
      <c r="C626" s="146">
        <v>2303</v>
      </c>
      <c r="D626" s="147">
        <v>22378</v>
      </c>
      <c r="E626" s="175">
        <f ca="1" t="shared" ref="E626:E688" si="59">TODAY()</f>
        <v>43990</v>
      </c>
      <c r="F626" s="176">
        <f ca="1" t="shared" si="55"/>
        <v>21612</v>
      </c>
      <c r="G626" s="177">
        <f ca="1" t="shared" si="56"/>
        <v>59</v>
      </c>
      <c r="H62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26" s="146">
        <v>1</v>
      </c>
      <c r="J626" s="147">
        <v>40568</v>
      </c>
      <c r="K626" s="146" t="s">
        <v>59</v>
      </c>
      <c r="L626" s="146" t="s">
        <v>60</v>
      </c>
      <c r="M626" s="146" t="s">
        <v>61</v>
      </c>
      <c r="N626" s="146" t="s">
        <v>62</v>
      </c>
      <c r="O626" s="146" t="s">
        <v>62</v>
      </c>
      <c r="P626" s="143" t="s">
        <v>63</v>
      </c>
      <c r="Q626" s="143" t="s">
        <v>63</v>
      </c>
      <c r="R626" s="146">
        <v>62</v>
      </c>
      <c r="S626" s="146">
        <v>64.5</v>
      </c>
      <c r="T626" s="146" t="s">
        <v>85</v>
      </c>
      <c r="U626" s="146">
        <v>131</v>
      </c>
      <c r="V626" s="178" t="str">
        <f>CHOOSE(MATCH(U:U,{0,1,140,150,160,800000000}),"VACIO","140 y -","140-150","150-160","&gt;160","")</f>
        <v>140 y -</v>
      </c>
      <c r="W626" s="146">
        <v>88</v>
      </c>
      <c r="X626" s="178" t="str">
        <f>CHOOSE(MATCH(W:W,{0,1,90,120,800000000}),"VACIO","90 y -","90-120","&gt;120","")</f>
        <v>90 y -</v>
      </c>
      <c r="Y626" s="146" t="s">
        <v>63</v>
      </c>
      <c r="Z626" s="146" t="s">
        <v>65</v>
      </c>
      <c r="AA626" s="146" t="s">
        <v>65</v>
      </c>
      <c r="AB626" s="146" t="s">
        <v>65</v>
      </c>
      <c r="AC626" s="146" t="s">
        <v>66</v>
      </c>
      <c r="AD626" s="196" t="s">
        <v>74</v>
      </c>
      <c r="AE626" s="197"/>
      <c r="AF626" s="197"/>
      <c r="AG626" s="219"/>
      <c r="AH626" s="219"/>
      <c r="AI626" s="197"/>
      <c r="AJ626" s="218">
        <v>86</v>
      </c>
      <c r="AK626" s="147">
        <v>43810</v>
      </c>
      <c r="AL626" s="146">
        <v>154</v>
      </c>
      <c r="AM626" s="146">
        <v>87</v>
      </c>
      <c r="AN626" s="178" t="str">
        <f>CHOOSE(MATCH(AM:AM,{0,1,100,800000000}),"VACIO","100 y -","100 y +","")</f>
        <v>100 y -</v>
      </c>
      <c r="AO626" s="146">
        <v>50</v>
      </c>
      <c r="AP626" s="146">
        <v>111</v>
      </c>
      <c r="AQ626" s="146"/>
      <c r="AR626" s="178" t="str">
        <f>CHOOSE(MATCH(AQ:AQ,{0,1,7,8,9,12,30}),"VACIO","7 y -","7-8","8-9","9-12","&gt;12","")</f>
        <v>VACIO</v>
      </c>
      <c r="AS626" s="146"/>
      <c r="AT626" s="178" t="str">
        <f>CHOOSE(MATCH(AS:AS,{0,0.1,30,80000000}),"VACIO","30 y -","30 y +","")</f>
        <v>VACIO</v>
      </c>
      <c r="AU626" s="146">
        <v>0.9</v>
      </c>
      <c r="AV626" s="236">
        <f>IFERROR(AS:AS/AU:AU,"")</f>
        <v>0</v>
      </c>
      <c r="AW626" s="178" t="str">
        <f>CHOOSE(MATCH(AV:AV,{0,0.1,30,80000000}),"VACIO","30 y -","30 y +","")</f>
        <v>VACIO</v>
      </c>
      <c r="AX626" s="242">
        <v>70</v>
      </c>
      <c r="AY626" s="178" t="str">
        <f ca="1">CHOOSE(MATCH(AX:AX,{0,1,15,30,45,60,80000000}),"VACIO","15 y -","15-29","30-44","45-59","60 y +","")</f>
        <v>60 y +</v>
      </c>
      <c r="AZ626" s="146" t="s">
        <v>76</v>
      </c>
      <c r="BA626" s="147"/>
      <c r="BB626" s="247" t="str">
        <f ca="1" t="shared" si="58"/>
        <v>No Vigente</v>
      </c>
      <c r="BC626" s="146"/>
      <c r="BD626" s="147">
        <v>43862</v>
      </c>
      <c r="BE626" s="147">
        <v>44197</v>
      </c>
      <c r="BF626" s="251" t="str">
        <f ca="1" t="shared" si="57"/>
        <v>activo</v>
      </c>
      <c r="BG626" s="196"/>
    </row>
    <row r="627" s="52" customFormat="1" ht="15" customHeight="1" spans="1:59">
      <c r="A627" s="148" t="s">
        <v>1662</v>
      </c>
      <c r="B627" s="149" t="s">
        <v>1663</v>
      </c>
      <c r="C627" s="149">
        <v>317</v>
      </c>
      <c r="D627" s="150">
        <v>23029</v>
      </c>
      <c r="E627" s="175">
        <f ca="1" t="shared" si="59"/>
        <v>43990</v>
      </c>
      <c r="F627" s="176">
        <f ca="1" t="shared" si="55"/>
        <v>20961</v>
      </c>
      <c r="G627" s="177">
        <f ca="1" t="shared" si="56"/>
        <v>57</v>
      </c>
      <c r="H62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27" s="149">
        <v>1</v>
      </c>
      <c r="J627" s="150">
        <v>39644</v>
      </c>
      <c r="K627" s="149" t="s">
        <v>101</v>
      </c>
      <c r="L627" s="149" t="s">
        <v>102</v>
      </c>
      <c r="M627" s="149" t="s">
        <v>61</v>
      </c>
      <c r="N627" s="149" t="s">
        <v>62</v>
      </c>
      <c r="O627" s="149" t="s">
        <v>62</v>
      </c>
      <c r="P627" s="56" t="s">
        <v>63</v>
      </c>
      <c r="Q627" s="56" t="s">
        <v>63</v>
      </c>
      <c r="R627" s="149">
        <v>107</v>
      </c>
      <c r="S627" s="149">
        <v>88</v>
      </c>
      <c r="T627" s="149" t="s">
        <v>64</v>
      </c>
      <c r="U627" s="149">
        <v>131</v>
      </c>
      <c r="V627" s="178" t="str">
        <f>CHOOSE(MATCH(U:U,{0,1,140,150,160,800000000}),"VACIO","140 y -","140-150","150-160","&gt;160","")</f>
        <v>140 y -</v>
      </c>
      <c r="W627" s="149">
        <v>83</v>
      </c>
      <c r="X627" s="178" t="str">
        <f>CHOOSE(MATCH(W:W,{0,1,90,120,800000000}),"VACIO","90 y -","90-120","&gt;120","")</f>
        <v>90 y -</v>
      </c>
      <c r="Y627" s="149" t="s">
        <v>63</v>
      </c>
      <c r="Z627" s="149" t="s">
        <v>65</v>
      </c>
      <c r="AA627" s="149" t="s">
        <v>65</v>
      </c>
      <c r="AB627" s="149" t="s">
        <v>65</v>
      </c>
      <c r="AC627" s="149" t="s">
        <v>72</v>
      </c>
      <c r="AD627" s="199" t="s">
        <v>73</v>
      </c>
      <c r="AE627" s="201">
        <v>43493</v>
      </c>
      <c r="AF627" s="200" t="s">
        <v>74</v>
      </c>
      <c r="AG627" s="220"/>
      <c r="AH627" s="220"/>
      <c r="AI627" s="200"/>
      <c r="AJ627" s="221">
        <v>304</v>
      </c>
      <c r="AK627" s="150">
        <v>43318</v>
      </c>
      <c r="AL627" s="149">
        <v>262</v>
      </c>
      <c r="AM627" s="149">
        <v>131.6</v>
      </c>
      <c r="AN627" s="178" t="str">
        <f>CHOOSE(MATCH(AM:AM,{0,1,100,800000000}),"VACIO","100 y -","100 y +","")</f>
        <v>100 y +</v>
      </c>
      <c r="AO627" s="149">
        <v>40</v>
      </c>
      <c r="AP627" s="149">
        <v>458</v>
      </c>
      <c r="AQ627" s="149">
        <v>10.8</v>
      </c>
      <c r="AR627" s="178" t="str">
        <f>CHOOSE(MATCH(AQ:AQ,{0;1;7;8;9;12;30}),"VACIO","7 y -","7-8","8-9","9-12","&gt;12","")</f>
        <v>9-12</v>
      </c>
      <c r="AS627" s="149">
        <v>25</v>
      </c>
      <c r="AT627" s="178" t="str">
        <f>CHOOSE(MATCH(AS:AS,{0,0.1,30,80000000}),"VACIO","30 y -","30 y +","")</f>
        <v>30 y -</v>
      </c>
      <c r="AU627" s="149">
        <v>0.8</v>
      </c>
      <c r="AV627" s="81">
        <f>IFERROR(AS:AS/AU:AU,"")</f>
        <v>31.25</v>
      </c>
      <c r="AW627" s="178" t="str">
        <f>CHOOSE(MATCH(AV:AV,{0,0.1,30,80000000}),"VACIO","30 y -","30 y +","")</f>
        <v>30 y +</v>
      </c>
      <c r="AX627" s="83">
        <v>99</v>
      </c>
      <c r="AY627" s="178" t="str">
        <f ca="1">CHOOSE(MATCH(AX:AX,{0,1,15,30,45,60,80000000}),"VACIO","15 y -","15-29","30-44","45-59","60 y +","")</f>
        <v>60 y +</v>
      </c>
      <c r="AZ627" s="149" t="s">
        <v>76</v>
      </c>
      <c r="BA627" s="150"/>
      <c r="BB627" s="247" t="str">
        <f ca="1" t="shared" si="58"/>
        <v>No Vigente</v>
      </c>
      <c r="BC627" s="149"/>
      <c r="BD627" s="150">
        <v>43704</v>
      </c>
      <c r="BE627" s="150">
        <v>43709</v>
      </c>
      <c r="BF627" s="251" t="str">
        <f ca="1" t="shared" si="57"/>
        <v>activo</v>
      </c>
      <c r="BG627" s="199"/>
    </row>
    <row r="628" s="129" customFormat="1" ht="15" customHeight="1" spans="1:59">
      <c r="A628" s="142" t="s">
        <v>1664</v>
      </c>
      <c r="B628" s="143" t="s">
        <v>1665</v>
      </c>
      <c r="C628" s="143">
        <v>6754</v>
      </c>
      <c r="D628" s="144">
        <v>34902</v>
      </c>
      <c r="E628" s="175">
        <f ca="1" t="shared" si="59"/>
        <v>43990</v>
      </c>
      <c r="F628" s="176">
        <f ca="1" t="shared" si="55"/>
        <v>9088</v>
      </c>
      <c r="G628" s="177">
        <f ca="1" t="shared" si="56"/>
        <v>24</v>
      </c>
      <c r="H628" s="178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628" s="143">
        <v>1</v>
      </c>
      <c r="J628" s="144">
        <v>43207</v>
      </c>
      <c r="K628" s="143" t="s">
        <v>101</v>
      </c>
      <c r="L628" s="143" t="s">
        <v>60</v>
      </c>
      <c r="M628" s="143"/>
      <c r="N628" s="143" t="s">
        <v>62</v>
      </c>
      <c r="O628" s="143" t="s">
        <v>62</v>
      </c>
      <c r="P628" s="143" t="s">
        <v>63</v>
      </c>
      <c r="Q628" s="143" t="s">
        <v>63</v>
      </c>
      <c r="R628" s="143">
        <v>138</v>
      </c>
      <c r="S628" s="143">
        <v>144</v>
      </c>
      <c r="T628" s="143" t="s">
        <v>64</v>
      </c>
      <c r="U628" s="143">
        <v>110</v>
      </c>
      <c r="V628" s="178" t="str">
        <f>CHOOSE(MATCH(U:U,{0,1,140,150,160,800000000}),"VACIO","140 y -","140-150","150-160","&gt;160","")</f>
        <v>140 y -</v>
      </c>
      <c r="W628" s="143">
        <v>60</v>
      </c>
      <c r="X628" s="178" t="str">
        <f>CHOOSE(MATCH(W:W,{0,1,90,120,800000000}),"VACIO","90 y -","90-120","&gt;120","")</f>
        <v>90 y -</v>
      </c>
      <c r="Y628" s="143" t="s">
        <v>63</v>
      </c>
      <c r="Z628" s="143" t="s">
        <v>65</v>
      </c>
      <c r="AA628" s="143" t="s">
        <v>63</v>
      </c>
      <c r="AB628" s="143" t="s">
        <v>63</v>
      </c>
      <c r="AC628" s="143" t="s">
        <v>72</v>
      </c>
      <c r="AD628" s="193" t="s">
        <v>67</v>
      </c>
      <c r="AE628" s="195"/>
      <c r="AF628" s="195"/>
      <c r="AG628" s="216" t="s">
        <v>63</v>
      </c>
      <c r="AH628" s="216"/>
      <c r="AI628" s="195"/>
      <c r="AJ628" s="217">
        <v>96</v>
      </c>
      <c r="AK628" s="144">
        <v>43270</v>
      </c>
      <c r="AL628" s="143">
        <v>156</v>
      </c>
      <c r="AM628" s="143">
        <v>81</v>
      </c>
      <c r="AN628" s="178" t="str">
        <f>CHOOSE(MATCH(AM:AM,{0,1,100,800000000}),"VACIO","100 y -","100 y +","")</f>
        <v>100 y -</v>
      </c>
      <c r="AO628" s="143">
        <v>42</v>
      </c>
      <c r="AP628" s="143">
        <v>165</v>
      </c>
      <c r="AQ628" s="143">
        <v>5.9</v>
      </c>
      <c r="AR628" s="178" t="str">
        <f>CHOOSE(MATCH(AQ:AQ,{0,1,7,8,9,12,30}),"VACIO","7 y -","7-8","8-9","9-12","&gt;12","")</f>
        <v>7 y -</v>
      </c>
      <c r="AS628" s="143"/>
      <c r="AT628" s="178" t="str">
        <f>CHOOSE(MATCH(AS:AS,{0,0.1,30,80000000}),"VACIO","30 y -","30 y +","")</f>
        <v>VACIO</v>
      </c>
      <c r="AU628" s="143">
        <v>0.8</v>
      </c>
      <c r="AV628" s="236"/>
      <c r="AW628" s="178" t="str">
        <f>CHOOSE(MATCH(AV:AV,{0,0.1,30,80000000}),"VACIO","30 y -","30 y +","")</f>
        <v>VACIO</v>
      </c>
      <c r="AX628" s="242">
        <v>126</v>
      </c>
      <c r="AY628" s="178" t="str">
        <f ca="1">CHOOSE(MATCH(AX:AX,{0,1,15,30,45,60,80000000}),"VACIO","15 y -","15-29","30-44","45-59","60 y +","")</f>
        <v>60 y +</v>
      </c>
      <c r="AZ628" s="143" t="s">
        <v>76</v>
      </c>
      <c r="BA628" s="144"/>
      <c r="BB628" s="247" t="str">
        <f ca="1" t="shared" si="58"/>
        <v>No Vigente</v>
      </c>
      <c r="BC628" s="143"/>
      <c r="BD628" s="144">
        <v>43715</v>
      </c>
      <c r="BE628" s="144">
        <v>43739</v>
      </c>
      <c r="BF628" s="251" t="str">
        <f ca="1" t="shared" si="57"/>
        <v>activo</v>
      </c>
      <c r="BG628" s="193"/>
    </row>
    <row r="629" s="129" customFormat="1" ht="15" customHeight="1" spans="1:59">
      <c r="A629" s="145" t="s">
        <v>1666</v>
      </c>
      <c r="B629" s="146" t="s">
        <v>1667</v>
      </c>
      <c r="C629" s="146">
        <v>4604</v>
      </c>
      <c r="D629" s="147">
        <v>16203</v>
      </c>
      <c r="E629" s="175">
        <f ca="1" t="shared" si="59"/>
        <v>43990</v>
      </c>
      <c r="F629" s="176">
        <f ca="1" t="shared" si="55"/>
        <v>27787</v>
      </c>
      <c r="G629" s="177">
        <f ca="1" t="shared" si="56"/>
        <v>76</v>
      </c>
      <c r="H629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629" s="146">
        <v>1</v>
      </c>
      <c r="J629" s="147">
        <v>39335</v>
      </c>
      <c r="K629" s="146" t="s">
        <v>101</v>
      </c>
      <c r="L629" s="146" t="s">
        <v>102</v>
      </c>
      <c r="M629" s="146" t="s">
        <v>1444</v>
      </c>
      <c r="N629" s="146" t="s">
        <v>62</v>
      </c>
      <c r="O629" s="146" t="s">
        <v>62</v>
      </c>
      <c r="P629" s="143" t="s">
        <v>63</v>
      </c>
      <c r="Q629" s="143" t="s">
        <v>63</v>
      </c>
      <c r="R629" s="146">
        <v>83.4</v>
      </c>
      <c r="S629" s="146">
        <v>100</v>
      </c>
      <c r="T629" s="146" t="s">
        <v>64</v>
      </c>
      <c r="U629" s="146">
        <v>140</v>
      </c>
      <c r="V629" s="178" t="str">
        <f>CHOOSE(MATCH(U:U,{0,1,140,150,160,800000000}),"VACIO","140 y -","140-150","150-160","&gt;160","")</f>
        <v>140-150</v>
      </c>
      <c r="W629" s="146">
        <v>70</v>
      </c>
      <c r="X629" s="178" t="str">
        <f>CHOOSE(MATCH(W:W,{0,1,90,120,800000000}),"VACIO","90 y -","90-120","&gt;120","")</f>
        <v>90 y -</v>
      </c>
      <c r="Y629" s="146" t="s">
        <v>65</v>
      </c>
      <c r="Z629" s="146" t="s">
        <v>63</v>
      </c>
      <c r="AA629" s="146" t="s">
        <v>65</v>
      </c>
      <c r="AB629" s="146" t="s">
        <v>65</v>
      </c>
      <c r="AC629" s="146" t="s">
        <v>72</v>
      </c>
      <c r="AD629" s="196" t="s">
        <v>73</v>
      </c>
      <c r="AE629" s="198">
        <v>43845</v>
      </c>
      <c r="AF629" s="197" t="s">
        <v>333</v>
      </c>
      <c r="AG629" s="219" t="s">
        <v>63</v>
      </c>
      <c r="AH629" s="219" t="s">
        <v>209</v>
      </c>
      <c r="AI629" s="198">
        <v>43615</v>
      </c>
      <c r="AJ629" s="218">
        <v>70</v>
      </c>
      <c r="AK629" s="147">
        <v>43812</v>
      </c>
      <c r="AL629" s="146">
        <v>144</v>
      </c>
      <c r="AM629" s="146">
        <v>91</v>
      </c>
      <c r="AN629" s="178" t="str">
        <f>CHOOSE(MATCH(AM:AM,{0;1;100;800000000}),"VACIO","100 y -","100 y +","")</f>
        <v>100 y -</v>
      </c>
      <c r="AO629" s="146">
        <v>30</v>
      </c>
      <c r="AP629" s="146">
        <v>113</v>
      </c>
      <c r="AQ629" s="146">
        <v>6.6</v>
      </c>
      <c r="AR629" s="178" t="str">
        <f>CHOOSE(MATCH(AQ:AQ,{0,1,7,8,9,12,30}),"VACIO","7 y -","7-8","8-9","9-12","&gt;12","")</f>
        <v>7 y -</v>
      </c>
      <c r="AS629" s="146">
        <v>10</v>
      </c>
      <c r="AT629" s="178" t="str">
        <f>CHOOSE(MATCH(AS:AS,{0,0.1,30,80000000}),"VACIO","30 y -","30 y +","")</f>
        <v>30 y -</v>
      </c>
      <c r="AU629" s="146">
        <v>1.2</v>
      </c>
      <c r="AV629" s="236">
        <v>7.9</v>
      </c>
      <c r="AW629" s="178" t="str">
        <f>CHOOSE(MATCH(AV:AV,{0,0.1,30,80000000}),"VACIO","30 y -","30 y +","")</f>
        <v>30 y -</v>
      </c>
      <c r="AX629" s="242">
        <v>74</v>
      </c>
      <c r="AY629" s="178" t="str">
        <f ca="1">CHOOSE(MATCH(AX:AX,{0,1,15,30,45,60,80000000}),"VACIO","15 y -","15-29","30-44","45-59","60 y +","")</f>
        <v>60 y +</v>
      </c>
      <c r="AZ629" s="146" t="s">
        <v>155</v>
      </c>
      <c r="BA629" s="147">
        <v>42884</v>
      </c>
      <c r="BB629" s="247" t="str">
        <f ca="1" t="shared" si="58"/>
        <v>No Vigente</v>
      </c>
      <c r="BC629" s="146" t="s">
        <v>218</v>
      </c>
      <c r="BD629" s="147">
        <v>43845</v>
      </c>
      <c r="BE629" s="147">
        <v>44013</v>
      </c>
      <c r="BF629" s="251" t="str">
        <f ca="1" t="shared" si="57"/>
        <v>activo</v>
      </c>
      <c r="BG629" s="208"/>
    </row>
    <row r="630" s="129" customFormat="1" ht="15" customHeight="1" spans="1:59">
      <c r="A630" s="142" t="s">
        <v>1668</v>
      </c>
      <c r="B630" s="143" t="s">
        <v>1669</v>
      </c>
      <c r="C630" s="143">
        <v>6856</v>
      </c>
      <c r="D630" s="144">
        <v>27798</v>
      </c>
      <c r="E630" s="175">
        <f ca="1" t="shared" si="59"/>
        <v>43990</v>
      </c>
      <c r="F630" s="176">
        <f ca="1" t="shared" si="55"/>
        <v>16192</v>
      </c>
      <c r="G630" s="177">
        <f ca="1" t="shared" si="56"/>
        <v>44</v>
      </c>
      <c r="H630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630" s="143">
        <v>1</v>
      </c>
      <c r="J630" s="144">
        <v>42583</v>
      </c>
      <c r="K630" s="143" t="s">
        <v>101</v>
      </c>
      <c r="L630" s="143" t="s">
        <v>70</v>
      </c>
      <c r="M630" s="143"/>
      <c r="N630" s="143" t="s">
        <v>62</v>
      </c>
      <c r="O630" s="143" t="s">
        <v>62</v>
      </c>
      <c r="P630" s="143" t="s">
        <v>63</v>
      </c>
      <c r="Q630" s="143" t="s">
        <v>63</v>
      </c>
      <c r="R630" s="143">
        <v>93</v>
      </c>
      <c r="S630" s="143">
        <v>95.3</v>
      </c>
      <c r="T630" s="146" t="s">
        <v>64</v>
      </c>
      <c r="U630" s="143">
        <v>130</v>
      </c>
      <c r="V630" s="178" t="str">
        <f>CHOOSE(MATCH(U:U,{0,1,140,150,160,800000000}),"VACIO","140 y -","140-150","150-160","&gt;160","")</f>
        <v>140 y -</v>
      </c>
      <c r="W630" s="143">
        <v>80</v>
      </c>
      <c r="X630" s="178" t="str">
        <f>CHOOSE(MATCH(W:W,{0,1,90,120,800000000}),"VACIO","90 y -","90-120","&gt;120","")</f>
        <v>90 y -</v>
      </c>
      <c r="Y630" s="143" t="s">
        <v>63</v>
      </c>
      <c r="Z630" s="143" t="s">
        <v>63</v>
      </c>
      <c r="AA630" s="143" t="s">
        <v>63</v>
      </c>
      <c r="AB630" s="143" t="s">
        <v>63</v>
      </c>
      <c r="AC630" s="143" t="s">
        <v>66</v>
      </c>
      <c r="AD630" s="193" t="s">
        <v>73</v>
      </c>
      <c r="AE630" s="194">
        <v>43882</v>
      </c>
      <c r="AF630" s="195" t="s">
        <v>74</v>
      </c>
      <c r="AG630" s="216" t="s">
        <v>63</v>
      </c>
      <c r="AH630" s="216"/>
      <c r="AI630" s="195"/>
      <c r="AJ630" s="217">
        <v>121</v>
      </c>
      <c r="AK630" s="144">
        <v>43847</v>
      </c>
      <c r="AL630" s="143">
        <v>191</v>
      </c>
      <c r="AM630" s="143">
        <v>107</v>
      </c>
      <c r="AN630" s="178" t="str">
        <f>CHOOSE(MATCH(AM:AM,{0,1,100,800000000}),"VACIO","100 y -","100 y +","")</f>
        <v>100 y +</v>
      </c>
      <c r="AO630" s="143">
        <v>42</v>
      </c>
      <c r="AP630" s="143">
        <v>202</v>
      </c>
      <c r="AQ630" s="143">
        <v>6.4</v>
      </c>
      <c r="AR630" s="178" t="str">
        <f>CHOOSE(MATCH(AQ:AQ,{0,1,7,8,9,12,30}),"VACIO","7 y -","7-8","8-9","9-12","&gt;12","")</f>
        <v>7 y -</v>
      </c>
      <c r="AS630" s="143">
        <v>17</v>
      </c>
      <c r="AT630" s="178" t="str">
        <f>CHOOSE(MATCH(AS:AS,{0,0.1,30,80000000}),"VACIO","30 y -","30 y +","")</f>
        <v>30 y -</v>
      </c>
      <c r="AU630" s="143">
        <v>0.8</v>
      </c>
      <c r="AV630" s="236">
        <v>6.2</v>
      </c>
      <c r="AW630" s="178" t="str">
        <f>CHOOSE(MATCH(AV:AV,{0,0.1,30,80000000}),"VACIO","30 y -","30 y +","")</f>
        <v>30 y -</v>
      </c>
      <c r="AX630" s="242">
        <v>108</v>
      </c>
      <c r="AY630" s="178" t="str">
        <f ca="1">CHOOSE(MATCH(AX:AX,{0;1;15;30;45;60;80000000}),"VACIO","15 y -","15-29","30-44","45-59","60 y +","")</f>
        <v>60 y +</v>
      </c>
      <c r="AZ630" s="143" t="s">
        <v>76</v>
      </c>
      <c r="BA630" s="144">
        <v>43420</v>
      </c>
      <c r="BB630" s="247" t="str">
        <f ca="1" t="shared" si="58"/>
        <v>No Vigente</v>
      </c>
      <c r="BC630" s="143"/>
      <c r="BD630" s="144">
        <v>43882</v>
      </c>
      <c r="BE630" s="144">
        <v>44044</v>
      </c>
      <c r="BF630" s="251" t="str">
        <f ca="1" t="shared" si="57"/>
        <v>activo</v>
      </c>
      <c r="BG630" s="193"/>
    </row>
    <row r="631" s="129" customFormat="1" ht="15" customHeight="1" spans="1:59">
      <c r="A631" s="142" t="s">
        <v>1670</v>
      </c>
      <c r="B631" s="143" t="s">
        <v>1671</v>
      </c>
      <c r="C631" s="143">
        <v>3076</v>
      </c>
      <c r="D631" s="144">
        <v>18013</v>
      </c>
      <c r="E631" s="175">
        <f ca="1" t="shared" si="59"/>
        <v>43990</v>
      </c>
      <c r="F631" s="176">
        <f ca="1" t="shared" si="55"/>
        <v>25977</v>
      </c>
      <c r="G631" s="177">
        <f ca="1" t="shared" si="56"/>
        <v>71</v>
      </c>
      <c r="H63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31" s="143">
        <v>1</v>
      </c>
      <c r="J631" s="144">
        <v>41898</v>
      </c>
      <c r="K631" s="143" t="s">
        <v>59</v>
      </c>
      <c r="L631" s="143" t="s">
        <v>60</v>
      </c>
      <c r="M631" s="143" t="s">
        <v>149</v>
      </c>
      <c r="N631" s="143"/>
      <c r="O631" s="143"/>
      <c r="P631" s="143" t="s">
        <v>63</v>
      </c>
      <c r="Q631" s="143" t="s">
        <v>63</v>
      </c>
      <c r="R631" s="143">
        <v>68</v>
      </c>
      <c r="S631" s="143">
        <v>63</v>
      </c>
      <c r="T631" s="143" t="s">
        <v>85</v>
      </c>
      <c r="U631" s="143">
        <v>128</v>
      </c>
      <c r="V631" s="178" t="str">
        <f>CHOOSE(MATCH(U:U,{0,1,140,150,160,800000000}),"VACIO","140 y -","140-150","150-160","&gt;160","")</f>
        <v>140 y -</v>
      </c>
      <c r="W631" s="143">
        <v>82</v>
      </c>
      <c r="X631" s="178" t="str">
        <f>CHOOSE(MATCH(W:W,{0,1,90,120,800000000}),"VACIO","90 y -","90-120","&gt;120","")</f>
        <v>90 y -</v>
      </c>
      <c r="Y631" s="143" t="s">
        <v>63</v>
      </c>
      <c r="Z631" s="143" t="s">
        <v>65</v>
      </c>
      <c r="AA631" s="143" t="s">
        <v>65</v>
      </c>
      <c r="AB631" s="143" t="s">
        <v>65</v>
      </c>
      <c r="AC631" s="143" t="s">
        <v>72</v>
      </c>
      <c r="AD631" s="193" t="s">
        <v>67</v>
      </c>
      <c r="AE631" s="195"/>
      <c r="AF631" s="195"/>
      <c r="AG631" s="216"/>
      <c r="AH631" s="216" t="s">
        <v>1672</v>
      </c>
      <c r="AI631" s="194">
        <v>42842</v>
      </c>
      <c r="AJ631" s="217">
        <v>105</v>
      </c>
      <c r="AK631" s="144">
        <v>42562</v>
      </c>
      <c r="AL631" s="143">
        <v>147</v>
      </c>
      <c r="AM631" s="143"/>
      <c r="AN631" s="178" t="str">
        <f>CHOOSE(MATCH(AM:AM,{0,1,100,800000000}),"VACIO","100 y -","100 y +","")</f>
        <v>VACIO</v>
      </c>
      <c r="AO631" s="143"/>
      <c r="AP631" s="143">
        <v>154</v>
      </c>
      <c r="AQ631" s="143">
        <v>5.7</v>
      </c>
      <c r="AR631" s="178" t="str">
        <f>CHOOSE(MATCH(AQ:AQ,{0,1,7,8,9,12,30}),"VACIO","7 y -","7-8","8-9","9-12","&gt;12","")</f>
        <v>7 y -</v>
      </c>
      <c r="AS631" s="143"/>
      <c r="AT631" s="178" t="str">
        <f>CHOOSE(MATCH(AS:AS,{0,0.1,30,80000000}),"VACIO","30 y -","30 y +","")</f>
        <v>VACIO</v>
      </c>
      <c r="AU631" s="143">
        <v>0.9</v>
      </c>
      <c r="AV631" s="236"/>
      <c r="AW631" s="178" t="str">
        <f>CHOOSE(MATCH(AV:AV,{0,0.1,30,80000000}),"VACIO","30 y -","30 y +","")</f>
        <v>VACIO</v>
      </c>
      <c r="AX631" s="242">
        <v>66</v>
      </c>
      <c r="AY631" s="178" t="str">
        <f ca="1">CHOOSE(MATCH(AX:AX,{0,1,15,30,45,60,80000000}),"VACIO","15 y -","15-29","30-44","45-59","60 y +","")</f>
        <v>60 y +</v>
      </c>
      <c r="AZ631" s="143"/>
      <c r="BA631" s="144"/>
      <c r="BB631" s="247" t="str">
        <f ca="1" t="shared" si="58"/>
        <v>No Vigente</v>
      </c>
      <c r="BC631" s="143"/>
      <c r="BD631" s="144">
        <v>43859</v>
      </c>
      <c r="BE631" s="144">
        <v>44197</v>
      </c>
      <c r="BF631" s="251" t="str">
        <f ca="1" t="shared" si="57"/>
        <v>activo</v>
      </c>
      <c r="BG631" s="193" t="s">
        <v>1673</v>
      </c>
    </row>
    <row r="632" s="129" customFormat="1" ht="15" customHeight="1" spans="1:59">
      <c r="A632" s="142" t="s">
        <v>1674</v>
      </c>
      <c r="B632" s="143" t="s">
        <v>1675</v>
      </c>
      <c r="C632" s="143">
        <v>2198</v>
      </c>
      <c r="D632" s="144">
        <v>19659</v>
      </c>
      <c r="E632" s="175">
        <f ca="1" t="shared" si="59"/>
        <v>43990</v>
      </c>
      <c r="F632" s="176">
        <f ca="1" t="shared" si="55"/>
        <v>24331</v>
      </c>
      <c r="G632" s="177">
        <f ca="1" t="shared" si="56"/>
        <v>66</v>
      </c>
      <c r="H63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32" s="143">
        <v>1</v>
      </c>
      <c r="J632" s="144">
        <v>42381</v>
      </c>
      <c r="K632" s="143" t="s">
        <v>59</v>
      </c>
      <c r="L632" s="143" t="s">
        <v>102</v>
      </c>
      <c r="M632" s="143"/>
      <c r="N632" s="143" t="s">
        <v>62</v>
      </c>
      <c r="O632" s="143" t="s">
        <v>62</v>
      </c>
      <c r="P632" s="143" t="s">
        <v>63</v>
      </c>
      <c r="Q632" s="143" t="s">
        <v>63</v>
      </c>
      <c r="R632" s="143">
        <v>93</v>
      </c>
      <c r="S632" s="143">
        <v>101</v>
      </c>
      <c r="T632" s="143" t="s">
        <v>64</v>
      </c>
      <c r="U632" s="143">
        <v>120</v>
      </c>
      <c r="V632" s="178" t="str">
        <f>CHOOSE(MATCH(U:U,{0;1;140;150;160;800000000}),"VACIO","140 y -","140-150","150-160","&gt;160","")</f>
        <v>140 y -</v>
      </c>
      <c r="W632" s="143">
        <v>76</v>
      </c>
      <c r="X632" s="178" t="str">
        <f>CHOOSE(MATCH(W:W,{0,1,90,120,800000000}),"VACIO","90 y -","90-120","&gt;120","")</f>
        <v>90 y -</v>
      </c>
      <c r="Y632" s="143" t="s">
        <v>63</v>
      </c>
      <c r="Z632" s="143" t="s">
        <v>65</v>
      </c>
      <c r="AA632" s="143" t="s">
        <v>65</v>
      </c>
      <c r="AB632" s="143" t="s">
        <v>65</v>
      </c>
      <c r="AC632" s="143" t="s">
        <v>72</v>
      </c>
      <c r="AD632" s="193" t="s">
        <v>73</v>
      </c>
      <c r="AE632" s="194">
        <v>43889</v>
      </c>
      <c r="AF632" s="195" t="s">
        <v>74</v>
      </c>
      <c r="AG632" s="216" t="s">
        <v>63</v>
      </c>
      <c r="AH632" s="216"/>
      <c r="AI632" s="195"/>
      <c r="AJ632" s="217">
        <v>117</v>
      </c>
      <c r="AK632" s="144">
        <v>43867</v>
      </c>
      <c r="AL632" s="143">
        <v>181</v>
      </c>
      <c r="AM632" s="143">
        <v>109</v>
      </c>
      <c r="AN632" s="178" t="str">
        <f>CHOOSE(MATCH(AM:AM,{0,1,100,800000000}),"VACIO","100 y -","100 y +","")</f>
        <v>100 y +</v>
      </c>
      <c r="AO632" s="143">
        <v>40</v>
      </c>
      <c r="AP632" s="143">
        <v>155</v>
      </c>
      <c r="AQ632" s="143">
        <v>6.4</v>
      </c>
      <c r="AR632" s="178" t="str">
        <f>CHOOSE(MATCH(AQ:AQ,{0,1,7,8,9,12,30}),"VACIO","7 y -","7-8","8-9","9-12","&gt;12","")</f>
        <v>7 y -</v>
      </c>
      <c r="AS632" s="143">
        <v>7.2</v>
      </c>
      <c r="AT632" s="178" t="str">
        <f>CHOOSE(MATCH(AS:AS,{0,0.1,30,80000000}),"VACIO","30 y -","30 y +","")</f>
        <v>30 y -</v>
      </c>
      <c r="AU632" s="143">
        <v>0.67</v>
      </c>
      <c r="AV632" s="236">
        <v>8</v>
      </c>
      <c r="AW632" s="178" t="str">
        <f>CHOOSE(MATCH(AV:AV,{0,0.1,30,80000000}),"VACIO","30 y -","30 y +","")</f>
        <v>30 y -</v>
      </c>
      <c r="AX632" s="242">
        <v>91</v>
      </c>
      <c r="AY632" s="178" t="str">
        <f ca="1">CHOOSE(MATCH(AX:AX,{0,1,15,30,45,60,80000000}),"VACIO","15 y -","15-29","30-44","45-59","60 y +","")</f>
        <v>60 y +</v>
      </c>
      <c r="AZ632" s="143" t="s">
        <v>155</v>
      </c>
      <c r="BA632" s="144">
        <v>43204</v>
      </c>
      <c r="BB632" s="247" t="str">
        <f ca="1" t="shared" si="58"/>
        <v>No Vigente</v>
      </c>
      <c r="BC632" s="143" t="s">
        <v>77</v>
      </c>
      <c r="BD632" s="144">
        <v>43889</v>
      </c>
      <c r="BE632" s="144">
        <v>43983</v>
      </c>
      <c r="BF632" s="251" t="str">
        <f ca="1" t="shared" ref="BF632:BF663" si="60">IF((E:E-BE:BE)&lt;395,"activo","pasivo")</f>
        <v>activo</v>
      </c>
      <c r="BG632" s="193" t="s">
        <v>1676</v>
      </c>
    </row>
    <row r="633" s="129" customFormat="1" ht="15" customHeight="1" spans="1:59">
      <c r="A633" s="142" t="s">
        <v>1677</v>
      </c>
      <c r="B633" s="143" t="s">
        <v>1678</v>
      </c>
      <c r="C633" s="143">
        <v>209</v>
      </c>
      <c r="D633" s="144">
        <v>21861</v>
      </c>
      <c r="E633" s="175">
        <f ca="1" t="shared" si="59"/>
        <v>43990</v>
      </c>
      <c r="F633" s="176">
        <f ca="1" t="shared" si="55"/>
        <v>22129</v>
      </c>
      <c r="G633" s="177">
        <f ca="1" t="shared" si="56"/>
        <v>60</v>
      </c>
      <c r="H633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633" s="143">
        <v>1</v>
      </c>
      <c r="J633" s="144">
        <v>42535</v>
      </c>
      <c r="K633" s="143" t="s">
        <v>59</v>
      </c>
      <c r="L633" s="143" t="s">
        <v>60</v>
      </c>
      <c r="M633" s="143" t="s">
        <v>131</v>
      </c>
      <c r="N633" s="143" t="s">
        <v>62</v>
      </c>
      <c r="O633" s="143" t="s">
        <v>62</v>
      </c>
      <c r="P633" s="143" t="s">
        <v>63</v>
      </c>
      <c r="Q633" s="143" t="s">
        <v>63</v>
      </c>
      <c r="R633" s="143">
        <v>80.22</v>
      </c>
      <c r="S633" s="143">
        <v>81</v>
      </c>
      <c r="T633" s="143" t="s">
        <v>64</v>
      </c>
      <c r="U633" s="143">
        <v>118</v>
      </c>
      <c r="V633" s="178" t="str">
        <f>CHOOSE(MATCH(U:U,{0,1,140,150,160,800000000}),"VACIO","140 y -","140-150","150-160","&gt;160","")</f>
        <v>140 y -</v>
      </c>
      <c r="W633" s="143">
        <v>70</v>
      </c>
      <c r="X633" s="178" t="str">
        <f>CHOOSE(MATCH(W:W,{0;1;90;120;800000000}),"VACIO","90 y -","90-120","&gt;120","")</f>
        <v>90 y -</v>
      </c>
      <c r="Y633" s="143" t="s">
        <v>63</v>
      </c>
      <c r="Z633" s="143" t="s">
        <v>65</v>
      </c>
      <c r="AA633" s="143" t="s">
        <v>63</v>
      </c>
      <c r="AB633" s="143" t="s">
        <v>63</v>
      </c>
      <c r="AC633" s="143" t="s">
        <v>72</v>
      </c>
      <c r="AD633" s="193" t="s">
        <v>74</v>
      </c>
      <c r="AE633" s="195"/>
      <c r="AF633" s="195"/>
      <c r="AG633" s="216" t="s">
        <v>63</v>
      </c>
      <c r="AH633" s="216"/>
      <c r="AI633" s="195"/>
      <c r="AJ633" s="217">
        <v>93</v>
      </c>
      <c r="AK633" s="144">
        <v>43704</v>
      </c>
      <c r="AL633" s="143">
        <v>178</v>
      </c>
      <c r="AM633" s="143">
        <v>114</v>
      </c>
      <c r="AN633" s="178" t="str">
        <f>CHOOSE(MATCH(AM:AM,{0,1,100,800000000}),"VACIO","100 y -","100 y +","")</f>
        <v>100 y +</v>
      </c>
      <c r="AO633" s="143">
        <v>48</v>
      </c>
      <c r="AP633" s="143">
        <v>82</v>
      </c>
      <c r="AQ633" s="143"/>
      <c r="AR633" s="178" t="str">
        <f>CHOOSE(MATCH(AQ:AQ,{0,1,7,8,9,12,30}),"VACIO","7 y -","7-8","8-9","9-12","&gt;12","")</f>
        <v>VACIO</v>
      </c>
      <c r="AS633" s="143">
        <v>1</v>
      </c>
      <c r="AT633" s="178" t="str">
        <f>CHOOSE(MATCH(AS:AS,{0,0.1,30,80000000}),"VACIO","30 y -","30 y +","")</f>
        <v>30 y -</v>
      </c>
      <c r="AU633" s="143">
        <v>0.8</v>
      </c>
      <c r="AV633" s="236">
        <f>IFERROR(AS:AS/AU:AU,"")</f>
        <v>1.25</v>
      </c>
      <c r="AW633" s="178" t="str">
        <f>CHOOSE(MATCH(AV:AV,{0,0.1,30,80000000}),"VACIO","30 y -","30 y +","")</f>
        <v>30 y -</v>
      </c>
      <c r="AX633" s="242">
        <v>80.7</v>
      </c>
      <c r="AY633" s="178" t="str">
        <f ca="1">CHOOSE(MATCH(AX:AX,{0;1;15;30;45;60;80000000}),"VACIO","15 y -","15-29","30-44","45-59","60 y +","")</f>
        <v>60 y +</v>
      </c>
      <c r="AZ633" s="143"/>
      <c r="BA633" s="144"/>
      <c r="BB633" s="247" t="str">
        <f ca="1" t="shared" si="58"/>
        <v>No Vigente</v>
      </c>
      <c r="BC633" s="143"/>
      <c r="BD633" s="144">
        <v>43704</v>
      </c>
      <c r="BE633" s="144">
        <v>44044</v>
      </c>
      <c r="BF633" s="251" t="str">
        <f ca="1" t="shared" si="60"/>
        <v>activo</v>
      </c>
      <c r="BG633" s="193"/>
    </row>
    <row r="634" s="129" customFormat="1" ht="15" customHeight="1" spans="1:59">
      <c r="A634" s="142" t="s">
        <v>1679</v>
      </c>
      <c r="B634" s="143" t="s">
        <v>1680</v>
      </c>
      <c r="C634" s="143">
        <v>2078</v>
      </c>
      <c r="D634" s="144">
        <v>11762</v>
      </c>
      <c r="E634" s="175">
        <f ca="1" t="shared" si="59"/>
        <v>43990</v>
      </c>
      <c r="F634" s="176">
        <f ca="1" t="shared" si="55"/>
        <v>32228</v>
      </c>
      <c r="G634" s="177">
        <f ca="1" t="shared" si="56"/>
        <v>88</v>
      </c>
      <c r="H634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34" s="143">
        <v>1</v>
      </c>
      <c r="J634" s="144">
        <v>42318</v>
      </c>
      <c r="K634" s="143" t="s">
        <v>59</v>
      </c>
      <c r="L634" s="143" t="s">
        <v>60</v>
      </c>
      <c r="M634" s="143" t="s">
        <v>1380</v>
      </c>
      <c r="N634" s="143" t="s">
        <v>62</v>
      </c>
      <c r="O634" s="143" t="s">
        <v>62</v>
      </c>
      <c r="P634" s="143" t="s">
        <v>63</v>
      </c>
      <c r="Q634" s="143" t="s">
        <v>63</v>
      </c>
      <c r="R634" s="143">
        <v>56.5</v>
      </c>
      <c r="S634" s="143">
        <v>50</v>
      </c>
      <c r="T634" s="143" t="s">
        <v>71</v>
      </c>
      <c r="U634" s="143">
        <v>120</v>
      </c>
      <c r="V634" s="178" t="str">
        <f>CHOOSE(MATCH(U:U,{0,1,140,150,160,800000000}),"VACIO","140 y -","140-150","150-160","&gt;160","")</f>
        <v>140 y -</v>
      </c>
      <c r="W634" s="143">
        <v>40</v>
      </c>
      <c r="X634" s="178" t="str">
        <f>CHOOSE(MATCH(W:W,{0,1,90,120,800000000}),"VACIO","90 y -","90-120","&gt;120","")</f>
        <v>90 y -</v>
      </c>
      <c r="Y634" s="143" t="s">
        <v>63</v>
      </c>
      <c r="Z634" s="143" t="s">
        <v>65</v>
      </c>
      <c r="AA634" s="143" t="s">
        <v>65</v>
      </c>
      <c r="AB634" s="143" t="s">
        <v>63</v>
      </c>
      <c r="AC634" s="143" t="s">
        <v>72</v>
      </c>
      <c r="AD634" s="193" t="s">
        <v>74</v>
      </c>
      <c r="AE634" s="195"/>
      <c r="AF634" s="195"/>
      <c r="AG634" s="216" t="s">
        <v>63</v>
      </c>
      <c r="AH634" s="216" t="s">
        <v>81</v>
      </c>
      <c r="AI634" s="194">
        <v>43867</v>
      </c>
      <c r="AJ634" s="217">
        <v>75</v>
      </c>
      <c r="AK634" s="144">
        <v>43844</v>
      </c>
      <c r="AL634" s="143">
        <v>226</v>
      </c>
      <c r="AM634" s="143">
        <v>116</v>
      </c>
      <c r="AN634" s="178" t="str">
        <f>CHOOSE(MATCH(AM:AM,{0,1,100,800000000}),"VACIO","100 y -","100 y +","")</f>
        <v>100 y +</v>
      </c>
      <c r="AO634" s="143">
        <v>80</v>
      </c>
      <c r="AP634" s="143">
        <v>146</v>
      </c>
      <c r="AQ634" s="143"/>
      <c r="AR634" s="178" t="str">
        <f>CHOOSE(MATCH(AQ:AQ,{0,1,7,8,9,12,30}),"VACIO","7 y -","7-8","8-9","9-12","&gt;12","")</f>
        <v>VACIO</v>
      </c>
      <c r="AS634" s="143">
        <v>2</v>
      </c>
      <c r="AT634" s="178" t="str">
        <f>CHOOSE(MATCH(AS:AS,{0,0.1,30,80000000}),"VACIO","30 y -","30 y +","")</f>
        <v>30 y -</v>
      </c>
      <c r="AU634" s="143">
        <v>0.8</v>
      </c>
      <c r="AV634" s="236">
        <v>0.006</v>
      </c>
      <c r="AW634" s="178" t="str">
        <f>CHOOSE(MATCH(AV:AV,{0,0.1,30,80000000}),"VACIO","30 y -","30 y +","")</f>
        <v>VACIO</v>
      </c>
      <c r="AX634" s="242">
        <v>57.9</v>
      </c>
      <c r="AY634" s="178" t="str">
        <f ca="1">CHOOSE(MATCH(AX:AX,{0,1,15,30,45,60,80000000}),"VACIO","15 y -","15-29","30-44","45-59","60 y +","")</f>
        <v>45-59</v>
      </c>
      <c r="AZ634" s="143"/>
      <c r="BA634" s="144"/>
      <c r="BB634" s="247" t="str">
        <f ca="1" t="shared" si="58"/>
        <v>No Vigente</v>
      </c>
      <c r="BC634" s="143"/>
      <c r="BD634" s="144">
        <v>43900</v>
      </c>
      <c r="BE634" s="144">
        <v>44013</v>
      </c>
      <c r="BF634" s="251" t="str">
        <f ca="1" t="shared" si="60"/>
        <v>activo</v>
      </c>
      <c r="BG634" s="193"/>
    </row>
    <row r="635" s="129" customFormat="1" ht="15" customHeight="1" spans="1:59">
      <c r="A635" s="145" t="s">
        <v>1681</v>
      </c>
      <c r="B635" s="146" t="s">
        <v>1682</v>
      </c>
      <c r="C635" s="146">
        <v>370</v>
      </c>
      <c r="D635" s="147">
        <v>23183</v>
      </c>
      <c r="E635" s="175">
        <f ca="1" t="shared" si="59"/>
        <v>43990</v>
      </c>
      <c r="F635" s="176">
        <f ca="1" t="shared" si="55"/>
        <v>20807</v>
      </c>
      <c r="G635" s="177">
        <f ca="1" t="shared" si="56"/>
        <v>56</v>
      </c>
      <c r="H63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35" s="146">
        <v>1</v>
      </c>
      <c r="J635" s="147">
        <v>38863</v>
      </c>
      <c r="K635" s="146" t="s">
        <v>59</v>
      </c>
      <c r="L635" s="146" t="s">
        <v>102</v>
      </c>
      <c r="M635" s="146" t="s">
        <v>149</v>
      </c>
      <c r="N635" s="146" t="s">
        <v>62</v>
      </c>
      <c r="O635" s="146" t="s">
        <v>62</v>
      </c>
      <c r="P635" s="143" t="s">
        <v>63</v>
      </c>
      <c r="Q635" s="143" t="s">
        <v>63</v>
      </c>
      <c r="R635" s="146">
        <v>65</v>
      </c>
      <c r="S635" s="146">
        <v>56</v>
      </c>
      <c r="T635" s="146" t="s">
        <v>85</v>
      </c>
      <c r="U635" s="146">
        <v>142</v>
      </c>
      <c r="V635" s="178" t="str">
        <f>CHOOSE(MATCH(U:U,{0;1;140;150;160;800000000}),"VACIO","140 y -","140-150","150-160","&gt;160","")</f>
        <v>140-150</v>
      </c>
      <c r="W635" s="146">
        <v>92</v>
      </c>
      <c r="X635" s="178" t="str">
        <f>CHOOSE(MATCH(W:W,{0,1,90,120,800000000}),"VACIO","90 y -","90-120","&gt;120","")</f>
        <v>90-120</v>
      </c>
      <c r="Y635" s="146" t="s">
        <v>63</v>
      </c>
      <c r="Z635" s="146" t="s">
        <v>65</v>
      </c>
      <c r="AA635" s="146" t="s">
        <v>65</v>
      </c>
      <c r="AB635" s="146" t="s">
        <v>65</v>
      </c>
      <c r="AC635" s="146" t="s">
        <v>66</v>
      </c>
      <c r="AD635" s="196" t="s">
        <v>73</v>
      </c>
      <c r="AE635" s="198">
        <v>43490</v>
      </c>
      <c r="AF635" s="197" t="s">
        <v>74</v>
      </c>
      <c r="AG635" s="219" t="s">
        <v>63</v>
      </c>
      <c r="AH635" s="219"/>
      <c r="AI635" s="197"/>
      <c r="AJ635" s="218">
        <v>288</v>
      </c>
      <c r="AK635" s="147">
        <v>43661</v>
      </c>
      <c r="AL635" s="146">
        <v>174</v>
      </c>
      <c r="AM635" s="146">
        <v>87</v>
      </c>
      <c r="AN635" s="178" t="str">
        <f>CHOOSE(MATCH(AM:AM,{0,1,100,800000000}),"VACIO","100 y -","100 y +","")</f>
        <v>100 y -</v>
      </c>
      <c r="AO635" s="146">
        <v>36</v>
      </c>
      <c r="AP635" s="146">
        <v>278</v>
      </c>
      <c r="AQ635" s="146">
        <v>10</v>
      </c>
      <c r="AR635" s="178" t="str">
        <f>CHOOSE(MATCH(AQ:AQ,{0;1;7;8;9;12;30}),"VACIO","7 y -","7-8","8-9","9-12","&gt;12","")</f>
        <v>9-12</v>
      </c>
      <c r="AS635" s="146">
        <v>40</v>
      </c>
      <c r="AT635" s="178" t="str">
        <f>CHOOSE(MATCH(AS:AS,{0,0.1,30,80000000}),"VACIO","30 y -","30 y +","")</f>
        <v>30 y +</v>
      </c>
      <c r="AU635" s="146">
        <v>0.7</v>
      </c>
      <c r="AV635" s="236">
        <v>37</v>
      </c>
      <c r="AW635" s="178" t="str">
        <f>CHOOSE(MATCH(AV:AV,{0,0.1,30,80000000}),"VACIO","30 y -","30 y +","")</f>
        <v>30 y +</v>
      </c>
      <c r="AX635" s="242">
        <v>96</v>
      </c>
      <c r="AY635" s="178" t="str">
        <f ca="1">CHOOSE(MATCH(AX:AX,{0,1,15,30,45,60,80000000}),"VACIO","15 y -","15-29","30-44","45-59","60 y +","")</f>
        <v>60 y +</v>
      </c>
      <c r="AZ635" s="146" t="s">
        <v>76</v>
      </c>
      <c r="BA635" s="147">
        <v>42905</v>
      </c>
      <c r="BB635" s="247" t="str">
        <f ca="1" t="shared" si="58"/>
        <v>No Vigente</v>
      </c>
      <c r="BC635" s="146" t="s">
        <v>77</v>
      </c>
      <c r="BD635" s="147">
        <v>43735</v>
      </c>
      <c r="BE635" s="147">
        <v>43891</v>
      </c>
      <c r="BF635" s="251" t="str">
        <f ca="1" t="shared" si="60"/>
        <v>activo</v>
      </c>
      <c r="BG635" s="196"/>
    </row>
    <row r="636" s="129" customFormat="1" ht="15" customHeight="1" spans="1:59">
      <c r="A636" s="142" t="s">
        <v>1683</v>
      </c>
      <c r="B636" s="143" t="s">
        <v>1684</v>
      </c>
      <c r="C636" s="143">
        <v>6968</v>
      </c>
      <c r="D636" s="144">
        <v>18498</v>
      </c>
      <c r="E636" s="175">
        <f ca="1" t="shared" si="59"/>
        <v>43990</v>
      </c>
      <c r="F636" s="176">
        <f ca="1" t="shared" si="55"/>
        <v>25492</v>
      </c>
      <c r="G636" s="177">
        <f ca="1" t="shared" si="56"/>
        <v>69</v>
      </c>
      <c r="H63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36" s="143">
        <v>1</v>
      </c>
      <c r="J636" s="144">
        <v>42927</v>
      </c>
      <c r="K636" s="143" t="s">
        <v>101</v>
      </c>
      <c r="L636" s="143" t="s">
        <v>102</v>
      </c>
      <c r="M636" s="143" t="s">
        <v>61</v>
      </c>
      <c r="N636" s="143" t="s">
        <v>62</v>
      </c>
      <c r="O636" s="143" t="s">
        <v>62</v>
      </c>
      <c r="P636" s="143" t="s">
        <v>63</v>
      </c>
      <c r="Q636" s="143" t="s">
        <v>63</v>
      </c>
      <c r="R636" s="143">
        <v>75</v>
      </c>
      <c r="S636" s="143">
        <v>75.5</v>
      </c>
      <c r="T636" s="143" t="s">
        <v>85</v>
      </c>
      <c r="U636" s="143">
        <v>160</v>
      </c>
      <c r="V636" s="178" t="str">
        <f>CHOOSE(MATCH(U:U,{0,1,140,150,160,800000000}),"VACIO","140 y -","140-150","150-160","&gt;160","")</f>
        <v>&gt;160</v>
      </c>
      <c r="W636" s="143">
        <v>90</v>
      </c>
      <c r="X636" s="178" t="str">
        <f>CHOOSE(MATCH(W:W,{0,1,90,120,800000000}),"VACIO","90 y -","90-120","&gt;120","")</f>
        <v>90-120</v>
      </c>
      <c r="Y636" s="143" t="s">
        <v>63</v>
      </c>
      <c r="Z636" s="143" t="s">
        <v>65</v>
      </c>
      <c r="AA636" s="143" t="s">
        <v>65</v>
      </c>
      <c r="AB636" s="143" t="s">
        <v>65</v>
      </c>
      <c r="AC636" s="143" t="s">
        <v>66</v>
      </c>
      <c r="AD636" s="193" t="s">
        <v>73</v>
      </c>
      <c r="AE636" s="194">
        <v>43885</v>
      </c>
      <c r="AF636" s="195" t="s">
        <v>74</v>
      </c>
      <c r="AG636" s="216" t="s">
        <v>63</v>
      </c>
      <c r="AH636" s="216" t="s">
        <v>809</v>
      </c>
      <c r="AI636" s="194">
        <v>43689</v>
      </c>
      <c r="AJ636" s="217">
        <v>131</v>
      </c>
      <c r="AK636" s="144">
        <v>43682</v>
      </c>
      <c r="AL636" s="143">
        <v>176</v>
      </c>
      <c r="AM636" s="143">
        <v>80</v>
      </c>
      <c r="AN636" s="178" t="str">
        <f>CHOOSE(MATCH(AM:AM,{0,1,100,800000000}),"VACIO","100 y -","100 y +","")</f>
        <v>100 y -</v>
      </c>
      <c r="AO636" s="143">
        <v>41</v>
      </c>
      <c r="AP636" s="143">
        <v>234</v>
      </c>
      <c r="AQ636" s="143">
        <v>6.7</v>
      </c>
      <c r="AR636" s="178" t="str">
        <f>CHOOSE(MATCH(AQ:AQ,{0,1,7,8,9,12,30}),"VACIO","7 y -","7-8","8-9","9-12","&gt;12","")</f>
        <v>7 y -</v>
      </c>
      <c r="AS636" s="143">
        <v>39</v>
      </c>
      <c r="AT636" s="178" t="str">
        <f>CHOOSE(MATCH(AS:AS,{0,0.1,30,80000000}),"VACIO","30 y -","30 y +","")</f>
        <v>30 y +</v>
      </c>
      <c r="AU636" s="143">
        <v>1.4</v>
      </c>
      <c r="AV636" s="236">
        <f>IFERROR(AS:AS/AU:AU,"")</f>
        <v>27.8571428571429</v>
      </c>
      <c r="AW636" s="178" t="str">
        <f>CHOOSE(MATCH(AV:AV,{0,0.1,30,80000000}),"VACIO","30 y -","30 y +","")</f>
        <v>30 y -</v>
      </c>
      <c r="AX636" s="242">
        <v>51</v>
      </c>
      <c r="AY636" s="178" t="str">
        <f ca="1">CHOOSE(MATCH(AX:AX,{0,1,15,30,45,60,80000000}),"VACIO","15 y -","15-29","30-44","45-59","60 y +","")</f>
        <v>45-59</v>
      </c>
      <c r="AZ636" s="143" t="s">
        <v>155</v>
      </c>
      <c r="BA636" s="144">
        <v>42033</v>
      </c>
      <c r="BB636" s="247" t="str">
        <f ca="1" t="shared" si="58"/>
        <v>No Vigente</v>
      </c>
      <c r="BC636" s="143" t="s">
        <v>77</v>
      </c>
      <c r="BD636" s="144">
        <v>43885</v>
      </c>
      <c r="BE636" s="144">
        <v>44044</v>
      </c>
      <c r="BF636" s="251" t="str">
        <f ca="1" t="shared" si="60"/>
        <v>activo</v>
      </c>
      <c r="BG636" s="193"/>
    </row>
    <row r="637" s="129" customFormat="1" ht="15" customHeight="1" spans="1:59">
      <c r="A637" s="145" t="s">
        <v>1685</v>
      </c>
      <c r="B637" s="146" t="s">
        <v>1686</v>
      </c>
      <c r="C637" s="146">
        <v>607</v>
      </c>
      <c r="D637" s="147">
        <v>20166</v>
      </c>
      <c r="E637" s="175">
        <f ca="1" t="shared" si="59"/>
        <v>43990</v>
      </c>
      <c r="F637" s="176">
        <f ca="1" t="shared" si="55"/>
        <v>23824</v>
      </c>
      <c r="G637" s="177">
        <f ca="1" t="shared" si="56"/>
        <v>65</v>
      </c>
      <c r="H63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37" s="146">
        <v>1</v>
      </c>
      <c r="J637" s="147">
        <v>39916</v>
      </c>
      <c r="K637" s="146" t="s">
        <v>101</v>
      </c>
      <c r="L637" s="146" t="s">
        <v>70</v>
      </c>
      <c r="M637" s="146" t="s">
        <v>149</v>
      </c>
      <c r="N637" s="146" t="s">
        <v>62</v>
      </c>
      <c r="O637" s="146" t="s">
        <v>62</v>
      </c>
      <c r="P637" s="143" t="s">
        <v>63</v>
      </c>
      <c r="Q637" s="143" t="s">
        <v>63</v>
      </c>
      <c r="R637" s="146">
        <v>80</v>
      </c>
      <c r="S637" s="146">
        <v>79</v>
      </c>
      <c r="T637" s="146" t="s">
        <v>85</v>
      </c>
      <c r="U637" s="146">
        <v>128</v>
      </c>
      <c r="V637" s="178" t="str">
        <f>CHOOSE(MATCH(U:U,{0,1,140,150,160,800000000}),"VACIO","140 y -","140-150","150-160","&gt;160","")</f>
        <v>140 y -</v>
      </c>
      <c r="W637" s="146">
        <v>60</v>
      </c>
      <c r="X637" s="178" t="str">
        <f>CHOOSE(MATCH(W:W,{0,1,90,120,800000000}),"VACIO","90 y -","90-120","&gt;120","")</f>
        <v>90 y -</v>
      </c>
      <c r="Y637" s="146" t="s">
        <v>65</v>
      </c>
      <c r="Z637" s="146" t="s">
        <v>63</v>
      </c>
      <c r="AA637" s="146" t="s">
        <v>65</v>
      </c>
      <c r="AB637" s="146" t="s">
        <v>65</v>
      </c>
      <c r="AC637" s="146" t="s">
        <v>72</v>
      </c>
      <c r="AD637" s="196" t="s">
        <v>73</v>
      </c>
      <c r="AE637" s="198">
        <v>43756</v>
      </c>
      <c r="AF637" s="197" t="s">
        <v>74</v>
      </c>
      <c r="AG637" s="219" t="s">
        <v>63</v>
      </c>
      <c r="AH637" s="219"/>
      <c r="AI637" s="197"/>
      <c r="AJ637" s="218">
        <v>129</v>
      </c>
      <c r="AK637" s="147">
        <v>43879</v>
      </c>
      <c r="AL637" s="146">
        <v>122</v>
      </c>
      <c r="AM637" s="146">
        <v>61</v>
      </c>
      <c r="AN637" s="178" t="str">
        <f>CHOOSE(MATCH(AM:AM,{0;1;100;800000000}),"VACIO","100 y -","100 y +","")</f>
        <v>100 y -</v>
      </c>
      <c r="AO637" s="146">
        <v>36</v>
      </c>
      <c r="AP637" s="146">
        <v>188</v>
      </c>
      <c r="AQ637" s="146">
        <v>8.3</v>
      </c>
      <c r="AR637" s="178" t="str">
        <f>CHOOSE(MATCH(AQ:AQ,{0,1,7,8,9,12,30}),"VACIO","7 y -","7-8","8-9","9-12","&gt;12","")</f>
        <v>8-9</v>
      </c>
      <c r="AS637" s="146">
        <v>6</v>
      </c>
      <c r="AT637" s="178" t="str">
        <f>CHOOSE(MATCH(AS:AS,{0,0.1,30,80000000}),"VACIO","30 y -","30 y +","")</f>
        <v>30 y -</v>
      </c>
      <c r="AU637" s="146">
        <v>0.9</v>
      </c>
      <c r="AV637" s="236">
        <v>3.72</v>
      </c>
      <c r="AW637" s="178" t="str">
        <f>CHOOSE(MATCH(AV:AV,{0,0.1,30,80000000}),"VACIO","30 y -","30 y +","")</f>
        <v>30 y -</v>
      </c>
      <c r="AX637" s="242">
        <v>89</v>
      </c>
      <c r="AY637" s="178" t="str">
        <f ca="1">CHOOSE(MATCH(AX:AX,{0,1,15,30,45,60,80000000}),"VACIO","15 y -","15-29","30-44","45-59","60 y +","")</f>
        <v>60 y +</v>
      </c>
      <c r="AZ637" s="146" t="s">
        <v>155</v>
      </c>
      <c r="BA637" s="147">
        <v>43538</v>
      </c>
      <c r="BB637" s="247" t="str">
        <f ca="1" t="shared" si="58"/>
        <v>No Vigente</v>
      </c>
      <c r="BC637" s="146"/>
      <c r="BD637" s="147">
        <v>43942</v>
      </c>
      <c r="BE637" s="147">
        <v>44033</v>
      </c>
      <c r="BF637" s="251" t="str">
        <f ca="1" t="shared" si="60"/>
        <v>activo</v>
      </c>
      <c r="BG637" s="196" t="s">
        <v>229</v>
      </c>
    </row>
    <row r="638" s="129" customFormat="1" ht="15" customHeight="1" spans="1:59">
      <c r="A638" s="142" t="s">
        <v>1687</v>
      </c>
      <c r="B638" s="143" t="s">
        <v>1688</v>
      </c>
      <c r="C638" s="143">
        <v>965</v>
      </c>
      <c r="D638" s="144">
        <v>20323</v>
      </c>
      <c r="E638" s="175">
        <f ca="1" t="shared" si="59"/>
        <v>43990</v>
      </c>
      <c r="F638" s="176">
        <f ca="1" t="shared" si="55"/>
        <v>23667</v>
      </c>
      <c r="G638" s="177">
        <f ca="1" t="shared" si="56"/>
        <v>64</v>
      </c>
      <c r="H63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38" s="143">
        <v>1</v>
      </c>
      <c r="J638" s="144">
        <v>40017</v>
      </c>
      <c r="K638" s="143" t="s">
        <v>59</v>
      </c>
      <c r="L638" s="143" t="s">
        <v>60</v>
      </c>
      <c r="M638" s="143" t="s">
        <v>61</v>
      </c>
      <c r="N638" s="143" t="s">
        <v>62</v>
      </c>
      <c r="O638" s="143" t="s">
        <v>62</v>
      </c>
      <c r="P638" s="143" t="s">
        <v>63</v>
      </c>
      <c r="Q638" s="143" t="s">
        <v>63</v>
      </c>
      <c r="R638" s="143">
        <v>60</v>
      </c>
      <c r="S638" s="143">
        <v>58.5</v>
      </c>
      <c r="T638" s="143" t="s">
        <v>76</v>
      </c>
      <c r="U638" s="143">
        <v>110</v>
      </c>
      <c r="V638" s="178" t="str">
        <f>CHOOSE(MATCH(U:U,{0,1,140,150,160,800000000}),"VACIO","140 y -","140-150","150-160","&gt;160","")</f>
        <v>140 y -</v>
      </c>
      <c r="W638" s="143">
        <v>64</v>
      </c>
      <c r="X638" s="178" t="str">
        <f>CHOOSE(MATCH(W:W,{0,1,90,120,800000000}),"VACIO","90 y -","90-120","&gt;120","")</f>
        <v>90 y -</v>
      </c>
      <c r="Y638" s="143" t="s">
        <v>63</v>
      </c>
      <c r="Z638" s="143" t="s">
        <v>63</v>
      </c>
      <c r="AA638" s="143" t="s">
        <v>65</v>
      </c>
      <c r="AB638" s="143" t="s">
        <v>63</v>
      </c>
      <c r="AC638" s="143" t="s">
        <v>72</v>
      </c>
      <c r="AD638" s="193" t="s">
        <v>67</v>
      </c>
      <c r="AE638" s="195"/>
      <c r="AF638" s="195"/>
      <c r="AG638" s="216" t="s">
        <v>63</v>
      </c>
      <c r="AH638" s="216"/>
      <c r="AI638" s="195"/>
      <c r="AJ638" s="217">
        <v>84</v>
      </c>
      <c r="AK638" s="144">
        <v>43123</v>
      </c>
      <c r="AL638" s="143">
        <v>215</v>
      </c>
      <c r="AM638" s="143">
        <v>152</v>
      </c>
      <c r="AN638" s="178" t="str">
        <f>CHOOSE(MATCH(AM:AM,{0,1,100,800000000}),"VACIO","100 y -","100 y +","")</f>
        <v>100 y +</v>
      </c>
      <c r="AO638" s="143">
        <v>36</v>
      </c>
      <c r="AP638" s="143">
        <v>132</v>
      </c>
      <c r="AQ638" s="143"/>
      <c r="AR638" s="178" t="str">
        <f>CHOOSE(MATCH(AQ:AQ,{0,1,7,8,9,12,30}),"VACIO","7 y -","7-8","8-9","9-12","&gt;12","")</f>
        <v>VACIO</v>
      </c>
      <c r="AS638" s="143">
        <v>1</v>
      </c>
      <c r="AT638" s="178" t="str">
        <f>CHOOSE(MATCH(AS:AS,{0,0.1,30,80000000}),"VACIO","30 y -","30 y +","")</f>
        <v>30 y -</v>
      </c>
      <c r="AU638" s="143">
        <v>0.8</v>
      </c>
      <c r="AV638" s="236">
        <f>IFERROR(AS:AS/AU:AU,"")</f>
        <v>1.25</v>
      </c>
      <c r="AW638" s="178" t="str">
        <f>CHOOSE(MATCH(AV:AV,{0,0.1,30,80000000}),"VACIO","30 y -","30 y +","")</f>
        <v>30 y -</v>
      </c>
      <c r="AX638" s="242">
        <v>79</v>
      </c>
      <c r="AY638" s="178" t="str">
        <f ca="1">CHOOSE(MATCH(AX:AX,{0,1,15,30,45,60,80000000}),"VACIO","15 y -","15-29","30-44","45-59","60 y +","")</f>
        <v>60 y +</v>
      </c>
      <c r="AZ638" s="143"/>
      <c r="BA638" s="144"/>
      <c r="BB638" s="247" t="str">
        <f ca="1" t="shared" si="58"/>
        <v>No Vigente</v>
      </c>
      <c r="BC638" s="143"/>
      <c r="BD638" s="144">
        <v>43896</v>
      </c>
      <c r="BE638" s="144">
        <v>44075</v>
      </c>
      <c r="BF638" s="251" t="str">
        <f ca="1" t="shared" si="60"/>
        <v>activo</v>
      </c>
      <c r="BG638" s="196"/>
    </row>
    <row r="639" s="129" customFormat="1" ht="15" customHeight="1" spans="1:59">
      <c r="A639" s="145" t="s">
        <v>1689</v>
      </c>
      <c r="B639" s="146" t="s">
        <v>1690</v>
      </c>
      <c r="C639" s="146">
        <v>162</v>
      </c>
      <c r="D639" s="147">
        <v>22598</v>
      </c>
      <c r="E639" s="175">
        <f ca="1" t="shared" si="59"/>
        <v>43990</v>
      </c>
      <c r="F639" s="176">
        <f ca="1" t="shared" si="55"/>
        <v>21392</v>
      </c>
      <c r="G639" s="177">
        <f ca="1" t="shared" si="56"/>
        <v>58</v>
      </c>
      <c r="H63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39" s="146">
        <v>1</v>
      </c>
      <c r="J639" s="147">
        <v>41040</v>
      </c>
      <c r="K639" s="146" t="s">
        <v>59</v>
      </c>
      <c r="L639" s="146" t="s">
        <v>60</v>
      </c>
      <c r="M639" s="146" t="s">
        <v>61</v>
      </c>
      <c r="N639" s="146" t="s">
        <v>62</v>
      </c>
      <c r="O639" s="146" t="s">
        <v>89</v>
      </c>
      <c r="P639" s="143" t="s">
        <v>63</v>
      </c>
      <c r="Q639" s="143" t="s">
        <v>63</v>
      </c>
      <c r="R639" s="146">
        <v>69.6</v>
      </c>
      <c r="S639" s="146">
        <v>67</v>
      </c>
      <c r="T639" s="146" t="s">
        <v>85</v>
      </c>
      <c r="U639" s="146">
        <v>128</v>
      </c>
      <c r="V639" s="178" t="str">
        <f>CHOOSE(MATCH(U:U,{0,1,140,150,160,800000000}),"VACIO","140 y -","140-150","150-160","&gt;160","")</f>
        <v>140 y -</v>
      </c>
      <c r="W639" s="146">
        <v>80</v>
      </c>
      <c r="X639" s="178" t="str">
        <f>CHOOSE(MATCH(W:W,{0,1,90,120,800000000}),"VACIO","90 y -","90-120","&gt;120","")</f>
        <v>90 y -</v>
      </c>
      <c r="Y639" s="146" t="s">
        <v>63</v>
      </c>
      <c r="Z639" s="146" t="s">
        <v>63</v>
      </c>
      <c r="AA639" s="146" t="s">
        <v>65</v>
      </c>
      <c r="AB639" s="146" t="s">
        <v>63</v>
      </c>
      <c r="AC639" s="146" t="s">
        <v>66</v>
      </c>
      <c r="AD639" s="196" t="s">
        <v>67</v>
      </c>
      <c r="AE639" s="197"/>
      <c r="AF639" s="197"/>
      <c r="AG639" s="219" t="s">
        <v>63</v>
      </c>
      <c r="AH639" s="219"/>
      <c r="AI639" s="197"/>
      <c r="AJ639" s="218">
        <v>89</v>
      </c>
      <c r="AK639" s="147">
        <v>43711</v>
      </c>
      <c r="AL639" s="146">
        <v>201</v>
      </c>
      <c r="AM639" s="146">
        <v>82</v>
      </c>
      <c r="AN639" s="178" t="str">
        <f>CHOOSE(MATCH(AM:AM,{0,1,100,800000000}),"VACIO","100 y -","100 y +","")</f>
        <v>100 y -</v>
      </c>
      <c r="AO639" s="146">
        <v>34</v>
      </c>
      <c r="AP639" s="146">
        <v>289</v>
      </c>
      <c r="AQ639" s="146">
        <v>5.1</v>
      </c>
      <c r="AR639" s="178" t="str">
        <f>CHOOSE(MATCH(AQ:AQ,{0,1,7,8,9,12,30}),"VACIO","7 y -","7-8","8-9","9-12","&gt;12","")</f>
        <v>7 y -</v>
      </c>
      <c r="AS639" s="146"/>
      <c r="AT639" s="178" t="str">
        <f>CHOOSE(MATCH(AS:AS,{0,0.1,30,80000000}),"VACIO","30 y -","30 y +","")</f>
        <v>VACIO</v>
      </c>
      <c r="AU639" s="146">
        <v>0.8</v>
      </c>
      <c r="AV639" s="236"/>
      <c r="AW639" s="178" t="str">
        <f>CHOOSE(MATCH(AV:AV,{0,0.1,30,80000000}),"VACIO","30 y -","30 y +","")</f>
        <v>VACIO</v>
      </c>
      <c r="AX639" s="242">
        <v>81</v>
      </c>
      <c r="AY639" s="178" t="str">
        <f ca="1">CHOOSE(MATCH(AX:AX,{0,1,15,30,45,60,80000000}),"VACIO","15 y -","15-29","30-44","45-59","60 y +","")</f>
        <v>60 y +</v>
      </c>
      <c r="AZ639" s="146" t="s">
        <v>76</v>
      </c>
      <c r="BA639" s="147"/>
      <c r="BB639" s="247" t="str">
        <f ca="1" t="shared" si="58"/>
        <v>No Vigente</v>
      </c>
      <c r="BC639" s="146"/>
      <c r="BD639" s="147">
        <v>43735</v>
      </c>
      <c r="BE639" s="147">
        <v>43525</v>
      </c>
      <c r="BF639" s="251" t="str">
        <f ca="1" t="shared" si="60"/>
        <v>pasivo</v>
      </c>
      <c r="BG639" s="193"/>
    </row>
    <row r="640" s="129" customFormat="1" ht="15" customHeight="1" spans="1:59">
      <c r="A640" s="145" t="s">
        <v>1691</v>
      </c>
      <c r="B640" s="146" t="s">
        <v>1692</v>
      </c>
      <c r="C640" s="146">
        <v>253</v>
      </c>
      <c r="D640" s="147">
        <v>22580</v>
      </c>
      <c r="E640" s="175">
        <f ca="1" t="shared" si="59"/>
        <v>43990</v>
      </c>
      <c r="F640" s="176">
        <f ca="1" t="shared" si="55"/>
        <v>21410</v>
      </c>
      <c r="G640" s="177">
        <f ca="1" t="shared" si="56"/>
        <v>58</v>
      </c>
      <c r="H640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640" s="146">
        <v>1</v>
      </c>
      <c r="J640" s="147">
        <v>41179</v>
      </c>
      <c r="K640" s="146" t="s">
        <v>59</v>
      </c>
      <c r="L640" s="146" t="s">
        <v>60</v>
      </c>
      <c r="M640" s="146" t="s">
        <v>562</v>
      </c>
      <c r="N640" s="146" t="s">
        <v>62</v>
      </c>
      <c r="O640" s="146" t="s">
        <v>62</v>
      </c>
      <c r="P640" s="143" t="s">
        <v>63</v>
      </c>
      <c r="Q640" s="143" t="s">
        <v>63</v>
      </c>
      <c r="R640" s="146">
        <v>59.2</v>
      </c>
      <c r="S640" s="146">
        <v>68.7</v>
      </c>
      <c r="T640" s="146" t="s">
        <v>64</v>
      </c>
      <c r="U640" s="146">
        <v>126</v>
      </c>
      <c r="V640" s="178" t="str">
        <f>CHOOSE(MATCH(U:U,{0,1,140,150,160,800000000}),"VACIO","140 y -","140-150","150-160","&gt;160","")</f>
        <v>140 y -</v>
      </c>
      <c r="W640" s="146">
        <v>84</v>
      </c>
      <c r="X640" s="178" t="str">
        <f>CHOOSE(MATCH(W:W,{0,1,90,120,800000000}),"VACIO","90 y -","90-120","&gt;120","")</f>
        <v>90 y -</v>
      </c>
      <c r="Y640" s="146" t="s">
        <v>63</v>
      </c>
      <c r="Z640" s="146" t="s">
        <v>65</v>
      </c>
      <c r="AA640" s="146" t="s">
        <v>63</v>
      </c>
      <c r="AB640" s="146" t="s">
        <v>63</v>
      </c>
      <c r="AC640" s="146" t="s">
        <v>72</v>
      </c>
      <c r="AD640" s="196" t="s">
        <v>74</v>
      </c>
      <c r="AE640" s="197"/>
      <c r="AF640" s="197"/>
      <c r="AG640" s="219" t="s">
        <v>63</v>
      </c>
      <c r="AH640" s="219"/>
      <c r="AI640" s="197"/>
      <c r="AJ640" s="218">
        <v>216</v>
      </c>
      <c r="AK640" s="147">
        <v>43858</v>
      </c>
      <c r="AL640" s="146">
        <v>221</v>
      </c>
      <c r="AM640" s="146">
        <v>123</v>
      </c>
      <c r="AN640" s="178" t="str">
        <f>CHOOSE(MATCH(AM:AM,{0,1,100,800000000}),"VACIO","100 y -","100 y +","")</f>
        <v>100 y +</v>
      </c>
      <c r="AO640" s="146">
        <v>56</v>
      </c>
      <c r="AP640" s="146">
        <v>181</v>
      </c>
      <c r="AQ640" s="146"/>
      <c r="AR640" s="178" t="str">
        <f>CHOOSE(MATCH(AQ:AQ,{0,1,7,8,9,12,30}),"VACIO","7 y -","7-8","8-9","9-12","&gt;12","")</f>
        <v>VACIO</v>
      </c>
      <c r="AS640" s="146">
        <v>1</v>
      </c>
      <c r="AT640" s="178" t="str">
        <f>CHOOSE(MATCH(AS:AS,{0,0.1,30,80000000}),"VACIO","30 y -","30 y +","")</f>
        <v>30 y -</v>
      </c>
      <c r="AU640" s="146">
        <v>0.7</v>
      </c>
      <c r="AV640" s="236">
        <f>IFERROR(AS:AS/AU:AU,"")</f>
        <v>1.42857142857143</v>
      </c>
      <c r="AW640" s="178" t="str">
        <f>CHOOSE(MATCH(AV:AV,{0,0.1,30,80000000}),"VACIO","30 y -","30 y +","")</f>
        <v>30 y -</v>
      </c>
      <c r="AX640" s="242">
        <v>100</v>
      </c>
      <c r="AY640" s="178" t="str">
        <f ca="1">CHOOSE(MATCH(AX:AX,{0,1,15,30,45,60,80000000}),"VACIO","15 y -","15-29","30-44","45-59","60 y +","")</f>
        <v>60 y +</v>
      </c>
      <c r="AZ640" s="146"/>
      <c r="BA640" s="147"/>
      <c r="BB640" s="247" t="str">
        <f ca="1" t="shared" si="58"/>
        <v>No Vigente</v>
      </c>
      <c r="BC640" s="146"/>
      <c r="BD640" s="147">
        <v>43886</v>
      </c>
      <c r="BE640" s="147">
        <v>44228</v>
      </c>
      <c r="BF640" s="251" t="str">
        <f ca="1" t="shared" si="60"/>
        <v>activo</v>
      </c>
      <c r="BG640" s="196"/>
    </row>
    <row r="641" s="129" customFormat="1" ht="15" customHeight="1" spans="1:59">
      <c r="A641" s="145" t="s">
        <v>1693</v>
      </c>
      <c r="B641" s="146" t="s">
        <v>1694</v>
      </c>
      <c r="C641" s="146">
        <v>4836</v>
      </c>
      <c r="D641" s="147">
        <v>28002</v>
      </c>
      <c r="E641" s="175">
        <f ca="1" t="shared" si="59"/>
        <v>43990</v>
      </c>
      <c r="F641" s="176">
        <f ca="1" t="shared" si="55"/>
        <v>15988</v>
      </c>
      <c r="G641" s="177">
        <f ca="1" t="shared" si="56"/>
        <v>43</v>
      </c>
      <c r="H641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641" s="146">
        <v>1</v>
      </c>
      <c r="J641" s="147">
        <v>41340</v>
      </c>
      <c r="K641" s="146" t="s">
        <v>59</v>
      </c>
      <c r="L641" s="146" t="s">
        <v>70</v>
      </c>
      <c r="M641" s="146" t="s">
        <v>61</v>
      </c>
      <c r="N641" s="146" t="s">
        <v>62</v>
      </c>
      <c r="O641" s="146" t="s">
        <v>62</v>
      </c>
      <c r="P641" s="143" t="s">
        <v>63</v>
      </c>
      <c r="Q641" s="143" t="s">
        <v>65</v>
      </c>
      <c r="R641" s="146">
        <v>102</v>
      </c>
      <c r="S641" s="146">
        <v>70.5</v>
      </c>
      <c r="T641" s="146" t="s">
        <v>64</v>
      </c>
      <c r="U641" s="146">
        <v>120</v>
      </c>
      <c r="V641" s="178" t="str">
        <f>CHOOSE(MATCH(U:U,{0,1,140,150,160,800000000}),"VACIO","140 y -","140-150","150-160","&gt;160","")</f>
        <v>140 y -</v>
      </c>
      <c r="W641" s="146">
        <v>64</v>
      </c>
      <c r="X641" s="178" t="str">
        <f>CHOOSE(MATCH(W:W,{0,1,90,120,800000000}),"VACIO","90 y -","90-120","&gt;120","")</f>
        <v>90 y -</v>
      </c>
      <c r="Y641" s="146" t="s">
        <v>65</v>
      </c>
      <c r="Z641" s="146" t="s">
        <v>65</v>
      </c>
      <c r="AA641" s="146" t="s">
        <v>65</v>
      </c>
      <c r="AB641" s="146" t="s">
        <v>65</v>
      </c>
      <c r="AC641" s="146" t="s">
        <v>72</v>
      </c>
      <c r="AD641" s="196" t="s">
        <v>73</v>
      </c>
      <c r="AE641" s="198">
        <v>43706</v>
      </c>
      <c r="AF641" s="197" t="s">
        <v>74</v>
      </c>
      <c r="AG641" s="219" t="s">
        <v>63</v>
      </c>
      <c r="AH641" s="219"/>
      <c r="AI641" s="197"/>
      <c r="AJ641" s="218">
        <v>94</v>
      </c>
      <c r="AK641" s="147">
        <v>43896</v>
      </c>
      <c r="AL641" s="146">
        <v>142</v>
      </c>
      <c r="AM641" s="146">
        <v>82.5</v>
      </c>
      <c r="AN641" s="178" t="str">
        <f>CHOOSE(MATCH(AM:AM,{0,1,100,800000000}),"VACIO","100 y -","100 y +","")</f>
        <v>100 y -</v>
      </c>
      <c r="AO641" s="146">
        <v>41.5</v>
      </c>
      <c r="AP641" s="146">
        <v>90</v>
      </c>
      <c r="AQ641" s="146">
        <v>6.3</v>
      </c>
      <c r="AR641" s="178" t="str">
        <f>CHOOSE(MATCH(AQ:AQ,{0;1;7;8;9;12;30}),"VACIO","7 y -","7-8","8-9","9-12","&gt;12","")</f>
        <v>7 y -</v>
      </c>
      <c r="AS641" s="146">
        <v>6.3</v>
      </c>
      <c r="AT641" s="178" t="str">
        <f>CHOOSE(MATCH(AS:AS,{0,0.1,30,80000000}),"VACIO","30 y -","30 y +","")</f>
        <v>30 y -</v>
      </c>
      <c r="AU641" s="146">
        <v>0.7</v>
      </c>
      <c r="AV641" s="236">
        <v>7.99</v>
      </c>
      <c r="AW641" s="178" t="str">
        <f>CHOOSE(MATCH(AV:AV,{0,0.1,30,80000000}),"VACIO","30 y -","30 y +","")</f>
        <v>30 y -</v>
      </c>
      <c r="AX641" s="242">
        <v>106</v>
      </c>
      <c r="AY641" s="178" t="str">
        <f ca="1">CHOOSE(MATCH(AX:AX,{0,1,15,30,45,60,80000000}),"VACIO","15 y -","15-29","30-44","45-59","60 y +","")</f>
        <v>60 y +</v>
      </c>
      <c r="AZ641" s="146"/>
      <c r="BA641" s="147">
        <v>43227</v>
      </c>
      <c r="BB641" s="247" t="str">
        <f ca="1" t="shared" si="58"/>
        <v>No Vigente</v>
      </c>
      <c r="BC641" s="146" t="s">
        <v>77</v>
      </c>
      <c r="BD641" s="147">
        <v>43896</v>
      </c>
      <c r="BE641" s="147">
        <v>44075</v>
      </c>
      <c r="BF641" s="251" t="str">
        <f ca="1" t="shared" si="60"/>
        <v>activo</v>
      </c>
      <c r="BG641" s="196"/>
    </row>
    <row r="642" s="129" customFormat="1" ht="15" customHeight="1" spans="1:59">
      <c r="A642" s="142" t="s">
        <v>1695</v>
      </c>
      <c r="B642" s="143" t="s">
        <v>1696</v>
      </c>
      <c r="C642" s="143">
        <v>4702</v>
      </c>
      <c r="D642" s="144">
        <v>27601</v>
      </c>
      <c r="E642" s="175">
        <f ca="1" t="shared" si="59"/>
        <v>43990</v>
      </c>
      <c r="F642" s="176">
        <f ca="1" t="shared" ref="F642:F705" si="61">DATEDIF(D:D,TODAY(),"d")</f>
        <v>16389</v>
      </c>
      <c r="G642" s="177">
        <f ca="1" t="shared" ref="G642:G705" si="62">IF(MONTH(E:E)=MONTH(D642),IF(DAY(E:E)&lt;DAY(D642),YEAR(E:E)-YEAR(D642)-1,YEAR(E:E)-YEAR(D642)),IF(MONTH(E:E)&gt;MONTH(D642),YEAR(E:E)-YEAR(D642),YEAR(E:E)-YEAR(D642)-1))</f>
        <v>44</v>
      </c>
      <c r="H642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642" s="183">
        <v>1</v>
      </c>
      <c r="J642" s="156">
        <v>43251</v>
      </c>
      <c r="K642" s="183" t="s">
        <v>59</v>
      </c>
      <c r="L642" s="183" t="s">
        <v>70</v>
      </c>
      <c r="M642" s="183"/>
      <c r="N642" s="183" t="s">
        <v>62</v>
      </c>
      <c r="O642" s="183" t="s">
        <v>62</v>
      </c>
      <c r="P642" s="143" t="s">
        <v>63</v>
      </c>
      <c r="Q642" s="143" t="s">
        <v>63</v>
      </c>
      <c r="R642" s="155">
        <v>95</v>
      </c>
      <c r="S642" s="155">
        <v>92</v>
      </c>
      <c r="T642" s="183" t="s">
        <v>64</v>
      </c>
      <c r="U642" s="155">
        <v>131</v>
      </c>
      <c r="V642" s="178" t="str">
        <f>CHOOSE(MATCH(U:U,{0,1,140,150,160,800000000}),"VACIO","140 y -","140-150","150-160","&gt;160","")</f>
        <v>140 y -</v>
      </c>
      <c r="W642" s="155">
        <v>75</v>
      </c>
      <c r="X642" s="178" t="str">
        <f>CHOOSE(MATCH(W:W,{0,1,90,120,800000000}),"VACIO","90 y -","90-120","&gt;120","")</f>
        <v>90 y -</v>
      </c>
      <c r="Y642" s="183" t="s">
        <v>63</v>
      </c>
      <c r="Z642" s="183" t="s">
        <v>63</v>
      </c>
      <c r="AA642" s="183" t="s">
        <v>65</v>
      </c>
      <c r="AB642" s="183" t="s">
        <v>63</v>
      </c>
      <c r="AC642" s="183" t="s">
        <v>72</v>
      </c>
      <c r="AD642" s="202" t="s">
        <v>73</v>
      </c>
      <c r="AE642" s="203">
        <v>43251</v>
      </c>
      <c r="AF642" s="204" t="s">
        <v>74</v>
      </c>
      <c r="AG642" s="222"/>
      <c r="AH642" s="222"/>
      <c r="AI642" s="204"/>
      <c r="AJ642" s="223">
        <v>220</v>
      </c>
      <c r="AK642" s="156">
        <v>43251</v>
      </c>
      <c r="AL642" s="155"/>
      <c r="AM642" s="155"/>
      <c r="AN642" s="178" t="str">
        <f>CHOOSE(MATCH(AM:AM,{0,1,100,800000000}),"VACIO","100 y -","100 y +","")</f>
        <v>VACIO</v>
      </c>
      <c r="AO642" s="155"/>
      <c r="AP642" s="155"/>
      <c r="AQ642" s="155">
        <v>11.3</v>
      </c>
      <c r="AR642" s="178" t="str">
        <f>CHOOSE(MATCH(AQ:AQ,{0,1,7,8,9,12,30}),"VACIO","7 y -","7-8","8-9","9-12","&gt;12","")</f>
        <v>9-12</v>
      </c>
      <c r="AS642" s="155"/>
      <c r="AT642" s="178" t="str">
        <f>CHOOSE(MATCH(AS:AS,{0,0.1,30,80000000}),"VACIO","30 y -","30 y +","")</f>
        <v>VACIO</v>
      </c>
      <c r="AU642" s="155"/>
      <c r="AV642" s="236"/>
      <c r="AW642" s="178" t="str">
        <f>CHOOSE(MATCH(AV:AV,{0,0.1,30,80000000}),"VACIO","30 y -","30 y +","")</f>
        <v>VACIO</v>
      </c>
      <c r="AX642" s="242"/>
      <c r="AY642" s="178" t="str">
        <f ca="1">CHOOSE(MATCH(AX:AX,{0,1,15,30,45,60,80000000}),"VACIO","15 y -","15-29","30-44","45-59","60 y +","")</f>
        <v>VACIO</v>
      </c>
      <c r="AZ642" s="183"/>
      <c r="BA642" s="156"/>
      <c r="BB642" s="247" t="str">
        <f ca="1" t="shared" si="58"/>
        <v>No Vigente</v>
      </c>
      <c r="BC642" s="183"/>
      <c r="BD642" s="144">
        <v>43642</v>
      </c>
      <c r="BE642" s="144">
        <v>43678</v>
      </c>
      <c r="BF642" s="251" t="str">
        <f ca="1" t="shared" si="60"/>
        <v>activo</v>
      </c>
      <c r="BG642" s="193"/>
    </row>
    <row r="643" s="52" customFormat="1" ht="15" customHeight="1" spans="1:59">
      <c r="A643" s="55" t="s">
        <v>1697</v>
      </c>
      <c r="B643" s="56" t="s">
        <v>1698</v>
      </c>
      <c r="C643" s="56">
        <v>2225</v>
      </c>
      <c r="D643" s="57">
        <v>26229</v>
      </c>
      <c r="E643" s="175">
        <f ca="1" t="shared" si="59"/>
        <v>43990</v>
      </c>
      <c r="F643" s="176">
        <f ca="1" t="shared" si="61"/>
        <v>17761</v>
      </c>
      <c r="G643" s="64">
        <f ca="1" t="shared" si="62"/>
        <v>48</v>
      </c>
      <c r="H643" s="65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643" s="56">
        <v>1</v>
      </c>
      <c r="J643" s="57">
        <v>42814</v>
      </c>
      <c r="K643" s="56" t="s">
        <v>59</v>
      </c>
      <c r="L643" s="56" t="s">
        <v>70</v>
      </c>
      <c r="M643" s="56"/>
      <c r="N643" s="56"/>
      <c r="O643" s="56"/>
      <c r="P643" s="56" t="s">
        <v>63</v>
      </c>
      <c r="Q643" s="56" t="s">
        <v>63</v>
      </c>
      <c r="R643" s="56">
        <v>90.5</v>
      </c>
      <c r="S643" s="56">
        <v>90.5</v>
      </c>
      <c r="T643" s="56" t="s">
        <v>64</v>
      </c>
      <c r="U643" s="56">
        <v>110</v>
      </c>
      <c r="V643" s="178" t="str">
        <f>CHOOSE(MATCH(U:U,{0,1,140,150,160,800000000}),"VACIO","140 y -","140-150","150-160","&gt;160","")</f>
        <v>140 y -</v>
      </c>
      <c r="W643" s="56">
        <v>70</v>
      </c>
      <c r="X643" s="178" t="str">
        <f>CHOOSE(MATCH(W:W,{0;1;90;120;800000000}),"VACIO","90 y -","90-120","&gt;120","")</f>
        <v>90 y -</v>
      </c>
      <c r="Y643" s="56" t="s">
        <v>63</v>
      </c>
      <c r="Z643" s="56" t="s">
        <v>63</v>
      </c>
      <c r="AA643" s="56" t="s">
        <v>65</v>
      </c>
      <c r="AB643" s="56" t="s">
        <v>63</v>
      </c>
      <c r="AC643" s="56" t="s">
        <v>72</v>
      </c>
      <c r="AD643" s="72" t="s">
        <v>73</v>
      </c>
      <c r="AE643" s="261">
        <v>42814</v>
      </c>
      <c r="AF643" s="73" t="s">
        <v>74</v>
      </c>
      <c r="AG643" s="78"/>
      <c r="AH643" s="78"/>
      <c r="AI643" s="73"/>
      <c r="AJ643" s="79">
        <v>277</v>
      </c>
      <c r="AK643" s="57">
        <v>42829</v>
      </c>
      <c r="AL643" s="56">
        <v>177</v>
      </c>
      <c r="AM643" s="56">
        <v>108</v>
      </c>
      <c r="AN643" s="178" t="str">
        <f>CHOOSE(MATCH(AM:AM,{0,1,100,800000000}),"VACIO","100 y -","100 y +","")</f>
        <v>100 y +</v>
      </c>
      <c r="AO643" s="56">
        <v>39</v>
      </c>
      <c r="AP643" s="56">
        <v>148</v>
      </c>
      <c r="AQ643" s="56">
        <v>8.9</v>
      </c>
      <c r="AR643" s="178" t="str">
        <f>CHOOSE(MATCH(AQ:AQ,{0,1,7,8,9,12,30}),"VACIO","7 y -","7-8","8-9","9-12","&gt;12","")</f>
        <v>8-9</v>
      </c>
      <c r="AS643" s="56">
        <v>12</v>
      </c>
      <c r="AT643" s="178" t="str">
        <f>CHOOSE(MATCH(AS:AS,{0,0.1,30,80000000}),"VACIO","30 y -","30 y +","")</f>
        <v>30 y -</v>
      </c>
      <c r="AU643" s="56">
        <v>0.7</v>
      </c>
      <c r="AV643" s="81">
        <f>IFERROR(AS:AS/AU:AU,"")</f>
        <v>17.1428571428571</v>
      </c>
      <c r="AW643" s="178" t="str">
        <f>CHOOSE(MATCH(AV:AV,{0,0.1,30,80000000}),"VACIO","30 y -","30 y +","")</f>
        <v>30 y -</v>
      </c>
      <c r="AX643" s="83">
        <v>104</v>
      </c>
      <c r="AY643" s="178" t="str">
        <f ca="1">CHOOSE(MATCH(AX:AX,{0,1,15,30,45,60,80000000}),"VACIO","15 y -","15-29","30-44","45-59","60 y +","")</f>
        <v>60 y +</v>
      </c>
      <c r="AZ643" s="56"/>
      <c r="BA643" s="57">
        <v>42843</v>
      </c>
      <c r="BB643" s="85" t="str">
        <f ca="1" t="shared" si="58"/>
        <v>No Vigente</v>
      </c>
      <c r="BC643" s="56" t="s">
        <v>77</v>
      </c>
      <c r="BD643" s="57">
        <v>42814</v>
      </c>
      <c r="BE643" s="57">
        <v>42845</v>
      </c>
      <c r="BF643" s="252" t="str">
        <f ca="1" t="shared" si="60"/>
        <v>pasivo</v>
      </c>
      <c r="BG643" s="72" t="s">
        <v>105</v>
      </c>
    </row>
    <row r="644" s="129" customFormat="1" ht="15" customHeight="1" spans="1:59">
      <c r="A644" s="256" t="s">
        <v>1699</v>
      </c>
      <c r="B644" s="266" t="s">
        <v>1700</v>
      </c>
      <c r="C644" s="143">
        <v>7077</v>
      </c>
      <c r="D644" s="144">
        <v>21359</v>
      </c>
      <c r="E644" s="175">
        <f ca="1" t="shared" si="59"/>
        <v>43990</v>
      </c>
      <c r="F644" s="176">
        <f ca="1" t="shared" si="61"/>
        <v>22631</v>
      </c>
      <c r="G644" s="177">
        <f ca="1" t="shared" si="62"/>
        <v>61</v>
      </c>
      <c r="H644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644" s="143">
        <v>1</v>
      </c>
      <c r="J644" s="144">
        <v>43140</v>
      </c>
      <c r="K644" s="143" t="s">
        <v>59</v>
      </c>
      <c r="L644" s="143" t="s">
        <v>60</v>
      </c>
      <c r="M644" s="143" t="s">
        <v>61</v>
      </c>
      <c r="N644" s="143" t="s">
        <v>62</v>
      </c>
      <c r="O644" s="143" t="s">
        <v>62</v>
      </c>
      <c r="P644" s="143" t="s">
        <v>63</v>
      </c>
      <c r="Q644" s="143" t="s">
        <v>63</v>
      </c>
      <c r="R644" s="143">
        <v>77.5</v>
      </c>
      <c r="S644" s="143">
        <v>82</v>
      </c>
      <c r="T644" s="143" t="s">
        <v>64</v>
      </c>
      <c r="U644" s="143">
        <v>160</v>
      </c>
      <c r="V644" s="178" t="str">
        <f>CHOOSE(MATCH(U:U,{0,1,140,150,160,800000000}),"VACIO","140 y -","140-150","150-160","&gt;160","")</f>
        <v>&gt;160</v>
      </c>
      <c r="W644" s="143">
        <v>89</v>
      </c>
      <c r="X644" s="178" t="str">
        <f>CHOOSE(MATCH(W:W,{0,1,90,120,800000000}),"VACIO","90 y -","90-120","&gt;120","")</f>
        <v>90 y -</v>
      </c>
      <c r="Y644" s="143" t="s">
        <v>63</v>
      </c>
      <c r="Z644" s="143" t="s">
        <v>65</v>
      </c>
      <c r="AA644" s="143" t="s">
        <v>63</v>
      </c>
      <c r="AB644" s="143" t="s">
        <v>65</v>
      </c>
      <c r="AC644" s="143" t="s">
        <v>72</v>
      </c>
      <c r="AD644" s="193" t="s">
        <v>67</v>
      </c>
      <c r="AE644" s="195"/>
      <c r="AF644" s="195"/>
      <c r="AG644" s="216" t="s">
        <v>63</v>
      </c>
      <c r="AH644" s="216"/>
      <c r="AI644" s="195"/>
      <c r="AJ644" s="217">
        <v>106</v>
      </c>
      <c r="AK644" s="144">
        <v>43896</v>
      </c>
      <c r="AL644" s="143">
        <v>237</v>
      </c>
      <c r="AM644" s="143">
        <v>152</v>
      </c>
      <c r="AN644" s="178" t="str">
        <f>CHOOSE(MATCH(AM:AM,{0,1,100,800000000}),"VACIO","100 y -","100 y +","")</f>
        <v>100 y +</v>
      </c>
      <c r="AO644" s="143">
        <v>41</v>
      </c>
      <c r="AP644" s="143">
        <v>216</v>
      </c>
      <c r="AQ644" s="143"/>
      <c r="AR644" s="178" t="str">
        <f>CHOOSE(MATCH(AQ:AQ,{0,1,7,8,9,12,30}),"VACIO","7 y -","7-8","8-9","9-12","&gt;12","")</f>
        <v>VACIO</v>
      </c>
      <c r="AS644" s="143">
        <v>4.5</v>
      </c>
      <c r="AT644" s="178" t="str">
        <f>CHOOSE(MATCH(AS:AS,{0,0.1,30,80000000}),"VACIO","30 y -","30 y +","")</f>
        <v>30 y -</v>
      </c>
      <c r="AU644" s="143">
        <v>0.5</v>
      </c>
      <c r="AV644" s="236">
        <v>21</v>
      </c>
      <c r="AW644" s="178" t="str">
        <f>CHOOSE(MATCH(AV:AV,{0,0.1,30,80000000}),"VACIO","30 y -","30 y +","")</f>
        <v>30 y -</v>
      </c>
      <c r="AX644" s="242">
        <v>104</v>
      </c>
      <c r="AY644" s="178" t="str">
        <f ca="1">CHOOSE(MATCH(AX:AX,{0,1,15,30,45,60,80000000}),"VACIO","15 y -","15-29","30-44","45-59","60 y +","")</f>
        <v>60 y +</v>
      </c>
      <c r="AZ644" s="143" t="s">
        <v>76</v>
      </c>
      <c r="BA644" s="144"/>
      <c r="BB644" s="247" t="str">
        <f ca="1" t="shared" si="58"/>
        <v>No Vigente</v>
      </c>
      <c r="BC644" s="143"/>
      <c r="BD644" s="144">
        <v>43916</v>
      </c>
      <c r="BE644" s="144">
        <v>44013</v>
      </c>
      <c r="BF644" s="251" t="str">
        <f ca="1" t="shared" si="60"/>
        <v>activo</v>
      </c>
      <c r="BG644" s="251"/>
    </row>
    <row r="645" s="129" customFormat="1" ht="15" customHeight="1" spans="1:59">
      <c r="A645" s="145" t="s">
        <v>1701</v>
      </c>
      <c r="B645" s="146" t="s">
        <v>1702</v>
      </c>
      <c r="C645" s="146">
        <v>563</v>
      </c>
      <c r="D645" s="147">
        <v>25181</v>
      </c>
      <c r="E645" s="175">
        <f ca="1" t="shared" si="59"/>
        <v>43990</v>
      </c>
      <c r="F645" s="176">
        <f ca="1" t="shared" si="61"/>
        <v>18809</v>
      </c>
      <c r="G645" s="177">
        <f ca="1" t="shared" si="62"/>
        <v>51</v>
      </c>
      <c r="H645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45" s="146">
        <v>1</v>
      </c>
      <c r="J645" s="147">
        <v>39995</v>
      </c>
      <c r="K645" s="146" t="s">
        <v>101</v>
      </c>
      <c r="L645" s="146" t="s">
        <v>60</v>
      </c>
      <c r="M645" s="146" t="s">
        <v>1703</v>
      </c>
      <c r="N645" s="146"/>
      <c r="O645" s="146"/>
      <c r="P645" s="143" t="s">
        <v>63</v>
      </c>
      <c r="Q645" s="143" t="s">
        <v>63</v>
      </c>
      <c r="R645" s="146">
        <v>76</v>
      </c>
      <c r="S645" s="146">
        <v>85</v>
      </c>
      <c r="T645" s="146" t="s">
        <v>64</v>
      </c>
      <c r="U645" s="146">
        <v>130</v>
      </c>
      <c r="V645" s="178" t="str">
        <f>CHOOSE(MATCH(U:U,{0,1,140,150,160,800000000}),"VACIO","140 y -","140-150","150-160","&gt;160","")</f>
        <v>140 y -</v>
      </c>
      <c r="W645" s="146">
        <v>70</v>
      </c>
      <c r="X645" s="178" t="str">
        <f>CHOOSE(MATCH(W:W,{0,1,90,120,800000000}),"VACIO","90 y -","90-120","&gt;120","")</f>
        <v>90 y -</v>
      </c>
      <c r="Y645" s="146" t="s">
        <v>63</v>
      </c>
      <c r="Z645" s="146" t="s">
        <v>63</v>
      </c>
      <c r="AA645" s="146" t="s">
        <v>65</v>
      </c>
      <c r="AB645" s="146" t="s">
        <v>63</v>
      </c>
      <c r="AC645" s="146" t="s">
        <v>72</v>
      </c>
      <c r="AD645" s="196" t="s">
        <v>67</v>
      </c>
      <c r="AE645" s="197"/>
      <c r="AF645" s="197"/>
      <c r="AG645" s="219"/>
      <c r="AH645" s="219"/>
      <c r="AI645" s="197"/>
      <c r="AJ645" s="218">
        <v>97</v>
      </c>
      <c r="AK645" s="147">
        <v>42976</v>
      </c>
      <c r="AL645" s="146">
        <v>188</v>
      </c>
      <c r="AM645" s="146">
        <v>99</v>
      </c>
      <c r="AN645" s="178" t="str">
        <f>CHOOSE(MATCH(AM:AM,{0,1,100,800000000}),"VACIO","100 y -","100 y +","")</f>
        <v>100 y -</v>
      </c>
      <c r="AO645" s="146">
        <v>33</v>
      </c>
      <c r="AP645" s="146">
        <v>276</v>
      </c>
      <c r="AQ645" s="146"/>
      <c r="AR645" s="178" t="str">
        <f>CHOOSE(MATCH(AQ:AQ,{0,1,7,8,9,12,30}),"VACIO","7 y -","7-8","8-9","9-12","&gt;12","")</f>
        <v>VACIO</v>
      </c>
      <c r="AS645" s="146">
        <v>11.8</v>
      </c>
      <c r="AT645" s="178" t="str">
        <f>CHOOSE(MATCH(AS:AS,{0,0.1,30,80000000}),"VACIO","30 y -","30 y +","")</f>
        <v>30 y -</v>
      </c>
      <c r="AU645" s="146">
        <v>0.9</v>
      </c>
      <c r="AV645" s="236">
        <f>IFERROR(AS:AS/AU:AU,"")</f>
        <v>13.1111111111111</v>
      </c>
      <c r="AW645" s="178" t="str">
        <f>CHOOSE(MATCH(AV:AV,{0,0.1,30,80000000}),"VACIO","30 y -","30 y +","")</f>
        <v>30 y -</v>
      </c>
      <c r="AX645" s="242">
        <v>100</v>
      </c>
      <c r="AY645" s="178" t="str">
        <f ca="1">CHOOSE(MATCH(AX:AX,{0,1,15,30,45,60,80000000}),"VACIO","15 y -","15-29","30-44","45-59","60 y +","")</f>
        <v>60 y +</v>
      </c>
      <c r="AZ645" s="146" t="s">
        <v>76</v>
      </c>
      <c r="BA645" s="147"/>
      <c r="BB645" s="247" t="str">
        <f ca="1" t="shared" si="58"/>
        <v>No Vigente</v>
      </c>
      <c r="BC645" s="146"/>
      <c r="BD645" s="147">
        <v>43018</v>
      </c>
      <c r="BE645" s="147">
        <v>43191</v>
      </c>
      <c r="BF645" s="251" t="str">
        <f ca="1" t="shared" si="60"/>
        <v>pasivo</v>
      </c>
      <c r="BG645" s="196" t="s">
        <v>105</v>
      </c>
    </row>
    <row r="646" s="129" customFormat="1" ht="15" customHeight="1" spans="1:59">
      <c r="A646" s="142" t="s">
        <v>1704</v>
      </c>
      <c r="B646" s="143" t="s">
        <v>1705</v>
      </c>
      <c r="C646" s="143">
        <v>6666</v>
      </c>
      <c r="D646" s="144">
        <v>10651</v>
      </c>
      <c r="E646" s="175">
        <f ca="1" t="shared" si="59"/>
        <v>43990</v>
      </c>
      <c r="F646" s="176">
        <f ca="1" t="shared" si="61"/>
        <v>33339</v>
      </c>
      <c r="G646" s="177">
        <f ca="1" t="shared" si="62"/>
        <v>91</v>
      </c>
      <c r="H646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46" s="143">
        <v>1</v>
      </c>
      <c r="J646" s="144">
        <v>42165</v>
      </c>
      <c r="K646" s="143" t="s">
        <v>59</v>
      </c>
      <c r="L646" s="143" t="s">
        <v>60</v>
      </c>
      <c r="M646" s="143"/>
      <c r="N646" s="143" t="s">
        <v>62</v>
      </c>
      <c r="O646" s="143" t="s">
        <v>62</v>
      </c>
      <c r="P646" s="143" t="s">
        <v>63</v>
      </c>
      <c r="Q646" s="143" t="s">
        <v>63</v>
      </c>
      <c r="R646" s="143">
        <v>59</v>
      </c>
      <c r="S646" s="143">
        <v>52.8</v>
      </c>
      <c r="T646" s="146" t="s">
        <v>76</v>
      </c>
      <c r="U646" s="143">
        <v>200</v>
      </c>
      <c r="V646" s="178" t="str">
        <f>CHOOSE(MATCH(U:U,{0,1,140,150,160,800000000}),"VACIO","140 y -","140-150","150-160","&gt;160","")</f>
        <v>&gt;160</v>
      </c>
      <c r="W646" s="143">
        <v>88</v>
      </c>
      <c r="X646" s="178" t="str">
        <f>CHOOSE(MATCH(W:W,{0,1,90,120,800000000}),"VACIO","90 y -","90-120","&gt;120","")</f>
        <v>90 y -</v>
      </c>
      <c r="Y646" s="143" t="s">
        <v>63</v>
      </c>
      <c r="Z646" s="143" t="s">
        <v>65</v>
      </c>
      <c r="AA646" s="143" t="s">
        <v>65</v>
      </c>
      <c r="AB646" s="143" t="s">
        <v>65</v>
      </c>
      <c r="AC646" s="143" t="s">
        <v>72</v>
      </c>
      <c r="AD646" s="193" t="s">
        <v>73</v>
      </c>
      <c r="AE646" s="195"/>
      <c r="AF646" s="195"/>
      <c r="AG646" s="216" t="s">
        <v>63</v>
      </c>
      <c r="AH646" s="216" t="s">
        <v>1706</v>
      </c>
      <c r="AI646" s="194">
        <v>43397</v>
      </c>
      <c r="AJ646" s="217">
        <v>101</v>
      </c>
      <c r="AK646" s="144">
        <v>43713</v>
      </c>
      <c r="AL646" s="143">
        <v>191</v>
      </c>
      <c r="AM646" s="143">
        <v>103</v>
      </c>
      <c r="AN646" s="178" t="str">
        <f>CHOOSE(MATCH(AM:AM,{0,1,100,800000000}),"VACIO","100 y -","100 y +","")</f>
        <v>100 y +</v>
      </c>
      <c r="AO646" s="143">
        <v>63</v>
      </c>
      <c r="AP646" s="143">
        <v>121</v>
      </c>
      <c r="AQ646" s="143"/>
      <c r="AR646" s="178" t="str">
        <f>CHOOSE(MATCH(AQ:AQ,{0,1,7,8,9,12,30}),"VACIO","7 y -","7-8","8-9","9-12","&gt;12","")</f>
        <v>VACIO</v>
      </c>
      <c r="AS646" s="143">
        <v>7</v>
      </c>
      <c r="AT646" s="178" t="str">
        <f>CHOOSE(MATCH(AS:AS,{0,0.1,30,80000000}),"VACIO","30 y -","30 y +","")</f>
        <v>30 y -</v>
      </c>
      <c r="AU646" s="143">
        <v>1</v>
      </c>
      <c r="AV646" s="236">
        <v>2.8</v>
      </c>
      <c r="AW646" s="178" t="str">
        <f>CHOOSE(MATCH(AV:AV,{0,0.1,30,80000000}),"VACIO","30 y -","30 y +","")</f>
        <v>30 y -</v>
      </c>
      <c r="AX646" s="242">
        <v>44</v>
      </c>
      <c r="AY646" s="178" t="str">
        <f ca="1">CHOOSE(MATCH(AX:AX,{0,1,15,30,45,60,80000000}),"VACIO","15 y -","15-29","30-44","45-59","60 y +","")</f>
        <v>30-44</v>
      </c>
      <c r="AZ646" s="143"/>
      <c r="BA646" s="144"/>
      <c r="BB646" s="247" t="str">
        <f ca="1" t="shared" si="58"/>
        <v>No Vigente</v>
      </c>
      <c r="BC646" s="143"/>
      <c r="BD646" s="144">
        <v>43735</v>
      </c>
      <c r="BE646" s="144">
        <v>43891</v>
      </c>
      <c r="BF646" s="251" t="str">
        <f ca="1" t="shared" si="60"/>
        <v>activo</v>
      </c>
      <c r="BG646" s="196"/>
    </row>
    <row r="647" s="129" customFormat="1" ht="15" customHeight="1" spans="1:59">
      <c r="A647" s="142" t="s">
        <v>1707</v>
      </c>
      <c r="B647" s="143" t="s">
        <v>1708</v>
      </c>
      <c r="C647" s="143">
        <v>6561</v>
      </c>
      <c r="D647" s="144">
        <v>12697</v>
      </c>
      <c r="E647" s="175">
        <f ca="1" t="shared" si="59"/>
        <v>43990</v>
      </c>
      <c r="F647" s="176">
        <f ca="1" t="shared" si="61"/>
        <v>31293</v>
      </c>
      <c r="G647" s="177">
        <f ca="1" t="shared" si="62"/>
        <v>85</v>
      </c>
      <c r="H647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47" s="143">
        <v>1</v>
      </c>
      <c r="J647" s="144">
        <v>41934</v>
      </c>
      <c r="K647" s="143" t="s">
        <v>59</v>
      </c>
      <c r="L647" s="143" t="s">
        <v>60</v>
      </c>
      <c r="M647" s="143" t="s">
        <v>780</v>
      </c>
      <c r="N647" s="143"/>
      <c r="O647" s="143"/>
      <c r="P647" s="143" t="s">
        <v>63</v>
      </c>
      <c r="Q647" s="143" t="s">
        <v>65</v>
      </c>
      <c r="R647" s="143">
        <v>88.4</v>
      </c>
      <c r="S647" s="143">
        <v>72.3</v>
      </c>
      <c r="T647" s="143" t="s">
        <v>64</v>
      </c>
      <c r="U647" s="143">
        <v>112</v>
      </c>
      <c r="V647" s="178" t="str">
        <f>CHOOSE(MATCH(U:U,{0,1,140,150,160,800000000}),"VACIO","140 y -","140-150","150-160","&gt;160","")</f>
        <v>140 y -</v>
      </c>
      <c r="W647" s="143">
        <v>68</v>
      </c>
      <c r="X647" s="178" t="str">
        <f>CHOOSE(MATCH(W:W,{0,1,90,120,800000000}),"VACIO","90 y -","90-120","&gt;120","")</f>
        <v>90 y -</v>
      </c>
      <c r="Y647" s="143" t="s">
        <v>63</v>
      </c>
      <c r="Z647" s="143" t="s">
        <v>65</v>
      </c>
      <c r="AA647" s="143" t="s">
        <v>65</v>
      </c>
      <c r="AB647" s="143" t="s">
        <v>65</v>
      </c>
      <c r="AC647" s="143" t="s">
        <v>72</v>
      </c>
      <c r="AD647" s="193" t="s">
        <v>73</v>
      </c>
      <c r="AE647" s="195"/>
      <c r="AF647" s="195"/>
      <c r="AG647" s="216"/>
      <c r="AH647" s="216" t="s">
        <v>1709</v>
      </c>
      <c r="AI647" s="194">
        <v>43439</v>
      </c>
      <c r="AJ647" s="217">
        <v>102</v>
      </c>
      <c r="AK647" s="144">
        <v>43462</v>
      </c>
      <c r="AL647" s="143">
        <v>102</v>
      </c>
      <c r="AM647" s="143">
        <v>66</v>
      </c>
      <c r="AN647" s="178" t="str">
        <f>CHOOSE(MATCH(AM:AM,{0;1;100;800000000}),"VACIO","100 y -","100 y +","")</f>
        <v>100 y -</v>
      </c>
      <c r="AO647" s="143">
        <v>43</v>
      </c>
      <c r="AP647" s="143">
        <v>88</v>
      </c>
      <c r="AQ647" s="143"/>
      <c r="AR647" s="178" t="str">
        <f>CHOOSE(MATCH(AQ:AQ,{0,1,7,8,9,12,30}),"VACIO","7 y -","7-8","8-9","9-12","&gt;12","")</f>
        <v>VACIO</v>
      </c>
      <c r="AS647" s="143"/>
      <c r="AT647" s="178" t="str">
        <f>CHOOSE(MATCH(AS:AS,{0,0.1,30,80000000}),"VACIO","30 y -","30 y +","")</f>
        <v>VACIO</v>
      </c>
      <c r="AU647" s="143">
        <v>0.9</v>
      </c>
      <c r="AV647" s="236"/>
      <c r="AW647" s="178" t="str">
        <f>CHOOSE(MATCH(AV:AV,{0,0.1,30,80000000}),"VACIO","30 y -","30 y +","")</f>
        <v>VACIO</v>
      </c>
      <c r="AX647" s="242">
        <v>64.6</v>
      </c>
      <c r="AY647" s="178" t="str">
        <f ca="1">CHOOSE(MATCH(AX:AX,{0,1,15,30,45,60,80000000}),"VACIO","15 y -","15-29","30-44","45-59","60 y +","")</f>
        <v>60 y +</v>
      </c>
      <c r="AZ647" s="143"/>
      <c r="BA647" s="144"/>
      <c r="BB647" s="247" t="str">
        <f ca="1" t="shared" si="58"/>
        <v>No Vigente</v>
      </c>
      <c r="BC647" s="143"/>
      <c r="BD647" s="144">
        <v>43710</v>
      </c>
      <c r="BE647" s="144">
        <v>43739</v>
      </c>
      <c r="BF647" s="251" t="str">
        <f ca="1" t="shared" si="60"/>
        <v>activo</v>
      </c>
      <c r="BG647" s="254" t="s">
        <v>1710</v>
      </c>
    </row>
    <row r="648" s="129" customFormat="1" ht="15" customHeight="1" spans="1:59">
      <c r="A648" s="142" t="s">
        <v>1711</v>
      </c>
      <c r="B648" s="143" t="s">
        <v>1712</v>
      </c>
      <c r="C648" s="143">
        <v>4523</v>
      </c>
      <c r="D648" s="144">
        <v>23645</v>
      </c>
      <c r="E648" s="175">
        <f ca="1" t="shared" si="59"/>
        <v>43990</v>
      </c>
      <c r="F648" s="176">
        <f ca="1" t="shared" si="61"/>
        <v>20345</v>
      </c>
      <c r="G648" s="177">
        <f ca="1" t="shared" si="62"/>
        <v>55</v>
      </c>
      <c r="H648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48" s="143">
        <v>1</v>
      </c>
      <c r="J648" s="144">
        <v>43110</v>
      </c>
      <c r="K648" s="143" t="s">
        <v>59</v>
      </c>
      <c r="L648" s="143" t="s">
        <v>60</v>
      </c>
      <c r="M648" s="143"/>
      <c r="N648" s="143" t="s">
        <v>62</v>
      </c>
      <c r="O648" s="143" t="s">
        <v>62</v>
      </c>
      <c r="P648" s="143" t="s">
        <v>63</v>
      </c>
      <c r="Q648" s="143" t="s">
        <v>63</v>
      </c>
      <c r="R648" s="143">
        <v>60.7</v>
      </c>
      <c r="S648" s="143">
        <v>55.9</v>
      </c>
      <c r="T648" s="143" t="s">
        <v>64</v>
      </c>
      <c r="U648" s="143">
        <v>103</v>
      </c>
      <c r="V648" s="178" t="str">
        <f>CHOOSE(MATCH(U:U,{0,1,140,150,160,800000000}),"VACIO","140 y -","140-150","150-160","&gt;160","")</f>
        <v>140 y -</v>
      </c>
      <c r="W648" s="143">
        <v>67</v>
      </c>
      <c r="X648" s="178" t="str">
        <f>CHOOSE(MATCH(W:W,{0,1,90,120,800000000}),"VACIO","90 y -","90-120","&gt;120","")</f>
        <v>90 y -</v>
      </c>
      <c r="Y648" s="143" t="s">
        <v>63</v>
      </c>
      <c r="Z648" s="143" t="s">
        <v>65</v>
      </c>
      <c r="AA648" s="143" t="s">
        <v>63</v>
      </c>
      <c r="AB648" s="143" t="s">
        <v>63</v>
      </c>
      <c r="AC648" s="143" t="s">
        <v>66</v>
      </c>
      <c r="AD648" s="193" t="s">
        <v>67</v>
      </c>
      <c r="AE648" s="195"/>
      <c r="AF648" s="195"/>
      <c r="AG648" s="216" t="s">
        <v>63</v>
      </c>
      <c r="AH648" s="216"/>
      <c r="AI648" s="195"/>
      <c r="AJ648" s="217">
        <v>93</v>
      </c>
      <c r="AK648" s="144">
        <v>43073</v>
      </c>
      <c r="AL648" s="143">
        <v>212</v>
      </c>
      <c r="AM648" s="143">
        <v>96</v>
      </c>
      <c r="AN648" s="178" t="str">
        <f>CHOOSE(MATCH(AM:AM,{0;1;100;800000000}),"VACIO","100 y -","100 y +","")</f>
        <v>100 y -</v>
      </c>
      <c r="AO648" s="143">
        <v>47</v>
      </c>
      <c r="AP648" s="143">
        <v>348</v>
      </c>
      <c r="AQ648" s="143"/>
      <c r="AR648" s="178" t="str">
        <f>CHOOSE(MATCH(AQ:AQ,{0,1,7,8,9,12,30}),"VACIO","7 y -","7-8","8-9","9-12","&gt;12","")</f>
        <v>VACIO</v>
      </c>
      <c r="AS648" s="143"/>
      <c r="AT648" s="178" t="str">
        <f>CHOOSE(MATCH(AS:AS,{0,0.1,30,80000000}),"VACIO","30 y -","30 y +","")</f>
        <v>VACIO</v>
      </c>
      <c r="AU648" s="143">
        <v>0.7</v>
      </c>
      <c r="AV648" s="236"/>
      <c r="AW648" s="178" t="str">
        <f>CHOOSE(MATCH(AV:AV,{0,0.1,30,80000000}),"VACIO","30 y -","30 y +","")</f>
        <v>VACIO</v>
      </c>
      <c r="AX648" s="242">
        <v>98</v>
      </c>
      <c r="AY648" s="178" t="str">
        <f ca="1">CHOOSE(MATCH(AX:AX,{0,1,15,30,45,60,80000000}),"VACIO","15 y -","15-29","30-44","45-59","60 y +","")</f>
        <v>60 y +</v>
      </c>
      <c r="AZ648" s="143" t="s">
        <v>76</v>
      </c>
      <c r="BA648" s="144"/>
      <c r="BB648" s="247" t="str">
        <f ca="1" t="shared" si="58"/>
        <v>No Vigente</v>
      </c>
      <c r="BC648" s="143"/>
      <c r="BD648" s="144">
        <v>43866</v>
      </c>
      <c r="BE648" s="144">
        <v>43739</v>
      </c>
      <c r="BF648" s="251" t="str">
        <f ca="1" t="shared" si="60"/>
        <v>activo</v>
      </c>
      <c r="BG648" s="193"/>
    </row>
    <row r="649" s="129" customFormat="1" ht="15" customHeight="1" spans="1:59">
      <c r="A649" s="145" t="s">
        <v>1713</v>
      </c>
      <c r="B649" s="146" t="s">
        <v>1714</v>
      </c>
      <c r="C649" s="146">
        <v>2767</v>
      </c>
      <c r="D649" s="147">
        <v>18188</v>
      </c>
      <c r="E649" s="175">
        <f ca="1" t="shared" si="59"/>
        <v>43990</v>
      </c>
      <c r="F649" s="176">
        <f ca="1" t="shared" si="61"/>
        <v>25802</v>
      </c>
      <c r="G649" s="177">
        <f ca="1" t="shared" si="62"/>
        <v>70</v>
      </c>
      <c r="H64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49" s="146">
        <v>1</v>
      </c>
      <c r="J649" s="147">
        <v>39031</v>
      </c>
      <c r="K649" s="146" t="s">
        <v>59</v>
      </c>
      <c r="L649" s="146" t="s">
        <v>102</v>
      </c>
      <c r="M649" s="146"/>
      <c r="N649" s="146" t="s">
        <v>62</v>
      </c>
      <c r="O649" s="146" t="s">
        <v>62</v>
      </c>
      <c r="P649" s="143" t="s">
        <v>63</v>
      </c>
      <c r="Q649" s="143" t="s">
        <v>65</v>
      </c>
      <c r="R649" s="146">
        <v>66.5</v>
      </c>
      <c r="S649" s="146">
        <v>63.5</v>
      </c>
      <c r="T649" s="146" t="s">
        <v>76</v>
      </c>
      <c r="U649" s="146">
        <v>128</v>
      </c>
      <c r="V649" s="178" t="str">
        <f>CHOOSE(MATCH(U:U,{0,1,140,150,160,800000000}),"VACIO","140 y -","140-150","150-160","&gt;160","")</f>
        <v>140 y -</v>
      </c>
      <c r="W649" s="146">
        <v>70</v>
      </c>
      <c r="X649" s="178" t="str">
        <f>CHOOSE(MATCH(W:W,{0,1,90,120,800000000}),"VACIO","90 y -","90-120","&gt;120","")</f>
        <v>90 y -</v>
      </c>
      <c r="Y649" s="146" t="s">
        <v>65</v>
      </c>
      <c r="Z649" s="146" t="s">
        <v>65</v>
      </c>
      <c r="AA649" s="146" t="s">
        <v>65</v>
      </c>
      <c r="AB649" s="146" t="s">
        <v>65</v>
      </c>
      <c r="AC649" s="146" t="s">
        <v>72</v>
      </c>
      <c r="AD649" s="196" t="s">
        <v>73</v>
      </c>
      <c r="AE649" s="198">
        <v>43700</v>
      </c>
      <c r="AF649" s="197" t="s">
        <v>74</v>
      </c>
      <c r="AG649" s="219" t="s">
        <v>63</v>
      </c>
      <c r="AH649" s="226" t="s">
        <v>404</v>
      </c>
      <c r="AI649" s="198">
        <v>43745</v>
      </c>
      <c r="AJ649" s="218">
        <v>86</v>
      </c>
      <c r="AK649" s="147">
        <v>43886</v>
      </c>
      <c r="AL649" s="146">
        <v>126</v>
      </c>
      <c r="AM649" s="146">
        <v>53</v>
      </c>
      <c r="AN649" s="178" t="str">
        <f>CHOOSE(MATCH(AM:AM,{0;1;100;800000000}),"VACIO","100 y -","100 y +","")</f>
        <v>100 y -</v>
      </c>
      <c r="AO649" s="146">
        <v>43</v>
      </c>
      <c r="AP649" s="146">
        <v>145</v>
      </c>
      <c r="AQ649" s="146">
        <v>7.2</v>
      </c>
      <c r="AR649" s="178" t="str">
        <f>CHOOSE(MATCH(AQ:AQ,{0,1,7,8,9,12,30}),"VACIO","7 y -","7-8","8-9","9-12","&gt;12","")</f>
        <v>7-8</v>
      </c>
      <c r="AS649" s="146">
        <v>8.2</v>
      </c>
      <c r="AT649" s="178" t="str">
        <f>CHOOSE(MATCH(AS:AS,{0,0.1,30,80000000}),"VACIO","30 y -","30 y +","")</f>
        <v>30 y -</v>
      </c>
      <c r="AU649" s="146">
        <v>9</v>
      </c>
      <c r="AV649" s="236">
        <v>22</v>
      </c>
      <c r="AW649" s="178" t="str">
        <f>CHOOSE(MATCH(AV:AV,{0,0.1,30,80000000}),"VACIO","30 y -","30 y +","")</f>
        <v>30 y -</v>
      </c>
      <c r="AX649" s="242">
        <v>64</v>
      </c>
      <c r="AY649" s="178" t="str">
        <f ca="1">CHOOSE(MATCH(AX:AX,{0,1,15,30,45,60,80000000}),"VACIO","15 y -","15-29","30-44","45-59","60 y +","")</f>
        <v>60 y +</v>
      </c>
      <c r="AZ649" s="146" t="s">
        <v>76</v>
      </c>
      <c r="BA649" s="147">
        <v>42985</v>
      </c>
      <c r="BB649" s="247" t="str">
        <f ca="1" t="shared" si="58"/>
        <v>No Vigente</v>
      </c>
      <c r="BC649" s="146" t="s">
        <v>77</v>
      </c>
      <c r="BD649" s="147">
        <v>43886</v>
      </c>
      <c r="BE649" s="147">
        <v>44044</v>
      </c>
      <c r="BF649" s="251" t="str">
        <f ca="1" t="shared" si="60"/>
        <v>activo</v>
      </c>
      <c r="BG649" s="193"/>
    </row>
    <row r="650" s="129" customFormat="1" ht="15" customHeight="1" spans="1:59">
      <c r="A650" s="145" t="s">
        <v>1715</v>
      </c>
      <c r="B650" s="146" t="s">
        <v>1716</v>
      </c>
      <c r="C650" s="146">
        <v>53</v>
      </c>
      <c r="D650" s="147">
        <v>13457</v>
      </c>
      <c r="E650" s="175">
        <f ca="1" t="shared" si="59"/>
        <v>43990</v>
      </c>
      <c r="F650" s="176">
        <f ca="1" t="shared" si="61"/>
        <v>30533</v>
      </c>
      <c r="G650" s="177">
        <f ca="1" t="shared" si="62"/>
        <v>83</v>
      </c>
      <c r="H65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50" s="146">
        <v>1</v>
      </c>
      <c r="J650" s="147">
        <v>39741</v>
      </c>
      <c r="K650" s="146" t="s">
        <v>59</v>
      </c>
      <c r="L650" s="146" t="s">
        <v>102</v>
      </c>
      <c r="M650" s="146" t="s">
        <v>149</v>
      </c>
      <c r="N650" s="146" t="s">
        <v>62</v>
      </c>
      <c r="O650" s="146" t="s">
        <v>62</v>
      </c>
      <c r="P650" s="143" t="s">
        <v>63</v>
      </c>
      <c r="Q650" s="143" t="s">
        <v>63</v>
      </c>
      <c r="R650" s="146">
        <v>71</v>
      </c>
      <c r="S650" s="146">
        <v>68.5</v>
      </c>
      <c r="T650" s="146" t="s">
        <v>85</v>
      </c>
      <c r="U650" s="146">
        <v>140</v>
      </c>
      <c r="V650" s="178" t="str">
        <f>CHOOSE(MATCH(U:U,{0,1,140,150,160,800000000}),"VACIO","140 y -","140-150","150-160","&gt;160","")</f>
        <v>140-150</v>
      </c>
      <c r="W650" s="146">
        <v>90</v>
      </c>
      <c r="X650" s="178" t="str">
        <f>CHOOSE(MATCH(W:W,{0,1,90,120,800000000}),"VACIO","90 y -","90-120","&gt;120","")</f>
        <v>90-120</v>
      </c>
      <c r="Y650" s="146" t="s">
        <v>65</v>
      </c>
      <c r="Z650" s="146" t="s">
        <v>65</v>
      </c>
      <c r="AA650" s="146" t="s">
        <v>65</v>
      </c>
      <c r="AB650" s="146" t="s">
        <v>65</v>
      </c>
      <c r="AC650" s="146" t="s">
        <v>72</v>
      </c>
      <c r="AD650" s="196" t="s">
        <v>73</v>
      </c>
      <c r="AE650" s="198">
        <v>43749</v>
      </c>
      <c r="AF650" s="197" t="s">
        <v>73</v>
      </c>
      <c r="AG650" s="219" t="s">
        <v>63</v>
      </c>
      <c r="AH650" s="219"/>
      <c r="AI650" s="198"/>
      <c r="AJ650" s="218">
        <v>147</v>
      </c>
      <c r="AK650" s="147">
        <v>43749</v>
      </c>
      <c r="AL650" s="146">
        <v>214</v>
      </c>
      <c r="AM650" s="146">
        <v>192</v>
      </c>
      <c r="AN650" s="178" t="str">
        <f>CHOOSE(MATCH(AM:AM,{0,1,100,800000000}),"VACIO","100 y -","100 y +","")</f>
        <v>100 y +</v>
      </c>
      <c r="AO650" s="146">
        <v>90</v>
      </c>
      <c r="AP650" s="146">
        <v>128</v>
      </c>
      <c r="AQ650" s="146">
        <v>9.14</v>
      </c>
      <c r="AR650" s="178" t="str">
        <f>CHOOSE(MATCH(AQ:AQ,{0,1,7,8,9,12,30}),"VACIO","7 y -","7-8","8-9","9-12","&gt;12","")</f>
        <v>9-12</v>
      </c>
      <c r="AS650" s="146">
        <v>14</v>
      </c>
      <c r="AT650" s="178" t="str">
        <f>CHOOSE(MATCH(AS:AS,{0,0.1,30,80000000}),"VACIO","30 y -","30 y +","")</f>
        <v>30 y -</v>
      </c>
      <c r="AU650" s="146">
        <v>0.9</v>
      </c>
      <c r="AV650" s="236">
        <f>IFERROR(AS:AS/AU:AU,"")</f>
        <v>15.5555555555556</v>
      </c>
      <c r="AW650" s="178" t="str">
        <f>CHOOSE(MATCH(AV:AV,{0,0.1,30,80000000}),"VACIO","30 y -","30 y +","")</f>
        <v>30 y -</v>
      </c>
      <c r="AX650" s="242">
        <v>59</v>
      </c>
      <c r="AY650" s="178" t="str">
        <f ca="1">CHOOSE(MATCH(AX:AX,{0;1;15;30;45;60;80000000}),"VACIO","15 y -","15-29","30-44","45-59","60 y +","")</f>
        <v>45-59</v>
      </c>
      <c r="AZ650" s="146" t="s">
        <v>155</v>
      </c>
      <c r="BA650" s="147">
        <v>42786</v>
      </c>
      <c r="BB650" s="247" t="str">
        <f ca="1" t="shared" si="58"/>
        <v>No Vigente</v>
      </c>
      <c r="BC650" s="146"/>
      <c r="BD650" s="147">
        <v>43853</v>
      </c>
      <c r="BE650" s="147">
        <v>43952</v>
      </c>
      <c r="BF650" s="251" t="str">
        <f ca="1" t="shared" si="60"/>
        <v>activo</v>
      </c>
      <c r="BG650" s="254"/>
    </row>
    <row r="651" s="129" customFormat="1" ht="15" customHeight="1" spans="1:59">
      <c r="A651" s="145" t="s">
        <v>1717</v>
      </c>
      <c r="B651" s="146" t="s">
        <v>1718</v>
      </c>
      <c r="C651" s="146">
        <v>5257</v>
      </c>
      <c r="D651" s="147">
        <v>12030</v>
      </c>
      <c r="E651" s="175">
        <f ca="1" t="shared" si="59"/>
        <v>43990</v>
      </c>
      <c r="F651" s="176">
        <f ca="1" t="shared" si="61"/>
        <v>31960</v>
      </c>
      <c r="G651" s="177">
        <f ca="1" t="shared" si="62"/>
        <v>87</v>
      </c>
      <c r="H65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51" s="146">
        <v>1</v>
      </c>
      <c r="J651" s="147">
        <v>34894</v>
      </c>
      <c r="K651" s="146" t="s">
        <v>59</v>
      </c>
      <c r="L651" s="146" t="s">
        <v>60</v>
      </c>
      <c r="M651" s="146" t="s">
        <v>1719</v>
      </c>
      <c r="N651" s="146" t="s">
        <v>62</v>
      </c>
      <c r="O651" s="146" t="s">
        <v>62</v>
      </c>
      <c r="P651" s="143" t="s">
        <v>63</v>
      </c>
      <c r="Q651" s="143" t="s">
        <v>63</v>
      </c>
      <c r="R651" s="146">
        <v>62.8</v>
      </c>
      <c r="S651" s="146">
        <v>55</v>
      </c>
      <c r="T651" s="146" t="s">
        <v>85</v>
      </c>
      <c r="U651" s="146">
        <v>152</v>
      </c>
      <c r="V651" s="178" t="s">
        <v>1720</v>
      </c>
      <c r="W651" s="146">
        <v>68</v>
      </c>
      <c r="X651" s="178" t="str">
        <f>CHOOSE(MATCH(W:W,{0,1,90,120,800000000}),"VACIO","90 y -","90-120","&gt;120","")</f>
        <v>90 y -</v>
      </c>
      <c r="Y651" s="146" t="s">
        <v>63</v>
      </c>
      <c r="Z651" s="146" t="s">
        <v>65</v>
      </c>
      <c r="AA651" s="146" t="s">
        <v>65</v>
      </c>
      <c r="AB651" s="146" t="s">
        <v>63</v>
      </c>
      <c r="AC651" s="146" t="s">
        <v>593</v>
      </c>
      <c r="AD651" s="196" t="s">
        <v>73</v>
      </c>
      <c r="AE651" s="197"/>
      <c r="AF651" s="197"/>
      <c r="AG651" s="219" t="s">
        <v>63</v>
      </c>
      <c r="AH651" s="219" t="s">
        <v>1721</v>
      </c>
      <c r="AI651" s="198">
        <v>43720</v>
      </c>
      <c r="AJ651" s="218">
        <v>107</v>
      </c>
      <c r="AK651" s="147">
        <v>43810</v>
      </c>
      <c r="AL651" s="146">
        <v>155</v>
      </c>
      <c r="AM651" s="146">
        <v>72.8</v>
      </c>
      <c r="AN651" s="178" t="str">
        <f>CHOOSE(MATCH(AM:AM,{0,1,100,800000000}),"VACIO","100 y -","100 y +","")</f>
        <v>100 y -</v>
      </c>
      <c r="AO651" s="146">
        <v>62</v>
      </c>
      <c r="AP651" s="146">
        <v>101</v>
      </c>
      <c r="AQ651" s="146"/>
      <c r="AR651" s="178" t="str">
        <f>CHOOSE(MATCH(AQ:AQ,{0,1,7,8,9,12,30}),"VACIO","7 y -","7-8","8-9","9-12","&gt;12","")</f>
        <v>VACIO</v>
      </c>
      <c r="AS651" s="146">
        <v>1</v>
      </c>
      <c r="AT651" s="178" t="str">
        <f>CHOOSE(MATCH(AS:AS,{0,0.1,30,80000000}),"VACIO","30 y -","30 y +","")</f>
        <v>30 y -</v>
      </c>
      <c r="AU651" s="146">
        <v>0.7</v>
      </c>
      <c r="AV651" s="236">
        <v>2.6</v>
      </c>
      <c r="AW651" s="178" t="str">
        <f>CHOOSE(MATCH(AV:AV,{0,0.1,30,80000000}),"VACIO","30 y -","30 y +","")</f>
        <v>30 y -</v>
      </c>
      <c r="AX651" s="242">
        <v>77.9</v>
      </c>
      <c r="AY651" s="178" t="str">
        <f ca="1">CHOOSE(MATCH(AX:AX,{0,1,15,30,45,60,80000000}),"VACIO","15 y -","15-29","30-44","45-59","60 y +","")</f>
        <v>60 y +</v>
      </c>
      <c r="AZ651" s="146" t="s">
        <v>155</v>
      </c>
      <c r="BA651" s="147"/>
      <c r="BB651" s="247" t="str">
        <f ca="1" t="shared" si="58"/>
        <v>No Vigente</v>
      </c>
      <c r="BC651" s="146"/>
      <c r="BD651" s="147">
        <v>43852</v>
      </c>
      <c r="BE651" s="147">
        <v>43922</v>
      </c>
      <c r="BF651" s="251" t="str">
        <f ca="1" t="shared" si="60"/>
        <v>activo</v>
      </c>
      <c r="BG651" s="254"/>
    </row>
    <row r="652" s="129" customFormat="1" ht="15" customHeight="1" spans="1:59">
      <c r="A652" s="142" t="s">
        <v>1722</v>
      </c>
      <c r="B652" s="143" t="s">
        <v>1723</v>
      </c>
      <c r="C652" s="143">
        <v>4396</v>
      </c>
      <c r="D652" s="144">
        <v>20324</v>
      </c>
      <c r="E652" s="175">
        <f ca="1" t="shared" si="59"/>
        <v>43990</v>
      </c>
      <c r="F652" s="176">
        <f ca="1" t="shared" si="61"/>
        <v>23666</v>
      </c>
      <c r="G652" s="177">
        <f ca="1" t="shared" si="62"/>
        <v>64</v>
      </c>
      <c r="H65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52" s="143">
        <v>1</v>
      </c>
      <c r="J652" s="144">
        <v>43319</v>
      </c>
      <c r="K652" s="143" t="s">
        <v>59</v>
      </c>
      <c r="L652" s="143" t="s">
        <v>60</v>
      </c>
      <c r="M652" s="143" t="s">
        <v>1724</v>
      </c>
      <c r="N652" s="143" t="s">
        <v>62</v>
      </c>
      <c r="O652" s="143" t="s">
        <v>62</v>
      </c>
      <c r="P652" s="143" t="s">
        <v>63</v>
      </c>
      <c r="Q652" s="143" t="s">
        <v>63</v>
      </c>
      <c r="R652" s="143">
        <v>59</v>
      </c>
      <c r="S652" s="143">
        <v>57</v>
      </c>
      <c r="T652" s="143" t="s">
        <v>85</v>
      </c>
      <c r="U652" s="143">
        <v>122</v>
      </c>
      <c r="V652" s="178" t="str">
        <f>CHOOSE(MATCH(U:U,{0,1,140,150,160,800000000}),"VACIO","140 y -","140-150","150-160","&gt;160","")</f>
        <v>140 y -</v>
      </c>
      <c r="W652" s="143">
        <v>80</v>
      </c>
      <c r="X652" s="178" t="str">
        <f>CHOOSE(MATCH(W:W,{0,1,90,120,800000000}),"VACIO","90 y -","90-120","&gt;120","")</f>
        <v>90 y -</v>
      </c>
      <c r="Y652" s="143" t="s">
        <v>63</v>
      </c>
      <c r="Z652" s="143" t="s">
        <v>65</v>
      </c>
      <c r="AA652" s="143" t="s">
        <v>63</v>
      </c>
      <c r="AB652" s="143" t="s">
        <v>65</v>
      </c>
      <c r="AC652" s="143" t="s">
        <v>66</v>
      </c>
      <c r="AD652" s="392" t="s">
        <v>67</v>
      </c>
      <c r="AE652" s="195"/>
      <c r="AF652" s="195"/>
      <c r="AG652" s="216" t="s">
        <v>63</v>
      </c>
      <c r="AH652" s="216"/>
      <c r="AI652" s="195"/>
      <c r="AJ652" s="217">
        <v>128</v>
      </c>
      <c r="AK652" s="144">
        <v>43577</v>
      </c>
      <c r="AL652" s="143">
        <v>181</v>
      </c>
      <c r="AM652" s="143">
        <v>97</v>
      </c>
      <c r="AN652" s="178" t="str">
        <f>CHOOSE(MATCH(AM:AM,{0,1,100,800000000}),"VACIO","100 y -","100 y +","")</f>
        <v>100 y -</v>
      </c>
      <c r="AO652" s="143">
        <v>39</v>
      </c>
      <c r="AP652" s="143">
        <v>226</v>
      </c>
      <c r="AQ652" s="143"/>
      <c r="AR652" s="178" t="str">
        <f>CHOOSE(MATCH(AQ:AQ,{0,1,7,8,9,12,30}),"VACIO","7 y -","7-8","8-9","9-12","&gt;12","")</f>
        <v>VACIO</v>
      </c>
      <c r="AS652" s="143">
        <v>5</v>
      </c>
      <c r="AT652" s="178" t="str">
        <f>CHOOSE(MATCH(AS:AS,{0,0.1,30,80000000}),"VACIO","30 y -","30 y +","")</f>
        <v>30 y -</v>
      </c>
      <c r="AU652" s="143">
        <v>0.7</v>
      </c>
      <c r="AV652" s="236"/>
      <c r="AW652" s="178" t="str">
        <f>CHOOSE(MATCH(AV:AV,{0,0.1,30,80000000}),"VACIO","30 y -","30 y +","")</f>
        <v>VACIO</v>
      </c>
      <c r="AX652" s="242">
        <v>92.4</v>
      </c>
      <c r="AY652" s="178" t="str">
        <f ca="1">CHOOSE(MATCH(AX:AX,{0,1,15,30,45,60,80000000}),"VACIO","15 y -","15-29","30-44","45-59","60 y +","")</f>
        <v>60 y +</v>
      </c>
      <c r="AZ652" s="143" t="s">
        <v>76</v>
      </c>
      <c r="BA652" s="144"/>
      <c r="BB652" s="247" t="str">
        <f ca="1" t="shared" si="58"/>
        <v>No Vigente</v>
      </c>
      <c r="BC652" s="143"/>
      <c r="BD652" s="144">
        <v>43620</v>
      </c>
      <c r="BE652" s="144">
        <v>43739</v>
      </c>
      <c r="BF652" s="251" t="str">
        <f ca="1" t="shared" si="60"/>
        <v>activo</v>
      </c>
      <c r="BG652" s="193" t="s">
        <v>128</v>
      </c>
    </row>
    <row r="653" s="129" customFormat="1" ht="15" customHeight="1" spans="1:59">
      <c r="A653" s="142" t="s">
        <v>1725</v>
      </c>
      <c r="B653" s="143" t="s">
        <v>1726</v>
      </c>
      <c r="C653" s="143">
        <v>7240</v>
      </c>
      <c r="D653" s="144">
        <v>18839</v>
      </c>
      <c r="E653" s="175">
        <f ca="1" t="shared" si="59"/>
        <v>43990</v>
      </c>
      <c r="F653" s="176">
        <f ca="1" t="shared" si="61"/>
        <v>25151</v>
      </c>
      <c r="G653" s="177">
        <f ca="1" t="shared" si="62"/>
        <v>68</v>
      </c>
      <c r="H653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653" s="143">
        <v>1</v>
      </c>
      <c r="J653" s="144">
        <v>43318</v>
      </c>
      <c r="K653" s="143" t="s">
        <v>59</v>
      </c>
      <c r="L653" s="143" t="s">
        <v>60</v>
      </c>
      <c r="M653" s="143" t="s">
        <v>1727</v>
      </c>
      <c r="N653" s="143" t="s">
        <v>62</v>
      </c>
      <c r="O653" s="143" t="s">
        <v>62</v>
      </c>
      <c r="P653" s="143" t="s">
        <v>63</v>
      </c>
      <c r="Q653" s="143" t="s">
        <v>63</v>
      </c>
      <c r="R653" s="143">
        <v>62</v>
      </c>
      <c r="S653" s="143">
        <v>59.3</v>
      </c>
      <c r="T653" s="143" t="s">
        <v>76</v>
      </c>
      <c r="U653" s="143">
        <v>120</v>
      </c>
      <c r="V653" s="178" t="str">
        <f>CHOOSE(MATCH(U:U,{0,1,140,150,160,800000000}),"VACIO","140 y -","140-150","150-160","&gt;160","")</f>
        <v>140 y -</v>
      </c>
      <c r="W653" s="143">
        <v>70</v>
      </c>
      <c r="X653" s="178" t="str">
        <f>CHOOSE(MATCH(W:W,{0,1,90,120,800000000}),"VACIO","90 y -","90-120","&gt;120","")</f>
        <v>90 y -</v>
      </c>
      <c r="Y653" s="143" t="s">
        <v>63</v>
      </c>
      <c r="Z653" s="143" t="s">
        <v>65</v>
      </c>
      <c r="AA653" s="143" t="s">
        <v>63</v>
      </c>
      <c r="AB653" s="143" t="s">
        <v>63</v>
      </c>
      <c r="AC653" s="143" t="s">
        <v>66</v>
      </c>
      <c r="AD653" s="193" t="s">
        <v>67</v>
      </c>
      <c r="AE653" s="195"/>
      <c r="AF653" s="195"/>
      <c r="AG653" s="216" t="s">
        <v>63</v>
      </c>
      <c r="AH653" s="216" t="s">
        <v>1130</v>
      </c>
      <c r="AI653" s="194">
        <v>43684</v>
      </c>
      <c r="AJ653" s="217">
        <v>87</v>
      </c>
      <c r="AK653" s="144">
        <v>43897</v>
      </c>
      <c r="AL653" s="143">
        <v>285</v>
      </c>
      <c r="AM653" s="143">
        <v>170.3</v>
      </c>
      <c r="AN653" s="178" t="str">
        <f>CHOOSE(MATCH(AM:AM,{0,1,100,800000000}),"VACIO","100 y -","100 y +","")</f>
        <v>100 y +</v>
      </c>
      <c r="AO653" s="143">
        <v>67.9</v>
      </c>
      <c r="AP653" s="143">
        <v>234</v>
      </c>
      <c r="AQ653" s="143">
        <v>5.4</v>
      </c>
      <c r="AR653" s="178" t="str">
        <f>CHOOSE(MATCH(AQ:AQ,{0,1,7,8,9,12,30}),"VACIO","7 y -","7-8","8-9","9-12","&gt;12","")</f>
        <v>7 y -</v>
      </c>
      <c r="AS653" s="143">
        <v>13.5</v>
      </c>
      <c r="AT653" s="178" t="str">
        <f>CHOOSE(MATCH(AS:AS,{0,0.1,30,80000000}),"VACIO","30 y -","30 y +","")</f>
        <v>30 y -</v>
      </c>
      <c r="AU653" s="143">
        <v>0.8</v>
      </c>
      <c r="AV653" s="236">
        <v>2.1</v>
      </c>
      <c r="AW653" s="178" t="str">
        <f>CHOOSE(MATCH(AV:AV,{0,0.1,30,80000000}),"VACIO","30 y -","30 y +","")</f>
        <v>30 y -</v>
      </c>
      <c r="AX653" s="242">
        <v>76</v>
      </c>
      <c r="AY653" s="178" t="str">
        <f ca="1">CHOOSE(MATCH(AX:AX,{0,1,15,30,45,60,80000000}),"VACIO","15 y -","15-29","30-44","45-59","60 y +","")</f>
        <v>60 y +</v>
      </c>
      <c r="AZ653" s="143"/>
      <c r="BA653" s="144"/>
      <c r="BB653" s="247" t="str">
        <f ca="1" t="shared" si="58"/>
        <v>No Vigente</v>
      </c>
      <c r="BC653" s="143"/>
      <c r="BD653" s="144">
        <v>43897</v>
      </c>
      <c r="BE653" s="144">
        <v>44075</v>
      </c>
      <c r="BF653" s="251" t="str">
        <f ca="1" t="shared" si="60"/>
        <v>activo</v>
      </c>
      <c r="BG653" s="193"/>
    </row>
    <row r="654" s="129" customFormat="1" ht="15" customHeight="1" spans="1:59">
      <c r="A654" s="142" t="s">
        <v>1728</v>
      </c>
      <c r="B654" s="143" t="s">
        <v>1729</v>
      </c>
      <c r="C654" s="143">
        <v>4880</v>
      </c>
      <c r="D654" s="144">
        <v>20668</v>
      </c>
      <c r="E654" s="175">
        <f ca="1" t="shared" si="59"/>
        <v>43990</v>
      </c>
      <c r="F654" s="176">
        <f ca="1" t="shared" si="61"/>
        <v>23322</v>
      </c>
      <c r="G654" s="177">
        <f ca="1" t="shared" si="62"/>
        <v>63</v>
      </c>
      <c r="H654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654" s="143">
        <v>1</v>
      </c>
      <c r="J654" s="144">
        <v>43321</v>
      </c>
      <c r="K654" s="143" t="s">
        <v>59</v>
      </c>
      <c r="L654" s="143" t="s">
        <v>60</v>
      </c>
      <c r="M654" s="143"/>
      <c r="N654" s="143" t="s">
        <v>62</v>
      </c>
      <c r="O654" s="143" t="s">
        <v>62</v>
      </c>
      <c r="P654" s="143" t="s">
        <v>63</v>
      </c>
      <c r="Q654" s="143" t="s">
        <v>63</v>
      </c>
      <c r="R654" s="143">
        <v>45</v>
      </c>
      <c r="S654" s="143">
        <v>54</v>
      </c>
      <c r="T654" s="143" t="s">
        <v>76</v>
      </c>
      <c r="U654" s="143">
        <v>119</v>
      </c>
      <c r="V654" s="178" t="str">
        <f>CHOOSE(MATCH(U:U,{0,1,140,150,160,800000000}),"VACIO","140 y -","140-150","150-160","&gt;160","")</f>
        <v>140 y -</v>
      </c>
      <c r="W654" s="143">
        <v>80</v>
      </c>
      <c r="X654" s="178" t="str">
        <f>CHOOSE(MATCH(W:W,{0;1;90;120;800000000}),"VACIO","90 y -","90-120","&gt;120","")</f>
        <v>90 y -</v>
      </c>
      <c r="Y654" s="143" t="s">
        <v>63</v>
      </c>
      <c r="Z654" s="143" t="s">
        <v>65</v>
      </c>
      <c r="AA654" s="143" t="s">
        <v>65</v>
      </c>
      <c r="AB654" s="143" t="s">
        <v>63</v>
      </c>
      <c r="AC654" s="143" t="s">
        <v>72</v>
      </c>
      <c r="AD654" s="193" t="s">
        <v>74</v>
      </c>
      <c r="AE654" s="195"/>
      <c r="AF654" s="195"/>
      <c r="AG654" s="216" t="s">
        <v>63</v>
      </c>
      <c r="AH654" s="216"/>
      <c r="AI654" s="195"/>
      <c r="AJ654" s="217">
        <v>100</v>
      </c>
      <c r="AK654" s="144">
        <v>43636</v>
      </c>
      <c r="AL654" s="143">
        <v>212</v>
      </c>
      <c r="AM654" s="143">
        <v>132</v>
      </c>
      <c r="AN654" s="178" t="str">
        <f>CHOOSE(MATCH(AM:AM,{0,1,100,800000000}),"VACIO","100 y -","100 y +","")</f>
        <v>100 y +</v>
      </c>
      <c r="AO654" s="143">
        <v>39</v>
      </c>
      <c r="AP654" s="143">
        <v>206</v>
      </c>
      <c r="AQ654" s="143"/>
      <c r="AR654" s="178" t="str">
        <f>CHOOSE(MATCH(AQ:AQ,{0,1,7,8,9,12,30}),"VACIO","7 y -","7-8","8-9","9-12","&gt;12","")</f>
        <v>VACIO</v>
      </c>
      <c r="AS654" s="143">
        <v>1</v>
      </c>
      <c r="AT654" s="178" t="str">
        <f>CHOOSE(MATCH(AS:AS,{0,0.1,30,80000000}),"VACIO","30 y -","30 y +","")</f>
        <v>30 y -</v>
      </c>
      <c r="AU654" s="143">
        <v>0.8</v>
      </c>
      <c r="AV654" s="236">
        <v>5.7</v>
      </c>
      <c r="AW654" s="178" t="str">
        <f>CHOOSE(MATCH(AV:AV,{0,0.1,30,80000000}),"VACIO","30 y -","30 y +","")</f>
        <v>30 y -</v>
      </c>
      <c r="AX654" s="242">
        <v>78</v>
      </c>
      <c r="AY654" s="178" t="str">
        <f ca="1">CHOOSE(MATCH(AX:AX,{0,1,15,30,45,60,80000000}),"VACIO","15 y -","15-29","30-44","45-59","60 y +","")</f>
        <v>60 y +</v>
      </c>
      <c r="AZ654" s="143" t="s">
        <v>76</v>
      </c>
      <c r="BA654" s="144"/>
      <c r="BB654" s="247" t="str">
        <f ca="1" t="shared" si="58"/>
        <v>No Vigente</v>
      </c>
      <c r="BC654" s="143"/>
      <c r="BD654" s="144">
        <v>43900</v>
      </c>
      <c r="BE654" s="144">
        <v>44044</v>
      </c>
      <c r="BF654" s="251" t="str">
        <f ca="1" t="shared" si="60"/>
        <v>activo</v>
      </c>
      <c r="BG654" s="193"/>
    </row>
    <row r="655" s="52" customFormat="1" ht="15" customHeight="1" spans="1:59">
      <c r="A655" s="55" t="s">
        <v>1730</v>
      </c>
      <c r="B655" s="56" t="s">
        <v>1731</v>
      </c>
      <c r="C655" s="56">
        <v>5859</v>
      </c>
      <c r="D655" s="57">
        <v>17370</v>
      </c>
      <c r="E655" s="175">
        <f ca="1" t="shared" si="59"/>
        <v>43990</v>
      </c>
      <c r="F655" s="176">
        <f ca="1" t="shared" si="61"/>
        <v>26620</v>
      </c>
      <c r="G655" s="64">
        <f ca="1" t="shared" si="62"/>
        <v>72</v>
      </c>
      <c r="H655" s="65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55" s="56">
        <v>1</v>
      </c>
      <c r="J655" s="57">
        <v>43318</v>
      </c>
      <c r="K655" s="56" t="s">
        <v>59</v>
      </c>
      <c r="L655" s="56" t="s">
        <v>70</v>
      </c>
      <c r="M655" s="56" t="s">
        <v>61</v>
      </c>
      <c r="N655" s="56"/>
      <c r="O655" s="56"/>
      <c r="P655" s="56" t="s">
        <v>63</v>
      </c>
      <c r="Q655" s="56" t="s">
        <v>63</v>
      </c>
      <c r="R655" s="56">
        <v>85.5</v>
      </c>
      <c r="S655" s="56">
        <v>81</v>
      </c>
      <c r="T655" s="56" t="s">
        <v>64</v>
      </c>
      <c r="U655" s="56">
        <v>110</v>
      </c>
      <c r="V655" s="178" t="str">
        <f>CHOOSE(MATCH(U:U,{0;1;140;150;160;800000000}),"VACIO","140 y -","140-150","150-160","&gt;160","")</f>
        <v>140 y -</v>
      </c>
      <c r="W655" s="56">
        <v>70</v>
      </c>
      <c r="X655" s="178" t="str">
        <f>CHOOSE(MATCH(W:W,{0,1,90,120,800000000}),"VACIO","90 y -","90-120","&gt;120","")</f>
        <v>90 y -</v>
      </c>
      <c r="Y655" s="56" t="s">
        <v>63</v>
      </c>
      <c r="Z655" s="56" t="s">
        <v>63</v>
      </c>
      <c r="AA655" s="56" t="s">
        <v>63</v>
      </c>
      <c r="AB655" s="56" t="s">
        <v>63</v>
      </c>
      <c r="AC655" s="56" t="s">
        <v>72</v>
      </c>
      <c r="AD655" s="72" t="s">
        <v>73</v>
      </c>
      <c r="AE655" s="261">
        <v>43481</v>
      </c>
      <c r="AF655" s="73" t="s">
        <v>333</v>
      </c>
      <c r="AG655" s="78"/>
      <c r="AH655" s="78" t="s">
        <v>368</v>
      </c>
      <c r="AI655" s="261">
        <v>43411</v>
      </c>
      <c r="AJ655" s="79">
        <v>287</v>
      </c>
      <c r="AK655" s="57">
        <v>43318</v>
      </c>
      <c r="AL655" s="56">
        <v>221</v>
      </c>
      <c r="AM655" s="56">
        <v>128</v>
      </c>
      <c r="AN655" s="178" t="str">
        <f>CHOOSE(MATCH(AM:AM,{0,1,100,800000000}),"VACIO","100 y -","100 y +","")</f>
        <v>100 y +</v>
      </c>
      <c r="AO655" s="56">
        <v>71</v>
      </c>
      <c r="AP655" s="56">
        <v>110</v>
      </c>
      <c r="AQ655" s="56">
        <v>13.2</v>
      </c>
      <c r="AR655" s="178" t="str">
        <f>CHOOSE(MATCH(AQ:AQ,{0,1,7,8,9,12,30}),"VACIO","7 y -","7-8","8-9","9-12","&gt;12","")</f>
        <v>&gt;12</v>
      </c>
      <c r="AS655" s="56"/>
      <c r="AT655" s="178" t="str">
        <f>CHOOSE(MATCH(AS:AS,{0,0.1,30,80000000}),"VACIO","30 y -","30 y +","")</f>
        <v>VACIO</v>
      </c>
      <c r="AU655" s="56"/>
      <c r="AV655" s="81"/>
      <c r="AW655" s="178" t="str">
        <f>CHOOSE(MATCH(AV:AV,{0,0.1,30,80000000}),"VACIO","30 y -","30 y +","")</f>
        <v>VACIO</v>
      </c>
      <c r="AX655" s="83">
        <v>71.2</v>
      </c>
      <c r="AY655" s="178" t="str">
        <f ca="1">CHOOSE(MATCH(AX:AX,{0,1,15,30,45,60,80000000}),"VACIO","15 y -","15-29","30-44","45-59","60 y +","")</f>
        <v>60 y +</v>
      </c>
      <c r="AZ655" s="56" t="s">
        <v>76</v>
      </c>
      <c r="BA655" s="57"/>
      <c r="BB655" s="85" t="str">
        <f ca="1" t="shared" si="58"/>
        <v>No Vigente</v>
      </c>
      <c r="BC655" s="56"/>
      <c r="BD655" s="57">
        <v>43481</v>
      </c>
      <c r="BE655" s="57">
        <v>43617</v>
      </c>
      <c r="BF655" s="252" t="str">
        <f ca="1" t="shared" si="60"/>
        <v>activo</v>
      </c>
      <c r="BG655" s="72" t="s">
        <v>128</v>
      </c>
    </row>
    <row r="656" s="129" customFormat="1" ht="15" customHeight="1" spans="1:59">
      <c r="A656" s="154" t="s">
        <v>1732</v>
      </c>
      <c r="B656" s="155" t="s">
        <v>1733</v>
      </c>
      <c r="C656" s="155">
        <v>7226</v>
      </c>
      <c r="D656" s="156">
        <v>16462</v>
      </c>
      <c r="E656" s="175">
        <f ca="1" t="shared" si="59"/>
        <v>43990</v>
      </c>
      <c r="F656" s="176">
        <f ca="1" t="shared" si="61"/>
        <v>27528</v>
      </c>
      <c r="G656" s="177">
        <f ca="1" t="shared" si="62"/>
        <v>75</v>
      </c>
      <c r="H656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656" s="143">
        <v>1</v>
      </c>
      <c r="J656" s="144">
        <v>43325</v>
      </c>
      <c r="K656" s="143" t="s">
        <v>59</v>
      </c>
      <c r="L656" s="143" t="s">
        <v>60</v>
      </c>
      <c r="M656" s="143" t="s">
        <v>1734</v>
      </c>
      <c r="N656" s="143" t="s">
        <v>62</v>
      </c>
      <c r="O656" s="143" t="s">
        <v>62</v>
      </c>
      <c r="P656" s="143" t="s">
        <v>63</v>
      </c>
      <c r="Q656" s="143" t="s">
        <v>63</v>
      </c>
      <c r="R656" s="143">
        <v>71</v>
      </c>
      <c r="S656" s="143">
        <v>74</v>
      </c>
      <c r="T656" s="143" t="s">
        <v>64</v>
      </c>
      <c r="U656" s="143">
        <v>136</v>
      </c>
      <c r="V656" s="178" t="str">
        <f>CHOOSE(MATCH(U:U,{0,1,140,150,160,800000000}),"VACIO","140 y -","140-150","150-160","&gt;160","")</f>
        <v>140 y -</v>
      </c>
      <c r="W656" s="143">
        <v>84</v>
      </c>
      <c r="X656" s="178" t="str">
        <f>CHOOSE(MATCH(W:W,{0,1,90,120,800000000}),"VACIO","90 y -","90-120","&gt;120","")</f>
        <v>90 y -</v>
      </c>
      <c r="Y656" s="143" t="s">
        <v>63</v>
      </c>
      <c r="Z656" s="143" t="s">
        <v>65</v>
      </c>
      <c r="AA656" s="143" t="s">
        <v>63</v>
      </c>
      <c r="AB656" s="143" t="s">
        <v>63</v>
      </c>
      <c r="AC656" s="143" t="s">
        <v>72</v>
      </c>
      <c r="AD656" s="193" t="s">
        <v>67</v>
      </c>
      <c r="AE656" s="195"/>
      <c r="AF656" s="195"/>
      <c r="AG656" s="216" t="s">
        <v>63</v>
      </c>
      <c r="AH656" s="216"/>
      <c r="AI656" s="195"/>
      <c r="AJ656" s="217">
        <v>90</v>
      </c>
      <c r="AK656" s="144">
        <v>43503</v>
      </c>
      <c r="AL656" s="143">
        <v>233</v>
      </c>
      <c r="AM656" s="143">
        <v>153</v>
      </c>
      <c r="AN656" s="178" t="str">
        <f>CHOOSE(MATCH(AM:AM,{0;1;100;800000000}),"VACIO","100 y -","100 y +","")</f>
        <v>100 y +</v>
      </c>
      <c r="AO656" s="143">
        <v>48</v>
      </c>
      <c r="AP656" s="143">
        <v>160</v>
      </c>
      <c r="AQ656" s="143"/>
      <c r="AR656" s="178" t="str">
        <f>CHOOSE(MATCH(AQ:AQ,{0,1,7,8,9,12,30}),"VACIO","7 y -","7-8","8-9","9-12","&gt;12","")</f>
        <v>VACIO</v>
      </c>
      <c r="AS656" s="143">
        <v>9</v>
      </c>
      <c r="AT656" s="178" t="str">
        <f>CHOOSE(MATCH(AS:AS,{0,0.1,30,80000000}),"VACIO","30 y -","30 y +","")</f>
        <v>30 y -</v>
      </c>
      <c r="AU656" s="143">
        <v>0.8</v>
      </c>
      <c r="AV656" s="236"/>
      <c r="AW656" s="178" t="str">
        <f>CHOOSE(MATCH(AV:AV,{0,0.1,30,80000000}),"VACIO","30 y -","30 y +","")</f>
        <v>VACIO</v>
      </c>
      <c r="AX656" s="242">
        <v>73</v>
      </c>
      <c r="AY656" s="178" t="str">
        <f ca="1">CHOOSE(MATCH(AX:AX,{0;1;15;30;45;60;80000000}),"VACIO","15 y -","15-29","30-44","45-59","60 y +","")</f>
        <v>60 y +</v>
      </c>
      <c r="AZ656" s="143"/>
      <c r="BA656" s="144"/>
      <c r="BB656" s="247" t="str">
        <f ca="1" t="shared" si="58"/>
        <v>No Vigente</v>
      </c>
      <c r="BC656" s="143"/>
      <c r="BD656" s="144">
        <v>43503</v>
      </c>
      <c r="BE656" s="144">
        <v>43678</v>
      </c>
      <c r="BF656" s="251" t="str">
        <f ca="1" t="shared" si="60"/>
        <v>activo</v>
      </c>
      <c r="BG656" s="193"/>
    </row>
    <row r="657" s="52" customFormat="1" ht="15" customHeight="1" spans="1:59">
      <c r="A657" s="55" t="s">
        <v>1735</v>
      </c>
      <c r="B657" s="56" t="s">
        <v>1736</v>
      </c>
      <c r="C657" s="56">
        <v>108</v>
      </c>
      <c r="D657" s="57">
        <v>22414</v>
      </c>
      <c r="E657" s="175">
        <f ca="1" t="shared" si="59"/>
        <v>43990</v>
      </c>
      <c r="F657" s="176">
        <f ca="1" t="shared" si="61"/>
        <v>21576</v>
      </c>
      <c r="G657" s="64">
        <f ca="1" t="shared" si="62"/>
        <v>59</v>
      </c>
      <c r="H657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57" s="280">
        <v>1</v>
      </c>
      <c r="J657" s="270">
        <v>43332</v>
      </c>
      <c r="K657" s="280" t="s">
        <v>59</v>
      </c>
      <c r="L657" s="280" t="s">
        <v>60</v>
      </c>
      <c r="M657" s="280"/>
      <c r="N657" s="280" t="s">
        <v>62</v>
      </c>
      <c r="O657" s="280" t="s">
        <v>62</v>
      </c>
      <c r="P657" s="56" t="s">
        <v>63</v>
      </c>
      <c r="Q657" s="56" t="s">
        <v>63</v>
      </c>
      <c r="R657" s="269">
        <v>96</v>
      </c>
      <c r="S657" s="269">
        <v>99</v>
      </c>
      <c r="T657" s="56" t="s">
        <v>64</v>
      </c>
      <c r="U657" s="269">
        <v>164</v>
      </c>
      <c r="V657" s="178" t="str">
        <f>CHOOSE(MATCH(U:U,{0,1,140,150,160,800000000}),"VACIO","140 y -","140-150","150-160","&gt;160","")</f>
        <v>&gt;160</v>
      </c>
      <c r="W657" s="269">
        <v>89</v>
      </c>
      <c r="X657" s="178" t="str">
        <f>CHOOSE(MATCH(W:W,{0,1,90,120,800000000}),"VACIO","90 y -","90-120","&gt;120","")</f>
        <v>90 y -</v>
      </c>
      <c r="Y657" s="280" t="s">
        <v>63</v>
      </c>
      <c r="Z657" s="280" t="s">
        <v>65</v>
      </c>
      <c r="AA657" s="280" t="s">
        <v>63</v>
      </c>
      <c r="AB657" s="280" t="s">
        <v>63</v>
      </c>
      <c r="AC657" s="280" t="s">
        <v>72</v>
      </c>
      <c r="AD657" s="281" t="s">
        <v>67</v>
      </c>
      <c r="AE657" s="282"/>
      <c r="AF657" s="282"/>
      <c r="AG657" s="287" t="s">
        <v>63</v>
      </c>
      <c r="AH657" s="287"/>
      <c r="AI657" s="282"/>
      <c r="AJ657" s="288">
        <v>117</v>
      </c>
      <c r="AK657" s="270">
        <v>43682</v>
      </c>
      <c r="AL657" s="269">
        <v>186</v>
      </c>
      <c r="AM657" s="269">
        <v>114</v>
      </c>
      <c r="AN657" s="178" t="str">
        <f>CHOOSE(MATCH(AM:AM,{0;1;100;800000000}),"VACIO","100 y -","100 y +","")</f>
        <v>100 y +</v>
      </c>
      <c r="AO657" s="269">
        <v>49</v>
      </c>
      <c r="AP657" s="269">
        <v>107</v>
      </c>
      <c r="AQ657" s="269"/>
      <c r="AR657" s="178" t="str">
        <f>CHOOSE(MATCH(AQ:AQ,{0,1,7,8,9,12,30}),"VACIO","7 y -","7-8","8-9","9-12","&gt;12","")</f>
        <v>VACIO</v>
      </c>
      <c r="AS657" s="269">
        <v>14</v>
      </c>
      <c r="AT657" s="178" t="str">
        <f>CHOOSE(MATCH(AS:AS,{0,0.1,30,80000000}),"VACIO","30 y -","30 y +","")</f>
        <v>30 y -</v>
      </c>
      <c r="AU657" s="269">
        <v>0.7</v>
      </c>
      <c r="AV657" s="81"/>
      <c r="AW657" s="178" t="str">
        <f>CHOOSE(MATCH(AV:AV,{0,0.1,30,80000000}),"VACIO","30 y -","30 y +","")</f>
        <v>VACIO</v>
      </c>
      <c r="AX657" s="83">
        <v>95</v>
      </c>
      <c r="AY657" s="178" t="str">
        <f ca="1">CHOOSE(MATCH(AX:AX,{0,1,15,30,45,60,80000000}),"VACIO","15 y -","15-29","30-44","45-59","60 y +","")</f>
        <v>60 y +</v>
      </c>
      <c r="AZ657" s="280"/>
      <c r="BA657" s="270"/>
      <c r="BB657" s="85" t="str">
        <f ca="1" t="shared" si="58"/>
        <v>No Vigente</v>
      </c>
      <c r="BC657" s="280"/>
      <c r="BD657" s="57">
        <v>43851</v>
      </c>
      <c r="BE657" s="57">
        <v>43862</v>
      </c>
      <c r="BF657" s="252" t="str">
        <f ca="1" t="shared" si="60"/>
        <v>activo</v>
      </c>
      <c r="BG657" s="72"/>
    </row>
    <row r="658" s="129" customFormat="1" ht="15" customHeight="1" spans="1:59">
      <c r="A658" s="142" t="s">
        <v>1737</v>
      </c>
      <c r="B658" s="143" t="s">
        <v>1738</v>
      </c>
      <c r="C658" s="143">
        <v>7258</v>
      </c>
      <c r="D658" s="144">
        <v>17314</v>
      </c>
      <c r="E658" s="175">
        <f ca="1" t="shared" si="59"/>
        <v>43990</v>
      </c>
      <c r="F658" s="176">
        <f ca="1" t="shared" si="61"/>
        <v>26676</v>
      </c>
      <c r="G658" s="177">
        <f ca="1" t="shared" si="62"/>
        <v>73</v>
      </c>
      <c r="H65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58" s="143">
        <v>1</v>
      </c>
      <c r="J658" s="144">
        <v>43333</v>
      </c>
      <c r="K658" s="143" t="s">
        <v>59</v>
      </c>
      <c r="L658" s="143" t="s">
        <v>60</v>
      </c>
      <c r="M658" s="143"/>
      <c r="N658" s="143" t="s">
        <v>62</v>
      </c>
      <c r="O658" s="143" t="s">
        <v>62</v>
      </c>
      <c r="P658" s="143" t="s">
        <v>63</v>
      </c>
      <c r="Q658" s="143" t="s">
        <v>63</v>
      </c>
      <c r="R658" s="143">
        <v>93</v>
      </c>
      <c r="S658" s="143">
        <v>97.5</v>
      </c>
      <c r="T658" s="143" t="s">
        <v>64</v>
      </c>
      <c r="U658" s="143">
        <v>132</v>
      </c>
      <c r="V658" s="178" t="str">
        <f>CHOOSE(MATCH(U:U,{0,1,140,150,160,800000000}),"VACIO","140 y -","140-150","150-160","&gt;160","")</f>
        <v>140 y -</v>
      </c>
      <c r="W658" s="143">
        <v>86</v>
      </c>
      <c r="X658" s="178" t="str">
        <f>CHOOSE(MATCH(W:W,{0;1;90;120;800000000}),"VACIO","90 y -","90-120","&gt;120","")</f>
        <v>90 y -</v>
      </c>
      <c r="Y658" s="143" t="s">
        <v>63</v>
      </c>
      <c r="Z658" s="143" t="s">
        <v>65</v>
      </c>
      <c r="AA658" s="143" t="s">
        <v>63</v>
      </c>
      <c r="AB658" s="143" t="s">
        <v>63</v>
      </c>
      <c r="AC658" s="143" t="s">
        <v>72</v>
      </c>
      <c r="AD658" s="193" t="s">
        <v>73</v>
      </c>
      <c r="AE658" s="195"/>
      <c r="AF658" s="195"/>
      <c r="AG658" s="216" t="s">
        <v>63</v>
      </c>
      <c r="AH658" s="216"/>
      <c r="AI658" s="195"/>
      <c r="AJ658" s="217">
        <v>105</v>
      </c>
      <c r="AK658" s="144">
        <v>43538</v>
      </c>
      <c r="AL658" s="143">
        <v>198</v>
      </c>
      <c r="AM658" s="143">
        <v>112</v>
      </c>
      <c r="AN658" s="178" t="str">
        <f>CHOOSE(MATCH(AM:AM,{0,1,100,800000000}),"VACIO","100 y -","100 y +","")</f>
        <v>100 y +</v>
      </c>
      <c r="AO658" s="143">
        <v>60</v>
      </c>
      <c r="AP658" s="143">
        <v>128</v>
      </c>
      <c r="AQ658" s="143">
        <v>5.6</v>
      </c>
      <c r="AR658" s="178" t="str">
        <f>CHOOSE(MATCH(AQ:AQ,{0,1,7,8,9,12,30}),"VACIO","7 y -","7-8","8-9","9-12","&gt;12","")</f>
        <v>7 y -</v>
      </c>
      <c r="AS658" s="143">
        <v>12</v>
      </c>
      <c r="AT658" s="178" t="str">
        <f>CHOOSE(MATCH(AS:AS,{0,0.1,30,80000000}),"VACIO","30 y -","30 y +","")</f>
        <v>30 y -</v>
      </c>
      <c r="AU658" s="143">
        <v>0.8</v>
      </c>
      <c r="AV658" s="236">
        <v>10.5</v>
      </c>
      <c r="AW658" s="178" t="str">
        <f>CHOOSE(MATCH(AV:AV,{0,0.1,30,80000000}),"VACIO","30 y -","30 y +","")</f>
        <v>30 y -</v>
      </c>
      <c r="AX658" s="242">
        <v>74.1</v>
      </c>
      <c r="AY658" s="178" t="str">
        <f ca="1">CHOOSE(MATCH(AX:AX,{0,1,15,30,45,60,80000000}),"VACIO","15 y -","15-29","30-44","45-59","60 y +","")</f>
        <v>60 y +</v>
      </c>
      <c r="AZ658" s="143" t="s">
        <v>76</v>
      </c>
      <c r="BA658" s="144"/>
      <c r="BB658" s="247" t="str">
        <f ca="1" t="shared" si="58"/>
        <v>No Vigente</v>
      </c>
      <c r="BC658" s="143"/>
      <c r="BD658" s="144">
        <v>43850</v>
      </c>
      <c r="BE658" s="144">
        <v>43891</v>
      </c>
      <c r="BF658" s="251" t="str">
        <f ca="1" t="shared" si="60"/>
        <v>activo</v>
      </c>
      <c r="BG658" s="193" t="s">
        <v>588</v>
      </c>
    </row>
    <row r="659" s="129" customFormat="1" ht="15" customHeight="1" spans="1:59">
      <c r="A659" s="142" t="s">
        <v>1739</v>
      </c>
      <c r="B659" s="143" t="s">
        <v>1740</v>
      </c>
      <c r="C659" s="143">
        <v>7214</v>
      </c>
      <c r="D659" s="144">
        <v>24673</v>
      </c>
      <c r="E659" s="175">
        <f ca="1" t="shared" si="59"/>
        <v>43990</v>
      </c>
      <c r="F659" s="176">
        <f ca="1" t="shared" si="61"/>
        <v>19317</v>
      </c>
      <c r="G659" s="177">
        <f ca="1" t="shared" si="62"/>
        <v>52</v>
      </c>
      <c r="H65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59" s="143">
        <v>1</v>
      </c>
      <c r="J659" s="144">
        <v>43336</v>
      </c>
      <c r="K659" s="143" t="s">
        <v>101</v>
      </c>
      <c r="L659" s="143" t="s">
        <v>60</v>
      </c>
      <c r="M659" s="143"/>
      <c r="N659" s="143" t="s">
        <v>62</v>
      </c>
      <c r="O659" s="143" t="s">
        <v>62</v>
      </c>
      <c r="P659" s="143" t="s">
        <v>63</v>
      </c>
      <c r="Q659" s="143" t="s">
        <v>63</v>
      </c>
      <c r="R659" s="143">
        <v>84.5</v>
      </c>
      <c r="S659" s="143">
        <v>85</v>
      </c>
      <c r="T659" s="143" t="s">
        <v>85</v>
      </c>
      <c r="U659" s="143">
        <v>130</v>
      </c>
      <c r="V659" s="178" t="str">
        <f>CHOOSE(MATCH(U:U,{0,1,140,150,160,800000000}),"VACIO","140 y -","140-150","150-160","&gt;160","")</f>
        <v>140 y -</v>
      </c>
      <c r="W659" s="143">
        <v>90</v>
      </c>
      <c r="X659" s="178" t="str">
        <f>CHOOSE(MATCH(W:W,{0,1,90,120,800000000}),"VACIO","90 y -","90-120","&gt;120","")</f>
        <v>90-120</v>
      </c>
      <c r="Y659" s="143" t="s">
        <v>63</v>
      </c>
      <c r="Z659" s="143" t="s">
        <v>65</v>
      </c>
      <c r="AA659" s="143" t="s">
        <v>63</v>
      </c>
      <c r="AB659" s="143" t="s">
        <v>63</v>
      </c>
      <c r="AC659" s="143" t="s">
        <v>66</v>
      </c>
      <c r="AD659" s="193" t="s">
        <v>67</v>
      </c>
      <c r="AE659" s="195"/>
      <c r="AF659" s="195"/>
      <c r="AG659" s="216" t="s">
        <v>63</v>
      </c>
      <c r="AH659" s="216"/>
      <c r="AI659" s="195"/>
      <c r="AJ659" s="217">
        <v>105</v>
      </c>
      <c r="AK659" s="144">
        <v>43336</v>
      </c>
      <c r="AL659" s="143">
        <v>170</v>
      </c>
      <c r="AM659" s="143">
        <v>105</v>
      </c>
      <c r="AN659" s="178" t="str">
        <f>CHOOSE(MATCH(AM:AM,{0,1,100,800000000}),"VACIO","100 y -","100 y +","")</f>
        <v>100 y +</v>
      </c>
      <c r="AO659" s="143">
        <v>42</v>
      </c>
      <c r="AP659" s="143">
        <v>116</v>
      </c>
      <c r="AQ659" s="143"/>
      <c r="AR659" s="178" t="str">
        <f>CHOOSE(MATCH(AQ:AQ,{0;1;7;8;9;12;30}),"VACIO","7 y -","7-8","8-9","9-12","&gt;12","")</f>
        <v>VACIO</v>
      </c>
      <c r="AS659" s="143"/>
      <c r="AT659" s="178" t="str">
        <f>CHOOSE(MATCH(AS:AS,{0,0.1,30,80000000}),"VACIO","30 y -","30 y +","")</f>
        <v>VACIO</v>
      </c>
      <c r="AU659" s="143">
        <v>0.9</v>
      </c>
      <c r="AV659" s="236"/>
      <c r="AW659" s="178" t="str">
        <f>CHOOSE(MATCH(AV:AV,{0,0.1,30,80000000}),"VACIO","30 y -","30 y +","")</f>
        <v>VACIO</v>
      </c>
      <c r="AX659" s="242"/>
      <c r="AY659" s="178" t="str">
        <f ca="1">CHOOSE(MATCH(AX:AX,{0,1,15,30,45,60,80000000}),"VACIO","15 y -","15-29","30-44","45-59","60 y +","")</f>
        <v>VACIO</v>
      </c>
      <c r="AZ659" s="143"/>
      <c r="BA659" s="144"/>
      <c r="BB659" s="247" t="str">
        <f ca="1" t="shared" si="58"/>
        <v>No Vigente</v>
      </c>
      <c r="BC659" s="143"/>
      <c r="BD659" s="144">
        <v>43726</v>
      </c>
      <c r="BE659" s="144">
        <v>43678</v>
      </c>
      <c r="BF659" s="251" t="str">
        <f ca="1" t="shared" si="60"/>
        <v>activo</v>
      </c>
      <c r="BG659" s="193"/>
    </row>
    <row r="660" s="129" customFormat="1" ht="15" customHeight="1" spans="1:59">
      <c r="A660" s="142" t="s">
        <v>1741</v>
      </c>
      <c r="B660" s="143" t="s">
        <v>1742</v>
      </c>
      <c r="C660" s="143">
        <v>3021</v>
      </c>
      <c r="D660" s="144">
        <v>17753</v>
      </c>
      <c r="E660" s="175">
        <f ca="1" t="shared" si="59"/>
        <v>43990</v>
      </c>
      <c r="F660" s="176">
        <f ca="1" t="shared" si="61"/>
        <v>26237</v>
      </c>
      <c r="G660" s="177">
        <f ca="1" t="shared" si="62"/>
        <v>71</v>
      </c>
      <c r="H660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660" s="143">
        <v>1</v>
      </c>
      <c r="J660" s="144">
        <v>41120</v>
      </c>
      <c r="K660" s="143" t="s">
        <v>59</v>
      </c>
      <c r="L660" s="143" t="s">
        <v>102</v>
      </c>
      <c r="M660" s="143" t="s">
        <v>124</v>
      </c>
      <c r="N660" s="143" t="s">
        <v>62</v>
      </c>
      <c r="O660" s="143" t="s">
        <v>62</v>
      </c>
      <c r="P660" s="143" t="s">
        <v>63</v>
      </c>
      <c r="Q660" s="143" t="s">
        <v>63</v>
      </c>
      <c r="R660" s="143">
        <v>83</v>
      </c>
      <c r="S660" s="143">
        <v>78</v>
      </c>
      <c r="T660" s="143" t="s">
        <v>64</v>
      </c>
      <c r="U660" s="143">
        <v>132</v>
      </c>
      <c r="V660" s="178" t="str">
        <f>CHOOSE(MATCH(U:U,{0,1,140,150,160,800000000}),"VACIO","140 y -","140-150","150-160","&gt;160","")</f>
        <v>140 y -</v>
      </c>
      <c r="W660" s="143">
        <v>80</v>
      </c>
      <c r="X660" s="178" t="str">
        <f>CHOOSE(MATCH(W:W,{0,1,90,120,800000000}),"VACIO","90 y -","90-120","&gt;120","")</f>
        <v>90 y -</v>
      </c>
      <c r="Y660" s="143" t="s">
        <v>63</v>
      </c>
      <c r="Z660" s="143" t="s">
        <v>63</v>
      </c>
      <c r="AA660" s="143" t="s">
        <v>65</v>
      </c>
      <c r="AB660" s="143" t="s">
        <v>65</v>
      </c>
      <c r="AC660" s="143" t="s">
        <v>72</v>
      </c>
      <c r="AD660" s="193" t="s">
        <v>73</v>
      </c>
      <c r="AE660" s="194">
        <v>43588</v>
      </c>
      <c r="AF660" s="195" t="s">
        <v>73</v>
      </c>
      <c r="AG660" s="216" t="s">
        <v>63</v>
      </c>
      <c r="AH660" s="216" t="s">
        <v>645</v>
      </c>
      <c r="AI660" s="194">
        <v>43746</v>
      </c>
      <c r="AJ660" s="217">
        <v>100</v>
      </c>
      <c r="AK660" s="144">
        <v>43888</v>
      </c>
      <c r="AL660" s="143">
        <v>132</v>
      </c>
      <c r="AM660" s="143">
        <v>49</v>
      </c>
      <c r="AN660" s="178" t="str">
        <f>CHOOSE(MATCH(AM:AM,{0,1,100,800000000}),"VACIO","100 y -","100 y +","")</f>
        <v>100 y -</v>
      </c>
      <c r="AO660" s="143">
        <v>44.6</v>
      </c>
      <c r="AP660" s="143">
        <v>192</v>
      </c>
      <c r="AQ660" s="143">
        <v>6.2</v>
      </c>
      <c r="AR660" s="178" t="str">
        <f>CHOOSE(MATCH(AQ:AQ,{0,1,7,8,9,12,30}),"VACIO","7 y -","7-8","8-9","9-12","&gt;12","")</f>
        <v>7 y -</v>
      </c>
      <c r="AS660" s="143">
        <v>38.5</v>
      </c>
      <c r="AT660" s="178" t="str">
        <f>CHOOSE(MATCH(AS:AS,{0,0.1,30,80000000}),"VACIO","30 y -","30 y +","")</f>
        <v>30 y +</v>
      </c>
      <c r="AU660" s="143">
        <v>0.7</v>
      </c>
      <c r="AV660" s="236">
        <v>27</v>
      </c>
      <c r="AW660" s="178" t="str">
        <f>CHOOSE(MATCH(AV:AV,{0,0.1,30,80000000}),"VACIO","30 y -","30 y +","")</f>
        <v>30 y -</v>
      </c>
      <c r="AX660" s="242">
        <v>87.1</v>
      </c>
      <c r="AY660" s="178" t="str">
        <f ca="1">CHOOSE(MATCH(AX:AX,{0,1,15,30,45,60,80000000}),"VACIO","15 y -","15-29","30-44","45-59","60 y +","")</f>
        <v>60 y +</v>
      </c>
      <c r="AZ660" s="143"/>
      <c r="BA660" s="144">
        <v>42969</v>
      </c>
      <c r="BB660" s="247" t="str">
        <f ca="1" t="shared" si="58"/>
        <v>No Vigente</v>
      </c>
      <c r="BC660" s="143" t="s">
        <v>77</v>
      </c>
      <c r="BD660" s="144">
        <v>43901</v>
      </c>
      <c r="BE660" s="144">
        <v>44013</v>
      </c>
      <c r="BF660" s="251" t="str">
        <f ca="1" t="shared" si="60"/>
        <v>activo</v>
      </c>
      <c r="BG660" s="193"/>
    </row>
    <row r="661" s="129" customFormat="1" ht="15" customHeight="1" spans="1:59">
      <c r="A661" s="142" t="s">
        <v>1743</v>
      </c>
      <c r="B661" s="143" t="s">
        <v>1744</v>
      </c>
      <c r="C661" s="143">
        <v>7223</v>
      </c>
      <c r="D661" s="144">
        <v>23071</v>
      </c>
      <c r="E661" s="175">
        <f ca="1" t="shared" si="59"/>
        <v>43990</v>
      </c>
      <c r="F661" s="176">
        <f ca="1" t="shared" si="61"/>
        <v>20919</v>
      </c>
      <c r="G661" s="177">
        <f ca="1" t="shared" si="62"/>
        <v>57</v>
      </c>
      <c r="H661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61" s="143">
        <v>1</v>
      </c>
      <c r="J661" s="144">
        <v>43340</v>
      </c>
      <c r="K661" s="143" t="s">
        <v>59</v>
      </c>
      <c r="L661" s="143" t="s">
        <v>102</v>
      </c>
      <c r="M661" s="143"/>
      <c r="N661" s="143"/>
      <c r="O661" s="143"/>
      <c r="P661" s="143" t="s">
        <v>63</v>
      </c>
      <c r="Q661" s="143" t="s">
        <v>63</v>
      </c>
      <c r="R661" s="143">
        <v>90</v>
      </c>
      <c r="S661" s="143">
        <v>90</v>
      </c>
      <c r="T661" s="143" t="s">
        <v>64</v>
      </c>
      <c r="U661" s="143">
        <v>140</v>
      </c>
      <c r="V661" s="178" t="str">
        <f>CHOOSE(MATCH(U:U,{0,1,140,150,160,800000000}),"VACIO","140 y -","140-150","150-160","&gt;160","")</f>
        <v>140-150</v>
      </c>
      <c r="W661" s="143">
        <v>84</v>
      </c>
      <c r="X661" s="178" t="str">
        <f>CHOOSE(MATCH(W:W,{0,1,90,120,800000000}),"VACIO","90 y -","90-120","&gt;120","")</f>
        <v>90 y -</v>
      </c>
      <c r="Y661" s="143" t="s">
        <v>63</v>
      </c>
      <c r="Z661" s="143" t="s">
        <v>65</v>
      </c>
      <c r="AA661" s="143" t="s">
        <v>63</v>
      </c>
      <c r="AB661" s="143" t="s">
        <v>63</v>
      </c>
      <c r="AC661" s="143" t="s">
        <v>72</v>
      </c>
      <c r="AD661" s="193" t="s">
        <v>74</v>
      </c>
      <c r="AE661" s="194">
        <v>43340</v>
      </c>
      <c r="AF661" s="195" t="s">
        <v>74</v>
      </c>
      <c r="AG661" s="216"/>
      <c r="AH661" s="216"/>
      <c r="AI661" s="195"/>
      <c r="AJ661" s="217">
        <v>103</v>
      </c>
      <c r="AK661" s="144">
        <v>43304</v>
      </c>
      <c r="AL661" s="143">
        <v>211</v>
      </c>
      <c r="AM661" s="143">
        <v>141</v>
      </c>
      <c r="AN661" s="178" t="str">
        <f>CHOOSE(MATCH(AM:AM,{0,1,100,800000000}),"VACIO","100 y -","100 y +","")</f>
        <v>100 y +</v>
      </c>
      <c r="AO661" s="143">
        <v>44</v>
      </c>
      <c r="AP661" s="143">
        <v>126</v>
      </c>
      <c r="AQ661" s="143">
        <v>6.2</v>
      </c>
      <c r="AR661" s="178" t="str">
        <f>CHOOSE(MATCH(AQ:AQ,{0,1,7,8,9,12,30}),"VACIO","7 y -","7-8","8-9","9-12","&gt;12","")</f>
        <v>7 y -</v>
      </c>
      <c r="AS661" s="143">
        <v>230</v>
      </c>
      <c r="AT661" s="178" t="str">
        <f>CHOOSE(MATCH(AS:AS,{0,0.1,30,80000000}),"VACIO","30 y -","30 y +","")</f>
        <v>30 y +</v>
      </c>
      <c r="AU661" s="143">
        <v>0.6</v>
      </c>
      <c r="AV661" s="236"/>
      <c r="AW661" s="178" t="str">
        <f>CHOOSE(MATCH(AV:AV,{0,0.1,30,80000000}),"VACIO","30 y -","30 y +","")</f>
        <v>VACIO</v>
      </c>
      <c r="AX661" s="242">
        <v>102</v>
      </c>
      <c r="AY661" s="178" t="str">
        <f ca="1">CHOOSE(MATCH(AX:AX,{0,1,15,30,45,60,80000000}),"VACIO","15 y -","15-29","30-44","45-59","60 y +","")</f>
        <v>60 y +</v>
      </c>
      <c r="AZ661" s="143"/>
      <c r="BA661" s="144">
        <v>43482</v>
      </c>
      <c r="BB661" s="247" t="str">
        <f ca="1" t="shared" si="58"/>
        <v>No Vigente</v>
      </c>
      <c r="BC661" s="143"/>
      <c r="BD661" s="144">
        <v>43340</v>
      </c>
      <c r="BE661" s="144">
        <v>43525</v>
      </c>
      <c r="BF661" s="251" t="str">
        <f ca="1" t="shared" si="60"/>
        <v>pasivo</v>
      </c>
      <c r="BG661" s="193"/>
    </row>
    <row r="662" s="129" customFormat="1" ht="15" customHeight="1" spans="1:59">
      <c r="A662" s="256" t="s">
        <v>1745</v>
      </c>
      <c r="B662" s="166" t="s">
        <v>1746</v>
      </c>
      <c r="C662" s="166">
        <v>7241</v>
      </c>
      <c r="D662" s="167">
        <v>24042</v>
      </c>
      <c r="E662" s="175">
        <f ca="1" t="shared" si="59"/>
        <v>43990</v>
      </c>
      <c r="F662" s="176">
        <f ca="1" t="shared" si="61"/>
        <v>19948</v>
      </c>
      <c r="G662" s="177">
        <f ca="1" t="shared" si="62"/>
        <v>54</v>
      </c>
      <c r="H66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62" s="166">
        <v>1</v>
      </c>
      <c r="J662" s="167">
        <v>43346</v>
      </c>
      <c r="K662" s="166" t="s">
        <v>59</v>
      </c>
      <c r="L662" s="166" t="s">
        <v>60</v>
      </c>
      <c r="M662" s="166" t="s">
        <v>61</v>
      </c>
      <c r="N662" s="166" t="s">
        <v>62</v>
      </c>
      <c r="O662" s="166" t="s">
        <v>62</v>
      </c>
      <c r="P662" s="166" t="s">
        <v>63</v>
      </c>
      <c r="Q662" s="166" t="s">
        <v>63</v>
      </c>
      <c r="R662" s="166">
        <v>93.4</v>
      </c>
      <c r="S662" s="166">
        <v>92</v>
      </c>
      <c r="T662" s="166" t="s">
        <v>1747</v>
      </c>
      <c r="U662" s="166">
        <v>128</v>
      </c>
      <c r="V662" s="178" t="str">
        <f>CHOOSE(MATCH(U:U,{0,1,140,150,160,800000000}),"VACIO","140 y -","140-150","150-160","&gt;160","")</f>
        <v>140 y -</v>
      </c>
      <c r="W662" s="166">
        <v>80</v>
      </c>
      <c r="X662" s="178" t="str">
        <f>CHOOSE(MATCH(W:W,{0,1,90,120,800000000}),"VACIO","90 y -","90-120","&gt;120","")</f>
        <v>90 y -</v>
      </c>
      <c r="Y662" s="166" t="s">
        <v>63</v>
      </c>
      <c r="Z662" s="166" t="s">
        <v>63</v>
      </c>
      <c r="AA662" s="166" t="s">
        <v>65</v>
      </c>
      <c r="AB662" s="166" t="s">
        <v>65</v>
      </c>
      <c r="AC662" s="166" t="s">
        <v>1748</v>
      </c>
      <c r="AD662" s="208" t="s">
        <v>74</v>
      </c>
      <c r="AE662" s="209"/>
      <c r="AF662" s="209"/>
      <c r="AG662" s="227"/>
      <c r="AH662" s="227"/>
      <c r="AI662" s="209"/>
      <c r="AJ662" s="229">
        <v>78</v>
      </c>
      <c r="AK662" s="167">
        <v>43867</v>
      </c>
      <c r="AL662" s="166">
        <v>239</v>
      </c>
      <c r="AM662" s="166">
        <v>130</v>
      </c>
      <c r="AN662" s="178" t="str">
        <f>CHOOSE(MATCH(AM:AM,{0,1,100,800000000}),"VACIO","100 y -","100 y +","")</f>
        <v>100 y +</v>
      </c>
      <c r="AO662" s="166">
        <v>43</v>
      </c>
      <c r="AP662" s="166">
        <v>325</v>
      </c>
      <c r="AQ662" s="166">
        <v>9.8</v>
      </c>
      <c r="AR662" s="178" t="str">
        <f>CHOOSE(MATCH(AQ:AQ,{0,1,7,8,9,12,30}),"VACIO","7 y -","7-8","8-9","9-12","&gt;12","")</f>
        <v>9-12</v>
      </c>
      <c r="AS662" s="166">
        <v>49</v>
      </c>
      <c r="AT662" s="178" t="str">
        <f>CHOOSE(MATCH(AS:AS,{0,0.1,30,80000000}),"VACIO","30 y -","30 y +","")</f>
        <v>30 y +</v>
      </c>
      <c r="AU662" s="166">
        <v>0.6</v>
      </c>
      <c r="AV662" s="236">
        <v>18</v>
      </c>
      <c r="AW662" s="178" t="str">
        <f>CHOOSE(MATCH(AV:AV,{0,0.1,30,80000000}),"VACIO","30 y -","30 y +","")</f>
        <v>30 y -</v>
      </c>
      <c r="AX662" s="166">
        <v>103</v>
      </c>
      <c r="AY662" s="178" t="str">
        <f ca="1">CHOOSE(MATCH(AX:AX,{0,1,15,30,45,60,80000000}),"VACIO","15 y -","15-29","30-44","45-59","60 y +","")</f>
        <v>60 y +</v>
      </c>
      <c r="AZ662" s="166" t="s">
        <v>63</v>
      </c>
      <c r="BA662" s="167"/>
      <c r="BB662" s="247" t="str">
        <f ca="1" t="shared" si="58"/>
        <v>No Vigente</v>
      </c>
      <c r="BC662" s="166"/>
      <c r="BD662" s="167">
        <v>43889</v>
      </c>
      <c r="BE662" s="167">
        <v>44228</v>
      </c>
      <c r="BF662" s="251" t="str">
        <f ca="1" t="shared" si="60"/>
        <v>activo</v>
      </c>
      <c r="BG662" s="208"/>
    </row>
    <row r="663" s="129" customFormat="1" ht="15" customHeight="1" spans="1:59">
      <c r="A663" s="256" t="s">
        <v>1749</v>
      </c>
      <c r="B663" s="166" t="s">
        <v>1750</v>
      </c>
      <c r="C663" s="166">
        <v>7289</v>
      </c>
      <c r="D663" s="167">
        <v>11907</v>
      </c>
      <c r="E663" s="175">
        <f ca="1" t="shared" si="59"/>
        <v>43990</v>
      </c>
      <c r="F663" s="176">
        <f ca="1" t="shared" si="61"/>
        <v>32083</v>
      </c>
      <c r="G663" s="177">
        <f ca="1" t="shared" si="62"/>
        <v>87</v>
      </c>
      <c r="H663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63" s="166">
        <v>1</v>
      </c>
      <c r="J663" s="167">
        <v>43346</v>
      </c>
      <c r="K663" s="166" t="s">
        <v>59</v>
      </c>
      <c r="L663" s="166" t="s">
        <v>60</v>
      </c>
      <c r="M663" s="166" t="s">
        <v>1751</v>
      </c>
      <c r="N663" s="166" t="s">
        <v>62</v>
      </c>
      <c r="O663" s="166" t="s">
        <v>62</v>
      </c>
      <c r="P663" s="166" t="s">
        <v>63</v>
      </c>
      <c r="Q663" s="166" t="s">
        <v>63</v>
      </c>
      <c r="R663" s="166">
        <v>71</v>
      </c>
      <c r="S663" s="166">
        <v>68.5</v>
      </c>
      <c r="T663" s="166" t="s">
        <v>1747</v>
      </c>
      <c r="U663" s="166">
        <v>126</v>
      </c>
      <c r="V663" s="178" t="str">
        <f>CHOOSE(MATCH(U:U,{0,1,140,150,160,800000000}),"VACIO","140 y -","140-150","150-160","&gt;160","")</f>
        <v>140 y -</v>
      </c>
      <c r="W663" s="166">
        <v>74</v>
      </c>
      <c r="X663" s="178" t="str">
        <f>CHOOSE(MATCH(W:W,{0,1,90,120,800000000}),"VACIO","90 y -","90-120","&gt;120","")</f>
        <v>90 y -</v>
      </c>
      <c r="Y663" s="166" t="s">
        <v>63</v>
      </c>
      <c r="Z663" s="166" t="s">
        <v>65</v>
      </c>
      <c r="AA663" s="166" t="s">
        <v>65</v>
      </c>
      <c r="AB663" s="166" t="s">
        <v>65</v>
      </c>
      <c r="AC663" s="166" t="s">
        <v>1748</v>
      </c>
      <c r="AD663" s="208" t="s">
        <v>73</v>
      </c>
      <c r="AE663" s="209"/>
      <c r="AF663" s="209"/>
      <c r="AG663" s="227" t="s">
        <v>63</v>
      </c>
      <c r="AH663" s="227" t="s">
        <v>936</v>
      </c>
      <c r="AI663" s="228">
        <v>43552</v>
      </c>
      <c r="AJ663" s="229">
        <v>75</v>
      </c>
      <c r="AK663" s="167">
        <v>43864</v>
      </c>
      <c r="AL663" s="166">
        <v>153</v>
      </c>
      <c r="AM663" s="166">
        <v>73</v>
      </c>
      <c r="AN663" s="178" t="str">
        <f>CHOOSE(MATCH(AM:AM,{0,1,100,800000000}),"VACIO","100 y -","100 y +","")</f>
        <v>100 y -</v>
      </c>
      <c r="AO663" s="166">
        <v>56</v>
      </c>
      <c r="AP663" s="166">
        <v>115</v>
      </c>
      <c r="AQ663" s="166"/>
      <c r="AR663" s="178" t="str">
        <f>CHOOSE(MATCH(AQ:AQ,{0,1,7,8,9,12,30}),"VACIO","7 y -","7-8","8-9","9-12","&gt;12","")</f>
        <v>VACIO</v>
      </c>
      <c r="AS663" s="166">
        <v>20</v>
      </c>
      <c r="AT663" s="178" t="str">
        <f>CHOOSE(MATCH(AS:AS,{0,0.1,30,80000000}),"VACIO","30 y -","30 y +","")</f>
        <v>30 y -</v>
      </c>
      <c r="AU663" s="166">
        <v>1.38</v>
      </c>
      <c r="AV663" s="236"/>
      <c r="AW663" s="178" t="str">
        <f>CHOOSE(MATCH(AV:AV,{0;0.1;30;80000000}),"VACIO","30 y -","30 y +","")</f>
        <v>VACIO</v>
      </c>
      <c r="AX663" s="166">
        <v>34</v>
      </c>
      <c r="AY663" s="178" t="str">
        <f ca="1">CHOOSE(MATCH(AX:AX,{0,1,15,30,45,60,80000000}),"VACIO","15 y -","15-29","30-44","45-59","60 y +","")</f>
        <v>30-44</v>
      </c>
      <c r="AZ663" s="166" t="s">
        <v>63</v>
      </c>
      <c r="BA663" s="167"/>
      <c r="BB663" s="247" t="str">
        <f ca="1" t="shared" si="58"/>
        <v>No Vigente</v>
      </c>
      <c r="BC663" s="166"/>
      <c r="BD663" s="167">
        <v>43864</v>
      </c>
      <c r="BE663" s="167">
        <v>44044</v>
      </c>
      <c r="BF663" s="251" t="str">
        <f ca="1" t="shared" si="60"/>
        <v>activo</v>
      </c>
      <c r="BG663" s="208"/>
    </row>
    <row r="664" s="129" customFormat="1" ht="15" customHeight="1" spans="1:59">
      <c r="A664" s="142" t="s">
        <v>1752</v>
      </c>
      <c r="B664" s="143" t="s">
        <v>1753</v>
      </c>
      <c r="C664" s="143">
        <v>7283</v>
      </c>
      <c r="D664" s="144">
        <v>15061</v>
      </c>
      <c r="E664" s="175">
        <f ca="1" t="shared" si="59"/>
        <v>43990</v>
      </c>
      <c r="F664" s="176">
        <f ca="1" t="shared" si="61"/>
        <v>28929</v>
      </c>
      <c r="G664" s="177">
        <f ca="1" t="shared" si="62"/>
        <v>79</v>
      </c>
      <c r="H664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664" s="143">
        <v>1</v>
      </c>
      <c r="J664" s="144">
        <v>43367</v>
      </c>
      <c r="K664" s="143" t="s">
        <v>101</v>
      </c>
      <c r="L664" s="143" t="s">
        <v>60</v>
      </c>
      <c r="M664" s="143" t="s">
        <v>61</v>
      </c>
      <c r="N664" s="143"/>
      <c r="O664" s="143"/>
      <c r="P664" s="143" t="s">
        <v>63</v>
      </c>
      <c r="Q664" s="143" t="s">
        <v>63</v>
      </c>
      <c r="R664" s="143">
        <v>78.8</v>
      </c>
      <c r="S664" s="143">
        <v>75.8</v>
      </c>
      <c r="T664" s="143" t="s">
        <v>64</v>
      </c>
      <c r="U664" s="143">
        <v>160</v>
      </c>
      <c r="V664" s="178" t="str">
        <f>CHOOSE(MATCH(U:U,{0,1,140,150,160,800000000}),"VACIO","140 y -","140-150","150-160","&gt;160","")</f>
        <v>&gt;160</v>
      </c>
      <c r="W664" s="143">
        <v>90</v>
      </c>
      <c r="X664" s="178" t="str">
        <f>CHOOSE(MATCH(W:W,{0,1,90,120,800000000}),"VACIO","90 y -","90-120","&gt;120","")</f>
        <v>90-120</v>
      </c>
      <c r="Y664" s="143" t="s">
        <v>63</v>
      </c>
      <c r="Z664" s="143" t="s">
        <v>65</v>
      </c>
      <c r="AA664" s="143" t="s">
        <v>65</v>
      </c>
      <c r="AB664" s="143" t="s">
        <v>65</v>
      </c>
      <c r="AC664" s="143" t="s">
        <v>72</v>
      </c>
      <c r="AD664" s="193" t="s">
        <v>67</v>
      </c>
      <c r="AE664" s="195"/>
      <c r="AF664" s="195"/>
      <c r="AG664" s="216"/>
      <c r="AH664" s="216"/>
      <c r="AI664" s="195"/>
      <c r="AJ664" s="229">
        <v>101</v>
      </c>
      <c r="AK664" s="144">
        <v>43367</v>
      </c>
      <c r="AL664" s="143">
        <v>146</v>
      </c>
      <c r="AM664" s="143">
        <v>84</v>
      </c>
      <c r="AN664" s="178" t="str">
        <f>CHOOSE(MATCH(AM:AM,{0,1,100,800000000}),"VACIO","100 y -","100 y +","")</f>
        <v>100 y -</v>
      </c>
      <c r="AO664" s="143">
        <v>49</v>
      </c>
      <c r="AP664" s="143">
        <v>63</v>
      </c>
      <c r="AQ664" s="143"/>
      <c r="AR664" s="178" t="str">
        <f>CHOOSE(MATCH(AQ:AQ,{0,1,7,8,9,12,30}),"VACIO","7 y -","7-8","8-9","9-12","&gt;12","")</f>
        <v>VACIO</v>
      </c>
      <c r="AS664" s="143">
        <v>9</v>
      </c>
      <c r="AT664" s="178" t="str">
        <f>CHOOSE(MATCH(AS:AS,{0,0.1,30,80000000}),"VACIO","30 y -","30 y +","")</f>
        <v>30 y -</v>
      </c>
      <c r="AU664" s="143">
        <v>1</v>
      </c>
      <c r="AV664" s="236">
        <v>18</v>
      </c>
      <c r="AW664" s="178" t="str">
        <f>CHOOSE(MATCH(AV:AV,{0,0.1,30,80000000}),"VACIO","30 y -","30 y +","")</f>
        <v>30 y -</v>
      </c>
      <c r="AX664" s="242">
        <v>72</v>
      </c>
      <c r="AY664" s="178" t="str">
        <f ca="1">CHOOSE(MATCH(AX:AX,{0,1,15,30,45,60,80000000}),"VACIO","15 y -","15-29","30-44","45-59","60 y +","")</f>
        <v>60 y +</v>
      </c>
      <c r="AZ664" s="143"/>
      <c r="BA664" s="144"/>
      <c r="BB664" s="247" t="str">
        <f ca="1" t="shared" si="58"/>
        <v>No Vigente</v>
      </c>
      <c r="BC664" s="143"/>
      <c r="BD664" s="144">
        <v>43367</v>
      </c>
      <c r="BE664" s="144">
        <v>43435</v>
      </c>
      <c r="BF664" s="251" t="str">
        <f ca="1" t="shared" ref="BF664:BF675" si="63">IF((E:E-BE:BE)&lt;395,"activo","pasivo")</f>
        <v>pasivo</v>
      </c>
      <c r="BG664" s="193"/>
    </row>
    <row r="665" s="129" customFormat="1" ht="15" customHeight="1" spans="1:59">
      <c r="A665" s="142" t="s">
        <v>1754</v>
      </c>
      <c r="B665" s="143" t="s">
        <v>1755</v>
      </c>
      <c r="C665" s="143">
        <v>7288</v>
      </c>
      <c r="D665" s="144">
        <v>27931</v>
      </c>
      <c r="E665" s="175">
        <f ca="1" t="shared" si="59"/>
        <v>43990</v>
      </c>
      <c r="F665" s="176">
        <f ca="1" t="shared" si="61"/>
        <v>16059</v>
      </c>
      <c r="G665" s="177">
        <f ca="1" t="shared" si="62"/>
        <v>43</v>
      </c>
      <c r="H66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665" s="143">
        <v>1</v>
      </c>
      <c r="J665" s="144">
        <v>43370</v>
      </c>
      <c r="K665" s="143" t="s">
        <v>59</v>
      </c>
      <c r="L665" s="143" t="s">
        <v>60</v>
      </c>
      <c r="M665" s="143"/>
      <c r="N665" s="143"/>
      <c r="O665" s="143"/>
      <c r="P665" s="143" t="s">
        <v>63</v>
      </c>
      <c r="Q665" s="143" t="s">
        <v>63</v>
      </c>
      <c r="R665" s="143">
        <v>108</v>
      </c>
      <c r="S665" s="143">
        <v>108</v>
      </c>
      <c r="T665" s="391" t="s">
        <v>64</v>
      </c>
      <c r="U665" s="143">
        <v>160</v>
      </c>
      <c r="V665" s="178" t="str">
        <f>CHOOSE(MATCH(U:U,{0,1,140,150,160,800000000}),"VACIO","140 y -","140-150","150-160","&gt;160","")</f>
        <v>&gt;160</v>
      </c>
      <c r="W665" s="143">
        <v>90</v>
      </c>
      <c r="X665" s="178" t="str">
        <f>CHOOSE(MATCH(W:W,{0,1,90,120,800000000}),"VACIO","90 y -","90-120","&gt;120","")</f>
        <v>90-120</v>
      </c>
      <c r="Y665" s="143" t="s">
        <v>63</v>
      </c>
      <c r="Z665" s="143" t="s">
        <v>65</v>
      </c>
      <c r="AA665" s="143" t="s">
        <v>63</v>
      </c>
      <c r="AB665" s="143" t="s">
        <v>63</v>
      </c>
      <c r="AC665" s="143" t="s">
        <v>72</v>
      </c>
      <c r="AD665" s="193"/>
      <c r="AE665" s="195"/>
      <c r="AF665" s="195"/>
      <c r="AG665" s="216"/>
      <c r="AH665" s="216"/>
      <c r="AI665" s="195"/>
      <c r="AJ665" s="217"/>
      <c r="AK665" s="143"/>
      <c r="AL665" s="143"/>
      <c r="AM665" s="143"/>
      <c r="AN665" s="178" t="str">
        <f>CHOOSE(MATCH(AM:AM,{0,1,100,800000000}),"VACIO","100 y -","100 y +","")</f>
        <v>VACIO</v>
      </c>
      <c r="AO665" s="143"/>
      <c r="AP665" s="143"/>
      <c r="AQ665" s="143"/>
      <c r="AR665" s="178" t="str">
        <f>CHOOSE(MATCH(AQ:AQ,{0,1,7,8,9,12,30}),"VACIO","7 y -","7-8","8-9","9-12","&gt;12","")</f>
        <v>VACIO</v>
      </c>
      <c r="AS665" s="143"/>
      <c r="AT665" s="178" t="str">
        <f>CHOOSE(MATCH(AS:AS,{0,0.1,30,80000000}),"VACIO","30 y -","30 y +","")</f>
        <v>VACIO</v>
      </c>
      <c r="AU665" s="143"/>
      <c r="AV665" s="236"/>
      <c r="AW665" s="178" t="str">
        <f>CHOOSE(MATCH(AV:AV,{0,0.1,30,80000000}),"VACIO","30 y -","30 y +","")</f>
        <v>VACIO</v>
      </c>
      <c r="AX665" s="242"/>
      <c r="AY665" s="178" t="str">
        <f ca="1">CHOOSE(MATCH(AX:AX,{0,1,15,30,45,60,80000000}),"VACIO","15 y -","15-29","30-44","45-59","60 y +","")</f>
        <v>VACIO</v>
      </c>
      <c r="AZ665" s="143"/>
      <c r="BA665" s="144"/>
      <c r="BB665" s="247" t="str">
        <f ca="1" t="shared" si="58"/>
        <v>No Vigente</v>
      </c>
      <c r="BC665" s="143"/>
      <c r="BD665" s="144">
        <v>43370</v>
      </c>
      <c r="BE665" s="144">
        <v>43435</v>
      </c>
      <c r="BF665" s="251" t="str">
        <f ca="1" t="shared" si="63"/>
        <v>pasivo</v>
      </c>
      <c r="BG665" s="193"/>
    </row>
    <row r="666" s="129" customFormat="1" ht="15" customHeight="1" spans="1:59">
      <c r="A666" s="142" t="s">
        <v>1756</v>
      </c>
      <c r="B666" s="143" t="s">
        <v>1757</v>
      </c>
      <c r="C666" s="143">
        <v>2858</v>
      </c>
      <c r="D666" s="144">
        <v>21356</v>
      </c>
      <c r="E666" s="175">
        <f ca="1" t="shared" si="59"/>
        <v>43990</v>
      </c>
      <c r="F666" s="176">
        <f ca="1" t="shared" si="61"/>
        <v>22634</v>
      </c>
      <c r="G666" s="177">
        <f ca="1" t="shared" si="62"/>
        <v>61</v>
      </c>
      <c r="H66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66" s="143">
        <v>1</v>
      </c>
      <c r="J666" s="144">
        <v>43374</v>
      </c>
      <c r="K666" s="143" t="s">
        <v>59</v>
      </c>
      <c r="L666" s="143" t="s">
        <v>60</v>
      </c>
      <c r="M666" s="143" t="s">
        <v>149</v>
      </c>
      <c r="N666" s="143"/>
      <c r="O666" s="143"/>
      <c r="P666" s="143" t="s">
        <v>63</v>
      </c>
      <c r="Q666" s="143" t="s">
        <v>63</v>
      </c>
      <c r="R666" s="143">
        <v>94</v>
      </c>
      <c r="S666" s="143">
        <v>94</v>
      </c>
      <c r="T666" s="391" t="s">
        <v>64</v>
      </c>
      <c r="U666" s="143">
        <v>150</v>
      </c>
      <c r="V666" s="178" t="str">
        <f>CHOOSE(MATCH(U:U,{0,1,140,150,160,800000000}),"VACIO","140 y -","140-150","150-160","&gt;160","")</f>
        <v>150-160</v>
      </c>
      <c r="W666" s="143">
        <v>90</v>
      </c>
      <c r="X666" s="178" t="str">
        <f>CHOOSE(MATCH(W:W,{0,1,90,120,800000000}),"VACIO","90 y -","90-120","&gt;120","")</f>
        <v>90-120</v>
      </c>
      <c r="Y666" s="143" t="s">
        <v>63</v>
      </c>
      <c r="Z666" s="143" t="s">
        <v>65</v>
      </c>
      <c r="AA666" s="143" t="s">
        <v>63</v>
      </c>
      <c r="AB666" s="143" t="s">
        <v>65</v>
      </c>
      <c r="AC666" s="143" t="s">
        <v>66</v>
      </c>
      <c r="AD666" s="193" t="s">
        <v>74</v>
      </c>
      <c r="AE666" s="195"/>
      <c r="AF666" s="195"/>
      <c r="AG666" s="216"/>
      <c r="AH666" s="216"/>
      <c r="AI666" s="195"/>
      <c r="AJ666" s="217"/>
      <c r="AK666" s="143"/>
      <c r="AL666" s="143"/>
      <c r="AM666" s="143"/>
      <c r="AN666" s="178" t="str">
        <f>CHOOSE(MATCH(AM:AM,{0,1,100,800000000}),"VACIO","100 y -","100 y +","")</f>
        <v>VACIO</v>
      </c>
      <c r="AO666" s="143"/>
      <c r="AP666" s="143"/>
      <c r="AQ666" s="143"/>
      <c r="AR666" s="178" t="str">
        <f>CHOOSE(MATCH(AQ:AQ,{0,1,7,8,9,12,30}),"VACIO","7 y -","7-8","8-9","9-12","&gt;12","")</f>
        <v>VACIO</v>
      </c>
      <c r="AS666" s="143"/>
      <c r="AT666" s="178" t="str">
        <f>CHOOSE(MATCH(AS:AS,{0,0.1,30,80000000}),"VACIO","30 y -","30 y +","")</f>
        <v>VACIO</v>
      </c>
      <c r="AU666" s="143"/>
      <c r="AV666" s="236"/>
      <c r="AW666" s="178" t="s">
        <v>121</v>
      </c>
      <c r="AX666" s="242"/>
      <c r="AY666" s="178" t="str">
        <f ca="1">CHOOSE(MATCH(AX:AX,{0,1,15,30,45,60,80000000}),"VACIO","15 y -","15-29","30-44","45-59","60 y +","")</f>
        <v>VACIO</v>
      </c>
      <c r="AZ666" s="143"/>
      <c r="BA666" s="144"/>
      <c r="BB666" s="247" t="str">
        <f ca="1" t="shared" si="58"/>
        <v>No Vigente</v>
      </c>
      <c r="BC666" s="143"/>
      <c r="BD666" s="144">
        <v>43374</v>
      </c>
      <c r="BE666" s="144">
        <v>43525</v>
      </c>
      <c r="BF666" s="251" t="str">
        <f ca="1" t="shared" si="63"/>
        <v>pasivo</v>
      </c>
      <c r="BG666" s="193"/>
    </row>
    <row r="667" s="129" customFormat="1" ht="15" customHeight="1" spans="1:59">
      <c r="A667" s="142" t="s">
        <v>1758</v>
      </c>
      <c r="B667" s="143" t="s">
        <v>1759</v>
      </c>
      <c r="C667" s="143">
        <v>7040</v>
      </c>
      <c r="D667" s="144">
        <v>17571</v>
      </c>
      <c r="E667" s="175">
        <f ca="1" t="shared" si="59"/>
        <v>43990</v>
      </c>
      <c r="F667" s="176">
        <f ca="1" t="shared" si="61"/>
        <v>26419</v>
      </c>
      <c r="G667" s="177">
        <f ca="1" t="shared" si="62"/>
        <v>72</v>
      </c>
      <c r="H66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67" s="143">
        <v>1</v>
      </c>
      <c r="J667" s="144">
        <v>43345</v>
      </c>
      <c r="K667" s="143" t="s">
        <v>59</v>
      </c>
      <c r="L667" s="143" t="s">
        <v>60</v>
      </c>
      <c r="M667" s="143"/>
      <c r="N667" s="143"/>
      <c r="O667" s="143"/>
      <c r="P667" s="143" t="s">
        <v>63</v>
      </c>
      <c r="Q667" s="143" t="s">
        <v>63</v>
      </c>
      <c r="R667" s="143">
        <v>68</v>
      </c>
      <c r="S667" s="143">
        <v>65.5</v>
      </c>
      <c r="T667" s="391" t="s">
        <v>85</v>
      </c>
      <c r="U667" s="143">
        <v>120</v>
      </c>
      <c r="V667" s="178" t="str">
        <f>CHOOSE(MATCH(U:U,{0,1,140,150,160,800000000}),"VACIO","140 y -","140-150","150-160","&gt;160","")</f>
        <v>140 y -</v>
      </c>
      <c r="W667" s="143">
        <v>70</v>
      </c>
      <c r="X667" s="178" t="str">
        <f>CHOOSE(MATCH(W:W,{0,1,90,120,800000000}),"VACIO","90 y -","90-120","&gt;120","")</f>
        <v>90 y -</v>
      </c>
      <c r="Y667" s="143" t="s">
        <v>63</v>
      </c>
      <c r="Z667" s="143" t="s">
        <v>65</v>
      </c>
      <c r="AA667" s="143" t="s">
        <v>63</v>
      </c>
      <c r="AB667" s="143" t="s">
        <v>63</v>
      </c>
      <c r="AC667" s="143" t="s">
        <v>72</v>
      </c>
      <c r="AD667" s="193" t="s">
        <v>67</v>
      </c>
      <c r="AE667" s="195"/>
      <c r="AF667" s="195"/>
      <c r="AG667" s="216"/>
      <c r="AH667" s="216"/>
      <c r="AI667" s="195"/>
      <c r="AJ667" s="217">
        <v>95</v>
      </c>
      <c r="AK667" s="144">
        <v>43369</v>
      </c>
      <c r="AL667" s="143">
        <v>293</v>
      </c>
      <c r="AM667" s="143">
        <v>220</v>
      </c>
      <c r="AN667" s="178" t="str">
        <f>CHOOSE(MATCH(AM:AM,{0,1,100,800000000}),"VACIO","100 y -","100 y +","")</f>
        <v>100 y +</v>
      </c>
      <c r="AO667" s="143"/>
      <c r="AP667" s="143"/>
      <c r="AQ667" s="143">
        <v>5.7</v>
      </c>
      <c r="AR667" s="178" t="str">
        <f>CHOOSE(MATCH(AQ:AQ,{0,1,7,8,9,12,30}),"VACIO","7 y -","7-8","8-9","9-12","&gt;12","")</f>
        <v>7 y -</v>
      </c>
      <c r="AS667" s="143"/>
      <c r="AT667" s="178" t="str">
        <f>CHOOSE(MATCH(AS:AS,{0,0.1,30,80000000}),"VACIO","30 y -","30 y +","")</f>
        <v>VACIO</v>
      </c>
      <c r="AU667" s="143"/>
      <c r="AV667" s="236"/>
      <c r="AW667" s="178" t="str">
        <f>CHOOSE(MATCH(AV:AV,{0,0.1,30,80000000}),"VACIO","30 y -","30 y +","")</f>
        <v>VACIO</v>
      </c>
      <c r="AX667" s="242"/>
      <c r="AY667" s="178" t="str">
        <f ca="1">CHOOSE(MATCH(AX:AX,{0,1,15,30,45,60,80000000}),"VACIO","15 y -","15-29","30-44","45-59","60 y +","")</f>
        <v>VACIO</v>
      </c>
      <c r="AZ667" s="143"/>
      <c r="BA667" s="144"/>
      <c r="BB667" s="247" t="str">
        <f ca="1" t="shared" si="58"/>
        <v>No Vigente</v>
      </c>
      <c r="BC667" s="143"/>
      <c r="BD667" s="144">
        <v>43369</v>
      </c>
      <c r="BE667" s="144">
        <v>43497</v>
      </c>
      <c r="BF667" s="251" t="str">
        <f ca="1" t="shared" si="63"/>
        <v>pasivo</v>
      </c>
      <c r="BG667" s="193"/>
    </row>
    <row r="668" s="129" customFormat="1" ht="15" customHeight="1" spans="1:59">
      <c r="A668" s="142" t="s">
        <v>1760</v>
      </c>
      <c r="B668" s="143" t="s">
        <v>1761</v>
      </c>
      <c r="C668" s="143">
        <v>863</v>
      </c>
      <c r="D668" s="144">
        <v>16853</v>
      </c>
      <c r="E668" s="175">
        <f ca="1" t="shared" si="59"/>
        <v>43990</v>
      </c>
      <c r="F668" s="176">
        <f ca="1" t="shared" si="61"/>
        <v>27137</v>
      </c>
      <c r="G668" s="177">
        <f ca="1" t="shared" si="62"/>
        <v>74</v>
      </c>
      <c r="H66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68" s="143">
        <v>1</v>
      </c>
      <c r="J668" s="144">
        <v>43376</v>
      </c>
      <c r="K668" s="143" t="s">
        <v>59</v>
      </c>
      <c r="L668" s="143" t="s">
        <v>60</v>
      </c>
      <c r="M668" s="143" t="s">
        <v>124</v>
      </c>
      <c r="N668" s="143" t="s">
        <v>62</v>
      </c>
      <c r="O668" s="143" t="s">
        <v>62</v>
      </c>
      <c r="P668" s="143" t="s">
        <v>63</v>
      </c>
      <c r="Q668" s="143" t="s">
        <v>63</v>
      </c>
      <c r="R668" s="143">
        <v>67</v>
      </c>
      <c r="S668" s="143">
        <v>66</v>
      </c>
      <c r="T668" s="391" t="s">
        <v>85</v>
      </c>
      <c r="U668" s="143">
        <v>109</v>
      </c>
      <c r="V668" s="178" t="str">
        <f>CHOOSE(MATCH(U:U,{0,1,140,150,160,800000000}),"VACIO","140 y -","140-150","150-160","&gt;160","")</f>
        <v>140 y -</v>
      </c>
      <c r="W668" s="143">
        <v>73</v>
      </c>
      <c r="X668" s="178" t="str">
        <f>CHOOSE(MATCH(W:W,{0,1,90,120,800000000}),"VACIO","90 y -","90-120","&gt;120","")</f>
        <v>90 y -</v>
      </c>
      <c r="Y668" s="143" t="s">
        <v>63</v>
      </c>
      <c r="Z668" s="143" t="s">
        <v>65</v>
      </c>
      <c r="AA668" s="143" t="s">
        <v>63</v>
      </c>
      <c r="AB668" s="143" t="s">
        <v>63</v>
      </c>
      <c r="AC668" s="143" t="s">
        <v>72</v>
      </c>
      <c r="AD668" s="193" t="s">
        <v>67</v>
      </c>
      <c r="AE668" s="195"/>
      <c r="AF668" s="195"/>
      <c r="AG668" s="216" t="s">
        <v>63</v>
      </c>
      <c r="AH668" s="216" t="s">
        <v>214</v>
      </c>
      <c r="AI668" s="194">
        <v>43710</v>
      </c>
      <c r="AJ668" s="217">
        <v>73</v>
      </c>
      <c r="AK668" s="144">
        <v>43853</v>
      </c>
      <c r="AL668" s="143">
        <v>202</v>
      </c>
      <c r="AM668" s="143">
        <v>143</v>
      </c>
      <c r="AN668" s="178" t="str">
        <f>CHOOSE(MATCH(AM:AM,{0,1,100,800000000}),"VACIO","100 y -","100 y +","")</f>
        <v>100 y +</v>
      </c>
      <c r="AO668" s="143">
        <v>44</v>
      </c>
      <c r="AP668" s="143">
        <v>72</v>
      </c>
      <c r="AQ668" s="143"/>
      <c r="AR668" s="178" t="str">
        <f>CHOOSE(MATCH(AQ:AQ,{0,1,7,8,9,12,30}),"VACIO","7 y -","7-8","8-9","9-12","&gt;12","")</f>
        <v>VACIO</v>
      </c>
      <c r="AS668" s="143"/>
      <c r="AT668" s="178" t="str">
        <f>CHOOSE(MATCH(AS:AS,{0,0.1,30,80000000}),"VACIO","30 y -","30 y +","")</f>
        <v>VACIO</v>
      </c>
      <c r="AU668" s="143">
        <v>0.71</v>
      </c>
      <c r="AV668" s="236"/>
      <c r="AW668" s="178" t="str">
        <f>CHOOSE(MATCH(AV:AV,{0,0.1,30,80000000}),"VACIO","30 y -","30 y +","")</f>
        <v>VACIO</v>
      </c>
      <c r="AX668" s="242">
        <v>84</v>
      </c>
      <c r="AY668" s="178" t="str">
        <f ca="1">CHOOSE(MATCH(AX:AX,{0,1,15,30,45,60,80000000}),"VACIO","15 y -","15-29","30-44","45-59","60 y +","")</f>
        <v>60 y +</v>
      </c>
      <c r="AZ668" s="143" t="s">
        <v>76</v>
      </c>
      <c r="BA668" s="144"/>
      <c r="BB668" s="247" t="str">
        <f ca="1" t="shared" si="58"/>
        <v>No Vigente</v>
      </c>
      <c r="BC668" s="143"/>
      <c r="BD668" s="144">
        <v>43887</v>
      </c>
      <c r="BE668" s="144">
        <v>44013</v>
      </c>
      <c r="BF668" s="251" t="str">
        <f ca="1" t="shared" si="63"/>
        <v>activo</v>
      </c>
      <c r="BG668" s="193"/>
    </row>
    <row r="669" s="129" customFormat="1" ht="15" customHeight="1" spans="1:59">
      <c r="A669" s="142" t="s">
        <v>1762</v>
      </c>
      <c r="B669" s="143" t="s">
        <v>1763</v>
      </c>
      <c r="C669" s="143">
        <v>7281</v>
      </c>
      <c r="D669" s="144">
        <v>25212</v>
      </c>
      <c r="E669" s="175">
        <f ca="1" t="shared" si="59"/>
        <v>43990</v>
      </c>
      <c r="F669" s="176">
        <f ca="1" t="shared" si="61"/>
        <v>18778</v>
      </c>
      <c r="G669" s="177">
        <f ca="1" t="shared" si="62"/>
        <v>51</v>
      </c>
      <c r="H66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69" s="143">
        <v>1</v>
      </c>
      <c r="J669" s="144">
        <v>43382</v>
      </c>
      <c r="K669" s="143" t="s">
        <v>59</v>
      </c>
      <c r="L669" s="143" t="s">
        <v>70</v>
      </c>
      <c r="M669" s="143"/>
      <c r="N669" s="143" t="s">
        <v>62</v>
      </c>
      <c r="O669" s="143" t="s">
        <v>62</v>
      </c>
      <c r="P669" s="143" t="s">
        <v>63</v>
      </c>
      <c r="Q669" s="143" t="s">
        <v>63</v>
      </c>
      <c r="R669" s="143">
        <v>72</v>
      </c>
      <c r="S669" s="143">
        <v>74.5</v>
      </c>
      <c r="T669" s="391" t="s">
        <v>64</v>
      </c>
      <c r="U669" s="143">
        <v>110</v>
      </c>
      <c r="V669" s="178" t="str">
        <f>CHOOSE(MATCH(U:U,{0,1,140,150,160,800000000}),"VACIO","140 y -","140-150","150-160","&gt;160","")</f>
        <v>140 y -</v>
      </c>
      <c r="W669" s="143">
        <v>70</v>
      </c>
      <c r="X669" s="178" t="str">
        <f>CHOOSE(MATCH(W:W,{0,1,90,120,800000000}),"VACIO","90 y -","90-120","&gt;120","")</f>
        <v>90 y -</v>
      </c>
      <c r="Y669" s="143" t="s">
        <v>63</v>
      </c>
      <c r="Z669" s="143" t="s">
        <v>63</v>
      </c>
      <c r="AA669" s="143" t="s">
        <v>65</v>
      </c>
      <c r="AB669" s="143" t="s">
        <v>63</v>
      </c>
      <c r="AC669" s="143" t="s">
        <v>66</v>
      </c>
      <c r="AD669" s="193" t="s">
        <v>73</v>
      </c>
      <c r="AE669" s="194">
        <v>43382</v>
      </c>
      <c r="AF669" s="195" t="s">
        <v>74</v>
      </c>
      <c r="AG669" s="216"/>
      <c r="AH669" s="216"/>
      <c r="AI669" s="195"/>
      <c r="AJ669" s="217">
        <v>147</v>
      </c>
      <c r="AK669" s="144">
        <v>43382</v>
      </c>
      <c r="AL669" s="143">
        <v>177</v>
      </c>
      <c r="AM669" s="143">
        <v>106</v>
      </c>
      <c r="AN669" s="178" t="str">
        <f>CHOOSE(MATCH(AM:AM,{0,1,100,800000000}),"VACIO","100 y -","100 y +","")</f>
        <v>100 y +</v>
      </c>
      <c r="AO669" s="143">
        <v>47</v>
      </c>
      <c r="AP669" s="143">
        <v>121</v>
      </c>
      <c r="AQ669" s="143">
        <v>7.4</v>
      </c>
      <c r="AR669" s="178" t="str">
        <f>CHOOSE(MATCH(AQ:AQ,{0;1;7;8;9;12;30}),"VACIO","7 y -","7-8","8-9","9-12","&gt;12","")</f>
        <v>7-8</v>
      </c>
      <c r="AS669" s="143"/>
      <c r="AT669" s="178" t="str">
        <f>CHOOSE(MATCH(AS:AS,{0,0.1,30,80000000}),"VACIO","30 y -","30 y +","")</f>
        <v>VACIO</v>
      </c>
      <c r="AU669" s="143"/>
      <c r="AV669" s="236"/>
      <c r="AW669" s="178" t="str">
        <f>CHOOSE(MATCH(AV:AV,{0,0.1,30,80000000}),"VACIO","30 y -","30 y +","")</f>
        <v>VACIO</v>
      </c>
      <c r="AX669" s="242"/>
      <c r="AY669" s="178" t="str">
        <f ca="1">CHOOSE(MATCH(AX:AX,{0,1,15,30,45,60,80000000}),"VACIO","15 y -","15-29","30-44","45-59","60 y +","")</f>
        <v>VACIO</v>
      </c>
      <c r="AZ669" s="143" t="s">
        <v>76</v>
      </c>
      <c r="BA669" s="144">
        <v>43538</v>
      </c>
      <c r="BB669" s="247" t="str">
        <f ca="1" t="shared" ref="BB669:BB709" si="64">IF((E:E-BA:BA)&lt;365,"Vigente","No Vigente")</f>
        <v>No Vigente</v>
      </c>
      <c r="BC669" s="143" t="s">
        <v>77</v>
      </c>
      <c r="BD669" s="144">
        <v>43703</v>
      </c>
      <c r="BE669" s="144">
        <v>43770</v>
      </c>
      <c r="BF669" s="251" t="str">
        <f ca="1" t="shared" si="63"/>
        <v>activo</v>
      </c>
      <c r="BG669" s="193"/>
    </row>
    <row r="670" s="129" customFormat="1" ht="15" customHeight="1" spans="1:59">
      <c r="A670" s="142" t="s">
        <v>1764</v>
      </c>
      <c r="B670" s="143" t="s">
        <v>1765</v>
      </c>
      <c r="C670" s="143">
        <v>7165</v>
      </c>
      <c r="D670" s="144">
        <v>18368</v>
      </c>
      <c r="E670" s="175">
        <f ca="1" t="shared" si="59"/>
        <v>43990</v>
      </c>
      <c r="F670" s="176">
        <f ca="1" t="shared" si="61"/>
        <v>25622</v>
      </c>
      <c r="G670" s="177">
        <f ca="1" t="shared" si="62"/>
        <v>70</v>
      </c>
      <c r="H670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70" s="143">
        <v>1</v>
      </c>
      <c r="J670" s="144">
        <v>43382</v>
      </c>
      <c r="K670" s="143" t="s">
        <v>101</v>
      </c>
      <c r="L670" s="143" t="s">
        <v>60</v>
      </c>
      <c r="M670" s="143"/>
      <c r="N670" s="143"/>
      <c r="O670" s="143"/>
      <c r="P670" s="143" t="s">
        <v>63</v>
      </c>
      <c r="Q670" s="143" t="s">
        <v>65</v>
      </c>
      <c r="R670" s="143">
        <v>94</v>
      </c>
      <c r="S670" s="143">
        <v>94</v>
      </c>
      <c r="T670" s="391" t="s">
        <v>85</v>
      </c>
      <c r="U670" s="143">
        <v>140</v>
      </c>
      <c r="V670" s="178" t="str">
        <f>CHOOSE(MATCH(U:U,{0,1,140,150,160,800000000}),"VACIO","140 y -","140-150","150-160","&gt;160","")</f>
        <v>140-150</v>
      </c>
      <c r="W670" s="143">
        <v>90</v>
      </c>
      <c r="X670" s="178" t="str">
        <f>CHOOSE(MATCH(W:W,{0,1,90,120,800000000}),"VACIO","90 y -","90-120","&gt;120","")</f>
        <v>90-120</v>
      </c>
      <c r="Y670" s="143" t="s">
        <v>63</v>
      </c>
      <c r="Z670" s="143" t="s">
        <v>65</v>
      </c>
      <c r="AA670" s="143" t="s">
        <v>63</v>
      </c>
      <c r="AB670" s="143" t="s">
        <v>65</v>
      </c>
      <c r="AC670" s="143" t="s">
        <v>72</v>
      </c>
      <c r="AD670" s="193" t="s">
        <v>73</v>
      </c>
      <c r="AE670" s="195"/>
      <c r="AF670" s="195"/>
      <c r="AG670" s="216"/>
      <c r="AH670" s="216"/>
      <c r="AI670" s="195"/>
      <c r="AJ670" s="217"/>
      <c r="AK670" s="143"/>
      <c r="AL670" s="143"/>
      <c r="AM670" s="143"/>
      <c r="AN670" s="178" t="str">
        <f>CHOOSE(MATCH(AM:AM,{0,1,100,800000000}),"VACIO","100 y -","100 y +","")</f>
        <v>VACIO</v>
      </c>
      <c r="AO670" s="143"/>
      <c r="AP670" s="143"/>
      <c r="AQ670" s="143"/>
      <c r="AR670" s="178" t="str">
        <f>CHOOSE(MATCH(AQ:AQ,{0,1,7,8,9,12,30}),"VACIO","7 y -","7-8","8-9","9-12","&gt;12","")</f>
        <v>VACIO</v>
      </c>
      <c r="AS670" s="143"/>
      <c r="AT670" s="178" t="str">
        <f>CHOOSE(MATCH(AS:AS,{0,0.1,30,80000000}),"VACIO","30 y -","30 y +","")</f>
        <v>VACIO</v>
      </c>
      <c r="AU670" s="143"/>
      <c r="AV670" s="236"/>
      <c r="AW670" s="178" t="str">
        <f>CHOOSE(MATCH(AV:AV,{0,0.1,30,80000000}),"VACIO","30 y -","30 y +","")</f>
        <v>VACIO</v>
      </c>
      <c r="AX670" s="242"/>
      <c r="AY670" s="178" t="str">
        <f ca="1">CHOOSE(MATCH(AX:AX,{0,1,15,30,45,60,80000000}),"VACIO","15 y -","15-29","30-44","45-59","60 y +","")</f>
        <v>VACIO</v>
      </c>
      <c r="AZ670" s="143"/>
      <c r="BA670" s="144"/>
      <c r="BB670" s="247" t="str">
        <f ca="1" t="shared" si="64"/>
        <v>No Vigente</v>
      </c>
      <c r="BC670" s="143"/>
      <c r="BD670" s="144">
        <v>43382</v>
      </c>
      <c r="BE670" s="144">
        <v>43466</v>
      </c>
      <c r="BF670" s="251" t="str">
        <f ca="1" t="shared" si="63"/>
        <v>pasivo</v>
      </c>
      <c r="BG670" s="193"/>
    </row>
    <row r="671" s="129" customFormat="1" ht="15" customHeight="1" spans="1:59">
      <c r="A671" s="142" t="s">
        <v>1766</v>
      </c>
      <c r="B671" s="143" t="s">
        <v>1767</v>
      </c>
      <c r="C671" s="143">
        <v>6511</v>
      </c>
      <c r="D671" s="144">
        <v>18504</v>
      </c>
      <c r="E671" s="175">
        <f ca="1" t="shared" si="59"/>
        <v>43990</v>
      </c>
      <c r="F671" s="176">
        <f ca="1" t="shared" si="61"/>
        <v>25486</v>
      </c>
      <c r="G671" s="177">
        <f ca="1" t="shared" si="62"/>
        <v>69</v>
      </c>
      <c r="H671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671" s="143">
        <v>1</v>
      </c>
      <c r="J671" s="144">
        <v>43391</v>
      </c>
      <c r="K671" s="143" t="s">
        <v>59</v>
      </c>
      <c r="L671" s="143" t="s">
        <v>60</v>
      </c>
      <c r="M671" s="143" t="s">
        <v>1768</v>
      </c>
      <c r="N671" s="143"/>
      <c r="O671" s="143"/>
      <c r="P671" s="143" t="s">
        <v>63</v>
      </c>
      <c r="Q671" s="143" t="s">
        <v>63</v>
      </c>
      <c r="R671" s="143">
        <v>65.5</v>
      </c>
      <c r="S671" s="143">
        <v>65.5</v>
      </c>
      <c r="T671" s="391" t="s">
        <v>76</v>
      </c>
      <c r="U671" s="143">
        <v>128</v>
      </c>
      <c r="V671" s="178" t="str">
        <f>CHOOSE(MATCH(U:U,{0,1,140,150,160,800000000}),"VACIO","140 y -","140-150","150-160","&gt;160","")</f>
        <v>140 y -</v>
      </c>
      <c r="W671" s="143">
        <v>72</v>
      </c>
      <c r="X671" s="178" t="str">
        <f>CHOOSE(MATCH(W:W,{0,1,90,120,800000000}),"VACIO","90 y -","90-120","&gt;120","")</f>
        <v>90 y -</v>
      </c>
      <c r="Y671" s="143" t="s">
        <v>63</v>
      </c>
      <c r="Z671" s="143" t="s">
        <v>65</v>
      </c>
      <c r="AA671" s="143" t="s">
        <v>63</v>
      </c>
      <c r="AB671" s="143" t="s">
        <v>65</v>
      </c>
      <c r="AC671" s="143" t="s">
        <v>72</v>
      </c>
      <c r="AD671" s="193" t="s">
        <v>67</v>
      </c>
      <c r="AE671" s="195"/>
      <c r="AF671" s="195"/>
      <c r="AG671" s="216"/>
      <c r="AH671" s="216"/>
      <c r="AI671" s="195"/>
      <c r="AJ671" s="217">
        <v>100</v>
      </c>
      <c r="AK671" s="144">
        <v>43391</v>
      </c>
      <c r="AL671" s="143">
        <v>200</v>
      </c>
      <c r="AM671" s="143">
        <v>92</v>
      </c>
      <c r="AN671" s="178" t="str">
        <f>CHOOSE(MATCH(AM:AM,{0,1,100,800000000}),"VACIO","100 y -","100 y +","")</f>
        <v>100 y -</v>
      </c>
      <c r="AO671" s="143">
        <v>75</v>
      </c>
      <c r="AP671" s="143">
        <v>176</v>
      </c>
      <c r="AQ671" s="143"/>
      <c r="AR671" s="178" t="str">
        <f>CHOOSE(MATCH(AQ:AQ,{0,1,7,8,9,12,30}),"VACIO","7 y -","7-8","8-9","9-12","&gt;12","")</f>
        <v>VACIO</v>
      </c>
      <c r="AS671" s="143"/>
      <c r="AT671" s="178" t="str">
        <f>CHOOSE(MATCH(AS:AS,{0,0.1,30,80000000}),"VACIO","30 y -","30 y +","")</f>
        <v>VACIO</v>
      </c>
      <c r="AU671" s="143">
        <v>0.8</v>
      </c>
      <c r="AV671" s="236"/>
      <c r="AW671" s="178" t="str">
        <f>CHOOSE(MATCH(AV:AV,{0,0.1,30,80000000}),"VACIO","30 y -","30 y +","")</f>
        <v>VACIO</v>
      </c>
      <c r="AX671" s="242">
        <v>75</v>
      </c>
      <c r="AY671" s="178" t="str">
        <f ca="1">CHOOSE(MATCH(AX:AX,{0,1,15,30,45,60,80000000}),"VACIO","15 y -","15-29","30-44","45-59","60 y +","")</f>
        <v>60 y +</v>
      </c>
      <c r="AZ671" s="143"/>
      <c r="BA671" s="144"/>
      <c r="BB671" s="247" t="str">
        <f ca="1" t="shared" si="64"/>
        <v>No Vigente</v>
      </c>
      <c r="BC671" s="143"/>
      <c r="BD671" s="144">
        <v>43391</v>
      </c>
      <c r="BE671" s="144">
        <v>43556</v>
      </c>
      <c r="BF671" s="251" t="str">
        <f ca="1" t="shared" si="63"/>
        <v>pasivo</v>
      </c>
      <c r="BG671" s="193"/>
    </row>
    <row r="672" s="129" customFormat="1" ht="15" customHeight="1" spans="1:59">
      <c r="A672" s="142" t="s">
        <v>1769</v>
      </c>
      <c r="B672" s="143" t="s">
        <v>1770</v>
      </c>
      <c r="C672" s="143">
        <v>6840</v>
      </c>
      <c r="D672" s="144">
        <v>33635</v>
      </c>
      <c r="E672" s="175">
        <f ca="1" t="shared" si="59"/>
        <v>43990</v>
      </c>
      <c r="F672" s="176">
        <f ca="1" t="shared" si="61"/>
        <v>10355</v>
      </c>
      <c r="G672" s="177">
        <f ca="1" t="shared" si="62"/>
        <v>28</v>
      </c>
      <c r="H672" s="178" t="str">
        <f ca="1">CHOOSE(MATCH(F:F,{0;7305;9131;10957;12784;14610;16436;18262;20089;21915;23741;25567;27394;29220;41729}),"15-19","20-24","25-29","30-34","35-39","40-44","45-49","50-54","55-59","60-64","65-69","70-74","75-79","80 y +","")</f>
        <v>25-29</v>
      </c>
      <c r="I672" s="143">
        <v>1</v>
      </c>
      <c r="J672" s="144">
        <v>43402</v>
      </c>
      <c r="K672" s="143" t="s">
        <v>59</v>
      </c>
      <c r="L672" s="143" t="s">
        <v>60</v>
      </c>
      <c r="M672" s="143" t="s">
        <v>124</v>
      </c>
      <c r="N672" s="143" t="s">
        <v>62</v>
      </c>
      <c r="O672" s="143" t="s">
        <v>62</v>
      </c>
      <c r="P672" s="143" t="s">
        <v>63</v>
      </c>
      <c r="Q672" s="143" t="s">
        <v>63</v>
      </c>
      <c r="R672" s="143">
        <v>122.5</v>
      </c>
      <c r="S672" s="143">
        <v>129.5</v>
      </c>
      <c r="T672" s="263" t="s">
        <v>64</v>
      </c>
      <c r="U672" s="259">
        <v>120</v>
      </c>
      <c r="V672" s="178" t="str">
        <f>CHOOSE(MATCH(U:U,{0,1,140,150,160,800000000}),"VACIO","140 y -","140-150","150-160","&gt;160","")</f>
        <v>140 y -</v>
      </c>
      <c r="W672" s="143">
        <v>90</v>
      </c>
      <c r="X672" s="178" t="str">
        <f>CHOOSE(MATCH(W:W,{0,1,90,120,800000000}),"VACIO","90 y -","90-120","&gt;120","")</f>
        <v>90-120</v>
      </c>
      <c r="Y672" s="143" t="s">
        <v>63</v>
      </c>
      <c r="Z672" s="143" t="s">
        <v>63</v>
      </c>
      <c r="AA672" s="143" t="s">
        <v>63</v>
      </c>
      <c r="AB672" s="143" t="s">
        <v>63</v>
      </c>
      <c r="AC672" s="143" t="s">
        <v>72</v>
      </c>
      <c r="AD672" s="193" t="s">
        <v>67</v>
      </c>
      <c r="AE672" s="195"/>
      <c r="AF672" s="195"/>
      <c r="AG672" s="216"/>
      <c r="AH672" s="216"/>
      <c r="AI672" s="195"/>
      <c r="AJ672" s="217">
        <v>85</v>
      </c>
      <c r="AK672" s="144">
        <v>43543</v>
      </c>
      <c r="AL672" s="143">
        <v>162</v>
      </c>
      <c r="AM672" s="143">
        <v>96</v>
      </c>
      <c r="AN672" s="178" t="str">
        <f>CHOOSE(MATCH(AM:AM,{0,1,100,800000000}),"VACIO","100 y -","100 y +","")</f>
        <v>100 y -</v>
      </c>
      <c r="AO672" s="143">
        <v>43</v>
      </c>
      <c r="AP672" s="143">
        <v>113</v>
      </c>
      <c r="AQ672" s="143"/>
      <c r="AR672" s="178" t="str">
        <f>CHOOSE(MATCH(AQ:AQ,{0,1,7,8,9,12,30}),"VACIO","7 y -","7-8","8-9","9-12","&gt;12","")</f>
        <v>VACIO</v>
      </c>
      <c r="AS672" s="143"/>
      <c r="AT672" s="178" t="str">
        <f>CHOOSE(MATCH(AS:AS,{0,0.1,30,80000000}),"VACIO","30 y -","30 y +","")</f>
        <v>VACIO</v>
      </c>
      <c r="AU672" s="143"/>
      <c r="AV672" s="236"/>
      <c r="AW672" s="178" t="str">
        <f>CHOOSE(MATCH(AV:AV,{0,0.1,30,80000000}),"VACIO","30 y -","30 y +","")</f>
        <v>VACIO</v>
      </c>
      <c r="AX672" s="242"/>
      <c r="AY672" s="178" t="str">
        <f ca="1">CHOOSE(MATCH(AX:AX,{0,1,15,30,45,60,80000000}),"VACIO","15 y -","15-29","30-44","45-59","60 y +","")</f>
        <v>VACIO</v>
      </c>
      <c r="AZ672" s="143"/>
      <c r="BA672" s="144"/>
      <c r="BB672" s="247" t="str">
        <f ca="1" t="shared" si="64"/>
        <v>No Vigente</v>
      </c>
      <c r="BC672" s="143"/>
      <c r="BD672" s="144">
        <v>43543</v>
      </c>
      <c r="BE672" s="144">
        <v>43709</v>
      </c>
      <c r="BF672" s="251" t="str">
        <f ca="1" t="shared" si="63"/>
        <v>activo</v>
      </c>
      <c r="BG672" s="193"/>
    </row>
    <row r="673" s="129" customFormat="1" ht="15" customHeight="1" spans="1:59">
      <c r="A673" s="142" t="s">
        <v>1771</v>
      </c>
      <c r="B673" s="143" t="s">
        <v>1772</v>
      </c>
      <c r="C673" s="143">
        <v>3652</v>
      </c>
      <c r="D673" s="144">
        <v>26876</v>
      </c>
      <c r="E673" s="175">
        <f ca="1" t="shared" si="59"/>
        <v>43990</v>
      </c>
      <c r="F673" s="176">
        <f ca="1" t="shared" si="61"/>
        <v>17114</v>
      </c>
      <c r="G673" s="177">
        <f ca="1" t="shared" si="62"/>
        <v>46</v>
      </c>
      <c r="H673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673" s="143">
        <v>1</v>
      </c>
      <c r="J673" s="144">
        <v>43418</v>
      </c>
      <c r="K673" s="143" t="s">
        <v>101</v>
      </c>
      <c r="L673" s="143" t="s">
        <v>102</v>
      </c>
      <c r="M673" s="143"/>
      <c r="N673" s="143" t="s">
        <v>62</v>
      </c>
      <c r="O673" s="143" t="s">
        <v>62</v>
      </c>
      <c r="P673" s="143" t="s">
        <v>63</v>
      </c>
      <c r="Q673" s="143" t="s">
        <v>63</v>
      </c>
      <c r="R673" s="143">
        <v>67</v>
      </c>
      <c r="S673" s="143">
        <v>85.2</v>
      </c>
      <c r="T673" s="391" t="s">
        <v>76</v>
      </c>
      <c r="U673" s="143">
        <v>120</v>
      </c>
      <c r="V673" s="178" t="str">
        <f>CHOOSE(MATCH(U:U,{0,1,140,150,160,800000000}),"VACIO","140 y -","140-150","150-160","&gt;160","")</f>
        <v>140 y -</v>
      </c>
      <c r="W673" s="143">
        <v>72</v>
      </c>
      <c r="X673" s="178" t="str">
        <f>CHOOSE(MATCH(W:W,{0,1,90,120,800000000}),"VACIO","90 y -","90-120","&gt;120","")</f>
        <v>90 y -</v>
      </c>
      <c r="Y673" s="143" t="s">
        <v>65</v>
      </c>
      <c r="Z673" s="143" t="s">
        <v>63</v>
      </c>
      <c r="AA673" s="143" t="s">
        <v>65</v>
      </c>
      <c r="AB673" s="143" t="s">
        <v>65</v>
      </c>
      <c r="AC673" s="143" t="s">
        <v>66</v>
      </c>
      <c r="AD673" s="193" t="s">
        <v>73</v>
      </c>
      <c r="AE673" s="194">
        <v>43418</v>
      </c>
      <c r="AF673" s="195" t="s">
        <v>73</v>
      </c>
      <c r="AG673" s="216" t="s">
        <v>63</v>
      </c>
      <c r="AH673" s="216"/>
      <c r="AI673" s="195"/>
      <c r="AJ673" s="217"/>
      <c r="AK673" s="144">
        <v>43418</v>
      </c>
      <c r="AL673" s="143">
        <v>208</v>
      </c>
      <c r="AM673" s="143">
        <v>135</v>
      </c>
      <c r="AN673" s="178" t="str">
        <f>CHOOSE(MATCH(AM:AM,{0;1;100;800000000}),"VACIO","100 y -","100 y +","")</f>
        <v>100 y +</v>
      </c>
      <c r="AO673" s="143">
        <v>36</v>
      </c>
      <c r="AP673" s="143">
        <v>186</v>
      </c>
      <c r="AQ673" s="143">
        <v>11</v>
      </c>
      <c r="AR673" s="178" t="str">
        <f>CHOOSE(MATCH(AQ:AQ,{0,1,7,8,9,12,30}),"VACIO","7 y -","7-8","8-9","9-12","&gt;12","")</f>
        <v>9-12</v>
      </c>
      <c r="AS673" s="143">
        <v>61</v>
      </c>
      <c r="AT673" s="178" t="str">
        <f>CHOOSE(MATCH(AS:AS,{0,0.1,30,80000000}),"VACIO","30 y -","30 y +","")</f>
        <v>30 y +</v>
      </c>
      <c r="AU673" s="143">
        <v>0.8</v>
      </c>
      <c r="AV673" s="236">
        <v>61</v>
      </c>
      <c r="AW673" s="178" t="str">
        <f>CHOOSE(MATCH(AV:AV,{0,0.1,30,80000000}),"VACIO","30 y -","30 y +","")</f>
        <v>30 y +</v>
      </c>
      <c r="AX673" s="242">
        <v>107</v>
      </c>
      <c r="AY673" s="178" t="str">
        <f ca="1">CHOOSE(MATCH(AX:AX,{0,1,15,30,45,60,80000000}),"VACIO","15 y -","15-29","30-44","45-59","60 y +","")</f>
        <v>60 y +</v>
      </c>
      <c r="AZ673" s="143"/>
      <c r="BA673" s="144"/>
      <c r="BB673" s="247" t="str">
        <f ca="1" t="shared" si="64"/>
        <v>No Vigente</v>
      </c>
      <c r="BC673" s="143"/>
      <c r="BD673" s="144">
        <v>43676</v>
      </c>
      <c r="BE673" s="144">
        <v>43739</v>
      </c>
      <c r="BF673" s="251" t="str">
        <f ca="1" t="shared" si="63"/>
        <v>activo</v>
      </c>
      <c r="BG673" s="193"/>
    </row>
    <row r="674" s="129" customFormat="1" ht="15" customHeight="1" spans="1:59">
      <c r="A674" s="142" t="s">
        <v>1773</v>
      </c>
      <c r="B674" s="143" t="s">
        <v>1774</v>
      </c>
      <c r="C674" s="143">
        <v>432</v>
      </c>
      <c r="D674" s="144">
        <v>27087</v>
      </c>
      <c r="E674" s="175">
        <f ca="1" t="shared" si="59"/>
        <v>43990</v>
      </c>
      <c r="F674" s="176">
        <f ca="1" t="shared" si="61"/>
        <v>16903</v>
      </c>
      <c r="G674" s="177">
        <f ca="1" t="shared" si="62"/>
        <v>46</v>
      </c>
      <c r="H674" s="178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674" s="143">
        <v>1</v>
      </c>
      <c r="J674" s="144">
        <v>43425</v>
      </c>
      <c r="K674" s="143" t="s">
        <v>59</v>
      </c>
      <c r="L674" s="143" t="s">
        <v>60</v>
      </c>
      <c r="M674" s="143"/>
      <c r="N674" s="143" t="s">
        <v>62</v>
      </c>
      <c r="O674" s="143" t="s">
        <v>62</v>
      </c>
      <c r="P674" s="143" t="s">
        <v>63</v>
      </c>
      <c r="Q674" s="143" t="s">
        <v>63</v>
      </c>
      <c r="R674" s="143">
        <v>72</v>
      </c>
      <c r="S674" s="143">
        <v>74</v>
      </c>
      <c r="T674" s="391" t="s">
        <v>85</v>
      </c>
      <c r="U674" s="143">
        <v>138</v>
      </c>
      <c r="V674" s="178" t="str">
        <f>CHOOSE(MATCH(U:U,{0,1,140,150,160,800000000}),"VACIO","140 y -","140-150","150-160","&gt;160","")</f>
        <v>140 y -</v>
      </c>
      <c r="W674" s="143">
        <v>90</v>
      </c>
      <c r="X674" s="178" t="str">
        <f>CHOOSE(MATCH(W:W,{0,1,90,120,800000000}),"VACIO","90 y -","90-120","&gt;120","")</f>
        <v>90-120</v>
      </c>
      <c r="Y674" s="143" t="s">
        <v>63</v>
      </c>
      <c r="Z674" s="143" t="s">
        <v>65</v>
      </c>
      <c r="AA674" s="143" t="s">
        <v>63</v>
      </c>
      <c r="AB674" s="143" t="s">
        <v>63</v>
      </c>
      <c r="AC674" s="143" t="s">
        <v>72</v>
      </c>
      <c r="AD674" s="193" t="s">
        <v>67</v>
      </c>
      <c r="AE674" s="195"/>
      <c r="AF674" s="195"/>
      <c r="AG674" s="216" t="s">
        <v>63</v>
      </c>
      <c r="AH674" s="216"/>
      <c r="AI674" s="195"/>
      <c r="AJ674" s="217">
        <v>92</v>
      </c>
      <c r="AK674" s="144">
        <v>43521</v>
      </c>
      <c r="AL674" s="143">
        <v>219</v>
      </c>
      <c r="AM674" s="143">
        <v>146</v>
      </c>
      <c r="AN674" s="178" t="str">
        <f>CHOOSE(MATCH(AM:AM,{0,1,100,800000000}),"VACIO","100 y -","100 y +","")</f>
        <v>100 y +</v>
      </c>
      <c r="AO674" s="143">
        <v>45</v>
      </c>
      <c r="AP674" s="143">
        <v>136</v>
      </c>
      <c r="AQ674" s="143"/>
      <c r="AR674" s="178" t="str">
        <f>CHOOSE(MATCH(AQ:AQ,{0,1,7,8,9,12,30}),"VACIO","7 y -","7-8","8-9","9-12","&gt;12","")</f>
        <v>VACIO</v>
      </c>
      <c r="AS674" s="143">
        <v>15</v>
      </c>
      <c r="AT674" s="178" t="str">
        <f>CHOOSE(MATCH(AS:AS,{0,0.1,30,80000000}),"VACIO","30 y -","30 y +","")</f>
        <v>30 y -</v>
      </c>
      <c r="AU674" s="143">
        <v>0.8</v>
      </c>
      <c r="AV674" s="236"/>
      <c r="AW674" s="178" t="str">
        <f>CHOOSE(MATCH(AV:AV,{0,0.1,30,80000000}),"VACIO","30 y -","30 y +","")</f>
        <v>VACIO</v>
      </c>
      <c r="AX674" s="242"/>
      <c r="AY674" s="178" t="str">
        <f ca="1">CHOOSE(MATCH(AX:AX,{0,1,15,30,45,60,80000000}),"VACIO","15 y -","15-29","30-44","45-59","60 y +","")</f>
        <v>VACIO</v>
      </c>
      <c r="AZ674" s="143"/>
      <c r="BA674" s="144"/>
      <c r="BB674" s="247" t="str">
        <f ca="1" t="shared" si="64"/>
        <v>No Vigente</v>
      </c>
      <c r="BC674" s="143"/>
      <c r="BD674" s="144">
        <v>43521</v>
      </c>
      <c r="BE674" s="144">
        <v>43586</v>
      </c>
      <c r="BF674" s="251" t="str">
        <f ca="1" t="shared" si="63"/>
        <v>pasivo</v>
      </c>
      <c r="BG674" s="193"/>
    </row>
    <row r="675" s="129" customFormat="1" ht="15" customHeight="1" spans="1:59">
      <c r="A675" s="142" t="s">
        <v>1775</v>
      </c>
      <c r="B675" s="143" t="s">
        <v>1776</v>
      </c>
      <c r="C675" s="143">
        <v>6341</v>
      </c>
      <c r="D675" s="144">
        <v>29951</v>
      </c>
      <c r="E675" s="175">
        <f ca="1" t="shared" si="59"/>
        <v>43990</v>
      </c>
      <c r="F675" s="176">
        <f ca="1" t="shared" si="61"/>
        <v>14039</v>
      </c>
      <c r="G675" s="177">
        <f ca="1" t="shared" si="62"/>
        <v>38</v>
      </c>
      <c r="H675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675" s="143">
        <v>1</v>
      </c>
      <c r="J675" s="144">
        <v>43398</v>
      </c>
      <c r="K675" s="143" t="s">
        <v>101</v>
      </c>
      <c r="L675" s="143" t="s">
        <v>60</v>
      </c>
      <c r="M675" s="143"/>
      <c r="N675" s="143" t="s">
        <v>62</v>
      </c>
      <c r="O675" s="143" t="s">
        <v>62</v>
      </c>
      <c r="P675" s="143" t="s">
        <v>63</v>
      </c>
      <c r="Q675" s="143" t="s">
        <v>63</v>
      </c>
      <c r="R675" s="143">
        <v>82</v>
      </c>
      <c r="S675" s="143">
        <v>77</v>
      </c>
      <c r="T675" s="391" t="s">
        <v>85</v>
      </c>
      <c r="U675" s="143">
        <v>120</v>
      </c>
      <c r="V675" s="178" t="str">
        <f>CHOOSE(MATCH(U:U,{0,1,140,150,160,800000000}),"VACIO","140 y -","140-150","150-160","&gt;160","")</f>
        <v>140 y -</v>
      </c>
      <c r="W675" s="143">
        <v>80</v>
      </c>
      <c r="X675" s="178" t="str">
        <f>CHOOSE(MATCH(W:W,{0,1,90,120,800000000}),"VACIO","90 y -","90-120","&gt;120","")</f>
        <v>90 y -</v>
      </c>
      <c r="Y675" s="143" t="s">
        <v>63</v>
      </c>
      <c r="Z675" s="143" t="s">
        <v>65</v>
      </c>
      <c r="AA675" s="143" t="s">
        <v>63</v>
      </c>
      <c r="AB675" s="143" t="s">
        <v>63</v>
      </c>
      <c r="AC675" s="143" t="s">
        <v>72</v>
      </c>
      <c r="AD675" s="193" t="s">
        <v>74</v>
      </c>
      <c r="AE675" s="195"/>
      <c r="AF675" s="195"/>
      <c r="AG675" s="216" t="s">
        <v>63</v>
      </c>
      <c r="AH675" s="216"/>
      <c r="AI675" s="195"/>
      <c r="AJ675" s="217">
        <v>96</v>
      </c>
      <c r="AK675" s="144">
        <v>43712</v>
      </c>
      <c r="AL675" s="143">
        <v>141</v>
      </c>
      <c r="AM675" s="143">
        <v>76</v>
      </c>
      <c r="AN675" s="178" t="str">
        <f>CHOOSE(MATCH(AM:AM,{0,1,100,800000000}),"VACIO","100 y -","100 y +","")</f>
        <v>100 y -</v>
      </c>
      <c r="AO675" s="143">
        <v>38</v>
      </c>
      <c r="AP675" s="143">
        <v>136</v>
      </c>
      <c r="AQ675" s="143"/>
      <c r="AR675" s="178" t="str">
        <f>CHOOSE(MATCH(AQ:AQ,{0,1,7,8,9,12,30}),"VACIO","7 y -","7-8","8-9","9-12","&gt;12","")</f>
        <v>VACIO</v>
      </c>
      <c r="AS675" s="143">
        <v>10</v>
      </c>
      <c r="AT675" s="178" t="str">
        <f>CHOOSE(MATCH(AS:AS,{0,0.1,30,80000000}),"VACIO","30 y -","30 y +","")</f>
        <v>30 y -</v>
      </c>
      <c r="AU675" s="143">
        <v>0.8</v>
      </c>
      <c r="AV675" s="236">
        <v>3.38</v>
      </c>
      <c r="AW675" s="178" t="str">
        <f>CHOOSE(MATCH(AV:AV,{0,0.1,30,80000000}),"VACIO","30 y -","30 y +","")</f>
        <v>30 y -</v>
      </c>
      <c r="AX675" s="242">
        <v>114</v>
      </c>
      <c r="AY675" s="178" t="str">
        <f ca="1">CHOOSE(MATCH(AX:AX,{0,1,15,30,45,60,80000000}),"VACIO","15 y -","15-29","30-44","45-59","60 y +","")</f>
        <v>60 y +</v>
      </c>
      <c r="AZ675" s="143"/>
      <c r="BA675" s="144"/>
      <c r="BB675" s="247" t="str">
        <f ca="1" t="shared" si="64"/>
        <v>No Vigente</v>
      </c>
      <c r="BC675" s="143"/>
      <c r="BD675" s="144">
        <v>43712</v>
      </c>
      <c r="BE675" s="144">
        <v>44075</v>
      </c>
      <c r="BF675" s="251" t="str">
        <f ca="1" t="shared" si="63"/>
        <v>activo</v>
      </c>
      <c r="BG675" s="193"/>
    </row>
    <row r="676" s="129" customFormat="1" ht="15" customHeight="1" spans="1:59">
      <c r="A676" s="142" t="s">
        <v>1777</v>
      </c>
      <c r="B676" s="143" t="s">
        <v>1778</v>
      </c>
      <c r="C676" s="143">
        <v>2329</v>
      </c>
      <c r="D676" s="144">
        <v>22016</v>
      </c>
      <c r="E676" s="175">
        <f ca="1" t="shared" si="59"/>
        <v>43990</v>
      </c>
      <c r="F676" s="176">
        <f ca="1" t="shared" si="61"/>
        <v>21974</v>
      </c>
      <c r="G676" s="177">
        <f ca="1" t="shared" si="62"/>
        <v>60</v>
      </c>
      <c r="H67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76" s="143">
        <v>1</v>
      </c>
      <c r="J676" s="144">
        <v>43445</v>
      </c>
      <c r="K676" s="143" t="s">
        <v>101</v>
      </c>
      <c r="L676" s="143" t="s">
        <v>60</v>
      </c>
      <c r="M676" s="143"/>
      <c r="N676" s="143" t="s">
        <v>62</v>
      </c>
      <c r="O676" s="143" t="s">
        <v>62</v>
      </c>
      <c r="P676" s="143" t="s">
        <v>63</v>
      </c>
      <c r="Q676" s="166" t="s">
        <v>63</v>
      </c>
      <c r="R676" s="143">
        <v>76.5</v>
      </c>
      <c r="S676" s="143">
        <v>74</v>
      </c>
      <c r="T676" s="143" t="s">
        <v>85</v>
      </c>
      <c r="U676" s="143">
        <v>140</v>
      </c>
      <c r="V676" s="178" t="str">
        <f>CHOOSE(MATCH(U:U,{0,1,140,150,160,800000000}),"VACIO","140 y -","140-150","150-160","&gt;160","")</f>
        <v>140-150</v>
      </c>
      <c r="W676" s="143">
        <v>78</v>
      </c>
      <c r="X676" s="178" t="str">
        <f>CHOOSE(MATCH(W:W,{0,1,90,120,800000000}),"VACIO","90 y -","90-120","&gt;120","")</f>
        <v>90 y -</v>
      </c>
      <c r="Y676" s="143" t="s">
        <v>63</v>
      </c>
      <c r="Z676" s="143" t="s">
        <v>63</v>
      </c>
      <c r="AA676" s="143" t="s">
        <v>63</v>
      </c>
      <c r="AB676" s="143" t="s">
        <v>63</v>
      </c>
      <c r="AC676" s="143" t="s">
        <v>72</v>
      </c>
      <c r="AD676" s="193" t="s">
        <v>73</v>
      </c>
      <c r="AE676" s="194">
        <v>43878</v>
      </c>
      <c r="AF676" s="195" t="s">
        <v>74</v>
      </c>
      <c r="AG676" s="216" t="s">
        <v>63</v>
      </c>
      <c r="AH676" s="216"/>
      <c r="AI676" s="195"/>
      <c r="AJ676" s="217">
        <v>118</v>
      </c>
      <c r="AK676" s="144">
        <v>43878</v>
      </c>
      <c r="AL676" s="143">
        <v>112</v>
      </c>
      <c r="AM676" s="143">
        <v>53</v>
      </c>
      <c r="AN676" s="178" t="str">
        <f>CHOOSE(MATCH(AM:AM,{0,1,100,800000000}),"VACIO","100 y -","100 y +","")</f>
        <v>100 y -</v>
      </c>
      <c r="AO676" s="143">
        <v>37</v>
      </c>
      <c r="AP676" s="143">
        <v>105</v>
      </c>
      <c r="AQ676" s="143">
        <v>7.2</v>
      </c>
      <c r="AR676" s="178" t="str">
        <f>CHOOSE(MATCH(AQ:AQ,{0,1,7,8,9,12,30}),"VACIO","7 y -","7-8","8-9","9-12","&gt;12","")</f>
        <v>7-8</v>
      </c>
      <c r="AS676" s="143">
        <v>2.2</v>
      </c>
      <c r="AT676" s="178" t="str">
        <f>CHOOSE(MATCH(AS:AS,{0,0.1,30,80000000}),"VACIO","30 y -","30 y +","")</f>
        <v>30 y -</v>
      </c>
      <c r="AU676" s="143">
        <v>0.7</v>
      </c>
      <c r="AV676" s="236">
        <v>0.003</v>
      </c>
      <c r="AW676" s="178" t="str">
        <f>CHOOSE(MATCH(AV:AV,{0,0.1,30,80000000}),"VACIO","30 y -","30 y +","")</f>
        <v>VACIO</v>
      </c>
      <c r="AX676" s="242">
        <v>103</v>
      </c>
      <c r="AY676" s="178" t="str">
        <f ca="1">CHOOSE(MATCH(AX:AX,{0;1;15;30;45;60;80000000}),"VACIO","15 y -","15-29","30-44","45-59","60 y +","")</f>
        <v>60 y +</v>
      </c>
      <c r="AZ676" s="143" t="s">
        <v>76</v>
      </c>
      <c r="BA676" s="144"/>
      <c r="BB676" s="247" t="str">
        <f ca="1" t="shared" si="64"/>
        <v>No Vigente</v>
      </c>
      <c r="BC676" s="143"/>
      <c r="BD676" s="144">
        <v>43878</v>
      </c>
      <c r="BE676" s="144">
        <v>44075</v>
      </c>
      <c r="BF676" s="251"/>
      <c r="BG676" s="193"/>
    </row>
    <row r="677" s="129" customFormat="1" ht="15" customHeight="1" spans="1:59">
      <c r="A677" s="142" t="s">
        <v>1779</v>
      </c>
      <c r="B677" s="143" t="s">
        <v>1780</v>
      </c>
      <c r="C677" s="143">
        <v>996</v>
      </c>
      <c r="D677" s="144">
        <v>22385</v>
      </c>
      <c r="E677" s="175">
        <f ca="1" t="shared" si="59"/>
        <v>43990</v>
      </c>
      <c r="F677" s="176">
        <f ca="1" t="shared" si="61"/>
        <v>21605</v>
      </c>
      <c r="G677" s="177">
        <f ca="1" t="shared" si="62"/>
        <v>59</v>
      </c>
      <c r="H67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77" s="183">
        <v>1</v>
      </c>
      <c r="J677" s="156">
        <v>43437</v>
      </c>
      <c r="K677" s="183" t="s">
        <v>59</v>
      </c>
      <c r="L677" s="183" t="s">
        <v>60</v>
      </c>
      <c r="M677" s="183"/>
      <c r="N677" s="183"/>
      <c r="O677" s="183"/>
      <c r="P677" s="143" t="s">
        <v>63</v>
      </c>
      <c r="Q677" s="166" t="s">
        <v>63</v>
      </c>
      <c r="R677" s="155">
        <v>102</v>
      </c>
      <c r="S677" s="155">
        <v>102</v>
      </c>
      <c r="T677" s="143" t="s">
        <v>64</v>
      </c>
      <c r="U677" s="155">
        <v>150</v>
      </c>
      <c r="V677" s="178" t="str">
        <f>CHOOSE(MATCH(U:U,{0,1,140,150,160,800000000}),"VACIO","140 y -","140-150","150-160","&gt;160","")</f>
        <v>150-160</v>
      </c>
      <c r="W677" s="155">
        <v>110</v>
      </c>
      <c r="X677" s="178" t="str">
        <f>CHOOSE(MATCH(W:W,{0,1,90,120,800000000}),"VACIO","90 y -","90-120","&gt;120","")</f>
        <v>90-120</v>
      </c>
      <c r="Y677" s="183" t="s">
        <v>63</v>
      </c>
      <c r="Z677" s="183" t="s">
        <v>65</v>
      </c>
      <c r="AA677" s="183" t="s">
        <v>63</v>
      </c>
      <c r="AB677" s="183" t="s">
        <v>63</v>
      </c>
      <c r="AC677" s="183" t="s">
        <v>66</v>
      </c>
      <c r="AD677" s="202" t="s">
        <v>67</v>
      </c>
      <c r="AE677" s="204"/>
      <c r="AF677" s="204"/>
      <c r="AG677" s="222"/>
      <c r="AH677" s="222"/>
      <c r="AI677" s="204"/>
      <c r="AJ677" s="223">
        <v>101</v>
      </c>
      <c r="AK677" s="156">
        <v>43437</v>
      </c>
      <c r="AL677" s="155">
        <v>187</v>
      </c>
      <c r="AM677" s="155">
        <v>115</v>
      </c>
      <c r="AN677" s="178" t="str">
        <f>CHOOSE(MATCH(AM:AM,{0,1,100,800000000}),"VACIO","100 y -","100 y +","")</f>
        <v>100 y +</v>
      </c>
      <c r="AO677" s="155">
        <v>55</v>
      </c>
      <c r="AP677" s="155">
        <v>84</v>
      </c>
      <c r="AQ677" s="155"/>
      <c r="AR677" s="178" t="str">
        <f>CHOOSE(MATCH(AQ:AQ,{0,1,7,8,9,12,30}),"VACIO","7 y -","7-8","8-9","9-12","&gt;12","")</f>
        <v>VACIO</v>
      </c>
      <c r="AS677" s="143"/>
      <c r="AT677" s="178" t="str">
        <f>CHOOSE(MATCH(AS:AS,{0,0.1,30,80000000}),"VACIO","30 y -","30 y +","")</f>
        <v>VACIO</v>
      </c>
      <c r="AU677" s="143">
        <v>0.8</v>
      </c>
      <c r="AV677" s="236"/>
      <c r="AW677" s="178" t="str">
        <f>CHOOSE(MATCH(AV:AV,{0,0.1,30,80000000}),"VACIO","30 y -","30 y +","")</f>
        <v>VACIO</v>
      </c>
      <c r="AX677" s="242">
        <v>99</v>
      </c>
      <c r="AY677" s="178" t="str">
        <f ca="1">CHOOSE(MATCH(AX:AX,{0;1;15;30;45;60;80000000}),"VACIO","15 y -","15-29","30-44","45-59","60 y +","")</f>
        <v>60 y +</v>
      </c>
      <c r="AZ677" s="143"/>
      <c r="BA677" s="144"/>
      <c r="BB677" s="247" t="str">
        <f ca="1" t="shared" si="64"/>
        <v>No Vigente</v>
      </c>
      <c r="BC677" s="183"/>
      <c r="BD677" s="144">
        <v>43437</v>
      </c>
      <c r="BE677" s="144">
        <v>43556</v>
      </c>
      <c r="BF677" s="251" t="str">
        <f ca="1" t="shared" ref="BF677:BF708" si="65">IF((E:E-BE:BE)&lt;395,"activo","pasivo")</f>
        <v>pasivo</v>
      </c>
      <c r="BG677" s="193"/>
    </row>
    <row r="678" s="129" customFormat="1" ht="12.75" customHeight="1" spans="1:59">
      <c r="A678" s="142" t="s">
        <v>1781</v>
      </c>
      <c r="B678" s="143" t="s">
        <v>1782</v>
      </c>
      <c r="C678" s="143">
        <v>330</v>
      </c>
      <c r="D678" s="144">
        <v>24661</v>
      </c>
      <c r="E678" s="175">
        <f ca="1" t="shared" si="59"/>
        <v>43990</v>
      </c>
      <c r="F678" s="176">
        <f ca="1" t="shared" si="61"/>
        <v>19329</v>
      </c>
      <c r="G678" s="177">
        <f ca="1" t="shared" si="62"/>
        <v>52</v>
      </c>
      <c r="H67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78" s="143">
        <v>1</v>
      </c>
      <c r="J678" s="144">
        <v>43438</v>
      </c>
      <c r="K678" s="143" t="s">
        <v>59</v>
      </c>
      <c r="L678" s="143" t="s">
        <v>60</v>
      </c>
      <c r="M678" s="143"/>
      <c r="N678" s="143"/>
      <c r="O678" s="143"/>
      <c r="P678" s="143" t="s">
        <v>65</v>
      </c>
      <c r="Q678" s="166" t="s">
        <v>62</v>
      </c>
      <c r="R678" s="143">
        <v>69.5</v>
      </c>
      <c r="S678" s="143">
        <v>69.5</v>
      </c>
      <c r="T678" s="143" t="s">
        <v>85</v>
      </c>
      <c r="U678" s="143">
        <v>149</v>
      </c>
      <c r="V678" s="178" t="str">
        <f>CHOOSE(MATCH(U:U,{0,1,140,150,160,800000000}),"VACIO","140 y -","140-150","150-160","&gt;160","")</f>
        <v>140-150</v>
      </c>
      <c r="W678" s="143">
        <v>101</v>
      </c>
      <c r="X678" s="178" t="str">
        <f>CHOOSE(MATCH(W:W,{0,1,90,120,800000000}),"VACIO","90 y -","90-120","&gt;120","")</f>
        <v>90-120</v>
      </c>
      <c r="Y678" s="143" t="s">
        <v>63</v>
      </c>
      <c r="Z678" s="143" t="s">
        <v>63</v>
      </c>
      <c r="AA678" s="143" t="s">
        <v>65</v>
      </c>
      <c r="AB678" s="143" t="s">
        <v>63</v>
      </c>
      <c r="AC678" s="143" t="s">
        <v>72</v>
      </c>
      <c r="AD678" s="193" t="s">
        <v>67</v>
      </c>
      <c r="AE678" s="195"/>
      <c r="AF678" s="195"/>
      <c r="AG678" s="216"/>
      <c r="AH678" s="216"/>
      <c r="AI678" s="195"/>
      <c r="AJ678" s="217">
        <v>95</v>
      </c>
      <c r="AK678" s="144">
        <v>43417</v>
      </c>
      <c r="AL678" s="143">
        <v>187</v>
      </c>
      <c r="AM678" s="143">
        <v>38</v>
      </c>
      <c r="AN678" s="178" t="str">
        <f>CHOOSE(MATCH(AM:AM,{0,1,100,800000000}),"VACIO","100 y -","100 y +","")</f>
        <v>100 y -</v>
      </c>
      <c r="AO678" s="143">
        <v>38</v>
      </c>
      <c r="AP678" s="143">
        <v>214</v>
      </c>
      <c r="AQ678" s="143"/>
      <c r="AR678" s="178" t="str">
        <f>CHOOSE(MATCH(AQ:AQ,{0,1,7,8,9,12,30}),"VACIO","7 y -","7-8","8-9","9-12","&gt;12","")</f>
        <v>VACIO</v>
      </c>
      <c r="AS678" s="143"/>
      <c r="AT678" s="178" t="str">
        <f>CHOOSE(MATCH(AS:AS,{0,0.1,30,80000000}),"VACIO","30 y -","30 y +","")</f>
        <v>VACIO</v>
      </c>
      <c r="AU678" s="143">
        <v>0.8</v>
      </c>
      <c r="AV678" s="236"/>
      <c r="AW678" s="178" t="str">
        <f>CHOOSE(MATCH(AV:AV,{0,0.1,30,80000000}),"VACIO","30 y -","30 y +","")</f>
        <v>VACIO</v>
      </c>
      <c r="AX678" s="242">
        <v>85</v>
      </c>
      <c r="AY678" s="178" t="str">
        <f ca="1">CHOOSE(MATCH(AX:AX,{0,1,15,30,45,60,80000000}),"VACIO","15 y -","15-29","30-44","45-59","60 y +","")</f>
        <v>60 y +</v>
      </c>
      <c r="AZ678" s="143"/>
      <c r="BA678" s="144"/>
      <c r="BB678" s="247" t="str">
        <f ca="1" t="shared" si="64"/>
        <v>No Vigente</v>
      </c>
      <c r="BC678" s="143"/>
      <c r="BD678" s="144">
        <v>43438</v>
      </c>
      <c r="BE678" s="144">
        <v>43556</v>
      </c>
      <c r="BF678" s="251" t="str">
        <f ca="1" t="shared" si="65"/>
        <v>pasivo</v>
      </c>
      <c r="BG678" s="193"/>
    </row>
    <row r="679" s="129" customFormat="1" ht="15" customHeight="1" spans="1:59">
      <c r="A679" s="142" t="s">
        <v>1783</v>
      </c>
      <c r="B679" s="143" t="s">
        <v>1784</v>
      </c>
      <c r="C679" s="143">
        <v>2221</v>
      </c>
      <c r="D679" s="144">
        <v>33432</v>
      </c>
      <c r="E679" s="175">
        <f ca="1" t="shared" si="59"/>
        <v>43990</v>
      </c>
      <c r="F679" s="176">
        <f ca="1" t="shared" si="61"/>
        <v>10558</v>
      </c>
      <c r="G679" s="177">
        <f ca="1" t="shared" si="62"/>
        <v>28</v>
      </c>
      <c r="H679" s="178" t="str">
        <f ca="1">CHOOSE(MATCH(F:F,{0;7305;9131;10957;12784;14610;16436;18262;20089;21915;23741;25567;27394;29220;41729}),"15-19","20-24","25-29","30-34","35-39","40-44","45-49","50-54","55-59","60-64","65-69","70-74","75-79","80 y +","")</f>
        <v>25-29</v>
      </c>
      <c r="I679" s="143">
        <v>1</v>
      </c>
      <c r="J679" s="144">
        <v>43447</v>
      </c>
      <c r="K679" s="143" t="s">
        <v>101</v>
      </c>
      <c r="L679" s="143" t="s">
        <v>60</v>
      </c>
      <c r="M679" s="143"/>
      <c r="N679" s="143" t="s">
        <v>62</v>
      </c>
      <c r="O679" s="143" t="s">
        <v>62</v>
      </c>
      <c r="P679" s="143" t="s">
        <v>65</v>
      </c>
      <c r="Q679" s="166" t="s">
        <v>63</v>
      </c>
      <c r="R679" s="143">
        <v>73.4</v>
      </c>
      <c r="S679" s="143">
        <v>70.4</v>
      </c>
      <c r="T679" s="143" t="s">
        <v>76</v>
      </c>
      <c r="U679" s="143">
        <v>126</v>
      </c>
      <c r="V679" s="178" t="str">
        <f>CHOOSE(MATCH(U:U,{0,1,140,150,160,800000000}),"VACIO","140 y -","140-150","150-160","&gt;160","")</f>
        <v>140 y -</v>
      </c>
      <c r="W679" s="143">
        <v>74</v>
      </c>
      <c r="X679" s="178" t="str">
        <f>CHOOSE(MATCH(W:W,{0,1,90,120,800000000}),"VACIO","90 y -","90-120","&gt;120","")</f>
        <v>90 y -</v>
      </c>
      <c r="Y679" s="143" t="s">
        <v>63</v>
      </c>
      <c r="Z679" s="143" t="s">
        <v>65</v>
      </c>
      <c r="AA679" s="143" t="s">
        <v>63</v>
      </c>
      <c r="AB679" s="143" t="s">
        <v>63</v>
      </c>
      <c r="AC679" s="143" t="s">
        <v>72</v>
      </c>
      <c r="AD679" s="193" t="s">
        <v>67</v>
      </c>
      <c r="AE679" s="195"/>
      <c r="AF679" s="195"/>
      <c r="AG679" s="216" t="s">
        <v>63</v>
      </c>
      <c r="AH679" s="216"/>
      <c r="AI679" s="195"/>
      <c r="AJ679" s="217">
        <v>86</v>
      </c>
      <c r="AK679" s="144">
        <v>43409</v>
      </c>
      <c r="AL679" s="143">
        <v>168</v>
      </c>
      <c r="AM679" s="143">
        <v>106</v>
      </c>
      <c r="AN679" s="178" t="str">
        <f>CHOOSE(MATCH(AM:AM,{0,1,100,800000000}),"VACIO","100 y -","100 y +","")</f>
        <v>100 y +</v>
      </c>
      <c r="AO679" s="143">
        <v>52</v>
      </c>
      <c r="AP679" s="143">
        <v>46</v>
      </c>
      <c r="AQ679" s="143"/>
      <c r="AR679" s="178" t="str">
        <f>CHOOSE(MATCH(AQ:AQ,{0,1,7,8,9,12,30}),"VACIO","7 y -","7-8","8-9","9-12","&gt;12","")</f>
        <v>VACIO</v>
      </c>
      <c r="AS679" s="143"/>
      <c r="AT679" s="178" t="str">
        <f>CHOOSE(MATCH(AS:AS,{0,0.1,30,80000000}),"VACIO","30 y -","30 y +","")</f>
        <v>VACIO</v>
      </c>
      <c r="AU679" s="143">
        <v>1</v>
      </c>
      <c r="AV679" s="236"/>
      <c r="AW679" s="178" t="str">
        <f>CHOOSE(MATCH(AV:AV,{0,0.1,30,80000000}),"VACIO","30 y -","30 y +","")</f>
        <v>VACIO</v>
      </c>
      <c r="AX679" s="242">
        <v>102</v>
      </c>
      <c r="AY679" s="178" t="str">
        <f ca="1">CHOOSE(MATCH(AX:AX,{0,1,15,30,45,60,80000000}),"VACIO","15 y -","15-29","30-44","45-59","60 y +","")</f>
        <v>60 y +</v>
      </c>
      <c r="AZ679" s="143"/>
      <c r="BA679" s="144"/>
      <c r="BB679" s="247" t="str">
        <f ca="1" t="shared" si="64"/>
        <v>No Vigente</v>
      </c>
      <c r="BC679" s="143"/>
      <c r="BD679" s="144">
        <v>43755</v>
      </c>
      <c r="BE679" s="144">
        <v>43922</v>
      </c>
      <c r="BF679" s="251" t="str">
        <f ca="1" t="shared" si="65"/>
        <v>activo</v>
      </c>
      <c r="BG679" s="251"/>
    </row>
    <row r="680" s="129" customFormat="1" ht="15" customHeight="1" spans="1:59">
      <c r="A680" s="142" t="s">
        <v>1785</v>
      </c>
      <c r="B680" s="143" t="s">
        <v>1786</v>
      </c>
      <c r="C680" s="143">
        <v>2501</v>
      </c>
      <c r="D680" s="144">
        <v>17240</v>
      </c>
      <c r="E680" s="175">
        <f ca="1" t="shared" si="59"/>
        <v>43990</v>
      </c>
      <c r="F680" s="176">
        <f ca="1" t="shared" si="61"/>
        <v>26750</v>
      </c>
      <c r="G680" s="177">
        <f ca="1" t="shared" si="62"/>
        <v>73</v>
      </c>
      <c r="H680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680" s="143">
        <v>1</v>
      </c>
      <c r="J680" s="144">
        <v>43448</v>
      </c>
      <c r="K680" s="143" t="s">
        <v>59</v>
      </c>
      <c r="L680" s="143" t="s">
        <v>60</v>
      </c>
      <c r="M680" s="143" t="s">
        <v>1787</v>
      </c>
      <c r="N680" s="143" t="s">
        <v>62</v>
      </c>
      <c r="O680" s="143" t="s">
        <v>62</v>
      </c>
      <c r="P680" s="143" t="s">
        <v>63</v>
      </c>
      <c r="Q680" s="166" t="s">
        <v>63</v>
      </c>
      <c r="R680" s="143">
        <v>65</v>
      </c>
      <c r="S680" s="143">
        <v>67</v>
      </c>
      <c r="T680" s="143" t="s">
        <v>64</v>
      </c>
      <c r="U680" s="143">
        <v>168</v>
      </c>
      <c r="V680" s="178" t="str">
        <f>CHOOSE(MATCH(U:U,{0,1,140,150,160,800000000}),"VACIO","140 y -","140-150","150-160","&gt;160","")</f>
        <v>&gt;160</v>
      </c>
      <c r="W680" s="143">
        <v>92</v>
      </c>
      <c r="X680" s="178" t="str">
        <f>CHOOSE(MATCH(W:W,{0,1,90,120,800000000}),"VACIO","90 y -","90-120","&gt;120","")</f>
        <v>90-120</v>
      </c>
      <c r="Y680" s="143" t="s">
        <v>63</v>
      </c>
      <c r="Z680" s="143" t="s">
        <v>63</v>
      </c>
      <c r="AA680" s="143" t="s">
        <v>63</v>
      </c>
      <c r="AB680" s="143" t="s">
        <v>63</v>
      </c>
      <c r="AC680" s="143" t="s">
        <v>72</v>
      </c>
      <c r="AD680" s="193" t="s">
        <v>74</v>
      </c>
      <c r="AE680" s="195"/>
      <c r="AF680" s="195"/>
      <c r="AG680" s="216"/>
      <c r="AH680" s="216" t="s">
        <v>324</v>
      </c>
      <c r="AI680" s="194">
        <v>43720</v>
      </c>
      <c r="AJ680" s="217">
        <v>106</v>
      </c>
      <c r="AK680" s="144">
        <v>43743</v>
      </c>
      <c r="AL680" s="143">
        <v>253</v>
      </c>
      <c r="AM680" s="143">
        <v>155</v>
      </c>
      <c r="AN680" s="178" t="str">
        <f>CHOOSE(MATCH(AM:AM,{0,1,100,800000000}),"VACIO","100 y -","100 y +","")</f>
        <v>100 y +</v>
      </c>
      <c r="AO680" s="143">
        <v>54</v>
      </c>
      <c r="AP680" s="143">
        <v>217</v>
      </c>
      <c r="AQ680" s="143"/>
      <c r="AR680" s="178" t="str">
        <f>CHOOSE(MATCH(AQ:AQ,{0,1,7,8,9,12,30}),"VACIO","7 y -","7-8","8-9","9-12","&gt;12","")</f>
        <v>VACIO</v>
      </c>
      <c r="AS680" s="143">
        <v>78</v>
      </c>
      <c r="AT680" s="178" t="str">
        <f>CHOOSE(MATCH(AS:AS,{0,0.1,30,80000000}),"VACIO","30 y -","30 y +","")</f>
        <v>30 y +</v>
      </c>
      <c r="AU680" s="143">
        <v>0.6</v>
      </c>
      <c r="AV680" s="236"/>
      <c r="AW680" s="178" t="str">
        <f>CHOOSE(MATCH(AV:AV,{0,0.1,30,80000000}),"VACIO","30 y -","30 y +","")</f>
        <v>VACIO</v>
      </c>
      <c r="AX680" s="242">
        <v>91</v>
      </c>
      <c r="AY680" s="178" t="str">
        <f ca="1">CHOOSE(MATCH(AX:AX,{0,1,15,30,45,60,80000000}),"VACIO","15 y -","15-29","30-44","45-59","60 y +","")</f>
        <v>60 y +</v>
      </c>
      <c r="AZ680" s="143" t="s">
        <v>76</v>
      </c>
      <c r="BA680" s="144"/>
      <c r="BB680" s="247" t="str">
        <f ca="1" t="shared" si="64"/>
        <v>No Vigente</v>
      </c>
      <c r="BC680" s="143"/>
      <c r="BD680" s="144">
        <v>43752</v>
      </c>
      <c r="BE680" s="144">
        <v>43831</v>
      </c>
      <c r="BF680" s="251" t="str">
        <f ca="1" t="shared" si="65"/>
        <v>activo</v>
      </c>
      <c r="BG680" s="193"/>
    </row>
    <row r="681" s="129" customFormat="1" ht="17.25" customHeight="1" spans="1:59">
      <c r="A681" s="267" t="s">
        <v>1788</v>
      </c>
      <c r="B681" s="143" t="s">
        <v>1789</v>
      </c>
      <c r="C681" s="143">
        <v>2562</v>
      </c>
      <c r="D681" s="144">
        <v>23423</v>
      </c>
      <c r="E681" s="175">
        <f ca="1" t="shared" si="59"/>
        <v>43990</v>
      </c>
      <c r="F681" s="176">
        <f ca="1" t="shared" si="61"/>
        <v>20567</v>
      </c>
      <c r="G681" s="177">
        <f ca="1" t="shared" si="62"/>
        <v>56</v>
      </c>
      <c r="H681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681" s="143">
        <v>1</v>
      </c>
      <c r="J681" s="144">
        <v>43451</v>
      </c>
      <c r="K681" s="143" t="s">
        <v>59</v>
      </c>
      <c r="L681" s="143" t="s">
        <v>60</v>
      </c>
      <c r="M681" s="143" t="s">
        <v>1790</v>
      </c>
      <c r="N681" s="143" t="s">
        <v>62</v>
      </c>
      <c r="O681" s="143" t="s">
        <v>62</v>
      </c>
      <c r="P681" s="143" t="s">
        <v>63</v>
      </c>
      <c r="Q681" s="166" t="s">
        <v>63</v>
      </c>
      <c r="R681" s="143">
        <v>68</v>
      </c>
      <c r="S681" s="143">
        <v>69.5</v>
      </c>
      <c r="T681" s="143" t="s">
        <v>64</v>
      </c>
      <c r="U681" s="143">
        <v>126</v>
      </c>
      <c r="V681" s="178" t="str">
        <f>CHOOSE(MATCH(U:U,{0,1,140,150,160,800000000}),"VACIO","140 y -","140-150","150-160","&gt;160","")</f>
        <v>140 y -</v>
      </c>
      <c r="W681" s="143">
        <v>82</v>
      </c>
      <c r="X681" s="178" t="str">
        <f>CHOOSE(MATCH(W:W,{0,1,90,120,800000000}),"VACIO","90 y -","90-120","&gt;120","")</f>
        <v>90 y -</v>
      </c>
      <c r="Y681" s="143" t="s">
        <v>63</v>
      </c>
      <c r="Z681" s="143" t="s">
        <v>63</v>
      </c>
      <c r="AA681" s="143" t="s">
        <v>63</v>
      </c>
      <c r="AB681" s="143" t="s">
        <v>65</v>
      </c>
      <c r="AC681" s="143" t="s">
        <v>66</v>
      </c>
      <c r="AD681" s="193" t="s">
        <v>67</v>
      </c>
      <c r="AE681" s="195"/>
      <c r="AF681" s="195"/>
      <c r="AG681" s="216"/>
      <c r="AH681" s="216"/>
      <c r="AI681" s="195"/>
      <c r="AJ681" s="217">
        <v>87</v>
      </c>
      <c r="AK681" s="144">
        <v>43847</v>
      </c>
      <c r="AL681" s="143">
        <v>256</v>
      </c>
      <c r="AM681" s="143">
        <v>148</v>
      </c>
      <c r="AN681" s="178" t="str">
        <f>CHOOSE(MATCH(AM:AM,{0,1,100,800000000}),"VACIO","100 y -","100 y +","")</f>
        <v>100 y +</v>
      </c>
      <c r="AO681" s="143">
        <v>74</v>
      </c>
      <c r="AP681" s="143">
        <v>170</v>
      </c>
      <c r="AQ681" s="143"/>
      <c r="AR681" s="178" t="str">
        <f>CHOOSE(MATCH(AQ:AQ,{0;1;7;8;9;12;30}),"VACIO","7 y -","7-8","8-9","9-12","&gt;12","")</f>
        <v>VACIO</v>
      </c>
      <c r="AS681" s="143">
        <v>10.7</v>
      </c>
      <c r="AT681" s="178" t="str">
        <f>CHOOSE(MATCH(AS:AS,{0;0.1;30;80000000}),"VACIO","30 y -","30 y +","")</f>
        <v>30 y -</v>
      </c>
      <c r="AU681" s="143">
        <v>0.68</v>
      </c>
      <c r="AV681" s="236">
        <v>0.01</v>
      </c>
      <c r="AW681" s="178" t="str">
        <f>CHOOSE(MATCH(AV:AV,{0,0.1,30,80000000}),"VACIO","30 y -","30 y +","")</f>
        <v>VACIO</v>
      </c>
      <c r="AX681" s="242">
        <v>98</v>
      </c>
      <c r="AY681" s="178" t="str">
        <f ca="1">CHOOSE(MATCH(AX:AX,{0,1,15,30,45,60,80000000}),"VACIO","15 y -","15-29","30-44","45-59","60 y +","")</f>
        <v>60 y +</v>
      </c>
      <c r="AZ681" s="143" t="s">
        <v>76</v>
      </c>
      <c r="BA681" s="144"/>
      <c r="BB681" s="247" t="str">
        <f ca="1" t="shared" si="64"/>
        <v>No Vigente</v>
      </c>
      <c r="BC681" s="143"/>
      <c r="BD681" s="144">
        <v>43847</v>
      </c>
      <c r="BE681" s="144">
        <v>43952</v>
      </c>
      <c r="BF681" s="251" t="str">
        <f ca="1" t="shared" si="65"/>
        <v>activo</v>
      </c>
      <c r="BG681" s="193"/>
    </row>
    <row r="682" s="129" customFormat="1" ht="15" customHeight="1" spans="1:59">
      <c r="A682" s="142" t="s">
        <v>1791</v>
      </c>
      <c r="B682" s="143" t="s">
        <v>1792</v>
      </c>
      <c r="C682" s="143">
        <v>7387</v>
      </c>
      <c r="D682" s="144">
        <v>19885</v>
      </c>
      <c r="E682" s="175">
        <f ca="1" t="shared" si="59"/>
        <v>43990</v>
      </c>
      <c r="F682" s="176">
        <f ca="1" t="shared" si="61"/>
        <v>24105</v>
      </c>
      <c r="G682" s="177">
        <f ca="1" t="shared" si="62"/>
        <v>65</v>
      </c>
      <c r="H68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82" s="143">
        <v>1</v>
      </c>
      <c r="J682" s="144">
        <v>43475</v>
      </c>
      <c r="K682" s="143" t="s">
        <v>59</v>
      </c>
      <c r="L682" s="143" t="s">
        <v>60</v>
      </c>
      <c r="M682" s="143" t="s">
        <v>149</v>
      </c>
      <c r="N682" s="143" t="s">
        <v>62</v>
      </c>
      <c r="O682" s="143" t="s">
        <v>62</v>
      </c>
      <c r="P682" s="143" t="s">
        <v>63</v>
      </c>
      <c r="Q682" s="166" t="s">
        <v>63</v>
      </c>
      <c r="R682" s="143">
        <v>74.5</v>
      </c>
      <c r="S682" s="143">
        <v>73.5</v>
      </c>
      <c r="T682" s="143" t="s">
        <v>85</v>
      </c>
      <c r="U682" s="143">
        <v>134</v>
      </c>
      <c r="V682" s="178" t="str">
        <f>CHOOSE(MATCH(U:U,{0,1,140,150,160,800000000}),"VACIO","140 y -","140-150","150-160","&gt;160","")</f>
        <v>140 y -</v>
      </c>
      <c r="W682" s="143">
        <v>91</v>
      </c>
      <c r="X682" s="178" t="str">
        <f>CHOOSE(MATCH(W:W,{0,1,90,120,800000000}),"VACIO","90 y -","90-120","&gt;120","")</f>
        <v>90-120</v>
      </c>
      <c r="Y682" s="143" t="s">
        <v>63</v>
      </c>
      <c r="Z682" s="143" t="s">
        <v>65</v>
      </c>
      <c r="AA682" s="143" t="s">
        <v>63</v>
      </c>
      <c r="AB682" s="143" t="s">
        <v>65</v>
      </c>
      <c r="AC682" s="143" t="s">
        <v>72</v>
      </c>
      <c r="AD682" s="193" t="s">
        <v>67</v>
      </c>
      <c r="AE682" s="195"/>
      <c r="AF682" s="195"/>
      <c r="AG682" s="216" t="s">
        <v>63</v>
      </c>
      <c r="AH682" s="216" t="s">
        <v>1793</v>
      </c>
      <c r="AI682" s="194">
        <v>43902</v>
      </c>
      <c r="AJ682" s="217">
        <v>79</v>
      </c>
      <c r="AK682" s="144">
        <v>43902</v>
      </c>
      <c r="AL682" s="143">
        <v>165</v>
      </c>
      <c r="AM682" s="143">
        <v>91</v>
      </c>
      <c r="AN682" s="178" t="str">
        <f>CHOOSE(MATCH(AM:AM,{0,1,100,800000000}),"VACIO","100 y -","100 y +","")</f>
        <v>100 y -</v>
      </c>
      <c r="AO682" s="143">
        <v>44</v>
      </c>
      <c r="AP682" s="143">
        <v>149</v>
      </c>
      <c r="AQ682" s="143"/>
      <c r="AR682" s="178" t="str">
        <f>CHOOSE(MATCH(AQ:AQ,{0,1,7,8,9,12,30}),"VACIO","7 y -","7-8","8-9","9-12","&gt;12","")</f>
        <v>VACIO</v>
      </c>
      <c r="AS682" s="143">
        <v>100</v>
      </c>
      <c r="AT682" s="178" t="str">
        <f>CHOOSE(MATCH(AS:AS,{0,0.1,30,80000000}),"VACIO","30 y -","30 y +","")</f>
        <v>30 y +</v>
      </c>
      <c r="AU682" s="143">
        <v>0.63</v>
      </c>
      <c r="AV682" s="236"/>
      <c r="AW682" s="178" t="str">
        <f>CHOOSE(MATCH(AV:AV,{0,0.1,30,80000000}),"VACIO","30 y -","30 y +","")</f>
        <v>VACIO</v>
      </c>
      <c r="AX682" s="242">
        <v>94</v>
      </c>
      <c r="AY682" s="178" t="str">
        <f ca="1">CHOOSE(MATCH(AX:AX,{0,1,15,30,45,60,80000000}),"VACIO","15 y -","15-29","30-44","45-59","60 y +","")</f>
        <v>60 y +</v>
      </c>
      <c r="AZ682" s="143"/>
      <c r="BA682" s="144"/>
      <c r="BB682" s="247" t="str">
        <f ca="1" t="shared" si="64"/>
        <v>No Vigente</v>
      </c>
      <c r="BC682" s="143"/>
      <c r="BD682" s="144">
        <v>43902</v>
      </c>
      <c r="BE682" s="144">
        <v>44075</v>
      </c>
      <c r="BF682" s="251" t="str">
        <f ca="1" t="shared" si="65"/>
        <v>activo</v>
      </c>
      <c r="BG682" s="193"/>
    </row>
    <row r="683" s="129" customFormat="1" ht="15" customHeight="1" spans="1:59">
      <c r="A683" s="142" t="s">
        <v>1794</v>
      </c>
      <c r="B683" s="143" t="s">
        <v>1795</v>
      </c>
      <c r="C683" s="143">
        <v>7366</v>
      </c>
      <c r="D683" s="144">
        <v>22138</v>
      </c>
      <c r="E683" s="175">
        <f ca="1" t="shared" si="59"/>
        <v>43990</v>
      </c>
      <c r="F683" s="176">
        <f ca="1" t="shared" si="61"/>
        <v>21852</v>
      </c>
      <c r="G683" s="177">
        <f ca="1" t="shared" si="62"/>
        <v>59</v>
      </c>
      <c r="H683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683" s="143">
        <v>1</v>
      </c>
      <c r="J683" s="144">
        <v>43472</v>
      </c>
      <c r="K683" s="143" t="s">
        <v>59</v>
      </c>
      <c r="L683" s="143" t="s">
        <v>60</v>
      </c>
      <c r="M683" s="143" t="s">
        <v>1796</v>
      </c>
      <c r="N683" s="143" t="s">
        <v>89</v>
      </c>
      <c r="O683" s="143" t="s">
        <v>89</v>
      </c>
      <c r="P683" s="143" t="s">
        <v>63</v>
      </c>
      <c r="Q683" s="166" t="s">
        <v>63</v>
      </c>
      <c r="R683" s="143">
        <v>64.5</v>
      </c>
      <c r="S683" s="143">
        <v>72.5</v>
      </c>
      <c r="T683" s="143" t="s">
        <v>64</v>
      </c>
      <c r="U683" s="143">
        <v>137</v>
      </c>
      <c r="V683" s="178" t="str">
        <f>CHOOSE(MATCH(U:U,{0,1,140,150,160,800000000}),"VACIO","140 y -","140-150","150-160","&gt;160","")</f>
        <v>140 y -</v>
      </c>
      <c r="W683" s="143">
        <v>92</v>
      </c>
      <c r="X683" s="178" t="str">
        <f>CHOOSE(MATCH(W:W,{0,1,90,120,800000000}),"VACIO","90 y -","90-120","&gt;120","")</f>
        <v>90-120</v>
      </c>
      <c r="Y683" s="143" t="s">
        <v>63</v>
      </c>
      <c r="Z683" s="143" t="s">
        <v>63</v>
      </c>
      <c r="AA683" s="143" t="s">
        <v>63</v>
      </c>
      <c r="AB683" s="143" t="s">
        <v>65</v>
      </c>
      <c r="AC683" s="143" t="s">
        <v>72</v>
      </c>
      <c r="AD683" s="193" t="s">
        <v>73</v>
      </c>
      <c r="AE683" s="195"/>
      <c r="AF683" s="195"/>
      <c r="AG683" s="216" t="s">
        <v>63</v>
      </c>
      <c r="AH683" s="216"/>
      <c r="AI683" s="195"/>
      <c r="AJ683" s="217">
        <v>111</v>
      </c>
      <c r="AK683" s="144">
        <v>43609</v>
      </c>
      <c r="AL683" s="143">
        <v>193</v>
      </c>
      <c r="AM683" s="143">
        <v>127</v>
      </c>
      <c r="AN683" s="178" t="str">
        <f>CHOOSE(MATCH(AM:AM,{0,1,100,800000000}),"VACIO","100 y -","100 y +","")</f>
        <v>100 y +</v>
      </c>
      <c r="AO683" s="143">
        <v>34</v>
      </c>
      <c r="AP683" s="143">
        <v>159</v>
      </c>
      <c r="AQ683" s="143">
        <v>5.8</v>
      </c>
      <c r="AR683" s="178" t="str">
        <f>CHOOSE(MATCH(AQ:AQ,{0,1,7,8,9,12,30}),"VACIO","7 y -","7-8","8-9","9-12","&gt;12","")</f>
        <v>7 y -</v>
      </c>
      <c r="AS683" s="143">
        <v>29</v>
      </c>
      <c r="AT683" s="178" t="str">
        <f>CHOOSE(MATCH(AS:AS,{0,0.1,30,80000000}),"VACIO","30 y -","30 y +","")</f>
        <v>30 y -</v>
      </c>
      <c r="AU683" s="143">
        <v>0.7</v>
      </c>
      <c r="AV683" s="236">
        <v>93</v>
      </c>
      <c r="AW683" s="178" t="str">
        <f>CHOOSE(MATCH(AV:AV,{0,0.1,30,80000000}),"VACIO","30 y -","30 y +","")</f>
        <v>30 y +</v>
      </c>
      <c r="AX683" s="242">
        <v>95</v>
      </c>
      <c r="AY683" s="178" t="str">
        <f ca="1">CHOOSE(MATCH(AX:AX,{0,1,15,30,45,60,80000000}),"VACIO","15 y -","15-29","30-44","45-59","60 y +","")</f>
        <v>60 y +</v>
      </c>
      <c r="AZ683" s="143" t="s">
        <v>76</v>
      </c>
      <c r="BA683" s="144"/>
      <c r="BB683" s="247" t="str">
        <f ca="1" t="shared" si="64"/>
        <v>No Vigente</v>
      </c>
      <c r="BC683" s="143"/>
      <c r="BD683" s="144">
        <v>43880</v>
      </c>
      <c r="BE683" s="144">
        <v>43891</v>
      </c>
      <c r="BF683" s="251" t="str">
        <f ca="1" t="shared" si="65"/>
        <v>activo</v>
      </c>
      <c r="BG683" s="193"/>
    </row>
    <row r="684" s="129" customFormat="1" ht="15" customHeight="1" spans="1:59">
      <c r="A684" s="165" t="s">
        <v>1797</v>
      </c>
      <c r="B684" s="166" t="s">
        <v>1798</v>
      </c>
      <c r="C684" s="166">
        <v>7372</v>
      </c>
      <c r="D684" s="167">
        <v>21402</v>
      </c>
      <c r="E684" s="175">
        <f ca="1" t="shared" si="59"/>
        <v>43990</v>
      </c>
      <c r="F684" s="176">
        <f ca="1" t="shared" si="61"/>
        <v>22588</v>
      </c>
      <c r="G684" s="177">
        <f ca="1" t="shared" si="62"/>
        <v>61</v>
      </c>
      <c r="H68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684" s="143">
        <v>1</v>
      </c>
      <c r="J684" s="144">
        <v>43469</v>
      </c>
      <c r="K684" s="143" t="s">
        <v>101</v>
      </c>
      <c r="L684" s="143" t="s">
        <v>60</v>
      </c>
      <c r="M684" s="143"/>
      <c r="N684" s="143" t="s">
        <v>62</v>
      </c>
      <c r="O684" s="143" t="s">
        <v>62</v>
      </c>
      <c r="P684" s="143" t="s">
        <v>65</v>
      </c>
      <c r="Q684" s="166" t="s">
        <v>63</v>
      </c>
      <c r="R684" s="143"/>
      <c r="S684" s="143"/>
      <c r="T684" s="143" t="s">
        <v>85</v>
      </c>
      <c r="U684" s="143">
        <v>150</v>
      </c>
      <c r="V684" s="178" t="str">
        <f>CHOOSE(MATCH(U:U,{0,1,140,150,160,800000000}),"VACIO","140 y -","140-150","150-160","&gt;160","")</f>
        <v>150-160</v>
      </c>
      <c r="W684" s="143">
        <v>89</v>
      </c>
      <c r="X684" s="178" t="str">
        <f>CHOOSE(MATCH(W:W,{0,1,90,120,800000000}),"VACIO","90 y -","90-120","&gt;120","")</f>
        <v>90 y -</v>
      </c>
      <c r="Y684" s="143" t="s">
        <v>63</v>
      </c>
      <c r="Z684" s="143" t="s">
        <v>63</v>
      </c>
      <c r="AA684" s="143" t="s">
        <v>63</v>
      </c>
      <c r="AB684" s="143" t="s">
        <v>63</v>
      </c>
      <c r="AC684" s="143" t="s">
        <v>72</v>
      </c>
      <c r="AD684" s="193" t="s">
        <v>73</v>
      </c>
      <c r="AE684" s="195"/>
      <c r="AF684" s="195"/>
      <c r="AG684" s="216" t="s">
        <v>63</v>
      </c>
      <c r="AH684" s="216"/>
      <c r="AI684" s="195"/>
      <c r="AJ684" s="217"/>
      <c r="AK684" s="143"/>
      <c r="AL684" s="143"/>
      <c r="AM684" s="143"/>
      <c r="AN684" s="178" t="str">
        <f>CHOOSE(MATCH(AM:AM,{0,1,100,800000000}),"VACIO","100 y -","100 y +","")</f>
        <v>VACIO</v>
      </c>
      <c r="AO684" s="143"/>
      <c r="AP684" s="143"/>
      <c r="AQ684" s="143"/>
      <c r="AR684" s="178" t="str">
        <f>CHOOSE(MATCH(AQ:AQ,{0,1,7,8,9,12,30}),"VACIO","7 y -","7-8","8-9","9-12","&gt;12","")</f>
        <v>VACIO</v>
      </c>
      <c r="AS684" s="143"/>
      <c r="AT684" s="178" t="str">
        <f>CHOOSE(MATCH(AS:AS,{0,0.1,30,80000000}),"VACIO","30 y -","30 y +","")</f>
        <v>VACIO</v>
      </c>
      <c r="AU684" s="143"/>
      <c r="AV684" s="236"/>
      <c r="AW684" s="178" t="str">
        <f>CHOOSE(MATCH(AV:AV,{0,0.1,30,80000000}),"VACIO","30 y -","30 y +","")</f>
        <v>VACIO</v>
      </c>
      <c r="AX684" s="242"/>
      <c r="AY684" s="178" t="str">
        <f ca="1">CHOOSE(MATCH(AX:AX,{0,1,15,30,45,60,80000000}),"VACIO","15 y -","15-29","30-44","45-59","60 y +","")</f>
        <v>VACIO</v>
      </c>
      <c r="AZ684" s="143"/>
      <c r="BA684" s="144"/>
      <c r="BB684" s="247" t="str">
        <f ca="1" t="shared" si="64"/>
        <v>No Vigente</v>
      </c>
      <c r="BC684" s="143"/>
      <c r="BD684" s="144">
        <v>43679</v>
      </c>
      <c r="BE684" s="144">
        <v>44044</v>
      </c>
      <c r="BF684" s="251" t="str">
        <f ca="1" t="shared" si="65"/>
        <v>activo</v>
      </c>
      <c r="BG684" s="193" t="s">
        <v>1799</v>
      </c>
    </row>
    <row r="685" s="129" customFormat="1" ht="15" customHeight="1" spans="1:59">
      <c r="A685" s="165" t="s">
        <v>1800</v>
      </c>
      <c r="B685" s="166" t="s">
        <v>1801</v>
      </c>
      <c r="C685" s="166">
        <v>7416</v>
      </c>
      <c r="D685" s="167">
        <v>22878</v>
      </c>
      <c r="E685" s="175">
        <f ca="1" t="shared" si="59"/>
        <v>43990</v>
      </c>
      <c r="F685" s="176">
        <f ca="1" t="shared" si="61"/>
        <v>21112</v>
      </c>
      <c r="G685" s="177">
        <f ca="1" t="shared" si="62"/>
        <v>57</v>
      </c>
      <c r="H68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85" s="166">
        <v>1</v>
      </c>
      <c r="J685" s="167">
        <v>43480</v>
      </c>
      <c r="K685" s="166" t="s">
        <v>59</v>
      </c>
      <c r="L685" s="143" t="s">
        <v>60</v>
      </c>
      <c r="M685" s="166"/>
      <c r="N685" s="166" t="s">
        <v>62</v>
      </c>
      <c r="O685" s="166" t="s">
        <v>62</v>
      </c>
      <c r="P685" s="143" t="s">
        <v>65</v>
      </c>
      <c r="Q685" s="166" t="s">
        <v>65</v>
      </c>
      <c r="R685" s="166">
        <v>46</v>
      </c>
      <c r="S685" s="166">
        <v>44</v>
      </c>
      <c r="T685" s="143" t="s">
        <v>76</v>
      </c>
      <c r="U685" s="166">
        <v>100</v>
      </c>
      <c r="V685" s="178" t="str">
        <f>CHOOSE(MATCH(U:U,{0;1;140;150;160;800000000}),"VACIO","140 y -","140-150","150-160","&gt;160","")</f>
        <v>140 y -</v>
      </c>
      <c r="W685" s="166">
        <v>60</v>
      </c>
      <c r="X685" s="178" t="str">
        <f>CHOOSE(MATCH(W:W,{0,1,90,120,800000000}),"VACIO","90 y -","90-120","&gt;120","")</f>
        <v>90 y -</v>
      </c>
      <c r="Y685" s="143" t="s">
        <v>63</v>
      </c>
      <c r="Z685" s="166" t="s">
        <v>65</v>
      </c>
      <c r="AA685" s="166" t="s">
        <v>65</v>
      </c>
      <c r="AB685" s="166" t="s">
        <v>65</v>
      </c>
      <c r="AC685" s="166" t="s">
        <v>72</v>
      </c>
      <c r="AD685" s="208" t="s">
        <v>73</v>
      </c>
      <c r="AE685" s="209"/>
      <c r="AF685" s="209"/>
      <c r="AG685" s="227"/>
      <c r="AH685" s="227"/>
      <c r="AI685" s="209"/>
      <c r="AJ685" s="229"/>
      <c r="AK685" s="166"/>
      <c r="AL685" s="166"/>
      <c r="AM685" s="166"/>
      <c r="AN685" s="178" t="str">
        <f>CHOOSE(MATCH(AM:AM,{0,1,100,800000000}),"VACIO","100 y -","100 y +","")</f>
        <v>VACIO</v>
      </c>
      <c r="AO685" s="166"/>
      <c r="AP685" s="166"/>
      <c r="AQ685" s="166"/>
      <c r="AR685" s="178" t="str">
        <f>CHOOSE(MATCH(AQ:AQ,{0,1,7,8,9,12,30}),"VACIO","7 y -","7-8","8-9","9-12","&gt;12","")</f>
        <v>VACIO</v>
      </c>
      <c r="AS685" s="166"/>
      <c r="AT685" s="178" t="str">
        <f>CHOOSE(MATCH(AS:AS,{0;0.1;30;80000000}),"VACIO","30 y -","30 y +","")</f>
        <v>VACIO</v>
      </c>
      <c r="AU685" s="166"/>
      <c r="AV685" s="236"/>
      <c r="AW685" s="178" t="str">
        <f>CHOOSE(MATCH(AV:AV,{0,0.1,30,80000000}),"VACIO","30 y -","30 y +","")</f>
        <v>VACIO</v>
      </c>
      <c r="AX685" s="242"/>
      <c r="AY685" s="178" t="str">
        <f ca="1">CHOOSE(MATCH(AX:AX,{0,1,15,30,45,60,80000000}),"VACIO","15 y -","15-29","30-44","45-59","60 y +","")</f>
        <v>VACIO</v>
      </c>
      <c r="AZ685" s="166"/>
      <c r="BA685" s="167"/>
      <c r="BB685" s="247" t="str">
        <f ca="1" t="shared" si="64"/>
        <v>No Vigente</v>
      </c>
      <c r="BC685" s="166"/>
      <c r="BD685" s="167">
        <v>43712</v>
      </c>
      <c r="BE685" s="144">
        <v>43739</v>
      </c>
      <c r="BF685" s="251" t="str">
        <f ca="1" t="shared" si="65"/>
        <v>activo</v>
      </c>
      <c r="BG685" s="193"/>
    </row>
    <row r="686" s="129" customFormat="1" ht="15" customHeight="1" spans="1:59">
      <c r="A686" s="165" t="s">
        <v>1802</v>
      </c>
      <c r="B686" s="166" t="s">
        <v>1803</v>
      </c>
      <c r="C686" s="166">
        <v>408</v>
      </c>
      <c r="D686" s="167">
        <v>22302</v>
      </c>
      <c r="E686" s="175">
        <f ca="1" t="shared" si="59"/>
        <v>43990</v>
      </c>
      <c r="F686" s="176">
        <f ca="1" t="shared" si="61"/>
        <v>21688</v>
      </c>
      <c r="G686" s="177">
        <f ca="1" t="shared" si="62"/>
        <v>59</v>
      </c>
      <c r="H68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86" s="166">
        <v>1</v>
      </c>
      <c r="J686" s="167">
        <v>43475</v>
      </c>
      <c r="K686" s="166" t="s">
        <v>59</v>
      </c>
      <c r="L686" s="143" t="s">
        <v>102</v>
      </c>
      <c r="M686" s="166"/>
      <c r="N686" s="166" t="s">
        <v>62</v>
      </c>
      <c r="O686" s="166" t="s">
        <v>62</v>
      </c>
      <c r="P686" s="143" t="s">
        <v>65</v>
      </c>
      <c r="Q686" s="166" t="s">
        <v>63</v>
      </c>
      <c r="R686" s="166">
        <v>64.5</v>
      </c>
      <c r="S686" s="166">
        <v>62</v>
      </c>
      <c r="T686" s="143" t="s">
        <v>85</v>
      </c>
      <c r="U686" s="166">
        <v>120</v>
      </c>
      <c r="V686" s="178" t="str">
        <f>CHOOSE(MATCH(U:U,{0,1,140,150,160,800000000}),"VACIO","140 y -","140-150","150-160","&gt;160","")</f>
        <v>140 y -</v>
      </c>
      <c r="W686" s="166">
        <v>70</v>
      </c>
      <c r="X686" s="178" t="str">
        <f>CHOOSE(MATCH(W:W,{0,1,90,120,800000000}),"VACIO","90 y -","90-120","&gt;120","")</f>
        <v>90 y -</v>
      </c>
      <c r="Y686" s="143" t="s">
        <v>63</v>
      </c>
      <c r="Z686" s="166" t="s">
        <v>65</v>
      </c>
      <c r="AA686" s="166" t="s">
        <v>63</v>
      </c>
      <c r="AB686" s="166" t="s">
        <v>63</v>
      </c>
      <c r="AC686" s="166" t="s">
        <v>72</v>
      </c>
      <c r="AD686" s="208" t="s">
        <v>73</v>
      </c>
      <c r="AE686" s="209"/>
      <c r="AF686" s="209"/>
      <c r="AG686" s="227"/>
      <c r="AH686" s="227"/>
      <c r="AI686" s="209"/>
      <c r="AJ686" s="229">
        <v>104</v>
      </c>
      <c r="AK686" s="167">
        <v>43533</v>
      </c>
      <c r="AL686" s="166">
        <v>213</v>
      </c>
      <c r="AM686" s="166">
        <v>128</v>
      </c>
      <c r="AN686" s="178" t="str">
        <f>CHOOSE(MATCH(AM:AM,{0;1;100;800000000}),"VACIO","100 y -","100 y +","")</f>
        <v>100 y +</v>
      </c>
      <c r="AO686" s="166">
        <v>54</v>
      </c>
      <c r="AP686" s="166">
        <v>150</v>
      </c>
      <c r="AQ686" s="166">
        <v>5.8</v>
      </c>
      <c r="AR686" s="178" t="str">
        <f>CHOOSE(MATCH(AQ:AQ,{0,1,7,8,9,12,30}),"VACIO","7 y -","7-8","8-9","9-12","&gt;12","")</f>
        <v>7 y -</v>
      </c>
      <c r="AS686" s="166"/>
      <c r="AT686" s="178" t="str">
        <f>CHOOSE(MATCH(AS:AS,{0,0.1,30,80000000}),"VACIO","30 y -","30 y +","")</f>
        <v>VACIO</v>
      </c>
      <c r="AU686" s="166">
        <v>0.7</v>
      </c>
      <c r="AV686" s="236"/>
      <c r="AW686" s="178" t="str">
        <f>CHOOSE(MATCH(AV:AV,{0,0.1,30,80000000}),"VACIO","30 y -","30 y +","")</f>
        <v>VACIO</v>
      </c>
      <c r="AX686" s="242">
        <v>100.07</v>
      </c>
      <c r="AY686" s="178" t="str">
        <f ca="1">CHOOSE(MATCH(AX:AX,{0,1,15,30,45,60,80000000}),"VACIO","15 y -","15-29","30-44","45-59","60 y +","")</f>
        <v>60 y +</v>
      </c>
      <c r="AZ686" s="166"/>
      <c r="BA686" s="167"/>
      <c r="BB686" s="247" t="str">
        <f ca="1" t="shared" si="64"/>
        <v>No Vigente</v>
      </c>
      <c r="BC686" s="166"/>
      <c r="BD686" s="167">
        <v>43535</v>
      </c>
      <c r="BE686" s="167">
        <v>43709</v>
      </c>
      <c r="BF686" s="251" t="str">
        <f ca="1" t="shared" si="65"/>
        <v>activo</v>
      </c>
      <c r="BG686" s="208"/>
    </row>
    <row r="687" s="129" customFormat="1" ht="15" customHeight="1" spans="1:59">
      <c r="A687" s="165" t="s">
        <v>1804</v>
      </c>
      <c r="B687" s="166" t="s">
        <v>1805</v>
      </c>
      <c r="C687" s="166">
        <v>7413</v>
      </c>
      <c r="D687" s="167">
        <v>26258</v>
      </c>
      <c r="E687" s="175">
        <f ca="1" t="shared" si="59"/>
        <v>43990</v>
      </c>
      <c r="F687" s="176">
        <f ca="1" t="shared" si="61"/>
        <v>17732</v>
      </c>
      <c r="G687" s="177">
        <f ca="1" t="shared" si="62"/>
        <v>48</v>
      </c>
      <c r="H687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687" s="166">
        <v>1</v>
      </c>
      <c r="J687" s="167">
        <v>43480</v>
      </c>
      <c r="K687" s="166" t="s">
        <v>59</v>
      </c>
      <c r="L687" s="143" t="s">
        <v>70</v>
      </c>
      <c r="M687" s="166"/>
      <c r="N687" s="166" t="s">
        <v>62</v>
      </c>
      <c r="O687" s="166" t="s">
        <v>62</v>
      </c>
      <c r="P687" s="143" t="s">
        <v>63</v>
      </c>
      <c r="Q687" s="166" t="s">
        <v>63</v>
      </c>
      <c r="R687" s="166">
        <v>79</v>
      </c>
      <c r="S687" s="166">
        <v>78</v>
      </c>
      <c r="T687" s="143" t="s">
        <v>85</v>
      </c>
      <c r="U687" s="166">
        <v>118</v>
      </c>
      <c r="V687" s="178" t="str">
        <f>CHOOSE(MATCH(U:U,{0,1,140,150,160,800000000}),"VACIO","140 y -","140-150","150-160","&gt;160","")</f>
        <v>140 y -</v>
      </c>
      <c r="W687" s="166">
        <v>68</v>
      </c>
      <c r="X687" s="178" t="str">
        <f>CHOOSE(MATCH(W:W,{0,1,90,120,800000000}),"VACIO","90 y -","90-120","&gt;120","")</f>
        <v>90 y -</v>
      </c>
      <c r="Y687" s="143" t="s">
        <v>63</v>
      </c>
      <c r="Z687" s="166" t="s">
        <v>63</v>
      </c>
      <c r="AA687" s="166" t="s">
        <v>63</v>
      </c>
      <c r="AB687" s="166" t="s">
        <v>65</v>
      </c>
      <c r="AC687" s="166" t="s">
        <v>66</v>
      </c>
      <c r="AD687" s="208" t="s">
        <v>73</v>
      </c>
      <c r="AE687" s="228">
        <v>43850</v>
      </c>
      <c r="AF687" s="209" t="s">
        <v>74</v>
      </c>
      <c r="AG687" s="227" t="s">
        <v>63</v>
      </c>
      <c r="AH687" s="227"/>
      <c r="AI687" s="209"/>
      <c r="AJ687" s="229">
        <v>74</v>
      </c>
      <c r="AK687" s="167">
        <v>43850</v>
      </c>
      <c r="AL687" s="166">
        <v>174</v>
      </c>
      <c r="AM687" s="166">
        <v>105</v>
      </c>
      <c r="AN687" s="178" t="str">
        <f>CHOOSE(MATCH(AM:AM,{0;1;100;800000000}),"VACIO","100 y -","100 y +","")</f>
        <v>100 y +</v>
      </c>
      <c r="AO687" s="166">
        <v>47.7</v>
      </c>
      <c r="AP687" s="166">
        <v>103</v>
      </c>
      <c r="AQ687" s="166">
        <v>6.5</v>
      </c>
      <c r="AR687" s="178" t="str">
        <f>CHOOSE(MATCH(AQ:AQ,{0,1,7,8,9,12,30}),"VACIO","7 y -","7-8","8-9","9-12","&gt;12","")</f>
        <v>7 y -</v>
      </c>
      <c r="AS687" s="166">
        <v>3</v>
      </c>
      <c r="AT687" s="178" t="str">
        <f>CHOOSE(MATCH(AS:AS,{0,0.1,30,80000000}),"VACIO","30 y -","30 y +","")</f>
        <v>30 y -</v>
      </c>
      <c r="AU687" s="166">
        <v>0.6</v>
      </c>
      <c r="AV687" s="236">
        <v>0.006</v>
      </c>
      <c r="AW687" s="178" t="str">
        <f>CHOOSE(MATCH(AV:AV,{0,0.1,30,80000000}),"VACIO","30 y -","30 y +","")</f>
        <v>VACIO</v>
      </c>
      <c r="AX687" s="242">
        <v>107.7</v>
      </c>
      <c r="AY687" s="178" t="str">
        <f ca="1">CHOOSE(MATCH(AX:AX,{0;1;15;30;45;60;80000000}),"VACIO","15 y -","15-29","30-44","45-59","60 y +","")</f>
        <v>60 y +</v>
      </c>
      <c r="AZ687" s="166"/>
      <c r="BA687" s="167"/>
      <c r="BB687" s="247" t="str">
        <f ca="1" t="shared" si="64"/>
        <v>No Vigente</v>
      </c>
      <c r="BC687" s="166"/>
      <c r="BD687" s="167">
        <v>43850</v>
      </c>
      <c r="BE687" s="167">
        <v>44013</v>
      </c>
      <c r="BF687" s="251" t="str">
        <f ca="1" t="shared" si="65"/>
        <v>activo</v>
      </c>
      <c r="BG687" s="208"/>
    </row>
    <row r="688" s="129" customFormat="1" ht="15" customHeight="1" spans="1:59">
      <c r="A688" s="256" t="s">
        <v>1806</v>
      </c>
      <c r="B688" s="166" t="s">
        <v>1807</v>
      </c>
      <c r="C688" s="166">
        <v>5410</v>
      </c>
      <c r="D688" s="167">
        <v>23834</v>
      </c>
      <c r="E688" s="175">
        <f ca="1" t="shared" si="59"/>
        <v>43990</v>
      </c>
      <c r="F688" s="176">
        <f ca="1" t="shared" si="61"/>
        <v>20156</v>
      </c>
      <c r="G688" s="177">
        <f ca="1" t="shared" si="62"/>
        <v>55</v>
      </c>
      <c r="H688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688" s="166">
        <v>1</v>
      </c>
      <c r="J688" s="167">
        <v>43487</v>
      </c>
      <c r="K688" s="166" t="s">
        <v>59</v>
      </c>
      <c r="L688" s="143" t="s">
        <v>70</v>
      </c>
      <c r="M688" s="166"/>
      <c r="N688" s="166" t="s">
        <v>62</v>
      </c>
      <c r="O688" s="166" t="s">
        <v>62</v>
      </c>
      <c r="P688" s="143" t="s">
        <v>63</v>
      </c>
      <c r="Q688" s="166" t="s">
        <v>63</v>
      </c>
      <c r="R688" s="166">
        <v>73.5</v>
      </c>
      <c r="S688" s="166">
        <v>72.5</v>
      </c>
      <c r="T688" s="143" t="s">
        <v>85</v>
      </c>
      <c r="U688" s="166">
        <v>132</v>
      </c>
      <c r="V688" s="178" t="str">
        <f>CHOOSE(MATCH(U:U,{0,1,140,150,160,800000000}),"VACIO","140 y -","140-150","150-160","&gt;160","")</f>
        <v>140 y -</v>
      </c>
      <c r="W688" s="166">
        <v>90</v>
      </c>
      <c r="X688" s="178" t="str">
        <f>CHOOSE(MATCH(W:W,{0;1;90;120;800000000}),"VACIO","90 y -","90-120","&gt;120","")</f>
        <v>90-120</v>
      </c>
      <c r="Y688" s="143" t="s">
        <v>63</v>
      </c>
      <c r="Z688" s="166" t="s">
        <v>63</v>
      </c>
      <c r="AA688" s="166" t="s">
        <v>63</v>
      </c>
      <c r="AB688" s="166" t="s">
        <v>63</v>
      </c>
      <c r="AC688" s="166" t="s">
        <v>72</v>
      </c>
      <c r="AD688" s="208" t="s">
        <v>73</v>
      </c>
      <c r="AE688" s="228">
        <v>43487</v>
      </c>
      <c r="AF688" s="209" t="s">
        <v>74</v>
      </c>
      <c r="AG688" s="227" t="s">
        <v>63</v>
      </c>
      <c r="AH688" s="227"/>
      <c r="AI688" s="209"/>
      <c r="AJ688" s="229">
        <v>146</v>
      </c>
      <c r="AK688" s="167">
        <v>43542</v>
      </c>
      <c r="AL688" s="166">
        <v>240</v>
      </c>
      <c r="AM688" s="166">
        <v>139</v>
      </c>
      <c r="AN688" s="178" t="str">
        <f>CHOOSE(MATCH(AM:AM,{0,1,100,800000000}),"VACIO","100 y -","100 y +","")</f>
        <v>100 y +</v>
      </c>
      <c r="AO688" s="166">
        <v>45</v>
      </c>
      <c r="AP688" s="166">
        <v>269</v>
      </c>
      <c r="AQ688" s="166">
        <v>6.3</v>
      </c>
      <c r="AR688" s="178" t="str">
        <f>CHOOSE(MATCH(AQ:AQ,{0;1;7;8;9;12;30}),"VACIO","7 y -","7-8","8-9","9-12","&gt;12","")</f>
        <v>7 y -</v>
      </c>
      <c r="AS688" s="166">
        <v>6</v>
      </c>
      <c r="AT688" s="178" t="str">
        <f>CHOOSE(MATCH(AS:AS,{0,0.1,30,80000000}),"VACIO","30 y -","30 y +","")</f>
        <v>30 y -</v>
      </c>
      <c r="AU688" s="166">
        <v>0.8</v>
      </c>
      <c r="AV688" s="236"/>
      <c r="AW688" s="178" t="str">
        <f>CHOOSE(MATCH(AV:AV,{0,0.1,30,80000000}),"VACIO","30 y -","30 y +","")</f>
        <v>VACIO</v>
      </c>
      <c r="AX688" s="242">
        <v>83</v>
      </c>
      <c r="AY688" s="178" t="str">
        <f ca="1">CHOOSE(MATCH(AX:AX,{0,1,15,30,45,60,80000000}),"VACIO","15 y -","15-29","30-44","45-59","60 y +","")</f>
        <v>60 y +</v>
      </c>
      <c r="AZ688" s="166"/>
      <c r="BA688" s="167"/>
      <c r="BB688" s="247" t="str">
        <f ca="1" t="shared" si="64"/>
        <v>No Vigente</v>
      </c>
      <c r="BC688" s="166"/>
      <c r="BD688" s="167">
        <v>43571</v>
      </c>
      <c r="BE688" s="144">
        <v>43739</v>
      </c>
      <c r="BF688" s="251" t="str">
        <f ca="1" t="shared" si="65"/>
        <v>activo</v>
      </c>
      <c r="BG688" s="208"/>
    </row>
    <row r="689" s="129" customFormat="1" ht="15" customHeight="1" spans="1:59">
      <c r="A689" s="256" t="s">
        <v>1808</v>
      </c>
      <c r="B689" s="166" t="s">
        <v>1809</v>
      </c>
      <c r="C689" s="166">
        <v>7374</v>
      </c>
      <c r="D689" s="167">
        <v>18459</v>
      </c>
      <c r="E689" s="175">
        <f ca="1" t="shared" ref="E689:E751" si="66">TODAY()</f>
        <v>43990</v>
      </c>
      <c r="F689" s="176">
        <f ca="1" t="shared" si="61"/>
        <v>25531</v>
      </c>
      <c r="G689" s="177">
        <f ca="1" t="shared" si="62"/>
        <v>69</v>
      </c>
      <c r="H68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89" s="166">
        <v>1</v>
      </c>
      <c r="J689" s="167">
        <v>43486</v>
      </c>
      <c r="K689" s="166" t="s">
        <v>59</v>
      </c>
      <c r="L689" s="143" t="s">
        <v>102</v>
      </c>
      <c r="M689" s="166"/>
      <c r="N689" s="166" t="s">
        <v>62</v>
      </c>
      <c r="O689" s="166" t="s">
        <v>62</v>
      </c>
      <c r="P689" s="143" t="s">
        <v>63</v>
      </c>
      <c r="Q689" s="166" t="s">
        <v>63</v>
      </c>
      <c r="R689" s="166">
        <v>81.5</v>
      </c>
      <c r="S689" s="166">
        <v>81.5</v>
      </c>
      <c r="T689" s="143" t="s">
        <v>85</v>
      </c>
      <c r="U689" s="166">
        <v>130</v>
      </c>
      <c r="V689" s="178" t="str">
        <f>CHOOSE(MATCH(U:U,{0,1,140,150,160,800000000}),"VACIO","140 y -","140-150","150-160","&gt;160","")</f>
        <v>140 y -</v>
      </c>
      <c r="W689" s="166">
        <v>83</v>
      </c>
      <c r="X689" s="178" t="str">
        <f>CHOOSE(MATCH(W:W,{0,1,90,120,800000000}),"VACIO","90 y -","90-120","&gt;120","")</f>
        <v>90 y -</v>
      </c>
      <c r="Y689" s="143" t="s">
        <v>63</v>
      </c>
      <c r="Z689" s="166" t="s">
        <v>65</v>
      </c>
      <c r="AA689" s="166" t="s">
        <v>65</v>
      </c>
      <c r="AB689" s="166" t="s">
        <v>63</v>
      </c>
      <c r="AC689" s="166" t="s">
        <v>72</v>
      </c>
      <c r="AD689" s="208" t="s">
        <v>73</v>
      </c>
      <c r="AE689" s="228">
        <v>43445</v>
      </c>
      <c r="AF689" s="209" t="s">
        <v>333</v>
      </c>
      <c r="AG689" s="227" t="s">
        <v>63</v>
      </c>
      <c r="AH689" s="227"/>
      <c r="AI689" s="209"/>
      <c r="AJ689" s="229">
        <v>156</v>
      </c>
      <c r="AK689" s="167">
        <v>43486</v>
      </c>
      <c r="AL689" s="166">
        <v>191</v>
      </c>
      <c r="AM689" s="166">
        <v>94</v>
      </c>
      <c r="AN689" s="178" t="str">
        <f>CHOOSE(MATCH(AM:AM,{0,1,100,800000000}),"VACIO","100 y -","100 y +","")</f>
        <v>100 y -</v>
      </c>
      <c r="AO689" s="166">
        <v>37</v>
      </c>
      <c r="AP689" s="166">
        <v>340</v>
      </c>
      <c r="AQ689" s="166">
        <v>6</v>
      </c>
      <c r="AR689" s="178" t="str">
        <f>CHOOSE(MATCH(AQ:AQ,{0;1;7;8;9;12;30}),"VACIO","7 y -","7-8","8-9","9-12","&gt;12","")</f>
        <v>7 y -</v>
      </c>
      <c r="AS689" s="166">
        <v>7</v>
      </c>
      <c r="AT689" s="178" t="str">
        <f>CHOOSE(MATCH(AS:AS,{0,0.1,30,80000000}),"VACIO","30 y -","30 y +","")</f>
        <v>30 y -</v>
      </c>
      <c r="AU689" s="166">
        <v>0.8</v>
      </c>
      <c r="AV689" s="236">
        <v>4.2</v>
      </c>
      <c r="AW689" s="178" t="str">
        <f>CHOOSE(MATCH(AV:AV,{0,0.1,30,80000000}),"VACIO","30 y -","30 y +","")</f>
        <v>30 y -</v>
      </c>
      <c r="AX689" s="242">
        <v>75</v>
      </c>
      <c r="AY689" s="178" t="str">
        <f ca="1">CHOOSE(MATCH(AX:AX,{0,1,15,30,45,60,80000000}),"VACIO","15 y -","15-29","30-44","45-59","60 y +","")</f>
        <v>60 y +</v>
      </c>
      <c r="AZ689" s="166" t="s">
        <v>63</v>
      </c>
      <c r="BA689" s="167"/>
      <c r="BB689" s="247" t="str">
        <f ca="1" t="shared" si="64"/>
        <v>No Vigente</v>
      </c>
      <c r="BC689" s="166"/>
      <c r="BD689" s="167">
        <v>43486</v>
      </c>
      <c r="BE689" s="167">
        <v>43647</v>
      </c>
      <c r="BF689" s="251" t="str">
        <f ca="1" t="shared" si="65"/>
        <v>activo</v>
      </c>
      <c r="BG689" s="208"/>
    </row>
    <row r="690" s="129" customFormat="1" ht="15" customHeight="1" spans="1:59">
      <c r="A690" s="256" t="s">
        <v>1810</v>
      </c>
      <c r="B690" s="166" t="s">
        <v>1811</v>
      </c>
      <c r="C690" s="166">
        <v>7414</v>
      </c>
      <c r="D690" s="167">
        <v>30527</v>
      </c>
      <c r="E690" s="175">
        <f ca="1" t="shared" si="66"/>
        <v>43990</v>
      </c>
      <c r="F690" s="176">
        <f ca="1" t="shared" si="61"/>
        <v>13463</v>
      </c>
      <c r="G690" s="177">
        <f ca="1" t="shared" si="62"/>
        <v>36</v>
      </c>
      <c r="H690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690" s="166">
        <v>1</v>
      </c>
      <c r="J690" s="167">
        <v>43487</v>
      </c>
      <c r="K690" s="166" t="s">
        <v>59</v>
      </c>
      <c r="L690" s="143" t="s">
        <v>70</v>
      </c>
      <c r="M690" s="166"/>
      <c r="N690" s="166" t="s">
        <v>62</v>
      </c>
      <c r="O690" s="166" t="s">
        <v>62</v>
      </c>
      <c r="P690" s="143" t="s">
        <v>63</v>
      </c>
      <c r="Q690" s="166" t="s">
        <v>63</v>
      </c>
      <c r="R690" s="166">
        <v>72</v>
      </c>
      <c r="S690" s="166">
        <v>69</v>
      </c>
      <c r="T690" s="143" t="s">
        <v>64</v>
      </c>
      <c r="U690" s="166">
        <v>116</v>
      </c>
      <c r="V690" s="178" t="str">
        <f>CHOOSE(MATCH(U:U,{0,1,140,150,160,800000000}),"VACIO","140 y -","140-150","150-160","&gt;160","")</f>
        <v>140 y -</v>
      </c>
      <c r="W690" s="166">
        <v>82</v>
      </c>
      <c r="X690" s="178" t="str">
        <f>CHOOSE(MATCH(W:W,{0,1,90,120,800000000}),"VACIO","90 y -","90-120","&gt;120","")</f>
        <v>90 y -</v>
      </c>
      <c r="Y690" s="143" t="s">
        <v>63</v>
      </c>
      <c r="Z690" s="166" t="s">
        <v>63</v>
      </c>
      <c r="AA690" s="166" t="s">
        <v>63</v>
      </c>
      <c r="AB690" s="166" t="s">
        <v>63</v>
      </c>
      <c r="AC690" s="166" t="s">
        <v>72</v>
      </c>
      <c r="AD690" s="208" t="s">
        <v>73</v>
      </c>
      <c r="AE690" s="228">
        <v>43676</v>
      </c>
      <c r="AF690" s="209" t="s">
        <v>74</v>
      </c>
      <c r="AG690" s="227" t="s">
        <v>63</v>
      </c>
      <c r="AH690" s="227"/>
      <c r="AI690" s="209"/>
      <c r="AJ690" s="229">
        <v>138</v>
      </c>
      <c r="AK690" s="167">
        <v>43734</v>
      </c>
      <c r="AL690" s="166">
        <v>197</v>
      </c>
      <c r="AM690" s="166">
        <v>120</v>
      </c>
      <c r="AN690" s="178" t="str">
        <f>CHOOSE(MATCH(AM:AM,{0;1;100;800000000}),"VACIO","100 y -","100 y +","")</f>
        <v>100 y +</v>
      </c>
      <c r="AO690" s="166">
        <v>40</v>
      </c>
      <c r="AP690" s="166">
        <v>186</v>
      </c>
      <c r="AQ690" s="166">
        <v>9.7</v>
      </c>
      <c r="AR690" s="178" t="str">
        <f>CHOOSE(MATCH(AQ:AQ,{0,1,7,8,9,12,30}),"VACIO","7 y -","7-8","8-9","9-12","&gt;12","")</f>
        <v>9-12</v>
      </c>
      <c r="AS690" s="166">
        <v>95</v>
      </c>
      <c r="AT690" s="178" t="str">
        <f>CHOOSE(MATCH(AS:AS,{0,0.1,30,80000000}),"VACIO","30 y -","30 y +","")</f>
        <v>30 y +</v>
      </c>
      <c r="AU690" s="166">
        <v>0.6</v>
      </c>
      <c r="AV690" s="236">
        <v>135</v>
      </c>
      <c r="AW690" s="178" t="str">
        <f>CHOOSE(MATCH(AV:AV,{0,0.1,30,80000000}),"VACIO","30 y -","30 y +","")</f>
        <v>30 y +</v>
      </c>
      <c r="AX690" s="242">
        <v>117</v>
      </c>
      <c r="AY690" s="178" t="str">
        <f ca="1">CHOOSE(MATCH(AX:AX,{0,1,15,30,45,60,80000000}),"VACIO","15 y -","15-29","30-44","45-59","60 y +","")</f>
        <v>60 y +</v>
      </c>
      <c r="AZ690" s="166"/>
      <c r="BA690" s="167">
        <v>43538</v>
      </c>
      <c r="BB690" s="247" t="str">
        <f ca="1" t="shared" si="64"/>
        <v>No Vigente</v>
      </c>
      <c r="BC690" s="166"/>
      <c r="BD690" s="167">
        <v>43885</v>
      </c>
      <c r="BE690" s="167">
        <v>43952</v>
      </c>
      <c r="BF690" s="251" t="str">
        <f ca="1" t="shared" si="65"/>
        <v>activo</v>
      </c>
      <c r="BG690" s="208"/>
    </row>
    <row r="691" s="129" customFormat="1" ht="15" customHeight="1" spans="1:59">
      <c r="A691" s="256" t="s">
        <v>1812</v>
      </c>
      <c r="B691" s="166" t="s">
        <v>1813</v>
      </c>
      <c r="C691" s="166">
        <v>5717</v>
      </c>
      <c r="D691" s="167">
        <v>19654</v>
      </c>
      <c r="E691" s="175">
        <f ca="1" t="shared" si="66"/>
        <v>43990</v>
      </c>
      <c r="F691" s="176">
        <f ca="1" t="shared" si="61"/>
        <v>24336</v>
      </c>
      <c r="G691" s="177">
        <f ca="1" t="shared" si="62"/>
        <v>66</v>
      </c>
      <c r="H69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91" s="166">
        <v>1</v>
      </c>
      <c r="J691" s="167">
        <v>41226</v>
      </c>
      <c r="K691" s="166" t="s">
        <v>59</v>
      </c>
      <c r="L691" s="143" t="s">
        <v>102</v>
      </c>
      <c r="M691" s="166"/>
      <c r="N691" s="166" t="s">
        <v>62</v>
      </c>
      <c r="O691" s="166" t="s">
        <v>62</v>
      </c>
      <c r="P691" s="143" t="s">
        <v>63</v>
      </c>
      <c r="Q691" s="166" t="s">
        <v>63</v>
      </c>
      <c r="R691" s="166">
        <v>90</v>
      </c>
      <c r="S691" s="166">
        <v>92.5</v>
      </c>
      <c r="T691" s="143" t="s">
        <v>64</v>
      </c>
      <c r="U691" s="166">
        <v>120</v>
      </c>
      <c r="V691" s="178" t="str">
        <f>CHOOSE(MATCH(U:U,{0,1,140,150,160,800000000}),"VACIO","140 y -","140-150","150-160","&gt;160","")</f>
        <v>140 y -</v>
      </c>
      <c r="W691" s="166">
        <v>80</v>
      </c>
      <c r="X691" s="178" t="str">
        <f>CHOOSE(MATCH(W:W,{0,1,90,120,800000000}),"VACIO","90 y -","90-120","&gt;120","")</f>
        <v>90 y -</v>
      </c>
      <c r="Y691" s="143" t="s">
        <v>63</v>
      </c>
      <c r="Z691" s="166" t="s">
        <v>65</v>
      </c>
      <c r="AA691" s="166" t="s">
        <v>65</v>
      </c>
      <c r="AB691" s="166" t="s">
        <v>65</v>
      </c>
      <c r="AC691" s="166" t="s">
        <v>66</v>
      </c>
      <c r="AD691" s="208" t="s">
        <v>73</v>
      </c>
      <c r="AE691" s="228">
        <v>43403</v>
      </c>
      <c r="AF691" s="209" t="s">
        <v>333</v>
      </c>
      <c r="AG691" s="227" t="s">
        <v>63</v>
      </c>
      <c r="AH691" s="209" t="s">
        <v>1814</v>
      </c>
      <c r="AI691" s="228">
        <v>43500</v>
      </c>
      <c r="AJ691" s="229">
        <v>64</v>
      </c>
      <c r="AK691" s="167">
        <v>43451</v>
      </c>
      <c r="AL691" s="166">
        <v>177</v>
      </c>
      <c r="AM691" s="166">
        <v>121</v>
      </c>
      <c r="AN691" s="178" t="str">
        <f>CHOOSE(MATCH(AM:AM,{0;1;100;800000000}),"VACIO","100 y -","100 y +","")</f>
        <v>100 y +</v>
      </c>
      <c r="AO691" s="166">
        <v>41</v>
      </c>
      <c r="AP691" s="166">
        <v>73</v>
      </c>
      <c r="AQ691" s="166">
        <v>6.3</v>
      </c>
      <c r="AR691" s="178" t="str">
        <f>CHOOSE(MATCH(AQ:AQ,{0,1,7,8,9,12,30}),"VACIO","7 y -","7-8","8-9","9-12","&gt;12","")</f>
        <v>7 y -</v>
      </c>
      <c r="AS691" s="166">
        <v>5</v>
      </c>
      <c r="AT691" s="178" t="str">
        <f>CHOOSE(MATCH(AS:AS,{0,0.1,30,80000000}),"VACIO","30 y -","30 y +","")</f>
        <v>30 y -</v>
      </c>
      <c r="AU691" s="166">
        <v>0.7</v>
      </c>
      <c r="AV691" s="236">
        <v>93.5</v>
      </c>
      <c r="AW691" s="178" t="str">
        <f>CHOOSE(MATCH(AV:AV,{0,0.1,30,80000000}),"VACIO","30 y -","30 y +","")</f>
        <v>30 y +</v>
      </c>
      <c r="AX691" s="242">
        <v>91</v>
      </c>
      <c r="AY691" s="178" t="str">
        <f ca="1">CHOOSE(MATCH(AX:AX,{0,1,15,30,45,60,80000000}),"VACIO","15 y -","15-29","30-44","45-59","60 y +","")</f>
        <v>60 y +</v>
      </c>
      <c r="AZ691" s="166" t="s">
        <v>63</v>
      </c>
      <c r="BA691" s="167"/>
      <c r="BB691" s="247" t="str">
        <f ca="1" t="shared" si="64"/>
        <v>No Vigente</v>
      </c>
      <c r="BC691" s="166"/>
      <c r="BD691" s="167">
        <v>43698</v>
      </c>
      <c r="BE691" s="167">
        <v>43678</v>
      </c>
      <c r="BF691" s="251" t="str">
        <f ca="1" t="shared" si="65"/>
        <v>activo</v>
      </c>
      <c r="BG691" s="208"/>
    </row>
    <row r="692" s="129" customFormat="1" ht="15" customHeight="1" spans="1:59">
      <c r="A692" s="256" t="s">
        <v>1815</v>
      </c>
      <c r="B692" s="166" t="s">
        <v>1816</v>
      </c>
      <c r="C692" s="166">
        <v>320</v>
      </c>
      <c r="D692" s="167">
        <v>23287</v>
      </c>
      <c r="E692" s="175">
        <f ca="1" t="shared" si="66"/>
        <v>43990</v>
      </c>
      <c r="F692" s="176">
        <f ca="1" t="shared" si="61"/>
        <v>20703</v>
      </c>
      <c r="G692" s="177">
        <f ca="1" t="shared" si="62"/>
        <v>56</v>
      </c>
      <c r="H69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692" s="166">
        <v>1</v>
      </c>
      <c r="J692" s="167">
        <v>43507</v>
      </c>
      <c r="K692" s="166" t="s">
        <v>101</v>
      </c>
      <c r="L692" s="143" t="s">
        <v>60</v>
      </c>
      <c r="M692" s="166" t="s">
        <v>1817</v>
      </c>
      <c r="N692" s="166" t="s">
        <v>62</v>
      </c>
      <c r="O692" s="166" t="s">
        <v>62</v>
      </c>
      <c r="P692" s="143" t="s">
        <v>63</v>
      </c>
      <c r="Q692" s="166" t="s">
        <v>63</v>
      </c>
      <c r="R692" s="166">
        <v>86</v>
      </c>
      <c r="S692" s="166">
        <v>86.5</v>
      </c>
      <c r="T692" s="143" t="s">
        <v>64</v>
      </c>
      <c r="U692" s="166">
        <v>142</v>
      </c>
      <c r="V692" s="178" t="str">
        <f>CHOOSE(MATCH(U:U,{0,1,140,150,160,800000000}),"VACIO","140 y -","140-150","150-160","&gt;160","")</f>
        <v>140-150</v>
      </c>
      <c r="W692" s="166">
        <v>90</v>
      </c>
      <c r="X692" s="178" t="str">
        <f>CHOOSE(MATCH(W:W,{0,1,90,120,800000000}),"VACIO","90 y -","90-120","&gt;120","")</f>
        <v>90-120</v>
      </c>
      <c r="Y692" s="143" t="s">
        <v>63</v>
      </c>
      <c r="Z692" s="166" t="s">
        <v>63</v>
      </c>
      <c r="AA692" s="166" t="s">
        <v>63</v>
      </c>
      <c r="AB692" s="166" t="s">
        <v>65</v>
      </c>
      <c r="AC692" s="166" t="s">
        <v>72</v>
      </c>
      <c r="AD692" s="208" t="s">
        <v>73</v>
      </c>
      <c r="AE692" s="209"/>
      <c r="AF692" s="209"/>
      <c r="AG692" s="227" t="s">
        <v>63</v>
      </c>
      <c r="AH692" s="227"/>
      <c r="AI692" s="209"/>
      <c r="AJ692" s="229">
        <v>104</v>
      </c>
      <c r="AK692" s="167">
        <v>43741</v>
      </c>
      <c r="AL692" s="166">
        <v>278</v>
      </c>
      <c r="AM692" s="166">
        <v>168</v>
      </c>
      <c r="AN692" s="178" t="str">
        <f>CHOOSE(MATCH(AM:AM,{0,1,100,800000000}),"VACIO","100 y -","100 y +","")</f>
        <v>100 y +</v>
      </c>
      <c r="AO692" s="166">
        <v>39</v>
      </c>
      <c r="AP692" s="166">
        <v>316</v>
      </c>
      <c r="AQ692" s="166"/>
      <c r="AR692" s="178" t="str">
        <f>CHOOSE(MATCH(AQ:AQ,{0,1,7,8,9,12,30}),"VACIO","7 y -","7-8","8-9","9-12","&gt;12","")</f>
        <v>VACIO</v>
      </c>
      <c r="AS692" s="166"/>
      <c r="AT692" s="178" t="str">
        <f>CHOOSE(MATCH(AS:AS,{0,0.1,30,80000000}),"VACIO","30 y -","30 y +","")</f>
        <v>VACIO</v>
      </c>
      <c r="AU692" s="166">
        <v>0.9</v>
      </c>
      <c r="AV692" s="236"/>
      <c r="AW692" s="178" t="str">
        <f>CHOOSE(MATCH(AV:AV,{0,0.1,30,80000000}),"VACIO","30 y -","30 y +","")</f>
        <v>VACIO</v>
      </c>
      <c r="AX692" s="242">
        <v>95</v>
      </c>
      <c r="AY692" s="178" t="str">
        <f ca="1">CHOOSE(MATCH(AX:AX,{0,1,15,30,45,60,80000000}),"VACIO","15 y -","15-29","30-44","45-59","60 y +","")</f>
        <v>60 y +</v>
      </c>
      <c r="AZ692" s="166" t="s">
        <v>63</v>
      </c>
      <c r="BA692" s="167"/>
      <c r="BB692" s="247" t="str">
        <f ca="1" t="shared" si="64"/>
        <v>No Vigente</v>
      </c>
      <c r="BC692" s="166"/>
      <c r="BD692" s="167">
        <v>43741</v>
      </c>
      <c r="BE692" s="144">
        <v>43922</v>
      </c>
      <c r="BF692" s="251" t="str">
        <f ca="1" t="shared" si="65"/>
        <v>activo</v>
      </c>
      <c r="BG692" s="208"/>
    </row>
    <row r="693" s="129" customFormat="1" ht="15" customHeight="1" spans="1:59">
      <c r="A693" s="256" t="s">
        <v>1818</v>
      </c>
      <c r="B693" s="166" t="s">
        <v>1819</v>
      </c>
      <c r="C693" s="166">
        <v>7396</v>
      </c>
      <c r="D693" s="167">
        <v>28395</v>
      </c>
      <c r="E693" s="175">
        <f ca="1" t="shared" si="66"/>
        <v>43990</v>
      </c>
      <c r="F693" s="176">
        <f ca="1" t="shared" si="61"/>
        <v>15595</v>
      </c>
      <c r="G693" s="177">
        <f ca="1" t="shared" si="62"/>
        <v>42</v>
      </c>
      <c r="H693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693" s="166">
        <v>1</v>
      </c>
      <c r="J693" s="167">
        <v>43507</v>
      </c>
      <c r="K693" s="166" t="s">
        <v>59</v>
      </c>
      <c r="L693" s="143" t="s">
        <v>60</v>
      </c>
      <c r="M693" s="166" t="s">
        <v>1796</v>
      </c>
      <c r="N693" s="166" t="s">
        <v>62</v>
      </c>
      <c r="O693" s="166" t="s">
        <v>89</v>
      </c>
      <c r="P693" s="143" t="s">
        <v>63</v>
      </c>
      <c r="Q693" s="166" t="s">
        <v>63</v>
      </c>
      <c r="R693" s="166">
        <v>88.5</v>
      </c>
      <c r="S693" s="166">
        <v>88.5</v>
      </c>
      <c r="T693" s="143" t="s">
        <v>85</v>
      </c>
      <c r="U693" s="166">
        <v>140</v>
      </c>
      <c r="V693" s="178" t="str">
        <f>CHOOSE(MATCH(U:U,{0,1,140,150,160,800000000}),"VACIO","140 y -","140-150","150-160","&gt;160","")</f>
        <v>140-150</v>
      </c>
      <c r="W693" s="166">
        <v>90</v>
      </c>
      <c r="X693" s="178" t="str">
        <f>CHOOSE(MATCH(W:W,{0,1,90,120,800000000}),"VACIO","90 y -","90-120","&gt;120","")</f>
        <v>90-120</v>
      </c>
      <c r="Y693" s="143" t="s">
        <v>63</v>
      </c>
      <c r="Z693" s="166" t="s">
        <v>65</v>
      </c>
      <c r="AA693" s="166" t="s">
        <v>63</v>
      </c>
      <c r="AB693" s="166" t="s">
        <v>63</v>
      </c>
      <c r="AC693" s="166" t="s">
        <v>66</v>
      </c>
      <c r="AD693" s="208" t="s">
        <v>67</v>
      </c>
      <c r="AE693" s="209"/>
      <c r="AF693" s="209"/>
      <c r="AG693" s="227" t="s">
        <v>63</v>
      </c>
      <c r="AH693" s="227"/>
      <c r="AI693" s="209"/>
      <c r="AJ693" s="229">
        <v>102</v>
      </c>
      <c r="AK693" s="167">
        <v>43507</v>
      </c>
      <c r="AL693" s="166">
        <v>181</v>
      </c>
      <c r="AM693" s="166">
        <v>120</v>
      </c>
      <c r="AN693" s="178" t="str">
        <f>CHOOSE(MATCH(AM:AM,{0;1;100;800000000}),"VACIO","100 y -","100 y +","")</f>
        <v>100 y +</v>
      </c>
      <c r="AO693" s="166">
        <v>54</v>
      </c>
      <c r="AP693" s="166">
        <v>35</v>
      </c>
      <c r="AQ693" s="166"/>
      <c r="AR693" s="178" t="str">
        <f>CHOOSE(MATCH(AQ:AQ,{0,1,7,8,9,12,30}),"VACIO","7 y -","7-8","8-9","9-12","&gt;12","")</f>
        <v>VACIO</v>
      </c>
      <c r="AS693" s="166">
        <v>15</v>
      </c>
      <c r="AT693" s="178" t="str">
        <f>CHOOSE(MATCH(AS:AS,{0,0.1,30,80000000}),"VACIO","30 y -","30 y +","")</f>
        <v>30 y -</v>
      </c>
      <c r="AU693" s="166">
        <v>0.7</v>
      </c>
      <c r="AV693" s="236"/>
      <c r="AW693" s="178" t="str">
        <f>CHOOSE(MATCH(AV:AV,{0,0.1,30,80000000}),"VACIO","30 y -","30 y +","")</f>
        <v>VACIO</v>
      </c>
      <c r="AX693" s="242">
        <v>107</v>
      </c>
      <c r="AY693" s="178" t="str">
        <f ca="1">CHOOSE(MATCH(AX:AX,{0,1,15,30,45,60,80000000}),"VACIO","15 y -","15-29","30-44","45-59","60 y +","")</f>
        <v>60 y +</v>
      </c>
      <c r="AZ693" s="166" t="s">
        <v>63</v>
      </c>
      <c r="BA693" s="167"/>
      <c r="BB693" s="247" t="str">
        <f ca="1" t="shared" si="64"/>
        <v>No Vigente</v>
      </c>
      <c r="BC693" s="166"/>
      <c r="BD693" s="167">
        <v>43507</v>
      </c>
      <c r="BE693" s="167">
        <v>43556</v>
      </c>
      <c r="BF693" s="251" t="str">
        <f ca="1" t="shared" si="65"/>
        <v>pasivo</v>
      </c>
      <c r="BG693" s="208"/>
    </row>
    <row r="694" s="129" customFormat="1" ht="15" customHeight="1" spans="1:59">
      <c r="A694" s="256" t="s">
        <v>1820</v>
      </c>
      <c r="B694" s="166" t="s">
        <v>1821</v>
      </c>
      <c r="C694" s="166">
        <v>7150</v>
      </c>
      <c r="D694" s="167">
        <v>18130</v>
      </c>
      <c r="E694" s="175">
        <f ca="1" t="shared" si="66"/>
        <v>43990</v>
      </c>
      <c r="F694" s="176">
        <f ca="1" t="shared" si="61"/>
        <v>25860</v>
      </c>
      <c r="G694" s="177">
        <f ca="1" t="shared" si="62"/>
        <v>70</v>
      </c>
      <c r="H694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694" s="166">
        <v>1</v>
      </c>
      <c r="J694" s="167">
        <v>43501</v>
      </c>
      <c r="K694" s="166" t="s">
        <v>59</v>
      </c>
      <c r="L694" s="143" t="s">
        <v>60</v>
      </c>
      <c r="M694" s="166" t="s">
        <v>149</v>
      </c>
      <c r="N694" s="166" t="s">
        <v>62</v>
      </c>
      <c r="O694" s="166" t="s">
        <v>62</v>
      </c>
      <c r="P694" s="143" t="s">
        <v>63</v>
      </c>
      <c r="Q694" s="166" t="s">
        <v>63</v>
      </c>
      <c r="R694" s="166">
        <v>71</v>
      </c>
      <c r="S694" s="166">
        <v>70.5</v>
      </c>
      <c r="T694" s="143" t="s">
        <v>85</v>
      </c>
      <c r="U694" s="166">
        <v>128</v>
      </c>
      <c r="V694" s="178" t="str">
        <f>CHOOSE(MATCH(U:U,{0,1,140,150,160,800000000}),"VACIO","140 y -","140-150","150-160","&gt;160","")</f>
        <v>140 y -</v>
      </c>
      <c r="W694" s="166">
        <v>70</v>
      </c>
      <c r="X694" s="178" t="str">
        <f>CHOOSE(MATCH(W:W,{0,1,90,120,800000000}),"VACIO","90 y -","90-120","&gt;120","")</f>
        <v>90 y -</v>
      </c>
      <c r="Y694" s="166" t="s">
        <v>63</v>
      </c>
      <c r="Z694" s="166" t="s">
        <v>63</v>
      </c>
      <c r="AA694" s="166" t="s">
        <v>63</v>
      </c>
      <c r="AB694" s="166" t="s">
        <v>65</v>
      </c>
      <c r="AC694" s="166" t="s">
        <v>72</v>
      </c>
      <c r="AD694" s="208" t="s">
        <v>67</v>
      </c>
      <c r="AE694" s="209"/>
      <c r="AF694" s="209"/>
      <c r="AG694" s="227" t="s">
        <v>63</v>
      </c>
      <c r="AH694" s="227"/>
      <c r="AI694" s="209"/>
      <c r="AJ694" s="229">
        <v>116</v>
      </c>
      <c r="AK694" s="167">
        <v>43858</v>
      </c>
      <c r="AL694" s="166">
        <v>159</v>
      </c>
      <c r="AM694" s="166">
        <v>86</v>
      </c>
      <c r="AN694" s="178" t="str">
        <f>CHOOSE(MATCH(AM:AM,{0,1,100,800000000}),"VACIO","100 y -","100 y +","")</f>
        <v>100 y -</v>
      </c>
      <c r="AO694" s="166">
        <v>49</v>
      </c>
      <c r="AP694" s="166">
        <v>86</v>
      </c>
      <c r="AQ694" s="166"/>
      <c r="AR694" s="178" t="str">
        <f>CHOOSE(MATCH(AQ:AQ,{0,1,7,8,9,12,30}),"VACIO","7 y -","7-8","8-9","9-12","&gt;12","")</f>
        <v>VACIO</v>
      </c>
      <c r="AS694" s="166">
        <v>1</v>
      </c>
      <c r="AT694" s="178" t="str">
        <f>CHOOSE(MATCH(AS:AS,{0,0.1,30,80000000}),"VACIO","30 y -","30 y +","")</f>
        <v>30 y -</v>
      </c>
      <c r="AU694" s="166">
        <v>1.3</v>
      </c>
      <c r="AV694" s="236">
        <v>2.7</v>
      </c>
      <c r="AW694" s="178" t="str">
        <f>CHOOSE(MATCH(AV:AV,{0,0.1,30,80000000}),"VACIO","30 y -","30 y +","")</f>
        <v>30 y -</v>
      </c>
      <c r="AX694" s="242">
        <v>41</v>
      </c>
      <c r="AY694" s="178" t="str">
        <f ca="1">CHOOSE(MATCH(AX:AX,{0,1,15,30,45,60,80000000}),"VACIO","15 y -","15-29","30-44","45-59","60 y +","")</f>
        <v>30-44</v>
      </c>
      <c r="AZ694" s="166" t="s">
        <v>63</v>
      </c>
      <c r="BA694" s="167"/>
      <c r="BB694" s="247" t="str">
        <f ca="1" t="shared" si="64"/>
        <v>No Vigente</v>
      </c>
      <c r="BC694" s="166"/>
      <c r="BD694" s="167">
        <v>43858</v>
      </c>
      <c r="BE694" s="144">
        <v>43952</v>
      </c>
      <c r="BF694" s="251" t="str">
        <f ca="1" t="shared" si="65"/>
        <v>activo</v>
      </c>
      <c r="BG694" s="208"/>
    </row>
    <row r="695" s="52" customFormat="1" ht="15" customHeight="1" spans="1:59">
      <c r="A695" s="389" t="s">
        <v>1822</v>
      </c>
      <c r="B695" s="368" t="s">
        <v>1823</v>
      </c>
      <c r="C695" s="368">
        <v>969</v>
      </c>
      <c r="D695" s="390">
        <v>12038</v>
      </c>
      <c r="E695" s="175">
        <f ca="1" t="shared" si="66"/>
        <v>43990</v>
      </c>
      <c r="F695" s="176">
        <f ca="1" t="shared" si="61"/>
        <v>31952</v>
      </c>
      <c r="G695" s="64">
        <f ca="1" t="shared" si="62"/>
        <v>87</v>
      </c>
      <c r="H695" s="65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695" s="368">
        <v>1</v>
      </c>
      <c r="J695" s="390">
        <v>43508</v>
      </c>
      <c r="K695" s="368" t="s">
        <v>101</v>
      </c>
      <c r="L695" s="56" t="s">
        <v>70</v>
      </c>
      <c r="M695" s="368" t="s">
        <v>1824</v>
      </c>
      <c r="N695" s="368" t="s">
        <v>62</v>
      </c>
      <c r="O695" s="368" t="s">
        <v>62</v>
      </c>
      <c r="P695" s="56" t="s">
        <v>63</v>
      </c>
      <c r="Q695" s="368" t="s">
        <v>63</v>
      </c>
      <c r="R695" s="368">
        <v>77.5</v>
      </c>
      <c r="S695" s="368">
        <v>78</v>
      </c>
      <c r="T695" s="56" t="s">
        <v>85</v>
      </c>
      <c r="U695" s="368">
        <v>160</v>
      </c>
      <c r="V695" s="178" t="str">
        <f>CHOOSE(MATCH(U:U,{0,1,140,150,160,800000000}),"VACIO","140 y -","140-150","150-160","&gt;160","")</f>
        <v>&gt;160</v>
      </c>
      <c r="W695" s="368">
        <v>80</v>
      </c>
      <c r="X695" s="178" t="str">
        <f>CHOOSE(MATCH(W:W,{0,1,90,120,800000000}),"VACIO","90 y -","90-120","&gt;120","")</f>
        <v>90 y -</v>
      </c>
      <c r="Y695" s="368" t="s">
        <v>65</v>
      </c>
      <c r="Z695" s="368" t="s">
        <v>65</v>
      </c>
      <c r="AA695" s="368" t="s">
        <v>65</v>
      </c>
      <c r="AB695" s="368" t="s">
        <v>65</v>
      </c>
      <c r="AC695" s="368" t="s">
        <v>72</v>
      </c>
      <c r="AD695" s="307" t="s">
        <v>73</v>
      </c>
      <c r="AE695" s="393"/>
      <c r="AF695" s="393"/>
      <c r="AG695" s="394" t="s">
        <v>63</v>
      </c>
      <c r="AH695" s="394"/>
      <c r="AI695" s="393"/>
      <c r="AJ695" s="395"/>
      <c r="AK695" s="368"/>
      <c r="AL695" s="368"/>
      <c r="AM695" s="368"/>
      <c r="AN695" s="178" t="str">
        <f>CHOOSE(MATCH(AM:AM,{0,1,100,800000000}),"VACIO","100 y -","100 y +","")</f>
        <v>VACIO</v>
      </c>
      <c r="AO695" s="368"/>
      <c r="AP695" s="368"/>
      <c r="AQ695" s="368"/>
      <c r="AR695" s="178" t="str">
        <f>CHOOSE(MATCH(AQ:AQ,{0,1,7,8,9,12,30}),"VACIO","7 y -","7-8","8-9","9-12","&gt;12","")</f>
        <v>VACIO</v>
      </c>
      <c r="AS695" s="368"/>
      <c r="AT695" s="178" t="str">
        <f>CHOOSE(MATCH(AS:AS,{0,0.1,30,80000000}),"VACIO","30 y -","30 y +","")</f>
        <v>VACIO</v>
      </c>
      <c r="AU695" s="368"/>
      <c r="AV695" s="81"/>
      <c r="AW695" s="178" t="str">
        <f>CHOOSE(MATCH(AV:AV,{0,0.1,30,80000000}),"VACIO","30 y -","30 y +","")</f>
        <v>VACIO</v>
      </c>
      <c r="AX695" s="83"/>
      <c r="AY695" s="178" t="str">
        <f ca="1">CHOOSE(MATCH(AX:AX,{0,1,15,30,45,60,80000000}),"VACIO","15 y -","15-29","30-44","45-59","60 y +","")</f>
        <v>VACIO</v>
      </c>
      <c r="AZ695" s="368" t="s">
        <v>63</v>
      </c>
      <c r="BA695" s="390"/>
      <c r="BB695" s="85" t="str">
        <f ca="1" t="shared" si="64"/>
        <v>No Vigente</v>
      </c>
      <c r="BC695" s="368"/>
      <c r="BD695" s="390">
        <v>43544</v>
      </c>
      <c r="BE695" s="390">
        <v>43709</v>
      </c>
      <c r="BF695" s="252" t="str">
        <f ca="1" t="shared" si="65"/>
        <v>activo</v>
      </c>
      <c r="BG695" s="307" t="s">
        <v>1825</v>
      </c>
    </row>
    <row r="696" s="129" customFormat="1" ht="15" customHeight="1" spans="1:59">
      <c r="A696" s="256" t="s">
        <v>1826</v>
      </c>
      <c r="B696" s="166" t="s">
        <v>1827</v>
      </c>
      <c r="C696" s="166">
        <v>7422</v>
      </c>
      <c r="D696" s="167">
        <v>31710</v>
      </c>
      <c r="E696" s="175">
        <f ca="1" t="shared" si="66"/>
        <v>43990</v>
      </c>
      <c r="F696" s="176">
        <f ca="1" t="shared" si="61"/>
        <v>12280</v>
      </c>
      <c r="G696" s="177">
        <f ca="1" t="shared" si="62"/>
        <v>33</v>
      </c>
      <c r="H696" s="178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696" s="166">
        <v>1</v>
      </c>
      <c r="J696" s="167">
        <v>43508</v>
      </c>
      <c r="K696" s="166" t="s">
        <v>101</v>
      </c>
      <c r="L696" s="143" t="s">
        <v>60</v>
      </c>
      <c r="M696" s="166"/>
      <c r="N696" s="166" t="s">
        <v>62</v>
      </c>
      <c r="O696" s="166" t="s">
        <v>62</v>
      </c>
      <c r="P696" s="143" t="s">
        <v>63</v>
      </c>
      <c r="Q696" s="166" t="s">
        <v>63</v>
      </c>
      <c r="R696" s="166">
        <v>70</v>
      </c>
      <c r="S696" s="166">
        <v>70.4</v>
      </c>
      <c r="T696" s="143" t="s">
        <v>85</v>
      </c>
      <c r="U696" s="166">
        <v>150</v>
      </c>
      <c r="V696" s="178" t="str">
        <f>CHOOSE(MATCH(U:U,{0,1,140,150,160,800000000}),"VACIO","140 y -","140-150","150-160","&gt;160","")</f>
        <v>150-160</v>
      </c>
      <c r="W696" s="166">
        <v>100</v>
      </c>
      <c r="X696" s="178" t="str">
        <f>CHOOSE(MATCH(W:W,{0,1,90,120,800000000}),"VACIO","90 y -","90-120","&gt;120","")</f>
        <v>90-120</v>
      </c>
      <c r="Y696" s="166" t="s">
        <v>63</v>
      </c>
      <c r="Z696" s="166" t="s">
        <v>65</v>
      </c>
      <c r="AA696" s="166" t="s">
        <v>63</v>
      </c>
      <c r="AB696" s="166" t="s">
        <v>63</v>
      </c>
      <c r="AC696" s="166" t="s">
        <v>66</v>
      </c>
      <c r="AD696" s="208" t="s">
        <v>74</v>
      </c>
      <c r="AE696" s="209"/>
      <c r="AF696" s="209"/>
      <c r="AG696" s="227" t="s">
        <v>63</v>
      </c>
      <c r="AH696" s="227"/>
      <c r="AI696" s="209"/>
      <c r="AJ696" s="229">
        <v>78</v>
      </c>
      <c r="AK696" s="167">
        <v>43508</v>
      </c>
      <c r="AL696" s="166">
        <v>181</v>
      </c>
      <c r="AM696" s="166">
        <v>97</v>
      </c>
      <c r="AN696" s="178" t="str">
        <f>CHOOSE(MATCH(AM:AM,{0,1,100,800000000}),"VACIO","100 y -","100 y +","")</f>
        <v>100 y -</v>
      </c>
      <c r="AO696" s="166">
        <v>64</v>
      </c>
      <c r="AP696" s="166">
        <v>98</v>
      </c>
      <c r="AQ696" s="166"/>
      <c r="AR696" s="178" t="str">
        <f>CHOOSE(MATCH(AQ:AQ,{0,1,7,8,9,12,30}),"VACIO","7 y -","7-8","8-9","9-12","&gt;12","")</f>
        <v>VACIO</v>
      </c>
      <c r="AS696" s="166">
        <v>57</v>
      </c>
      <c r="AT696" s="178" t="str">
        <f>CHOOSE(MATCH(AS:AS,{0,0.1,30,80000000}),"VACIO","30 y -","30 y +","")</f>
        <v>30 y +</v>
      </c>
      <c r="AU696" s="166">
        <v>0.9</v>
      </c>
      <c r="AV696" s="236"/>
      <c r="AW696" s="178" t="str">
        <f>CHOOSE(MATCH(AV:AV,{0,0.1,30,80000000}),"VACIO","30 y -","30 y +","")</f>
        <v>VACIO</v>
      </c>
      <c r="AX696" s="242">
        <v>46</v>
      </c>
      <c r="AY696" s="178" t="str">
        <f ca="1">CHOOSE(MATCH(AX:AX,{0,1,15,30,45,60,80000000}),"VACIO","15 y -","15-29","30-44","45-59","60 y +","")</f>
        <v>45-59</v>
      </c>
      <c r="AZ696" s="166" t="s">
        <v>63</v>
      </c>
      <c r="BA696" s="167"/>
      <c r="BB696" s="247" t="str">
        <f ca="1" t="shared" si="64"/>
        <v>No Vigente</v>
      </c>
      <c r="BC696" s="166"/>
      <c r="BD696" s="167">
        <v>43522</v>
      </c>
      <c r="BE696" s="167">
        <v>43678</v>
      </c>
      <c r="BF696" s="251" t="str">
        <f ca="1" t="shared" si="65"/>
        <v>activo</v>
      </c>
      <c r="BG696" s="208"/>
    </row>
    <row r="697" s="129" customFormat="1" ht="15" customHeight="1" spans="1:59">
      <c r="A697" s="256" t="s">
        <v>1828</v>
      </c>
      <c r="B697" s="166" t="s">
        <v>1829</v>
      </c>
      <c r="C697" s="166">
        <v>6406</v>
      </c>
      <c r="D697" s="167">
        <v>24627</v>
      </c>
      <c r="E697" s="175">
        <f ca="1" t="shared" si="66"/>
        <v>43990</v>
      </c>
      <c r="F697" s="176">
        <f ca="1" t="shared" si="61"/>
        <v>19363</v>
      </c>
      <c r="G697" s="177">
        <f ca="1" t="shared" si="62"/>
        <v>53</v>
      </c>
      <c r="H69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697" s="166">
        <v>1</v>
      </c>
      <c r="J697" s="167">
        <v>43508</v>
      </c>
      <c r="K697" s="166" t="s">
        <v>59</v>
      </c>
      <c r="L697" s="143" t="s">
        <v>60</v>
      </c>
      <c r="M697" s="166"/>
      <c r="N697" s="166" t="s">
        <v>62</v>
      </c>
      <c r="O697" s="166" t="s">
        <v>62</v>
      </c>
      <c r="P697" s="143" t="s">
        <v>63</v>
      </c>
      <c r="Q697" s="166" t="s">
        <v>63</v>
      </c>
      <c r="R697" s="166">
        <v>81.5</v>
      </c>
      <c r="S697" s="166">
        <v>81.5</v>
      </c>
      <c r="T697" s="143" t="s">
        <v>85</v>
      </c>
      <c r="U697" s="166">
        <v>100</v>
      </c>
      <c r="V697" s="178" t="str">
        <f>CHOOSE(MATCH(U:U,{0,1,140,150,160,800000000}),"VACIO","140 y -","140-150","150-160","&gt;160","")</f>
        <v>140 y -</v>
      </c>
      <c r="W697" s="166">
        <v>68</v>
      </c>
      <c r="X697" s="178" t="str">
        <f>CHOOSE(MATCH(W:W,{0,1,90,120,800000000}),"VACIO","90 y -","90-120","&gt;120","")</f>
        <v>90 y -</v>
      </c>
      <c r="Y697" s="166" t="s">
        <v>63</v>
      </c>
      <c r="Z697" s="166" t="s">
        <v>65</v>
      </c>
      <c r="AA697" s="166" t="s">
        <v>63</v>
      </c>
      <c r="AB697" s="166" t="s">
        <v>65</v>
      </c>
      <c r="AC697" s="166" t="s">
        <v>72</v>
      </c>
      <c r="AD697" s="208" t="s">
        <v>74</v>
      </c>
      <c r="AE697" s="209"/>
      <c r="AF697" s="209"/>
      <c r="AG697" s="227" t="s">
        <v>63</v>
      </c>
      <c r="AH697" s="227"/>
      <c r="AI697" s="209"/>
      <c r="AJ697" s="229">
        <v>80</v>
      </c>
      <c r="AK697" s="167">
        <v>43500</v>
      </c>
      <c r="AL697" s="166">
        <v>236</v>
      </c>
      <c r="AM697" s="166">
        <v>162</v>
      </c>
      <c r="AN697" s="178" t="str">
        <f>CHOOSE(MATCH(AM:AM,{0,1,100,800000000}),"VACIO","100 y -","100 y +","")</f>
        <v>100 y +</v>
      </c>
      <c r="AO697" s="166">
        <v>46</v>
      </c>
      <c r="AP697" s="166">
        <v>140</v>
      </c>
      <c r="AQ697" s="166"/>
      <c r="AR697" s="178" t="str">
        <f>CHOOSE(MATCH(AQ:AQ,{0,1,7,8,9,12,30}),"VACIO","7 y -","7-8","8-9","9-12","&gt;12","")</f>
        <v>VACIO</v>
      </c>
      <c r="AS697" s="166">
        <v>1</v>
      </c>
      <c r="AT697" s="178" t="str">
        <f>CHOOSE(MATCH(AS:AS,{0,0.1,30,80000000}),"VACIO","30 y -","30 y +","")</f>
        <v>30 y -</v>
      </c>
      <c r="AU697" s="166">
        <v>0.8</v>
      </c>
      <c r="AV697" s="236"/>
      <c r="AW697" s="178" t="str">
        <f>CHOOSE(MATCH(AV:AV,{0,0.1,30,80000000}),"VACIO","30 y -","30 y +","")</f>
        <v>VACIO</v>
      </c>
      <c r="AX697" s="242">
        <v>85</v>
      </c>
      <c r="AY697" s="178" t="str">
        <f ca="1">CHOOSE(MATCH(AX:AX,{0,1,15,30,45,60,80000000}),"VACIO","15 y -","15-29","30-44","45-59","60 y +","")</f>
        <v>60 y +</v>
      </c>
      <c r="AZ697" s="166" t="s">
        <v>63</v>
      </c>
      <c r="BA697" s="167"/>
      <c r="BB697" s="247" t="str">
        <f ca="1" t="shared" si="64"/>
        <v>No Vigente</v>
      </c>
      <c r="BC697" s="166"/>
      <c r="BD697" s="167">
        <v>43508</v>
      </c>
      <c r="BE697" s="167">
        <v>43678</v>
      </c>
      <c r="BF697" s="251" t="str">
        <f ca="1" t="shared" si="65"/>
        <v>activo</v>
      </c>
      <c r="BG697" s="208"/>
    </row>
    <row r="698" s="129" customFormat="1" ht="15" customHeight="1" spans="1:59">
      <c r="A698" s="256" t="s">
        <v>1830</v>
      </c>
      <c r="B698" s="166" t="s">
        <v>1831</v>
      </c>
      <c r="C698" s="166">
        <v>333</v>
      </c>
      <c r="D698" s="167">
        <v>18231</v>
      </c>
      <c r="E698" s="175">
        <f ca="1" t="shared" si="66"/>
        <v>43990</v>
      </c>
      <c r="F698" s="176">
        <f ca="1" t="shared" si="61"/>
        <v>25759</v>
      </c>
      <c r="G698" s="177">
        <f ca="1" t="shared" si="62"/>
        <v>70</v>
      </c>
      <c r="H69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698" s="166">
        <v>1</v>
      </c>
      <c r="J698" s="167">
        <v>43496</v>
      </c>
      <c r="K698" s="166" t="s">
        <v>101</v>
      </c>
      <c r="L698" s="143" t="s">
        <v>102</v>
      </c>
      <c r="M698" s="166"/>
      <c r="N698" s="166" t="s">
        <v>62</v>
      </c>
      <c r="O698" s="166" t="s">
        <v>62</v>
      </c>
      <c r="P698" s="143" t="s">
        <v>65</v>
      </c>
      <c r="Q698" s="166" t="s">
        <v>63</v>
      </c>
      <c r="R698" s="166">
        <v>109</v>
      </c>
      <c r="S698" s="166">
        <v>92</v>
      </c>
      <c r="T698" s="143" t="s">
        <v>64</v>
      </c>
      <c r="U698" s="166">
        <v>130</v>
      </c>
      <c r="V698" s="178" t="str">
        <f>CHOOSE(MATCH(U:U,{0,1,140,150,160,800000000}),"VACIO","140 y -","140-150","150-160","&gt;160","")</f>
        <v>140 y -</v>
      </c>
      <c r="W698" s="166">
        <v>80</v>
      </c>
      <c r="X698" s="178" t="str">
        <f>CHOOSE(MATCH(W:W,{0,1,90,120,800000000}),"VACIO","90 y -","90-120","&gt;120","")</f>
        <v>90 y -</v>
      </c>
      <c r="Y698" s="166" t="s">
        <v>63</v>
      </c>
      <c r="Z698" s="166" t="s">
        <v>65</v>
      </c>
      <c r="AA698" s="166" t="s">
        <v>63</v>
      </c>
      <c r="AB698" s="166" t="s">
        <v>65</v>
      </c>
      <c r="AC698" s="166" t="s">
        <v>72</v>
      </c>
      <c r="AD698" s="208" t="s">
        <v>73</v>
      </c>
      <c r="AE698" s="228">
        <v>43579</v>
      </c>
      <c r="AF698" s="209" t="s">
        <v>74</v>
      </c>
      <c r="AG698" s="227" t="s">
        <v>63</v>
      </c>
      <c r="AH698" s="227" t="s">
        <v>1507</v>
      </c>
      <c r="AI698" s="228">
        <v>43496</v>
      </c>
      <c r="AJ698" s="229">
        <v>371</v>
      </c>
      <c r="AK698" s="167">
        <v>43900</v>
      </c>
      <c r="AL698" s="166">
        <v>149</v>
      </c>
      <c r="AM698" s="166">
        <v>69</v>
      </c>
      <c r="AN698" s="178" t="str">
        <f>CHOOSE(MATCH(AM:AM,{0,1,100,800000000}),"VACIO","100 y -","100 y +","")</f>
        <v>100 y -</v>
      </c>
      <c r="AO698" s="166">
        <v>36</v>
      </c>
      <c r="AP698" s="166">
        <v>214</v>
      </c>
      <c r="AQ698" s="166">
        <v>12.9</v>
      </c>
      <c r="AR698" s="178" t="str">
        <f>CHOOSE(MATCH(AQ:AQ,{0,1,7,8,9,12,30}),"VACIO","7 y -","7-8","8-9","9-12","&gt;12","")</f>
        <v>&gt;12</v>
      </c>
      <c r="AS698" s="166">
        <v>332</v>
      </c>
      <c r="AT698" s="178" t="str">
        <f>CHOOSE(MATCH(AS:AS,{0,0.1,30,80000000}),"VACIO","30 y -","30 y +","")</f>
        <v>30 y +</v>
      </c>
      <c r="AU698" s="166">
        <v>0.9</v>
      </c>
      <c r="AV698" s="236">
        <v>82</v>
      </c>
      <c r="AW698" s="178" t="str">
        <f>CHOOSE(MATCH(AV:AV,{0,0.1,30,80000000}),"VACIO","30 y -","30 y +","")</f>
        <v>30 y +</v>
      </c>
      <c r="AX698" s="242">
        <v>86</v>
      </c>
      <c r="AY698" s="178" t="str">
        <f ca="1">CHOOSE(MATCH(AX:AX,{0,1,15,30,45,60,80000000}),"VACIO","15 y -","15-29","30-44","45-59","60 y +","")</f>
        <v>60 y +</v>
      </c>
      <c r="AZ698" s="166"/>
      <c r="BA698" s="167"/>
      <c r="BB698" s="247" t="str">
        <f ca="1" t="shared" si="64"/>
        <v>No Vigente</v>
      </c>
      <c r="BC698" s="166"/>
      <c r="BD698" s="167">
        <v>43913</v>
      </c>
      <c r="BE698" s="167">
        <v>44035</v>
      </c>
      <c r="BF698" s="251" t="str">
        <f ca="1" t="shared" si="65"/>
        <v>activo</v>
      </c>
      <c r="BG698" s="208"/>
    </row>
    <row r="699" s="129" customFormat="1" ht="15" customHeight="1" spans="1:59">
      <c r="A699" s="256" t="s">
        <v>1832</v>
      </c>
      <c r="B699" s="166" t="s">
        <v>1833</v>
      </c>
      <c r="C699" s="166">
        <v>7393</v>
      </c>
      <c r="D699" s="167">
        <v>20058</v>
      </c>
      <c r="E699" s="175">
        <f ca="1" t="shared" si="66"/>
        <v>43990</v>
      </c>
      <c r="F699" s="176">
        <f ca="1" t="shared" si="61"/>
        <v>23932</v>
      </c>
      <c r="G699" s="177">
        <f ca="1" t="shared" si="62"/>
        <v>65</v>
      </c>
      <c r="H69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699" s="166">
        <v>1</v>
      </c>
      <c r="J699" s="167">
        <v>43511</v>
      </c>
      <c r="K699" s="166" t="s">
        <v>59</v>
      </c>
      <c r="L699" s="143" t="s">
        <v>102</v>
      </c>
      <c r="M699" s="166" t="s">
        <v>149</v>
      </c>
      <c r="N699" s="166" t="s">
        <v>62</v>
      </c>
      <c r="O699" s="166" t="s">
        <v>62</v>
      </c>
      <c r="P699" s="143" t="s">
        <v>63</v>
      </c>
      <c r="Q699" s="166" t="s">
        <v>63</v>
      </c>
      <c r="R699" s="166">
        <v>56.2</v>
      </c>
      <c r="S699" s="166">
        <v>57</v>
      </c>
      <c r="T699" s="143" t="s">
        <v>76</v>
      </c>
      <c r="U699" s="166">
        <v>140</v>
      </c>
      <c r="V699" s="178" t="str">
        <f>CHOOSE(MATCH(U:U,{0,1,140,150,160,800000000}),"VACIO","140 y -","140-150","150-160","&gt;160","")</f>
        <v>140-150</v>
      </c>
      <c r="W699" s="166">
        <v>60</v>
      </c>
      <c r="X699" s="178" t="str">
        <f>CHOOSE(MATCH(W:W,{0,1,90,120,800000000}),"VACIO","90 y -","90-120","&gt;120","")</f>
        <v>90 y -</v>
      </c>
      <c r="Y699" s="166" t="s">
        <v>65</v>
      </c>
      <c r="Z699" s="166" t="s">
        <v>65</v>
      </c>
      <c r="AA699" s="166" t="s">
        <v>65</v>
      </c>
      <c r="AB699" s="166" t="s">
        <v>65</v>
      </c>
      <c r="AC699" s="166" t="s">
        <v>66</v>
      </c>
      <c r="AD699" s="208" t="s">
        <v>73</v>
      </c>
      <c r="AE699" s="228">
        <v>43825</v>
      </c>
      <c r="AF699" s="209" t="s">
        <v>73</v>
      </c>
      <c r="AG699" s="227" t="s">
        <v>63</v>
      </c>
      <c r="AH699" s="227" t="s">
        <v>1834</v>
      </c>
      <c r="AI699" s="228">
        <v>43873</v>
      </c>
      <c r="AJ699" s="229">
        <v>356</v>
      </c>
      <c r="AK699" s="167">
        <v>43853</v>
      </c>
      <c r="AL699" s="166">
        <v>198</v>
      </c>
      <c r="AM699" s="166">
        <v>112</v>
      </c>
      <c r="AN699" s="178" t="str">
        <f>CHOOSE(MATCH(AM:AM,{0,1,100,800000000}),"VACIO","100 y -","100 y +","")</f>
        <v>100 y +</v>
      </c>
      <c r="AO699" s="166">
        <v>34</v>
      </c>
      <c r="AP699" s="166">
        <v>254</v>
      </c>
      <c r="AQ699" s="166">
        <v>11.3</v>
      </c>
      <c r="AR699" s="178" t="str">
        <f>CHOOSE(MATCH(AQ:AQ,{0,1,7,8,9,12,30}),"VACIO","7 y -","7-8","8-9","9-12","&gt;12","")</f>
        <v>9-12</v>
      </c>
      <c r="AS699" s="166">
        <v>500</v>
      </c>
      <c r="AT699" s="178" t="str">
        <f>CHOOSE(MATCH(AS:AS,{0,0.1,30,80000000}),"VACIO","30 y -","30 y +","")</f>
        <v>30 y +</v>
      </c>
      <c r="AU699" s="166">
        <v>0.6</v>
      </c>
      <c r="AV699" s="236">
        <v>1267</v>
      </c>
      <c r="AW699" s="178" t="str">
        <f>CHOOSE(MATCH(AV:AV,{0,0.1,30,80000000}),"VACIO","30 y -","30 y +","")</f>
        <v>30 y +</v>
      </c>
      <c r="AX699" s="242">
        <v>95</v>
      </c>
      <c r="AY699" s="178" t="str">
        <f ca="1">CHOOSE(MATCH(AX:AX,{0,1,15,30,45,60,80000000}),"VACIO","15 y -","15-29","30-44","45-59","60 y +","")</f>
        <v>60 y +</v>
      </c>
      <c r="AZ699" s="166" t="s">
        <v>155</v>
      </c>
      <c r="BA699" s="167"/>
      <c r="BB699" s="247" t="str">
        <f ca="1" t="shared" si="64"/>
        <v>No Vigente</v>
      </c>
      <c r="BC699" s="166"/>
      <c r="BD699" s="167">
        <v>43909</v>
      </c>
      <c r="BE699" s="167">
        <v>44013</v>
      </c>
      <c r="BF699" s="251" t="str">
        <f ca="1" t="shared" si="65"/>
        <v>activo</v>
      </c>
      <c r="BG699" s="208"/>
    </row>
    <row r="700" s="129" customFormat="1" ht="15" customHeight="1" spans="1:59">
      <c r="A700" s="256" t="s">
        <v>1835</v>
      </c>
      <c r="B700" s="166" t="s">
        <v>1836</v>
      </c>
      <c r="C700" s="166">
        <v>687</v>
      </c>
      <c r="D700" s="167">
        <v>19252</v>
      </c>
      <c r="E700" s="175">
        <f ca="1" t="shared" si="66"/>
        <v>43990</v>
      </c>
      <c r="F700" s="176">
        <f ca="1" t="shared" si="61"/>
        <v>24738</v>
      </c>
      <c r="G700" s="177">
        <f ca="1" t="shared" si="62"/>
        <v>67</v>
      </c>
      <c r="H70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00" s="166">
        <v>1</v>
      </c>
      <c r="J700" s="167">
        <v>43515</v>
      </c>
      <c r="K700" s="166" t="s">
        <v>101</v>
      </c>
      <c r="L700" s="143" t="s">
        <v>60</v>
      </c>
      <c r="M700" s="166" t="s">
        <v>149</v>
      </c>
      <c r="N700" s="166" t="s">
        <v>62</v>
      </c>
      <c r="O700" s="166" t="s">
        <v>62</v>
      </c>
      <c r="P700" s="143" t="s">
        <v>63</v>
      </c>
      <c r="Q700" s="166" t="s">
        <v>63</v>
      </c>
      <c r="R700" s="166">
        <v>74.5</v>
      </c>
      <c r="S700" s="166">
        <v>74</v>
      </c>
      <c r="T700" s="143" t="s">
        <v>76</v>
      </c>
      <c r="U700" s="166">
        <v>122</v>
      </c>
      <c r="V700" s="178" t="str">
        <f>CHOOSE(MATCH(U:U,{0,1,140,150,160,800000000}),"VACIO","140 y -","140-150","150-160","&gt;160","")</f>
        <v>140 y -</v>
      </c>
      <c r="W700" s="166">
        <v>80</v>
      </c>
      <c r="X700" s="178" t="str">
        <f>CHOOSE(MATCH(W:W,{0,1,90,120,800000000}),"VACIO","90 y -","90-120","&gt;120","")</f>
        <v>90 y -</v>
      </c>
      <c r="Y700" s="166" t="s">
        <v>63</v>
      </c>
      <c r="Z700" s="166" t="s">
        <v>65</v>
      </c>
      <c r="AA700" s="166" t="s">
        <v>63</v>
      </c>
      <c r="AB700" s="166" t="s">
        <v>63</v>
      </c>
      <c r="AC700" s="166" t="s">
        <v>66</v>
      </c>
      <c r="AD700" s="208" t="s">
        <v>73</v>
      </c>
      <c r="AE700" s="209"/>
      <c r="AF700" s="209"/>
      <c r="AG700" s="227" t="s">
        <v>63</v>
      </c>
      <c r="AH700" s="227" t="s">
        <v>1793</v>
      </c>
      <c r="AI700" s="228">
        <v>43836</v>
      </c>
      <c r="AJ700" s="229">
        <v>81</v>
      </c>
      <c r="AK700" s="167">
        <v>43861</v>
      </c>
      <c r="AL700" s="166">
        <v>112</v>
      </c>
      <c r="AM700" s="166">
        <v>49</v>
      </c>
      <c r="AN700" s="178" t="str">
        <f>CHOOSE(MATCH(AM:AM,{0,1,100,800000000}),"VACIO","100 y -","100 y +","")</f>
        <v>100 y -</v>
      </c>
      <c r="AO700" s="166">
        <v>43</v>
      </c>
      <c r="AP700" s="166">
        <v>93</v>
      </c>
      <c r="AQ700" s="166">
        <v>5.8</v>
      </c>
      <c r="AR700" s="178" t="str">
        <f>CHOOSE(MATCH(AQ:AQ,{0,1,7,8,9,12,30}),"VACIO","7 y -","7-8","8-9","9-12","&gt;12","")</f>
        <v>7 y -</v>
      </c>
      <c r="AS700" s="166">
        <v>40</v>
      </c>
      <c r="AT700" s="178" t="str">
        <f>CHOOSE(MATCH(AS:AS,{0,0.1,30,80000000}),"VACIO","30 y -","30 y +","")</f>
        <v>30 y +</v>
      </c>
      <c r="AU700" s="166">
        <v>0.9</v>
      </c>
      <c r="AV700" s="236"/>
      <c r="AW700" s="178" t="str">
        <f>CHOOSE(MATCH(AV:AV,{0,0.1,30,80000000}),"VACIO","30 y -","30 y +","")</f>
        <v>VACIO</v>
      </c>
      <c r="AX700" s="242">
        <v>88</v>
      </c>
      <c r="AY700" s="178" t="str">
        <f ca="1">CHOOSE(MATCH(AX:AX,{0,1,15,30,45,60,80000000}),"VACIO","15 y -","15-29","30-44","45-59","60 y +","")</f>
        <v>60 y +</v>
      </c>
      <c r="AZ700" s="166" t="s">
        <v>155</v>
      </c>
      <c r="BA700" s="167"/>
      <c r="BB700" s="247" t="str">
        <f ca="1" t="shared" si="64"/>
        <v>No Vigente</v>
      </c>
      <c r="BC700" s="166"/>
      <c r="BD700" s="167">
        <v>43879</v>
      </c>
      <c r="BE700" s="167">
        <v>44044</v>
      </c>
      <c r="BF700" s="251" t="str">
        <f ca="1" t="shared" si="65"/>
        <v>activo</v>
      </c>
      <c r="BG700" s="208"/>
    </row>
    <row r="701" s="129" customFormat="1" ht="15" customHeight="1" spans="1:59">
      <c r="A701" s="256" t="s">
        <v>1837</v>
      </c>
      <c r="B701" s="166" t="s">
        <v>1838</v>
      </c>
      <c r="C701" s="166">
        <v>7396</v>
      </c>
      <c r="D701" s="167">
        <v>24407</v>
      </c>
      <c r="E701" s="175">
        <f ca="1" t="shared" si="66"/>
        <v>43990</v>
      </c>
      <c r="F701" s="176">
        <f ca="1" t="shared" si="61"/>
        <v>19583</v>
      </c>
      <c r="G701" s="177">
        <f ca="1" t="shared" si="62"/>
        <v>53</v>
      </c>
      <c r="H701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01" s="166">
        <v>1</v>
      </c>
      <c r="J701" s="167">
        <v>43518</v>
      </c>
      <c r="K701" s="166" t="s">
        <v>101</v>
      </c>
      <c r="L701" s="143" t="s">
        <v>102</v>
      </c>
      <c r="M701" s="166"/>
      <c r="N701" s="166" t="s">
        <v>62</v>
      </c>
      <c r="O701" s="166" t="s">
        <v>62</v>
      </c>
      <c r="P701" s="143" t="s">
        <v>63</v>
      </c>
      <c r="Q701" s="166" t="s">
        <v>63</v>
      </c>
      <c r="R701" s="166">
        <v>76</v>
      </c>
      <c r="S701" s="166">
        <v>76</v>
      </c>
      <c r="T701" s="143" t="s">
        <v>85</v>
      </c>
      <c r="U701" s="166">
        <v>130</v>
      </c>
      <c r="V701" s="178" t="str">
        <f>CHOOSE(MATCH(U:U,{0;1;140;150;160;800000000}),"VACIO","140 y -","140-150","150-160","&gt;160","")</f>
        <v>140 y -</v>
      </c>
      <c r="W701" s="166">
        <v>90</v>
      </c>
      <c r="X701" s="178" t="str">
        <f>CHOOSE(MATCH(W:W,{0,1,90,120,800000000}),"VACIO","90 y -","90-120","&gt;120","")</f>
        <v>90-120</v>
      </c>
      <c r="Y701" s="166" t="s">
        <v>63</v>
      </c>
      <c r="Z701" s="166" t="s">
        <v>65</v>
      </c>
      <c r="AA701" s="166" t="s">
        <v>65</v>
      </c>
      <c r="AB701" s="166" t="s">
        <v>63</v>
      </c>
      <c r="AC701" s="166" t="s">
        <v>66</v>
      </c>
      <c r="AD701" s="208" t="s">
        <v>73</v>
      </c>
      <c r="AE701" s="228">
        <v>43480</v>
      </c>
      <c r="AF701" s="209" t="s">
        <v>74</v>
      </c>
      <c r="AG701" s="227" t="s">
        <v>63</v>
      </c>
      <c r="AH701" s="227"/>
      <c r="AI701" s="209"/>
      <c r="AJ701" s="229">
        <v>210</v>
      </c>
      <c r="AK701" s="167">
        <v>43518</v>
      </c>
      <c r="AL701" s="166">
        <v>178</v>
      </c>
      <c r="AM701" s="166">
        <v>114</v>
      </c>
      <c r="AN701" s="178" t="str">
        <f>CHOOSE(MATCH(AM:AM,{0,1,100,800000000}),"VACIO","100 y -","100 y +","")</f>
        <v>100 y +</v>
      </c>
      <c r="AO701" s="166">
        <v>37</v>
      </c>
      <c r="AP701" s="166">
        <v>84</v>
      </c>
      <c r="AQ701" s="166"/>
      <c r="AR701" s="178" t="str">
        <f>CHOOSE(MATCH(AQ:AQ,{0,1,7,8,9,12,30}),"VACIO","7 y -","7-8","8-9","9-12","&gt;12","")</f>
        <v>VACIO</v>
      </c>
      <c r="AS701" s="166">
        <v>73</v>
      </c>
      <c r="AT701" s="178" t="str">
        <f>CHOOSE(MATCH(AS:AS,{0,0.1,30,80000000}),"VACIO","30 y -","30 y +","")</f>
        <v>30 y +</v>
      </c>
      <c r="AU701" s="166">
        <v>0.7</v>
      </c>
      <c r="AV701" s="236"/>
      <c r="AW701" s="178" t="str">
        <f>CHOOSE(MATCH(AV:AV,{0,0.1,30,80000000}),"VACIO","30 y -","30 y +","")</f>
        <v>VACIO</v>
      </c>
      <c r="AX701" s="242">
        <v>108</v>
      </c>
      <c r="AY701" s="178" t="str">
        <f ca="1">CHOOSE(MATCH(AX:AX,{0;1;15;30;45;60;80000000}),"VACIO","15 y -","15-29","30-44","45-59","60 y +","")</f>
        <v>60 y +</v>
      </c>
      <c r="AZ701" s="166" t="s">
        <v>76</v>
      </c>
      <c r="BA701" s="167"/>
      <c r="BB701" s="247" t="str">
        <f ca="1" t="shared" si="64"/>
        <v>No Vigente</v>
      </c>
      <c r="BC701" s="166"/>
      <c r="BD701" s="167">
        <v>43518</v>
      </c>
      <c r="BE701" s="167">
        <v>43647</v>
      </c>
      <c r="BF701" s="251" t="str">
        <f ca="1" t="shared" si="65"/>
        <v>activo</v>
      </c>
      <c r="BG701" s="208"/>
    </row>
    <row r="702" s="129" customFormat="1" ht="15" customHeight="1" spans="1:59">
      <c r="A702" s="256" t="s">
        <v>1839</v>
      </c>
      <c r="B702" s="166" t="s">
        <v>1840</v>
      </c>
      <c r="C702" s="166">
        <v>7432</v>
      </c>
      <c r="D702" s="167">
        <v>20979</v>
      </c>
      <c r="E702" s="175">
        <f ca="1" t="shared" si="66"/>
        <v>43990</v>
      </c>
      <c r="F702" s="176">
        <f ca="1" t="shared" si="61"/>
        <v>23011</v>
      </c>
      <c r="G702" s="177">
        <f ca="1" t="shared" si="62"/>
        <v>63</v>
      </c>
      <c r="H70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02" s="166">
        <v>1</v>
      </c>
      <c r="J702" s="167">
        <v>43542</v>
      </c>
      <c r="K702" s="166" t="s">
        <v>59</v>
      </c>
      <c r="L702" s="166" t="s">
        <v>60</v>
      </c>
      <c r="M702" s="166" t="s">
        <v>61</v>
      </c>
      <c r="N702" s="166" t="s">
        <v>62</v>
      </c>
      <c r="O702" s="166" t="s">
        <v>62</v>
      </c>
      <c r="P702" s="166" t="s">
        <v>63</v>
      </c>
      <c r="Q702" s="166" t="s">
        <v>63</v>
      </c>
      <c r="R702" s="166">
        <v>74</v>
      </c>
      <c r="S702" s="166">
        <v>75</v>
      </c>
      <c r="T702" s="143" t="s">
        <v>64</v>
      </c>
      <c r="U702" s="166">
        <v>160</v>
      </c>
      <c r="V702" s="178" t="str">
        <f>CHOOSE(MATCH(U:U,{0,1,140,150,160,800000000}),"VACIO","140 y -","140-150","150-160","&gt;160","")</f>
        <v>&gt;160</v>
      </c>
      <c r="W702" s="166">
        <v>100</v>
      </c>
      <c r="X702" s="178" t="str">
        <f>CHOOSE(MATCH(W:W,{0,1,90,120,800000000}),"VACIO","90 y -","90-120","&gt;120","")</f>
        <v>90-120</v>
      </c>
      <c r="Y702" s="166" t="s">
        <v>63</v>
      </c>
      <c r="Z702" s="166" t="s">
        <v>65</v>
      </c>
      <c r="AA702" s="166" t="s">
        <v>63</v>
      </c>
      <c r="AB702" s="166" t="s">
        <v>65</v>
      </c>
      <c r="AC702" s="166" t="s">
        <v>72</v>
      </c>
      <c r="AD702" s="208" t="s">
        <v>67</v>
      </c>
      <c r="AE702" s="209"/>
      <c r="AF702" s="209"/>
      <c r="AG702" s="227" t="s">
        <v>63</v>
      </c>
      <c r="AH702" s="227"/>
      <c r="AI702" s="209"/>
      <c r="AJ702" s="229">
        <v>102</v>
      </c>
      <c r="AK702" s="167">
        <v>43701</v>
      </c>
      <c r="AL702" s="166">
        <v>231</v>
      </c>
      <c r="AM702" s="166">
        <v>117</v>
      </c>
      <c r="AN702" s="178" t="str">
        <f>CHOOSE(MATCH(AM:AM,{0,1,100,800000000}),"VACIO","100 y -","100 y +","")</f>
        <v>100 y +</v>
      </c>
      <c r="AO702" s="166">
        <v>50</v>
      </c>
      <c r="AP702" s="166">
        <v>119</v>
      </c>
      <c r="AQ702" s="166"/>
      <c r="AR702" s="178" t="str">
        <f>CHOOSE(MATCH(AQ:AQ,{0,1,7,8,9,12,30}),"VACIO","7 y -","7-8","8-9","9-12","&gt;12","")</f>
        <v>VACIO</v>
      </c>
      <c r="AS702" s="166">
        <v>5</v>
      </c>
      <c r="AT702" s="178" t="str">
        <f>CHOOSE(MATCH(AS:AS,{0,0.1,30,80000000}),"VACIO","30 y -","30 y +","")</f>
        <v>30 y -</v>
      </c>
      <c r="AU702" s="166">
        <v>0.7</v>
      </c>
      <c r="AV702" s="236">
        <v>4.7</v>
      </c>
      <c r="AW702" s="178" t="str">
        <f>CHOOSE(MATCH(AV:AV,{0,0.1,30,80000000}),"VACIO","30 y -","30 y +","")</f>
        <v>30 y -</v>
      </c>
      <c r="AX702" s="242">
        <v>92</v>
      </c>
      <c r="AY702" s="178" t="str">
        <f ca="1">CHOOSE(MATCH(AX:AX,{0,1,15,30,45,60,80000000}),"VACIO","15 y -","15-29","30-44","45-59","60 y +","")</f>
        <v>60 y +</v>
      </c>
      <c r="AZ702" s="166" t="s">
        <v>76</v>
      </c>
      <c r="BA702" s="167"/>
      <c r="BB702" s="247" t="str">
        <f ca="1" t="shared" si="64"/>
        <v>No Vigente</v>
      </c>
      <c r="BC702" s="166"/>
      <c r="BD702" s="167">
        <v>43701</v>
      </c>
      <c r="BE702" s="167">
        <v>43862</v>
      </c>
      <c r="BF702" s="251" t="str">
        <f ca="1" t="shared" si="65"/>
        <v>activo</v>
      </c>
      <c r="BG702" s="208"/>
    </row>
    <row r="703" s="129" customFormat="1" ht="15" customHeight="1" spans="1:59">
      <c r="A703" s="256" t="s">
        <v>1841</v>
      </c>
      <c r="B703" s="166" t="s">
        <v>1842</v>
      </c>
      <c r="C703" s="166">
        <v>394</v>
      </c>
      <c r="D703" s="167">
        <v>8578</v>
      </c>
      <c r="E703" s="175">
        <f ca="1" t="shared" si="66"/>
        <v>43990</v>
      </c>
      <c r="F703" s="176">
        <f ca="1" t="shared" si="61"/>
        <v>35412</v>
      </c>
      <c r="G703" s="177">
        <f ca="1" t="shared" si="62"/>
        <v>96</v>
      </c>
      <c r="H703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03" s="166">
        <v>1</v>
      </c>
      <c r="J703" s="167">
        <v>43539</v>
      </c>
      <c r="K703" s="166" t="s">
        <v>59</v>
      </c>
      <c r="L703" s="166" t="s">
        <v>60</v>
      </c>
      <c r="M703" s="166"/>
      <c r="N703" s="166" t="s">
        <v>62</v>
      </c>
      <c r="O703" s="166" t="s">
        <v>62</v>
      </c>
      <c r="P703" s="166" t="s">
        <v>63</v>
      </c>
      <c r="Q703" s="166" t="s">
        <v>63</v>
      </c>
      <c r="R703" s="166"/>
      <c r="S703" s="166"/>
      <c r="T703" s="143" t="s">
        <v>85</v>
      </c>
      <c r="U703" s="166">
        <v>186</v>
      </c>
      <c r="V703" s="178" t="str">
        <f>CHOOSE(MATCH(U:U,{0,1,140,150,160,800000000}),"VACIO","140 y -","140-150","150-160","&gt;160","")</f>
        <v>&gt;160</v>
      </c>
      <c r="W703" s="166">
        <v>73</v>
      </c>
      <c r="X703" s="178" t="str">
        <f>CHOOSE(MATCH(W:W,{0,1,90,120,800000000}),"VACIO","90 y -","90-120","&gt;120","")</f>
        <v>90 y -</v>
      </c>
      <c r="Y703" s="166" t="s">
        <v>63</v>
      </c>
      <c r="Z703" s="166" t="s">
        <v>65</v>
      </c>
      <c r="AA703" s="166" t="s">
        <v>63</v>
      </c>
      <c r="AB703" s="166" t="s">
        <v>63</v>
      </c>
      <c r="AC703" s="166" t="s">
        <v>72</v>
      </c>
      <c r="AD703" s="208" t="s">
        <v>67</v>
      </c>
      <c r="AE703" s="209"/>
      <c r="AF703" s="209"/>
      <c r="AG703" s="227"/>
      <c r="AH703" s="227"/>
      <c r="AI703" s="209"/>
      <c r="AJ703" s="229">
        <v>77</v>
      </c>
      <c r="AK703" s="167">
        <v>43539</v>
      </c>
      <c r="AL703" s="166">
        <v>204</v>
      </c>
      <c r="AM703" s="166">
        <v>112</v>
      </c>
      <c r="AN703" s="178" t="str">
        <f>CHOOSE(MATCH(AM:AM,{0;1;100;800000000}),"VACIO","100 y -","100 y +","")</f>
        <v>100 y +</v>
      </c>
      <c r="AO703" s="166">
        <v>75</v>
      </c>
      <c r="AP703" s="166">
        <v>107</v>
      </c>
      <c r="AQ703" s="166"/>
      <c r="AR703" s="178" t="str">
        <f>CHOOSE(MATCH(AQ:AQ,{0,1,7,8,9,12,30}),"VACIO","7 y -","7-8","8-9","9-12","&gt;12","")</f>
        <v>VACIO</v>
      </c>
      <c r="AS703" s="166">
        <v>16</v>
      </c>
      <c r="AT703" s="178" t="str">
        <f>CHOOSE(MATCH(AS:AS,{0,0.1,30,80000000}),"VACIO","30 y -","30 y +","")</f>
        <v>30 y -</v>
      </c>
      <c r="AU703" s="166">
        <v>1.3</v>
      </c>
      <c r="AV703" s="236"/>
      <c r="AW703" s="178" t="str">
        <f>CHOOSE(MATCH(AV:AV,{0,0.1,30,80000000}),"VACIO","30 y -","30 y +","")</f>
        <v>VACIO</v>
      </c>
      <c r="AX703" s="242">
        <v>34</v>
      </c>
      <c r="AY703" s="178" t="str">
        <f ca="1">CHOOSE(MATCH(AX:AX,{0,1,15,30,45,60,80000000}),"VACIO","15 y -","15-29","30-44","45-59","60 y +","")</f>
        <v>30-44</v>
      </c>
      <c r="AZ703" s="166"/>
      <c r="BA703" s="167"/>
      <c r="BB703" s="247" t="str">
        <f ca="1" t="shared" si="64"/>
        <v>No Vigente</v>
      </c>
      <c r="BC703" s="166"/>
      <c r="BD703" s="167">
        <v>43539</v>
      </c>
      <c r="BE703" s="167">
        <v>43617</v>
      </c>
      <c r="BF703" s="251" t="str">
        <f ca="1" t="shared" si="65"/>
        <v>activo</v>
      </c>
      <c r="BG703" s="208"/>
    </row>
    <row r="704" s="129" customFormat="1" ht="15" customHeight="1" spans="1:59">
      <c r="A704" s="256" t="s">
        <v>1843</v>
      </c>
      <c r="B704" s="166" t="s">
        <v>1844</v>
      </c>
      <c r="C704" s="166">
        <v>686</v>
      </c>
      <c r="D704" s="167">
        <v>19195</v>
      </c>
      <c r="E704" s="175">
        <f ca="1" t="shared" si="66"/>
        <v>43990</v>
      </c>
      <c r="F704" s="176">
        <f ca="1" t="shared" si="61"/>
        <v>24795</v>
      </c>
      <c r="G704" s="177">
        <f ca="1" t="shared" si="62"/>
        <v>67</v>
      </c>
      <c r="H70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04" s="166">
        <v>1</v>
      </c>
      <c r="J704" s="167">
        <v>43535</v>
      </c>
      <c r="K704" s="166" t="s">
        <v>101</v>
      </c>
      <c r="L704" s="166" t="s">
        <v>60</v>
      </c>
      <c r="M704" s="166" t="s">
        <v>623</v>
      </c>
      <c r="N704" s="166" t="s">
        <v>62</v>
      </c>
      <c r="O704" s="166" t="s">
        <v>62</v>
      </c>
      <c r="P704" s="166" t="s">
        <v>63</v>
      </c>
      <c r="Q704" s="166" t="s">
        <v>63</v>
      </c>
      <c r="R704" s="166">
        <v>87.5</v>
      </c>
      <c r="S704" s="166">
        <v>87</v>
      </c>
      <c r="T704" s="143" t="s">
        <v>64</v>
      </c>
      <c r="U704" s="166">
        <v>119</v>
      </c>
      <c r="V704" s="178" t="str">
        <f>CHOOSE(MATCH(U:U,{0,1,140,150,160,800000000}),"VACIO","140 y -","140-150","150-160","&gt;160","")</f>
        <v>140 y -</v>
      </c>
      <c r="W704" s="166">
        <v>72</v>
      </c>
      <c r="X704" s="178" t="str">
        <f>CHOOSE(MATCH(W:W,{0,1,90,120,800000000}),"VACIO","90 y -","90-120","&gt;120","")</f>
        <v>90 y -</v>
      </c>
      <c r="Y704" s="166" t="s">
        <v>63</v>
      </c>
      <c r="Z704" s="166" t="s">
        <v>65</v>
      </c>
      <c r="AA704" s="166" t="s">
        <v>63</v>
      </c>
      <c r="AB704" s="166" t="s">
        <v>65</v>
      </c>
      <c r="AC704" s="166" t="s">
        <v>66</v>
      </c>
      <c r="AD704" s="208" t="s">
        <v>73</v>
      </c>
      <c r="AE704" s="209"/>
      <c r="AF704" s="209"/>
      <c r="AG704" s="227" t="s">
        <v>63</v>
      </c>
      <c r="AH704" s="227" t="s">
        <v>214</v>
      </c>
      <c r="AI704" s="228">
        <v>43839</v>
      </c>
      <c r="AJ704" s="229">
        <v>93</v>
      </c>
      <c r="AK704" s="167">
        <v>43718</v>
      </c>
      <c r="AL704" s="166">
        <v>163</v>
      </c>
      <c r="AM704" s="166">
        <v>79</v>
      </c>
      <c r="AN704" s="178" t="str">
        <f>CHOOSE(MATCH(AM:AM,{0,1,100,800000000}),"VACIO","100 y -","100 y +","")</f>
        <v>100 y -</v>
      </c>
      <c r="AO704" s="166">
        <v>41</v>
      </c>
      <c r="AP704" s="166">
        <v>214</v>
      </c>
      <c r="AQ704" s="166">
        <v>5.9</v>
      </c>
      <c r="AR704" s="178" t="str">
        <f>CHOOSE(MATCH(AQ:AQ,{0,1,7,8,9,12,30}),"VACIO","7 y -","7-8","8-9","9-12","&gt;12","")</f>
        <v>7 y -</v>
      </c>
      <c r="AS704" s="166">
        <v>10</v>
      </c>
      <c r="AT704" s="178" t="str">
        <f>CHOOSE(MATCH(AS:AS,{0,0.1,30,80000000}),"VACIO","30 y -","30 y +","")</f>
        <v>30 y -</v>
      </c>
      <c r="AU704" s="166">
        <v>1</v>
      </c>
      <c r="AV704" s="236">
        <v>5.7</v>
      </c>
      <c r="AW704" s="178" t="str">
        <f>CHOOSE(MATCH(AV:AV,{0,0.1,30,80000000}),"VACIO","30 y -","30 y +","")</f>
        <v>30 y -</v>
      </c>
      <c r="AX704" s="242">
        <v>77.5</v>
      </c>
      <c r="AY704" s="178" t="str">
        <f ca="1">CHOOSE(MATCH(AX:AX,{0,1,15,30,45,60,80000000}),"VACIO","15 y -","15-29","30-44","45-59","60 y +","")</f>
        <v>60 y +</v>
      </c>
      <c r="AZ704" s="166"/>
      <c r="BA704" s="167"/>
      <c r="BB704" s="247" t="str">
        <f ca="1" t="shared" si="64"/>
        <v>No Vigente</v>
      </c>
      <c r="BC704" s="166"/>
      <c r="BD704" s="167">
        <v>43839</v>
      </c>
      <c r="BE704" s="167">
        <v>43891</v>
      </c>
      <c r="BF704" s="251" t="str">
        <f ca="1" t="shared" si="65"/>
        <v>activo</v>
      </c>
      <c r="BG704" s="208"/>
    </row>
    <row r="705" s="129" customFormat="1" ht="15" customHeight="1" spans="1:59">
      <c r="A705" s="256" t="s">
        <v>1845</v>
      </c>
      <c r="B705" s="166" t="s">
        <v>1846</v>
      </c>
      <c r="C705" s="166">
        <v>665</v>
      </c>
      <c r="D705" s="167">
        <v>18261</v>
      </c>
      <c r="E705" s="175">
        <f ca="1" t="shared" si="66"/>
        <v>43990</v>
      </c>
      <c r="F705" s="176">
        <f ca="1" t="shared" si="61"/>
        <v>25729</v>
      </c>
      <c r="G705" s="177">
        <f ca="1" t="shared" si="62"/>
        <v>70</v>
      </c>
      <c r="H70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05" s="166">
        <v>1</v>
      </c>
      <c r="J705" s="167">
        <v>43535</v>
      </c>
      <c r="K705" s="166" t="s">
        <v>59</v>
      </c>
      <c r="L705" s="166" t="s">
        <v>60</v>
      </c>
      <c r="M705" s="166" t="s">
        <v>1847</v>
      </c>
      <c r="N705" s="166" t="s">
        <v>62</v>
      </c>
      <c r="O705" s="166" t="s">
        <v>62</v>
      </c>
      <c r="P705" s="166" t="s">
        <v>63</v>
      </c>
      <c r="Q705" s="166" t="s">
        <v>63</v>
      </c>
      <c r="R705" s="166">
        <v>87</v>
      </c>
      <c r="S705" s="166">
        <v>85.8</v>
      </c>
      <c r="T705" s="143" t="s">
        <v>64</v>
      </c>
      <c r="U705" s="166">
        <v>130</v>
      </c>
      <c r="V705" s="178" t="str">
        <f>CHOOSE(MATCH(U:U,{0,1,140,150,160,800000000}),"VACIO","140 y -","140-150","150-160","&gt;160","")</f>
        <v>140 y -</v>
      </c>
      <c r="W705" s="166">
        <v>80</v>
      </c>
      <c r="X705" s="178" t="str">
        <f>CHOOSE(MATCH(W:W,{0;1;90;120;800000000}),"VACIO","90 y -","90-120","&gt;120","")</f>
        <v>90 y -</v>
      </c>
      <c r="Y705" s="166" t="s">
        <v>63</v>
      </c>
      <c r="Z705" s="166" t="s">
        <v>65</v>
      </c>
      <c r="AA705" s="166" t="s">
        <v>65</v>
      </c>
      <c r="AB705" s="166" t="s">
        <v>65</v>
      </c>
      <c r="AC705" s="166" t="s">
        <v>72</v>
      </c>
      <c r="AD705" s="208" t="s">
        <v>73</v>
      </c>
      <c r="AE705" s="228">
        <v>43717</v>
      </c>
      <c r="AF705" s="209" t="s">
        <v>74</v>
      </c>
      <c r="AG705" s="227" t="s">
        <v>63</v>
      </c>
      <c r="AH705" s="227"/>
      <c r="AI705" s="209"/>
      <c r="AJ705" s="229">
        <v>109</v>
      </c>
      <c r="AK705" s="167">
        <v>43839</v>
      </c>
      <c r="AL705" s="166">
        <v>315</v>
      </c>
      <c r="AM705" s="166">
        <v>198</v>
      </c>
      <c r="AN705" s="178" t="str">
        <f>CHOOSE(MATCH(AM:AM,{0,1,100,800000000}),"VACIO","100 y -","100 y +","")</f>
        <v>100 y +</v>
      </c>
      <c r="AO705" s="166">
        <v>60</v>
      </c>
      <c r="AP705" s="166">
        <v>277</v>
      </c>
      <c r="AQ705" s="166">
        <v>5.8</v>
      </c>
      <c r="AR705" s="178" t="str">
        <f>CHOOSE(MATCH(AQ:AQ,{0,1,7,8,9,12,30}),"VACIO","7 y -","7-8","8-9","9-12","&gt;12","")</f>
        <v>7 y -</v>
      </c>
      <c r="AS705" s="166">
        <v>2.4</v>
      </c>
      <c r="AT705" s="178" t="str">
        <f>CHOOSE(MATCH(AS:AS,{0,0.1,30,80000000}),"VACIO","30 y -","30 y +","")</f>
        <v>30 y -</v>
      </c>
      <c r="AU705" s="166">
        <v>0.6</v>
      </c>
      <c r="AV705" s="236">
        <v>1.46</v>
      </c>
      <c r="AW705" s="178" t="str">
        <f>CHOOSE(MATCH(AV:AV,{0;0.1;30;80000000}),"VACIO","30 y -","30 y +","")</f>
        <v>30 y -</v>
      </c>
      <c r="AX705" s="242">
        <v>92</v>
      </c>
      <c r="AY705" s="178" t="str">
        <f ca="1">CHOOSE(MATCH(AX:AX,{0,1,15,30,45,60,80000000}),"VACIO","15 y -","15-29","30-44","45-59","60 y +","")</f>
        <v>60 y +</v>
      </c>
      <c r="AZ705" s="166" t="s">
        <v>155</v>
      </c>
      <c r="BA705" s="167"/>
      <c r="BB705" s="247" t="str">
        <f ca="1" t="shared" si="64"/>
        <v>No Vigente</v>
      </c>
      <c r="BC705" s="166"/>
      <c r="BD705" s="167">
        <v>43851</v>
      </c>
      <c r="BE705" s="167">
        <v>44075</v>
      </c>
      <c r="BF705" s="251" t="str">
        <f ca="1" t="shared" si="65"/>
        <v>activo</v>
      </c>
      <c r="BG705" s="208"/>
    </row>
    <row r="706" s="129" customFormat="1" ht="15" customHeight="1" spans="1:59">
      <c r="A706" s="256" t="s">
        <v>1848</v>
      </c>
      <c r="B706" s="166" t="s">
        <v>1849</v>
      </c>
      <c r="C706" s="166">
        <v>7424</v>
      </c>
      <c r="D706" s="167">
        <v>17474</v>
      </c>
      <c r="E706" s="175">
        <f ca="1" t="shared" si="66"/>
        <v>43990</v>
      </c>
      <c r="F706" s="176">
        <f ca="1" t="shared" ref="F706:F738" si="67">DATEDIF(D:D,TODAY(),"d")</f>
        <v>26516</v>
      </c>
      <c r="G706" s="177">
        <f ca="1" t="shared" ref="G706:G738" si="68">IF(MONTH(E:E)=MONTH(D706),IF(DAY(E:E)&lt;DAY(D706),YEAR(E:E)-YEAR(D706)-1,YEAR(E:E)-YEAR(D706)),IF(MONTH(E:E)&gt;MONTH(D706),YEAR(E:E)-YEAR(D706),YEAR(E:E)-YEAR(D706)-1))</f>
        <v>72</v>
      </c>
      <c r="H706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706" s="166">
        <v>1</v>
      </c>
      <c r="J706" s="167">
        <v>43536</v>
      </c>
      <c r="K706" s="166" t="s">
        <v>101</v>
      </c>
      <c r="L706" s="166" t="s">
        <v>60</v>
      </c>
      <c r="M706" s="166"/>
      <c r="N706" s="166" t="s">
        <v>62</v>
      </c>
      <c r="O706" s="166" t="s">
        <v>62</v>
      </c>
      <c r="P706" s="166" t="s">
        <v>63</v>
      </c>
      <c r="Q706" s="166" t="s">
        <v>63</v>
      </c>
      <c r="R706" s="166">
        <v>77.5</v>
      </c>
      <c r="S706" s="166">
        <v>77</v>
      </c>
      <c r="T706" s="143" t="s">
        <v>76</v>
      </c>
      <c r="U706" s="166">
        <v>132</v>
      </c>
      <c r="V706" s="178" t="str">
        <f>CHOOSE(MATCH(U:U,{0;1;140;150;160;800000000}),"VACIO","140 y -","140-150","150-160","&gt;160","")</f>
        <v>140 y -</v>
      </c>
      <c r="W706" s="166">
        <v>76</v>
      </c>
      <c r="X706" s="178" t="str">
        <f>CHOOSE(MATCH(W:W,{0,1,90,120,800000000}),"VACIO","90 y -","90-120","&gt;120","")</f>
        <v>90 y -</v>
      </c>
      <c r="Y706" s="166" t="s">
        <v>63</v>
      </c>
      <c r="Z706" s="166" t="s">
        <v>65</v>
      </c>
      <c r="AA706" s="166" t="s">
        <v>63</v>
      </c>
      <c r="AB706" s="166" t="s">
        <v>63</v>
      </c>
      <c r="AC706" s="166" t="s">
        <v>72</v>
      </c>
      <c r="AD706" s="208" t="s">
        <v>73</v>
      </c>
      <c r="AE706" s="209"/>
      <c r="AF706" s="209"/>
      <c r="AG706" s="227" t="s">
        <v>63</v>
      </c>
      <c r="AH706" s="227" t="s">
        <v>259</v>
      </c>
      <c r="AI706" s="228">
        <v>43859</v>
      </c>
      <c r="AJ706" s="229">
        <v>75</v>
      </c>
      <c r="AK706" s="167">
        <v>43894</v>
      </c>
      <c r="AL706" s="166">
        <v>238</v>
      </c>
      <c r="AM706" s="166">
        <v>154</v>
      </c>
      <c r="AN706" s="178" t="str">
        <f>CHOOSE(MATCH(AM:AM,{0,1,100,800000000}),"VACIO","100 y -","100 y +","")</f>
        <v>100 y +</v>
      </c>
      <c r="AO706" s="166">
        <v>58</v>
      </c>
      <c r="AP706" s="166">
        <v>128</v>
      </c>
      <c r="AQ706" s="166"/>
      <c r="AR706" s="178" t="str">
        <f>CHOOSE(MATCH(AQ:AQ,{0,1,7,8,9,12,30}),"VACIO","7 y -","7-8","8-9","9-12","&gt;12","")</f>
        <v>VACIO</v>
      </c>
      <c r="AS706" s="166">
        <v>26.2</v>
      </c>
      <c r="AT706" s="178" t="str">
        <f>CHOOSE(MATCH(AS:AS,{0,0.1,30,80000000}),"VACIO","30 y -","30 y +","")</f>
        <v>30 y -</v>
      </c>
      <c r="AU706" s="166">
        <v>1</v>
      </c>
      <c r="AV706" s="236">
        <v>3.7</v>
      </c>
      <c r="AW706" s="178" t="str">
        <f>CHOOSE(MATCH(AV:AV,{0,0.1,30,80000000}),"VACIO","30 y -","30 y +","")</f>
        <v>30 y -</v>
      </c>
      <c r="AX706" s="242">
        <v>75</v>
      </c>
      <c r="AY706" s="178" t="str">
        <f ca="1">CHOOSE(MATCH(AX:AX,{0,1,15,30,45,60,80000000}),"VACIO","15 y -","15-29","30-44","45-59","60 y +","")</f>
        <v>60 y +</v>
      </c>
      <c r="AZ706" s="166"/>
      <c r="BA706" s="167"/>
      <c r="BB706" s="247" t="str">
        <f ca="1" t="shared" si="64"/>
        <v>No Vigente</v>
      </c>
      <c r="BC706" s="166"/>
      <c r="BD706" s="167">
        <v>43894</v>
      </c>
      <c r="BE706" s="167">
        <v>44105</v>
      </c>
      <c r="BF706" s="251" t="str">
        <f ca="1" t="shared" si="65"/>
        <v>activo</v>
      </c>
      <c r="BG706" s="208"/>
    </row>
    <row r="707" s="129" customFormat="1" ht="15" customHeight="1" spans="1:59">
      <c r="A707" s="256" t="s">
        <v>1850</v>
      </c>
      <c r="B707" s="166" t="s">
        <v>1851</v>
      </c>
      <c r="C707" s="166">
        <v>2464</v>
      </c>
      <c r="D707" s="167">
        <v>24362</v>
      </c>
      <c r="E707" s="175">
        <f ca="1" t="shared" si="66"/>
        <v>43990</v>
      </c>
      <c r="F707" s="176">
        <f ca="1" t="shared" si="67"/>
        <v>19628</v>
      </c>
      <c r="G707" s="177">
        <f ca="1" t="shared" si="68"/>
        <v>53</v>
      </c>
      <c r="H70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07" s="166">
        <v>1</v>
      </c>
      <c r="J707" s="167">
        <v>43528</v>
      </c>
      <c r="K707" s="166" t="s">
        <v>59</v>
      </c>
      <c r="L707" s="166" t="s">
        <v>1852</v>
      </c>
      <c r="M707" s="166" t="s">
        <v>1853</v>
      </c>
      <c r="N707" s="166" t="s">
        <v>62</v>
      </c>
      <c r="O707" s="166" t="s">
        <v>62</v>
      </c>
      <c r="P707" s="166" t="s">
        <v>63</v>
      </c>
      <c r="Q707" s="166" t="s">
        <v>63</v>
      </c>
      <c r="R707" s="166">
        <v>77.5</v>
      </c>
      <c r="S707" s="166">
        <v>72.3</v>
      </c>
      <c r="T707" s="143" t="s">
        <v>64</v>
      </c>
      <c r="U707" s="166">
        <v>120</v>
      </c>
      <c r="V707" s="178" t="str">
        <f>CHOOSE(MATCH(U:U,{0,1,140,150,160,800000000}),"VACIO","140 y -","140-150","150-160","&gt;160","")</f>
        <v>140 y -</v>
      </c>
      <c r="W707" s="166">
        <v>70</v>
      </c>
      <c r="X707" s="178" t="str">
        <f>CHOOSE(MATCH(W:W,{0;1;90;120;800000000}),"VACIO","90 y -","90-120","&gt;120","")</f>
        <v>90 y -</v>
      </c>
      <c r="Y707" s="166" t="s">
        <v>63</v>
      </c>
      <c r="Z707" s="166" t="s">
        <v>63</v>
      </c>
      <c r="AA707" s="166" t="s">
        <v>65</v>
      </c>
      <c r="AB707" s="166" t="s">
        <v>63</v>
      </c>
      <c r="AC707" s="166" t="s">
        <v>72</v>
      </c>
      <c r="AD707" s="208" t="s">
        <v>73</v>
      </c>
      <c r="AE707" s="228">
        <v>43876</v>
      </c>
      <c r="AF707" s="209" t="s">
        <v>74</v>
      </c>
      <c r="AG707" s="227" t="s">
        <v>63</v>
      </c>
      <c r="AH707" s="227"/>
      <c r="AI707" s="209"/>
      <c r="AJ707" s="229">
        <v>132</v>
      </c>
      <c r="AK707" s="167">
        <v>43876</v>
      </c>
      <c r="AL707" s="166">
        <v>129</v>
      </c>
      <c r="AM707" s="166">
        <v>97</v>
      </c>
      <c r="AN707" s="178" t="str">
        <f>CHOOSE(MATCH(AM:AM,{0,1,100,800000000}),"VACIO","100 y -","100 y +","")</f>
        <v>100 y -</v>
      </c>
      <c r="AO707" s="166">
        <v>36</v>
      </c>
      <c r="AP707" s="166">
        <v>230</v>
      </c>
      <c r="AQ707" s="166">
        <v>6.3</v>
      </c>
      <c r="AR707" s="178" t="str">
        <f>CHOOSE(MATCH(AQ:AQ,{0,1,7,8,9,12,30}),"VACIO","7 y -","7-8","8-9","9-12","&gt;12","")</f>
        <v>7 y -</v>
      </c>
      <c r="AS707" s="166">
        <v>5.4</v>
      </c>
      <c r="AT707" s="178" t="str">
        <f>CHOOSE(MATCH(AS:AS,{0,0.1,30,80000000}),"VACIO","30 y -","30 y +","")</f>
        <v>30 y -</v>
      </c>
      <c r="AU707" s="166">
        <v>0.69</v>
      </c>
      <c r="AV707" s="236">
        <v>8.9</v>
      </c>
      <c r="AW707" s="178" t="str">
        <f>CHOOSE(MATCH(AV:AV,{0,0.1,30,80000000}),"VACIO","30 y -","30 y +","")</f>
        <v>30 y -</v>
      </c>
      <c r="AX707" s="242">
        <v>99</v>
      </c>
      <c r="AY707" s="178" t="str">
        <f ca="1">CHOOSE(MATCH(AX:AX,{0;1;15;30;45;60;80000000}),"VACIO","15 y -","15-29","30-44","45-59","60 y +","")</f>
        <v>60 y +</v>
      </c>
      <c r="AZ707" s="166"/>
      <c r="BA707" s="167"/>
      <c r="BB707" s="247" t="str">
        <f ca="1" t="shared" si="64"/>
        <v>No Vigente</v>
      </c>
      <c r="BC707" s="166"/>
      <c r="BD707" s="147">
        <v>43876</v>
      </c>
      <c r="BE707" s="167">
        <v>44044</v>
      </c>
      <c r="BF707" s="251" t="str">
        <f ca="1" t="shared" si="65"/>
        <v>activo</v>
      </c>
      <c r="BG707" s="208"/>
    </row>
    <row r="708" s="129" customFormat="1" ht="15" customHeight="1" spans="1:59">
      <c r="A708" s="256" t="s">
        <v>1854</v>
      </c>
      <c r="B708" s="166" t="s">
        <v>1855</v>
      </c>
      <c r="C708" s="166">
        <v>18</v>
      </c>
      <c r="D708" s="167">
        <v>16598</v>
      </c>
      <c r="E708" s="175">
        <f ca="1" t="shared" si="66"/>
        <v>43990</v>
      </c>
      <c r="F708" s="176">
        <f ca="1" t="shared" si="67"/>
        <v>27392</v>
      </c>
      <c r="G708" s="177">
        <f ca="1" t="shared" si="68"/>
        <v>74</v>
      </c>
      <c r="H70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08" s="166">
        <v>1</v>
      </c>
      <c r="J708" s="167">
        <v>43537</v>
      </c>
      <c r="K708" s="166" t="s">
        <v>59</v>
      </c>
      <c r="L708" s="166" t="s">
        <v>567</v>
      </c>
      <c r="M708" s="166" t="s">
        <v>1856</v>
      </c>
      <c r="N708" s="166" t="s">
        <v>62</v>
      </c>
      <c r="O708" s="166" t="s">
        <v>62</v>
      </c>
      <c r="P708" s="166" t="s">
        <v>63</v>
      </c>
      <c r="Q708" s="166" t="s">
        <v>63</v>
      </c>
      <c r="R708" s="166">
        <v>55</v>
      </c>
      <c r="S708" s="166">
        <v>52.5</v>
      </c>
      <c r="T708" s="143" t="s">
        <v>76</v>
      </c>
      <c r="U708" s="166">
        <v>120</v>
      </c>
      <c r="V708" s="178" t="str">
        <f>CHOOSE(MATCH(U:U,{0,1,140,150,160,800000000}),"VACIO","140 y -","140-150","150-160","&gt;160","")</f>
        <v>140 y -</v>
      </c>
      <c r="W708" s="166">
        <v>80</v>
      </c>
      <c r="X708" s="178" t="str">
        <f>CHOOSE(MATCH(W:W,{0,1,90,120,800000000}),"VACIO","90 y -","90-120","&gt;120","")</f>
        <v>90 y -</v>
      </c>
      <c r="Y708" s="166" t="s">
        <v>63</v>
      </c>
      <c r="Z708" s="166" t="s">
        <v>65</v>
      </c>
      <c r="AA708" s="166" t="s">
        <v>63</v>
      </c>
      <c r="AB708" s="166" t="s">
        <v>63</v>
      </c>
      <c r="AC708" s="166" t="s">
        <v>72</v>
      </c>
      <c r="AD708" s="208" t="s">
        <v>67</v>
      </c>
      <c r="AE708" s="209"/>
      <c r="AF708" s="209"/>
      <c r="AG708" s="227" t="s">
        <v>63</v>
      </c>
      <c r="AH708" s="227" t="s">
        <v>1857</v>
      </c>
      <c r="AI708" s="228">
        <v>43563</v>
      </c>
      <c r="AJ708" s="229">
        <v>90</v>
      </c>
      <c r="AK708" s="167">
        <v>43731</v>
      </c>
      <c r="AL708" s="166">
        <v>221</v>
      </c>
      <c r="AM708" s="166">
        <v>135</v>
      </c>
      <c r="AN708" s="178" t="str">
        <f>CHOOSE(MATCH(AM:AM,{0,1,100,800000000}),"VACIO","100 y -","100 y +","")</f>
        <v>100 y +</v>
      </c>
      <c r="AO708" s="166">
        <v>63</v>
      </c>
      <c r="AP708" s="166">
        <v>115</v>
      </c>
      <c r="AQ708" s="166"/>
      <c r="AR708" s="178" t="str">
        <f>CHOOSE(MATCH(AQ:AQ,{0,1,7,8,9,12,30}),"VACIO","7 y -","7-8","8-9","9-12","&gt;12","")</f>
        <v>VACIO</v>
      </c>
      <c r="AS708" s="166">
        <v>33</v>
      </c>
      <c r="AT708" s="178" t="str">
        <f>CHOOSE(MATCH(AS:AS,{0,0.1,30,80000000}),"VACIO","30 y -","30 y +","")</f>
        <v>30 y +</v>
      </c>
      <c r="AU708" s="166">
        <v>0.6</v>
      </c>
      <c r="AV708" s="236"/>
      <c r="AW708" s="178" t="str">
        <f>CHOOSE(MATCH(AV:AV,{0,0.1,30,80000000}),"VACIO","30 y -","30 y +","")</f>
        <v>VACIO</v>
      </c>
      <c r="AX708" s="242">
        <v>84</v>
      </c>
      <c r="AY708" s="178" t="str">
        <f ca="1">CHOOSE(MATCH(AX:AX,{0,1,15,30,45,60,80000000}),"VACIO","15 y -","15-29","30-44","45-59","60 y +","")</f>
        <v>60 y +</v>
      </c>
      <c r="AZ708" s="166"/>
      <c r="BA708" s="167"/>
      <c r="BB708" s="247" t="str">
        <f ca="1" t="shared" si="64"/>
        <v>No Vigente</v>
      </c>
      <c r="BC708" s="166"/>
      <c r="BD708" s="167">
        <v>43752</v>
      </c>
      <c r="BE708" s="167">
        <v>44105</v>
      </c>
      <c r="BF708" s="251" t="str">
        <f ca="1" t="shared" si="65"/>
        <v>activo</v>
      </c>
      <c r="BG708" s="208"/>
    </row>
    <row r="709" s="129" customFormat="1" ht="15" customHeight="1" spans="1:59">
      <c r="A709" s="256" t="s">
        <v>1858</v>
      </c>
      <c r="B709" s="166" t="s">
        <v>1859</v>
      </c>
      <c r="C709" s="166">
        <v>7453</v>
      </c>
      <c r="D709" s="167">
        <v>19468</v>
      </c>
      <c r="E709" s="175">
        <f ca="1" t="shared" si="66"/>
        <v>43990</v>
      </c>
      <c r="F709" s="176">
        <f ca="1" t="shared" si="67"/>
        <v>24522</v>
      </c>
      <c r="G709" s="177">
        <f ca="1" t="shared" si="68"/>
        <v>67</v>
      </c>
      <c r="H70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09" s="166">
        <v>1</v>
      </c>
      <c r="J709" s="167">
        <v>43550</v>
      </c>
      <c r="K709" s="166" t="s">
        <v>59</v>
      </c>
      <c r="L709" s="166" t="s">
        <v>102</v>
      </c>
      <c r="M709" s="166"/>
      <c r="N709" s="166" t="s">
        <v>62</v>
      </c>
      <c r="O709" s="166" t="s">
        <v>62</v>
      </c>
      <c r="P709" s="166" t="s">
        <v>63</v>
      </c>
      <c r="Q709" s="166" t="s">
        <v>63</v>
      </c>
      <c r="R709" s="166">
        <v>97</v>
      </c>
      <c r="S709" s="166">
        <v>95.5</v>
      </c>
      <c r="T709" s="143" t="s">
        <v>64</v>
      </c>
      <c r="U709" s="166">
        <v>146</v>
      </c>
      <c r="V709" s="178" t="str">
        <f>CHOOSE(MATCH(U:U,{0,1,140,150,160,800000000}),"VACIO","140 y -","140-150","150-160","&gt;160","")</f>
        <v>140-150</v>
      </c>
      <c r="W709" s="166">
        <v>86</v>
      </c>
      <c r="X709" s="178" t="str">
        <f>CHOOSE(MATCH(W:W,{0,1,90,120,800000000}),"VACIO","90 y -","90-120","&gt;120","")</f>
        <v>90 y -</v>
      </c>
      <c r="Y709" s="166" t="s">
        <v>65</v>
      </c>
      <c r="Z709" s="166" t="s">
        <v>65</v>
      </c>
      <c r="AA709" s="166" t="s">
        <v>65</v>
      </c>
      <c r="AB709" s="166" t="s">
        <v>65</v>
      </c>
      <c r="AC709" s="166" t="s">
        <v>72</v>
      </c>
      <c r="AD709" s="208" t="s">
        <v>73</v>
      </c>
      <c r="AE709" s="228">
        <v>43538</v>
      </c>
      <c r="AF709" s="209" t="s">
        <v>74</v>
      </c>
      <c r="AG709" s="227"/>
      <c r="AH709" s="227" t="s">
        <v>936</v>
      </c>
      <c r="AI709" s="228">
        <v>43717</v>
      </c>
      <c r="AJ709" s="229">
        <v>77</v>
      </c>
      <c r="AK709" s="167">
        <v>43550</v>
      </c>
      <c r="AL709" s="166">
        <v>144</v>
      </c>
      <c r="AM709" s="166">
        <v>58</v>
      </c>
      <c r="AN709" s="178" t="str">
        <f>CHOOSE(MATCH(AM:AM,{0,1,100,800000000}),"VACIO","100 y -","100 y +","")</f>
        <v>100 y -</v>
      </c>
      <c r="AO709" s="166">
        <v>64</v>
      </c>
      <c r="AP709" s="166">
        <v>107</v>
      </c>
      <c r="AQ709" s="166">
        <v>7.7</v>
      </c>
      <c r="AR709" s="178" t="str">
        <f>CHOOSE(MATCH(AQ:AQ,{0,1,7,8,9,12,30}),"VACIO","7 y -","7-8","8-9","9-12","&gt;12","")</f>
        <v>7-8</v>
      </c>
      <c r="AS709" s="166">
        <v>66</v>
      </c>
      <c r="AT709" s="178" t="str">
        <f>CHOOSE(MATCH(AS:AS,{0,0.1,30,80000000}),"VACIO","30 y -","30 y +","")</f>
        <v>30 y +</v>
      </c>
      <c r="AU709" s="166">
        <v>0.8</v>
      </c>
      <c r="AV709" s="236">
        <v>30.87</v>
      </c>
      <c r="AW709" s="178" t="str">
        <f>CHOOSE(MATCH(AV:AV,{0;0.1;30;80000000}),"VACIO","30 y -","30 y +","")</f>
        <v>30 y +</v>
      </c>
      <c r="AX709" s="242">
        <v>77</v>
      </c>
      <c r="AY709" s="178" t="str">
        <f ca="1">CHOOSE(MATCH(AX:AX,{0,1,15,30,45,60,80000000}),"VACIO","15 y -","15-29","30-44","45-59","60 y +","")</f>
        <v>60 y +</v>
      </c>
      <c r="AZ709" s="166"/>
      <c r="BA709" s="167"/>
      <c r="BB709" s="247" t="str">
        <f ca="1" t="shared" si="64"/>
        <v>No Vigente</v>
      </c>
      <c r="BC709" s="166"/>
      <c r="BD709" s="167">
        <v>43717</v>
      </c>
      <c r="BE709" s="167">
        <v>43678</v>
      </c>
      <c r="BF709" s="251" t="str">
        <f ca="1" t="shared" ref="BF709:BF738" si="69">IF((E:E-BE:BE)&lt;395,"activo","pasivo")</f>
        <v>activo</v>
      </c>
      <c r="BG709" s="208"/>
    </row>
    <row r="710" s="129" customFormat="1" ht="15" customHeight="1" spans="1:59">
      <c r="A710" s="256" t="s">
        <v>1860</v>
      </c>
      <c r="B710" s="166" t="s">
        <v>1861</v>
      </c>
      <c r="C710" s="166">
        <v>7347</v>
      </c>
      <c r="D710" s="167">
        <v>26065</v>
      </c>
      <c r="E710" s="175">
        <f ca="1" t="shared" si="66"/>
        <v>43990</v>
      </c>
      <c r="F710" s="176">
        <f ca="1" t="shared" si="67"/>
        <v>17925</v>
      </c>
      <c r="G710" s="177">
        <f ca="1" t="shared" si="68"/>
        <v>49</v>
      </c>
      <c r="H710" s="178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710" s="166">
        <v>1</v>
      </c>
      <c r="J710" s="167">
        <v>43550</v>
      </c>
      <c r="K710" s="166" t="s">
        <v>101</v>
      </c>
      <c r="L710" s="166" t="s">
        <v>1862</v>
      </c>
      <c r="M710" s="166"/>
      <c r="N710" s="166" t="s">
        <v>62</v>
      </c>
      <c r="O710" s="166" t="s">
        <v>62</v>
      </c>
      <c r="P710" s="166" t="s">
        <v>63</v>
      </c>
      <c r="Q710" s="166" t="s">
        <v>65</v>
      </c>
      <c r="R710" s="166">
        <v>65</v>
      </c>
      <c r="S710" s="166">
        <v>63.5</v>
      </c>
      <c r="T710" s="143" t="s">
        <v>76</v>
      </c>
      <c r="U710" s="166">
        <v>116</v>
      </c>
      <c r="V710" s="178" t="str">
        <f>CHOOSE(MATCH(U:U,{0,1,140,150,160,800000000}),"VACIO","140 y -","140-150","150-160","&gt;160","")</f>
        <v>140 y -</v>
      </c>
      <c r="W710" s="166">
        <v>68</v>
      </c>
      <c r="X710" s="178" t="str">
        <f>CHOOSE(MATCH(W:W,{0,1,90,120,800000000}),"VACIO","90 y -","90-120","&gt;120","")</f>
        <v>90 y -</v>
      </c>
      <c r="Y710" s="166" t="s">
        <v>63</v>
      </c>
      <c r="Z710" s="166" t="s">
        <v>63</v>
      </c>
      <c r="AA710" s="166" t="s">
        <v>65</v>
      </c>
      <c r="AB710" s="166" t="s">
        <v>65</v>
      </c>
      <c r="AC710" s="166" t="s">
        <v>72</v>
      </c>
      <c r="AD710" s="208" t="s">
        <v>73</v>
      </c>
      <c r="AE710" s="209"/>
      <c r="AF710" s="209"/>
      <c r="AG710" s="227"/>
      <c r="AH710" s="227"/>
      <c r="AI710" s="209"/>
      <c r="AJ710" s="229">
        <v>69</v>
      </c>
      <c r="AK710" s="166"/>
      <c r="AL710" s="409">
        <v>96</v>
      </c>
      <c r="AM710" s="166">
        <v>37</v>
      </c>
      <c r="AN710" s="178" t="str">
        <f>CHOOSE(MATCH(AM:AM,{0,1,100,800000000}),"VACIO","100 y -","100 y +","")</f>
        <v>100 y -</v>
      </c>
      <c r="AO710" s="166">
        <v>38</v>
      </c>
      <c r="AP710" s="166">
        <v>104</v>
      </c>
      <c r="AQ710" s="166"/>
      <c r="AR710" s="178" t="str">
        <f>CHOOSE(MATCH(AQ:AQ,{0,1,7,8,9,12,30}),"VACIO","7 y -","7-8","8-9","9-12","&gt;12","")</f>
        <v>VACIO</v>
      </c>
      <c r="AS710" s="166">
        <v>8.6</v>
      </c>
      <c r="AT710" s="178" t="str">
        <f>CHOOSE(MATCH(AS:AS,{0,0.1,30,80000000}),"VACIO","30 y -","30 y +","")</f>
        <v>30 y -</v>
      </c>
      <c r="AU710" s="166">
        <v>0.67</v>
      </c>
      <c r="AV710" s="236">
        <v>0</v>
      </c>
      <c r="AW710" s="178" t="str">
        <f>CHOOSE(MATCH(AV:AV,{0,0.1,30,80000000}),"VACIO","30 y -","30 y +","")</f>
        <v>VACIO</v>
      </c>
      <c r="AX710" s="242">
        <v>113</v>
      </c>
      <c r="AY710" s="178" t="str">
        <f ca="1">CHOOSE(MATCH(AX:AX,{0,1,15,30,45,60,80000000}),"VACIO","15 y -","15-29","30-44","45-59","60 y +","")</f>
        <v>60 y +</v>
      </c>
      <c r="AZ710" s="166" t="s">
        <v>76</v>
      </c>
      <c r="BA710" s="167"/>
      <c r="BB710" s="247"/>
      <c r="BC710" s="166"/>
      <c r="BD710" s="167">
        <v>43900</v>
      </c>
      <c r="BE710" s="167">
        <v>44075</v>
      </c>
      <c r="BF710" s="251" t="str">
        <f ca="1" t="shared" si="69"/>
        <v>activo</v>
      </c>
      <c r="BG710" s="208"/>
    </row>
    <row r="711" s="129" customFormat="1" ht="15" customHeight="1" spans="1:59">
      <c r="A711" s="256" t="s">
        <v>1863</v>
      </c>
      <c r="B711" s="166" t="s">
        <v>1864</v>
      </c>
      <c r="C711" s="166">
        <v>2743</v>
      </c>
      <c r="D711" s="167">
        <v>12239</v>
      </c>
      <c r="E711" s="175">
        <f ca="1" t="shared" si="66"/>
        <v>43990</v>
      </c>
      <c r="F711" s="176">
        <f ca="1" t="shared" si="67"/>
        <v>31751</v>
      </c>
      <c r="G711" s="177">
        <f ca="1" t="shared" si="68"/>
        <v>86</v>
      </c>
      <c r="H711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11" s="166">
        <v>1</v>
      </c>
      <c r="J711" s="167">
        <v>43553</v>
      </c>
      <c r="K711" s="166" t="s">
        <v>101</v>
      </c>
      <c r="L711" s="166" t="s">
        <v>1865</v>
      </c>
      <c r="M711" s="166"/>
      <c r="N711" s="166" t="s">
        <v>62</v>
      </c>
      <c r="O711" s="166" t="s">
        <v>62</v>
      </c>
      <c r="P711" s="166" t="s">
        <v>65</v>
      </c>
      <c r="Q711" s="166" t="s">
        <v>63</v>
      </c>
      <c r="R711" s="166"/>
      <c r="S711" s="166"/>
      <c r="T711" s="143" t="s">
        <v>85</v>
      </c>
      <c r="U711" s="166">
        <v>120</v>
      </c>
      <c r="V711" s="178" t="str">
        <f>CHOOSE(MATCH(U:U,{0,1,140,150,160,800000000}),"VACIO","140 y -","140-150","150-160","&gt;160","")</f>
        <v>140 y -</v>
      </c>
      <c r="W711" s="166">
        <v>60</v>
      </c>
      <c r="X711" s="178" t="str">
        <f>CHOOSE(MATCH(W:W,{0,1,90,120,800000000}),"VACIO","90 y -","90-120","&gt;120","")</f>
        <v>90 y -</v>
      </c>
      <c r="Y711" s="166" t="s">
        <v>63</v>
      </c>
      <c r="Z711" s="166" t="s">
        <v>65</v>
      </c>
      <c r="AA711" s="166" t="s">
        <v>65</v>
      </c>
      <c r="AB711" s="166" t="s">
        <v>65</v>
      </c>
      <c r="AC711" s="166" t="s">
        <v>72</v>
      </c>
      <c r="AD711" s="208" t="s">
        <v>73</v>
      </c>
      <c r="AE711" s="209"/>
      <c r="AF711" s="209"/>
      <c r="AG711" s="227"/>
      <c r="AH711" s="227"/>
      <c r="AI711" s="209"/>
      <c r="AJ711" s="229">
        <v>91</v>
      </c>
      <c r="AK711" s="167">
        <v>43476</v>
      </c>
      <c r="AL711" s="166">
        <v>90</v>
      </c>
      <c r="AM711" s="166">
        <v>91</v>
      </c>
      <c r="AN711" s="178" t="str">
        <f>CHOOSE(MATCH(AM:AM,{0,1,100,800000000}),"VACIO","100 y -","100 y +","")</f>
        <v>100 y -</v>
      </c>
      <c r="AO711" s="166">
        <v>35</v>
      </c>
      <c r="AP711" s="166">
        <v>68</v>
      </c>
      <c r="AQ711" s="166"/>
      <c r="AR711" s="178" t="str">
        <f>CHOOSE(MATCH(AQ:AQ,{0,1,7,8,9,12,30}),"VACIO","7 y -","7-8","8-9","9-12","&gt;12","")</f>
        <v>VACIO</v>
      </c>
      <c r="AS711" s="166"/>
      <c r="AT711" s="178" t="str">
        <f>CHOOSE(MATCH(AS:AS,{0,0.1,30,80000000}),"VACIO","30 y -","30 y +","")</f>
        <v>VACIO</v>
      </c>
      <c r="AU711" s="166">
        <v>0.7</v>
      </c>
      <c r="AV711" s="236"/>
      <c r="AW711" s="178" t="str">
        <f>CHOOSE(MATCH(AV:AV,{0,0.1,30,80000000}),"VACIO","30 y -","30 y +","")</f>
        <v>VACIO</v>
      </c>
      <c r="AX711" s="242">
        <v>79</v>
      </c>
      <c r="AY711" s="178" t="str">
        <f ca="1">CHOOSE(MATCH(AX:AX,{0,1,15,30,45,60,80000000}),"VACIO","15 y -","15-29","30-44","45-59","60 y +","")</f>
        <v>60 y +</v>
      </c>
      <c r="AZ711" s="166"/>
      <c r="BA711" s="167"/>
      <c r="BB711" s="247" t="str">
        <f ca="1" t="shared" ref="BB711:BB738" si="70">IF((E:E-BA:BA)&lt;365,"Vigente","No Vigente")</f>
        <v>No Vigente</v>
      </c>
      <c r="BC711" s="166"/>
      <c r="BD711" s="167">
        <v>43553</v>
      </c>
      <c r="BE711" s="167">
        <v>43891</v>
      </c>
      <c r="BF711" s="251" t="str">
        <f ca="1" t="shared" si="69"/>
        <v>activo</v>
      </c>
      <c r="BG711" s="208" t="s">
        <v>1799</v>
      </c>
    </row>
    <row r="712" s="129" customFormat="1" ht="15" customHeight="1" spans="1:59">
      <c r="A712" s="256" t="s">
        <v>1866</v>
      </c>
      <c r="B712" s="166" t="s">
        <v>1867</v>
      </c>
      <c r="C712" s="166">
        <v>7418</v>
      </c>
      <c r="D712" s="167">
        <v>18438</v>
      </c>
      <c r="E712" s="175">
        <f ca="1" t="shared" si="66"/>
        <v>43990</v>
      </c>
      <c r="F712" s="176">
        <f ca="1" t="shared" si="67"/>
        <v>25552</v>
      </c>
      <c r="G712" s="177">
        <f ca="1" t="shared" si="68"/>
        <v>69</v>
      </c>
      <c r="H71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12" s="166">
        <v>1</v>
      </c>
      <c r="J712" s="167">
        <v>43564</v>
      </c>
      <c r="K712" s="166" t="s">
        <v>59</v>
      </c>
      <c r="L712" s="166" t="s">
        <v>102</v>
      </c>
      <c r="M712" s="166"/>
      <c r="N712" s="166" t="s">
        <v>62</v>
      </c>
      <c r="O712" s="166" t="s">
        <v>62</v>
      </c>
      <c r="P712" s="166" t="s">
        <v>63</v>
      </c>
      <c r="Q712" s="166" t="s">
        <v>63</v>
      </c>
      <c r="R712" s="166">
        <v>74</v>
      </c>
      <c r="S712" s="166">
        <v>80</v>
      </c>
      <c r="T712" s="143" t="s">
        <v>64</v>
      </c>
      <c r="U712" s="166">
        <v>140</v>
      </c>
      <c r="V712" s="178" t="str">
        <f>CHOOSE(MATCH(U:U,{0,1,140,150,160,800000000}),"VACIO","140 y -","140-150","150-160","&gt;160","")</f>
        <v>140-150</v>
      </c>
      <c r="W712" s="166">
        <v>86</v>
      </c>
      <c r="X712" s="178" t="str">
        <f>CHOOSE(MATCH(W:W,{0,1,90,120,800000000}),"VACIO","90 y -","90-120","&gt;120","")</f>
        <v>90 y -</v>
      </c>
      <c r="Y712" s="166" t="s">
        <v>65</v>
      </c>
      <c r="Z712" s="166" t="s">
        <v>65</v>
      </c>
      <c r="AA712" s="166" t="s">
        <v>65</v>
      </c>
      <c r="AB712" s="166" t="s">
        <v>65</v>
      </c>
      <c r="AC712" s="166" t="s">
        <v>72</v>
      </c>
      <c r="AD712" s="208" t="s">
        <v>73</v>
      </c>
      <c r="AE712" s="228">
        <v>43924</v>
      </c>
      <c r="AF712" s="209" t="s">
        <v>73</v>
      </c>
      <c r="AG712" s="227" t="s">
        <v>63</v>
      </c>
      <c r="AH712" s="227" t="s">
        <v>1868</v>
      </c>
      <c r="AI712" s="228">
        <v>43640</v>
      </c>
      <c r="AJ712" s="229">
        <v>160</v>
      </c>
      <c r="AK712" s="167">
        <v>43874</v>
      </c>
      <c r="AL712" s="166">
        <v>139</v>
      </c>
      <c r="AM712" s="166">
        <v>67</v>
      </c>
      <c r="AN712" s="178" t="str">
        <f>CHOOSE(MATCH(AM:AM,{0,1,100,800000000}),"VACIO","100 y -","100 y +","")</f>
        <v>100 y -</v>
      </c>
      <c r="AO712" s="166">
        <v>43</v>
      </c>
      <c r="AP712" s="166">
        <v>144</v>
      </c>
      <c r="AQ712" s="166">
        <v>8.4</v>
      </c>
      <c r="AR712" s="178" t="str">
        <f>CHOOSE(MATCH(AQ:AQ,{0,1,7,8,9,12,30}),"VACIO","7 y -","7-8","8-9","9-12","&gt;12","")</f>
        <v>8-9</v>
      </c>
      <c r="AS712" s="166">
        <v>11</v>
      </c>
      <c r="AT712" s="178" t="str">
        <f>CHOOSE(MATCH(AS:AS,{0,0.1,30,80000000}),"VACIO","30 y -","30 y +","")</f>
        <v>30 y -</v>
      </c>
      <c r="AU712" s="166">
        <v>0.88</v>
      </c>
      <c r="AV712" s="236">
        <v>0.035</v>
      </c>
      <c r="AW712" s="178" t="str">
        <f>CHOOSE(MATCH(AV:AV,{0,0.1,30,80000000}),"VACIO","30 y -","30 y +","")</f>
        <v>VACIO</v>
      </c>
      <c r="AX712" s="242">
        <v>67.7</v>
      </c>
      <c r="AY712" s="178" t="str">
        <f ca="1">CHOOSE(MATCH(AX:AX,{0,1,15,30,45,60,80000000}),"VACIO","15 y -","15-29","30-44","45-59","60 y +","")</f>
        <v>60 y +</v>
      </c>
      <c r="AZ712" s="166"/>
      <c r="BA712" s="167"/>
      <c r="BB712" s="247" t="str">
        <f ca="1" t="shared" si="70"/>
        <v>No Vigente</v>
      </c>
      <c r="BC712" s="166"/>
      <c r="BD712" s="167">
        <v>43924</v>
      </c>
      <c r="BE712" s="167">
        <v>44013</v>
      </c>
      <c r="BF712" s="251" t="str">
        <f ca="1" t="shared" si="69"/>
        <v>activo</v>
      </c>
      <c r="BG712" s="208"/>
    </row>
    <row r="713" s="129" customFormat="1" ht="15" customHeight="1" spans="1:59">
      <c r="A713" s="256" t="s">
        <v>1869</v>
      </c>
      <c r="B713" s="166" t="s">
        <v>1870</v>
      </c>
      <c r="C713" s="166">
        <v>6872</v>
      </c>
      <c r="D713" s="167">
        <v>22651</v>
      </c>
      <c r="E713" s="175">
        <f ca="1" t="shared" si="66"/>
        <v>43990</v>
      </c>
      <c r="F713" s="176">
        <f ca="1" t="shared" si="67"/>
        <v>21339</v>
      </c>
      <c r="G713" s="177">
        <f ca="1" t="shared" si="68"/>
        <v>58</v>
      </c>
      <c r="H71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13" s="166">
        <v>1</v>
      </c>
      <c r="J713" s="167">
        <v>43558</v>
      </c>
      <c r="K713" s="166" t="s">
        <v>101</v>
      </c>
      <c r="L713" s="166" t="s">
        <v>102</v>
      </c>
      <c r="M713" s="166" t="s">
        <v>1853</v>
      </c>
      <c r="N713" s="166"/>
      <c r="O713" s="166"/>
      <c r="P713" s="166" t="s">
        <v>62</v>
      </c>
      <c r="Q713" s="166" t="s">
        <v>62</v>
      </c>
      <c r="R713" s="166">
        <v>73</v>
      </c>
      <c r="S713" s="166"/>
      <c r="T713" s="143" t="s">
        <v>76</v>
      </c>
      <c r="U713" s="166">
        <v>120</v>
      </c>
      <c r="V713" s="178" t="str">
        <f>CHOOSE(MATCH(U:U,{0,1,140,150,160,800000000}),"VACIO","140 y -","140-150","150-160","&gt;160","")</f>
        <v>140 y -</v>
      </c>
      <c r="W713" s="166">
        <v>70</v>
      </c>
      <c r="X713" s="178" t="str">
        <f>CHOOSE(MATCH(W:W,{0,1,90,120,800000000}),"VACIO","90 y -","90-120","&gt;120","")</f>
        <v>90 y -</v>
      </c>
      <c r="Y713" s="166" t="s">
        <v>63</v>
      </c>
      <c r="Z713" s="166" t="s">
        <v>65</v>
      </c>
      <c r="AA713" s="166" t="s">
        <v>65</v>
      </c>
      <c r="AB713" s="166" t="s">
        <v>65</v>
      </c>
      <c r="AC713" s="166" t="s">
        <v>72</v>
      </c>
      <c r="AD713" s="208" t="s">
        <v>73</v>
      </c>
      <c r="AE713" s="228">
        <v>43558</v>
      </c>
      <c r="AF713" s="209" t="s">
        <v>333</v>
      </c>
      <c r="AG713" s="227"/>
      <c r="AH713" s="227"/>
      <c r="AI713" s="209"/>
      <c r="AJ713" s="229">
        <v>142</v>
      </c>
      <c r="AK713" s="167">
        <v>43535</v>
      </c>
      <c r="AL713" s="166">
        <v>307</v>
      </c>
      <c r="AM713" s="166">
        <v>217</v>
      </c>
      <c r="AN713" s="178" t="str">
        <f>CHOOSE(MATCH(AM:AM,{0,1,100,800000000}),"VACIO","100 y -","100 y +","")</f>
        <v>100 y +</v>
      </c>
      <c r="AO713" s="166">
        <v>36</v>
      </c>
      <c r="AP713" s="166">
        <v>269</v>
      </c>
      <c r="AQ713" s="166">
        <v>7.7</v>
      </c>
      <c r="AR713" s="178" t="str">
        <f>CHOOSE(MATCH(AQ:AQ,{0,1,7,8,9,12,30}),"VACIO","7 y -","7-8","8-9","9-12","&gt;12","")</f>
        <v>7-8</v>
      </c>
      <c r="AS713" s="166">
        <v>500</v>
      </c>
      <c r="AT713" s="178" t="str">
        <f>CHOOSE(MATCH(AS:AS,{0,0.1,30,80000000}),"VACIO","30 y -","30 y +","")</f>
        <v>30 y +</v>
      </c>
      <c r="AU713" s="166">
        <v>1.9</v>
      </c>
      <c r="AV713" s="236"/>
      <c r="AW713" s="178" t="str">
        <f>CHOOSE(MATCH(AV:AV,{0,0.1,30,80000000}),"VACIO","30 y -","30 y +","")</f>
        <v>VACIO</v>
      </c>
      <c r="AX713" s="242">
        <v>38</v>
      </c>
      <c r="AY713" s="178" t="str">
        <f ca="1">CHOOSE(MATCH(AX:AX,{0,1,15,30,45,60,80000000}),"VACIO","15 y -","15-29","30-44","45-59","60 y +","")</f>
        <v>30-44</v>
      </c>
      <c r="AZ713" s="166"/>
      <c r="BA713" s="167"/>
      <c r="BB713" s="247" t="str">
        <f ca="1" t="shared" si="70"/>
        <v>No Vigente</v>
      </c>
      <c r="BC713" s="166"/>
      <c r="BD713" s="167">
        <v>43558</v>
      </c>
      <c r="BE713" s="167">
        <v>43647</v>
      </c>
      <c r="BF713" s="251" t="str">
        <f ca="1" t="shared" si="69"/>
        <v>activo</v>
      </c>
      <c r="BG713" s="208" t="s">
        <v>1871</v>
      </c>
    </row>
    <row r="714" s="129" customFormat="1" ht="15" customHeight="1" spans="1:59">
      <c r="A714" s="256" t="s">
        <v>1872</v>
      </c>
      <c r="B714" s="166" t="s">
        <v>1873</v>
      </c>
      <c r="C714" s="166">
        <v>4985</v>
      </c>
      <c r="D714" s="167">
        <v>21635</v>
      </c>
      <c r="E714" s="175">
        <f ca="1" t="shared" si="66"/>
        <v>43990</v>
      </c>
      <c r="F714" s="176">
        <f ca="1" t="shared" si="67"/>
        <v>22355</v>
      </c>
      <c r="G714" s="177">
        <f ca="1" t="shared" si="68"/>
        <v>61</v>
      </c>
      <c r="H71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14" s="166">
        <v>1</v>
      </c>
      <c r="J714" s="167">
        <v>43580</v>
      </c>
      <c r="K714" s="166" t="s">
        <v>101</v>
      </c>
      <c r="L714" s="166" t="s">
        <v>102</v>
      </c>
      <c r="M714" s="166"/>
      <c r="N714" s="166" t="s">
        <v>62</v>
      </c>
      <c r="O714" s="166" t="s">
        <v>62</v>
      </c>
      <c r="P714" s="166" t="s">
        <v>63</v>
      </c>
      <c r="Q714" s="166" t="s">
        <v>63</v>
      </c>
      <c r="R714" s="166">
        <v>60</v>
      </c>
      <c r="S714" s="166">
        <v>60</v>
      </c>
      <c r="T714" s="143" t="s">
        <v>76</v>
      </c>
      <c r="U714" s="166">
        <v>136</v>
      </c>
      <c r="V714" s="178" t="str">
        <f>CHOOSE(MATCH(U:U,{0,1,140,150,160,800000000}),"VACIO","140 y -","140-150","150-160","&gt;160","")</f>
        <v>140 y -</v>
      </c>
      <c r="W714" s="166">
        <v>82</v>
      </c>
      <c r="X714" s="178" t="str">
        <f>CHOOSE(MATCH(W:W,{0,1,90,120,800000000}),"VACIO","90 y -","90-120","&gt;120","")</f>
        <v>90 y -</v>
      </c>
      <c r="Y714" s="166" t="s">
        <v>63</v>
      </c>
      <c r="Z714" s="166" t="s">
        <v>65</v>
      </c>
      <c r="AA714" s="166" t="s">
        <v>65</v>
      </c>
      <c r="AB714" s="166" t="s">
        <v>63</v>
      </c>
      <c r="AC714" s="166" t="s">
        <v>72</v>
      </c>
      <c r="AD714" s="208" t="s">
        <v>73</v>
      </c>
      <c r="AE714" s="228">
        <v>42957</v>
      </c>
      <c r="AF714" s="209" t="s">
        <v>74</v>
      </c>
      <c r="AG714" s="227"/>
      <c r="AH714" s="227"/>
      <c r="AI714" s="209"/>
      <c r="AJ714" s="229"/>
      <c r="AK714" s="166"/>
      <c r="AL714" s="166"/>
      <c r="AM714" s="166"/>
      <c r="AN714" s="178" t="str">
        <f>CHOOSE(MATCH(AM:AM,{0,1,100,800000000}),"VACIO","100 y -","100 y +","")</f>
        <v>VACIO</v>
      </c>
      <c r="AO714" s="166"/>
      <c r="AP714" s="166"/>
      <c r="AQ714" s="166"/>
      <c r="AR714" s="178" t="str">
        <f>CHOOSE(MATCH(AQ:AQ,{0,1,7,8,9,12,30}),"VACIO","7 y -","7-8","8-9","9-12","&gt;12","")</f>
        <v>VACIO</v>
      </c>
      <c r="AS714" s="166"/>
      <c r="AT714" s="178" t="str">
        <f>CHOOSE(MATCH(AS:AS,{0,0.1,30,80000000}),"VACIO","30 y -","30 y +","")</f>
        <v>VACIO</v>
      </c>
      <c r="AU714" s="166"/>
      <c r="AV714" s="236"/>
      <c r="AW714" s="178" t="str">
        <f>CHOOSE(MATCH(AV:AV,{0,0.1,30,80000000}),"VACIO","30 y -","30 y +","")</f>
        <v>VACIO</v>
      </c>
      <c r="AX714" s="242"/>
      <c r="AY714" s="178" t="str">
        <f ca="1">CHOOSE(MATCH(AX:AX,{0,1,15,30,45,60,80000000}),"VACIO","15 y -","15-29","30-44","45-59","60 y +","")</f>
        <v>VACIO</v>
      </c>
      <c r="AZ714" s="166"/>
      <c r="BA714" s="167"/>
      <c r="BB714" s="247" t="str">
        <f ca="1" t="shared" si="70"/>
        <v>No Vigente</v>
      </c>
      <c r="BC714" s="166"/>
      <c r="BD714" s="167">
        <v>43580</v>
      </c>
      <c r="BE714" s="167">
        <v>43647</v>
      </c>
      <c r="BF714" s="251" t="str">
        <f ca="1" t="shared" si="69"/>
        <v>activo</v>
      </c>
      <c r="BG714" s="208"/>
    </row>
    <row r="715" s="129" customFormat="1" ht="15" customHeight="1" spans="1:59">
      <c r="A715" s="256" t="s">
        <v>1874</v>
      </c>
      <c r="B715" s="166" t="s">
        <v>1875</v>
      </c>
      <c r="C715" s="166">
        <v>4467</v>
      </c>
      <c r="D715" s="167">
        <v>17831</v>
      </c>
      <c r="E715" s="175">
        <f ca="1" t="shared" si="66"/>
        <v>43990</v>
      </c>
      <c r="F715" s="176">
        <f ca="1" t="shared" si="67"/>
        <v>26159</v>
      </c>
      <c r="G715" s="177">
        <f ca="1" t="shared" si="68"/>
        <v>71</v>
      </c>
      <c r="H715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15" s="166">
        <v>1</v>
      </c>
      <c r="J715" s="167">
        <v>43581</v>
      </c>
      <c r="K715" s="166" t="s">
        <v>59</v>
      </c>
      <c r="L715" s="166" t="s">
        <v>1876</v>
      </c>
      <c r="M715" s="166" t="s">
        <v>1877</v>
      </c>
      <c r="N715" s="166" t="s">
        <v>62</v>
      </c>
      <c r="O715" s="166" t="s">
        <v>62</v>
      </c>
      <c r="P715" s="166" t="s">
        <v>63</v>
      </c>
      <c r="Q715" s="166" t="s">
        <v>63</v>
      </c>
      <c r="R715" s="166"/>
      <c r="S715" s="166"/>
      <c r="T715" s="143" t="s">
        <v>85</v>
      </c>
      <c r="U715" s="166">
        <v>120</v>
      </c>
      <c r="V715" s="178" t="str">
        <f>CHOOSE(MATCH(U:U,{0,1,140,150,160,800000000}),"VACIO","140 y -","140-150","150-160","&gt;160","")</f>
        <v>140 y -</v>
      </c>
      <c r="W715" s="166">
        <v>80</v>
      </c>
      <c r="X715" s="178" t="str">
        <f>CHOOSE(MATCH(W:W,{0,1,90,120,800000000}),"VACIO","90 y -","90-120","&gt;120","")</f>
        <v>90 y -</v>
      </c>
      <c r="Y715" s="166" t="s">
        <v>63</v>
      </c>
      <c r="Z715" s="166" t="s">
        <v>65</v>
      </c>
      <c r="AA715" s="166" t="s">
        <v>63</v>
      </c>
      <c r="AB715" s="166" t="s">
        <v>63</v>
      </c>
      <c r="AC715" s="166" t="s">
        <v>72</v>
      </c>
      <c r="AD715" s="208"/>
      <c r="AE715" s="209"/>
      <c r="AF715" s="209"/>
      <c r="AG715" s="227"/>
      <c r="AH715" s="227"/>
      <c r="AI715" s="209"/>
      <c r="AJ715" s="229"/>
      <c r="AK715" s="166"/>
      <c r="AL715" s="166"/>
      <c r="AM715" s="166"/>
      <c r="AN715" s="178" t="str">
        <f>CHOOSE(MATCH(AM:AM,{0,1,100,800000000}),"VACIO","100 y -","100 y +","")</f>
        <v>VACIO</v>
      </c>
      <c r="AO715" s="166"/>
      <c r="AP715" s="166"/>
      <c r="AQ715" s="166"/>
      <c r="AR715" s="178" t="str">
        <f>CHOOSE(MATCH(AQ:AQ,{0,1,7,8,9,12,30}),"VACIO","7 y -","7-8","8-9","9-12","&gt;12","")</f>
        <v>VACIO</v>
      </c>
      <c r="AS715" s="166"/>
      <c r="AT715" s="178" t="str">
        <f>CHOOSE(MATCH(AS:AS,{0;0.1;30;80000000}),"VACIO","30 y -","30 y +","")</f>
        <v>VACIO</v>
      </c>
      <c r="AU715" s="166"/>
      <c r="AV715" s="236"/>
      <c r="AW715" s="178" t="str">
        <f>CHOOSE(MATCH(AV:AV,{0,0.1,30,80000000}),"VACIO","30 y -","30 y +","")</f>
        <v>VACIO</v>
      </c>
      <c r="AX715" s="242"/>
      <c r="AY715" s="178" t="str">
        <f ca="1">CHOOSE(MATCH(AX:AX,{0,1,15,30,45,60,80000000}),"VACIO","15 y -","15-29","30-44","45-59","60 y +","")</f>
        <v>VACIO</v>
      </c>
      <c r="AZ715" s="166"/>
      <c r="BA715" s="167"/>
      <c r="BB715" s="247" t="str">
        <f ca="1" t="shared" si="70"/>
        <v>No Vigente</v>
      </c>
      <c r="BC715" s="166"/>
      <c r="BD715" s="167">
        <v>43581</v>
      </c>
      <c r="BE715" s="167">
        <v>43647</v>
      </c>
      <c r="BF715" s="251" t="str">
        <f ca="1" t="shared" si="69"/>
        <v>activo</v>
      </c>
      <c r="BG715" s="208"/>
    </row>
    <row r="716" s="129" customFormat="1" ht="15" customHeight="1" spans="1:59">
      <c r="A716" s="256" t="s">
        <v>1878</v>
      </c>
      <c r="B716" s="166" t="s">
        <v>1879</v>
      </c>
      <c r="C716" s="166">
        <v>7111</v>
      </c>
      <c r="D716" s="167">
        <v>23624</v>
      </c>
      <c r="E716" s="175">
        <f ca="1" t="shared" si="66"/>
        <v>43990</v>
      </c>
      <c r="F716" s="176">
        <f ca="1" t="shared" si="67"/>
        <v>20366</v>
      </c>
      <c r="G716" s="177">
        <f ca="1" t="shared" si="68"/>
        <v>55</v>
      </c>
      <c r="H71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16" s="166">
        <v>1</v>
      </c>
      <c r="J716" s="167">
        <v>43580</v>
      </c>
      <c r="K716" s="166" t="s">
        <v>59</v>
      </c>
      <c r="L716" s="166" t="s">
        <v>70</v>
      </c>
      <c r="M716" s="166"/>
      <c r="N716" s="166" t="s">
        <v>62</v>
      </c>
      <c r="O716" s="166" t="s">
        <v>89</v>
      </c>
      <c r="P716" s="166" t="s">
        <v>63</v>
      </c>
      <c r="Q716" s="166" t="s">
        <v>63</v>
      </c>
      <c r="R716" s="166">
        <v>72</v>
      </c>
      <c r="S716" s="166">
        <v>71</v>
      </c>
      <c r="T716" s="143" t="s">
        <v>85</v>
      </c>
      <c r="U716" s="166">
        <v>126</v>
      </c>
      <c r="V716" s="178" t="str">
        <f>CHOOSE(MATCH(U:U,{0,1,140,150,160,800000000}),"VACIO","140 y -","140-150","150-160","&gt;160","")</f>
        <v>140 y -</v>
      </c>
      <c r="W716" s="166">
        <v>80</v>
      </c>
      <c r="X716" s="178" t="str">
        <f>CHOOSE(MATCH(W:W,{0,1,90,120,800000000}),"VACIO","90 y -","90-120","&gt;120","")</f>
        <v>90 y -</v>
      </c>
      <c r="Y716" s="166" t="s">
        <v>63</v>
      </c>
      <c r="Z716" s="166" t="s">
        <v>63</v>
      </c>
      <c r="AA716" s="166" t="s">
        <v>63</v>
      </c>
      <c r="AB716" s="166" t="s">
        <v>63</v>
      </c>
      <c r="AC716" s="166" t="s">
        <v>72</v>
      </c>
      <c r="AD716" s="208" t="s">
        <v>73</v>
      </c>
      <c r="AE716" s="228">
        <v>43608</v>
      </c>
      <c r="AF716" s="209" t="s">
        <v>74</v>
      </c>
      <c r="AG716" s="227" t="s">
        <v>63</v>
      </c>
      <c r="AH716" s="227"/>
      <c r="AI716" s="209"/>
      <c r="AJ716" s="229">
        <v>125</v>
      </c>
      <c r="AK716" s="167">
        <v>43697</v>
      </c>
      <c r="AL716" s="166">
        <v>199</v>
      </c>
      <c r="AM716" s="166">
        <v>122</v>
      </c>
      <c r="AN716" s="178" t="str">
        <f>CHOOSE(MATCH(AM:AM,{0,1,100,800000000}),"VACIO","100 y -","100 y +","")</f>
        <v>100 y +</v>
      </c>
      <c r="AO716" s="166">
        <v>44</v>
      </c>
      <c r="AP716" s="166">
        <v>138</v>
      </c>
      <c r="AQ716" s="166">
        <v>6.2</v>
      </c>
      <c r="AR716" s="178" t="str">
        <f>CHOOSE(MATCH(AQ:AQ,{0,1,7,8,9,12,30}),"VACIO","7 y -","7-8","8-9","9-12","&gt;12","")</f>
        <v>7 y -</v>
      </c>
      <c r="AS716" s="166">
        <v>238</v>
      </c>
      <c r="AT716" s="178" t="str">
        <f>CHOOSE(MATCH(AS:AS,{0,0.1,30,80000000}),"VACIO","30 y -","30 y +","")</f>
        <v>30 y +</v>
      </c>
      <c r="AU716" s="166">
        <v>0.9</v>
      </c>
      <c r="AV716" s="236">
        <v>1</v>
      </c>
      <c r="AW716" s="178" t="str">
        <f>CHOOSE(MATCH(AV:AV,{0,0.1,30,80000000}),"VACIO","30 y -","30 y +","")</f>
        <v>30 y -</v>
      </c>
      <c r="AX716" s="242">
        <v>72</v>
      </c>
      <c r="AY716" s="178" t="str">
        <f ca="1">CHOOSE(MATCH(AX:AX,{0,1,15,30,45,60,80000000}),"VACIO","15 y -","15-29","30-44","45-59","60 y +","")</f>
        <v>60 y +</v>
      </c>
      <c r="AZ716" s="166"/>
      <c r="BA716" s="167"/>
      <c r="BB716" s="247" t="str">
        <f ca="1" t="shared" si="70"/>
        <v>No Vigente</v>
      </c>
      <c r="BC716" s="166"/>
      <c r="BD716" s="167">
        <v>43697</v>
      </c>
      <c r="BE716" s="167">
        <v>43862</v>
      </c>
      <c r="BF716" s="251" t="str">
        <f ca="1" t="shared" si="69"/>
        <v>activo</v>
      </c>
      <c r="BG716" s="208"/>
    </row>
    <row r="717" s="129" customFormat="1" ht="15" customHeight="1" spans="1:59">
      <c r="A717" s="256" t="s">
        <v>1880</v>
      </c>
      <c r="B717" s="166" t="s">
        <v>1302</v>
      </c>
      <c r="C717" s="166">
        <v>6392</v>
      </c>
      <c r="D717" s="167">
        <v>24114</v>
      </c>
      <c r="E717" s="175">
        <f ca="1" t="shared" si="66"/>
        <v>43990</v>
      </c>
      <c r="F717" s="176">
        <f ca="1" t="shared" si="67"/>
        <v>19876</v>
      </c>
      <c r="G717" s="177">
        <f ca="1" t="shared" si="68"/>
        <v>54</v>
      </c>
      <c r="H717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17" s="166">
        <v>1</v>
      </c>
      <c r="J717" s="167">
        <v>43581</v>
      </c>
      <c r="K717" s="166" t="s">
        <v>59</v>
      </c>
      <c r="L717" s="166" t="s">
        <v>60</v>
      </c>
      <c r="M717" s="166"/>
      <c r="N717" s="166" t="s">
        <v>62</v>
      </c>
      <c r="O717" s="166" t="s">
        <v>62</v>
      </c>
      <c r="P717" s="166" t="s">
        <v>63</v>
      </c>
      <c r="Q717" s="166" t="s">
        <v>63</v>
      </c>
      <c r="R717" s="166">
        <v>79</v>
      </c>
      <c r="S717" s="166">
        <v>79</v>
      </c>
      <c r="T717" s="143" t="s">
        <v>85</v>
      </c>
      <c r="U717" s="166">
        <v>120</v>
      </c>
      <c r="V717" s="178" t="str">
        <f>CHOOSE(MATCH(U:U,{0,1,140,150,160,800000000}),"VACIO","140 y -","140-150","150-160","&gt;160","")</f>
        <v>140 y -</v>
      </c>
      <c r="W717" s="166">
        <v>80</v>
      </c>
      <c r="X717" s="178" t="str">
        <f>CHOOSE(MATCH(W:W,{0,1,90,120,800000000}),"VACIO","90 y -","90-120","&gt;120","")</f>
        <v>90 y -</v>
      </c>
      <c r="Y717" s="166" t="s">
        <v>63</v>
      </c>
      <c r="Z717" s="166" t="s">
        <v>65</v>
      </c>
      <c r="AA717" s="166" t="s">
        <v>63</v>
      </c>
      <c r="AB717" s="166" t="s">
        <v>65</v>
      </c>
      <c r="AC717" s="166" t="s">
        <v>66</v>
      </c>
      <c r="AD717" s="208" t="s">
        <v>67</v>
      </c>
      <c r="AE717" s="209"/>
      <c r="AF717" s="209"/>
      <c r="AG717" s="227"/>
      <c r="AH717" s="227"/>
      <c r="AI717" s="209"/>
      <c r="AJ717" s="229">
        <v>109</v>
      </c>
      <c r="AK717" s="167">
        <v>43581</v>
      </c>
      <c r="AL717" s="166">
        <v>285</v>
      </c>
      <c r="AM717" s="166">
        <v>160</v>
      </c>
      <c r="AN717" s="178" t="str">
        <f>CHOOSE(MATCH(AM:AM,{0,1,100,800000000}),"VACIO","100 y -","100 y +","")</f>
        <v>100 y +</v>
      </c>
      <c r="AO717" s="166">
        <v>90</v>
      </c>
      <c r="AP717" s="166">
        <v>194</v>
      </c>
      <c r="AQ717" s="166"/>
      <c r="AR717" s="178" t="str">
        <f>CHOOSE(MATCH(AQ:AQ,{0,1,7,8,9,12,30}),"VACIO","7 y -","7-8","8-9","9-12","&gt;12","")</f>
        <v>VACIO</v>
      </c>
      <c r="AS717" s="166"/>
      <c r="AT717" s="178" t="str">
        <f>CHOOSE(MATCH(AS:AS,{0,0.1,30,80000000}),"VACIO","30 y -","30 y +","")</f>
        <v>VACIO</v>
      </c>
      <c r="AU717" s="166">
        <v>0.8</v>
      </c>
      <c r="AV717" s="236"/>
      <c r="AW717" s="178" t="str">
        <f>CHOOSE(MATCH(AV:AV,{0,0.1,30,80000000}),"VACIO","30 y -","30 y +","")</f>
        <v>VACIO</v>
      </c>
      <c r="AX717" s="242">
        <v>84</v>
      </c>
      <c r="AY717" s="178" t="str">
        <f ca="1">CHOOSE(MATCH(AX:AX,{0,1,15,30,45,60,80000000}),"VACIO","15 y -","15-29","30-44","45-59","60 y +","")</f>
        <v>60 y +</v>
      </c>
      <c r="AZ717" s="166" t="s">
        <v>1881</v>
      </c>
      <c r="BA717" s="167"/>
      <c r="BB717" s="247" t="str">
        <f ca="1" t="shared" si="70"/>
        <v>No Vigente</v>
      </c>
      <c r="BC717" s="166"/>
      <c r="BD717" s="167">
        <v>43581</v>
      </c>
      <c r="BE717" s="144">
        <v>43739</v>
      </c>
      <c r="BF717" s="251" t="str">
        <f ca="1" t="shared" si="69"/>
        <v>activo</v>
      </c>
      <c r="BG717" s="208"/>
    </row>
    <row r="718" s="129" customFormat="1" ht="15" customHeight="1" spans="1:59">
      <c r="A718" s="256" t="s">
        <v>1882</v>
      </c>
      <c r="B718" s="166" t="s">
        <v>1883</v>
      </c>
      <c r="C718" s="166">
        <v>6962</v>
      </c>
      <c r="D718" s="167">
        <v>19545</v>
      </c>
      <c r="E718" s="175">
        <f ca="1" t="shared" si="66"/>
        <v>43990</v>
      </c>
      <c r="F718" s="176">
        <f ca="1" t="shared" si="67"/>
        <v>24445</v>
      </c>
      <c r="G718" s="177">
        <f ca="1" t="shared" si="68"/>
        <v>66</v>
      </c>
      <c r="H71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18" s="166">
        <v>1</v>
      </c>
      <c r="J718" s="167">
        <v>43570</v>
      </c>
      <c r="K718" s="166" t="s">
        <v>101</v>
      </c>
      <c r="L718" s="166" t="s">
        <v>60</v>
      </c>
      <c r="M718" s="166"/>
      <c r="N718" s="166" t="s">
        <v>62</v>
      </c>
      <c r="O718" s="166" t="s">
        <v>62</v>
      </c>
      <c r="P718" s="166" t="s">
        <v>63</v>
      </c>
      <c r="Q718" s="166" t="s">
        <v>63</v>
      </c>
      <c r="R718" s="166">
        <v>64.5</v>
      </c>
      <c r="S718" s="166">
        <v>64.5</v>
      </c>
      <c r="T718" s="143" t="s">
        <v>76</v>
      </c>
      <c r="U718" s="166">
        <v>148</v>
      </c>
      <c r="V718" s="178" t="str">
        <f>CHOOSE(MATCH(U:U,{0;1;140;150;160;800000000}),"VACIO","140 y -","140-150","150-160","&gt;160","")</f>
        <v>140-150</v>
      </c>
      <c r="W718" s="166">
        <v>90</v>
      </c>
      <c r="X718" s="178" t="str">
        <f>CHOOSE(MATCH(W:W,{0,1,90,120,800000000}),"VACIO","90 y -","90-120","&gt;120","")</f>
        <v>90-120</v>
      </c>
      <c r="Y718" s="166" t="s">
        <v>63</v>
      </c>
      <c r="Z718" s="166" t="s">
        <v>63</v>
      </c>
      <c r="AA718" s="166" t="s">
        <v>63</v>
      </c>
      <c r="AB718" s="166" t="s">
        <v>63</v>
      </c>
      <c r="AC718" s="166" t="s">
        <v>72</v>
      </c>
      <c r="AD718" s="208" t="s">
        <v>74</v>
      </c>
      <c r="AE718" s="209"/>
      <c r="AF718" s="209"/>
      <c r="AG718" s="227"/>
      <c r="AH718" s="227"/>
      <c r="AI718" s="209"/>
      <c r="AJ718" s="229">
        <v>106</v>
      </c>
      <c r="AK718" s="167">
        <v>43570</v>
      </c>
      <c r="AL718" s="166">
        <v>171</v>
      </c>
      <c r="AM718" s="166">
        <v>104</v>
      </c>
      <c r="AN718" s="178" t="str">
        <f>CHOOSE(MATCH(AM:AM,{0,1,100,800000000}),"VACIO","100 y -","100 y +","")</f>
        <v>100 y +</v>
      </c>
      <c r="AO718" s="166">
        <v>50</v>
      </c>
      <c r="AP718" s="166">
        <v>87</v>
      </c>
      <c r="AQ718" s="166"/>
      <c r="AR718" s="178" t="str">
        <f>CHOOSE(MATCH(AQ:AQ,{0,1,7,8,9,12,30}),"VACIO","7 y -","7-8","8-9","9-12","&gt;12","")</f>
        <v>VACIO</v>
      </c>
      <c r="AS718" s="166"/>
      <c r="AT718" s="178" t="str">
        <f>CHOOSE(MATCH(AS:AS,{0,0.1,30,80000000}),"VACIO","30 y -","30 y +","")</f>
        <v>VACIO</v>
      </c>
      <c r="AU718" s="166"/>
      <c r="AV718" s="236"/>
      <c r="AW718" s="178" t="str">
        <f>CHOOSE(MATCH(AV:AV,{0;0.1;30;80000000}),"VACIO","30 y -","30 y +","")</f>
        <v>VACIO</v>
      </c>
      <c r="AX718" s="242"/>
      <c r="AY718" s="178" t="str">
        <f ca="1">CHOOSE(MATCH(AX:AX,{0;1;15;30;45;60;80000000}),"VACIO","15 y -","15-29","30-44","45-59","60 y +","")</f>
        <v>VACIO</v>
      </c>
      <c r="AZ718" s="166"/>
      <c r="BA718" s="167"/>
      <c r="BB718" s="247" t="str">
        <f ca="1" t="shared" si="70"/>
        <v>No Vigente</v>
      </c>
      <c r="BC718" s="166"/>
      <c r="BD718" s="167">
        <v>43570</v>
      </c>
      <c r="BE718" s="144">
        <v>43739</v>
      </c>
      <c r="BF718" s="251" t="str">
        <f ca="1" t="shared" si="69"/>
        <v>activo</v>
      </c>
      <c r="BG718" s="208"/>
    </row>
    <row r="719" s="129" customFormat="1" ht="15" customHeight="1" spans="1:59">
      <c r="A719" s="256" t="s">
        <v>1884</v>
      </c>
      <c r="B719" s="166" t="s">
        <v>1885</v>
      </c>
      <c r="C719" s="166">
        <v>2956</v>
      </c>
      <c r="D719" s="167">
        <v>18748</v>
      </c>
      <c r="E719" s="175">
        <f ca="1" t="shared" si="66"/>
        <v>43990</v>
      </c>
      <c r="F719" s="176">
        <f ca="1" t="shared" si="67"/>
        <v>25242</v>
      </c>
      <c r="G719" s="177">
        <f ca="1" t="shared" si="68"/>
        <v>69</v>
      </c>
      <c r="H71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19" s="166">
        <v>1</v>
      </c>
      <c r="J719" s="167">
        <v>43581</v>
      </c>
      <c r="K719" s="166" t="s">
        <v>101</v>
      </c>
      <c r="L719" s="166" t="s">
        <v>70</v>
      </c>
      <c r="M719" s="166" t="s">
        <v>623</v>
      </c>
      <c r="N719" s="166" t="s">
        <v>62</v>
      </c>
      <c r="O719" s="166" t="s">
        <v>62</v>
      </c>
      <c r="P719" s="166" t="s">
        <v>63</v>
      </c>
      <c r="Q719" s="166" t="s">
        <v>63</v>
      </c>
      <c r="R719" s="166">
        <v>74</v>
      </c>
      <c r="S719" s="166">
        <v>69</v>
      </c>
      <c r="T719" s="143" t="s">
        <v>76</v>
      </c>
      <c r="U719" s="166">
        <v>122</v>
      </c>
      <c r="V719" s="178" t="str">
        <f>CHOOSE(MATCH(U:U,{0,1,140,150,160,800000000}),"VACIO","140 y -","140-150","150-160","&gt;160","")</f>
        <v>140 y -</v>
      </c>
      <c r="W719" s="166">
        <v>70</v>
      </c>
      <c r="X719" s="178" t="str">
        <f>CHOOSE(MATCH(W:W,{0,1,90,120,800000000}),"VACIO","90 y -","90-120","&gt;120","")</f>
        <v>90 y -</v>
      </c>
      <c r="Y719" s="166" t="s">
        <v>65</v>
      </c>
      <c r="Z719" s="166" t="s">
        <v>63</v>
      </c>
      <c r="AA719" s="166" t="s">
        <v>65</v>
      </c>
      <c r="AB719" s="166" t="s">
        <v>65</v>
      </c>
      <c r="AC719" s="166" t="s">
        <v>66</v>
      </c>
      <c r="AD719" s="208" t="s">
        <v>73</v>
      </c>
      <c r="AE719" s="228">
        <v>43825</v>
      </c>
      <c r="AF719" s="209" t="s">
        <v>73</v>
      </c>
      <c r="AG719" s="227" t="s">
        <v>63</v>
      </c>
      <c r="AH719" s="227" t="s">
        <v>936</v>
      </c>
      <c r="AI719" s="228">
        <v>43706</v>
      </c>
      <c r="AJ719" s="229">
        <v>106</v>
      </c>
      <c r="AK719" s="167">
        <v>43825</v>
      </c>
      <c r="AL719" s="166">
        <v>100</v>
      </c>
      <c r="AM719" s="166">
        <v>57</v>
      </c>
      <c r="AN719" s="178" t="str">
        <f>CHOOSE(MATCH(AM:AM,{0,1,100,800000000}),"VACIO","100 y -","100 y +","")</f>
        <v>100 y -</v>
      </c>
      <c r="AO719" s="166">
        <v>29</v>
      </c>
      <c r="AP719" s="166">
        <v>72</v>
      </c>
      <c r="AQ719" s="166">
        <v>6.3</v>
      </c>
      <c r="AR719" s="178" t="str">
        <f>CHOOSE(MATCH(AQ:AQ,{0;1;7;8;9;12;30}),"VACIO","7 y -","7-8","8-9","9-12","&gt;12","")</f>
        <v>7 y -</v>
      </c>
      <c r="AS719" s="166">
        <v>114</v>
      </c>
      <c r="AT719" s="178" t="str">
        <f>CHOOSE(MATCH(AS:AS,{0,0.1,30,80000000}),"VACIO","30 y -","30 y +","")</f>
        <v>30 y +</v>
      </c>
      <c r="AU719" s="166">
        <v>1.3</v>
      </c>
      <c r="AV719" s="236">
        <v>6.3</v>
      </c>
      <c r="AW719" s="178" t="s">
        <v>184</v>
      </c>
      <c r="AX719" s="242">
        <v>56</v>
      </c>
      <c r="AY719" s="178" t="str">
        <f ca="1">CHOOSE(MATCH(AX:AX,{0,1,15,30,45,60,80000000}),"VACIO","15 y -","15-29","30-44","45-59","60 y +","")</f>
        <v>45-59</v>
      </c>
      <c r="AZ719" s="166"/>
      <c r="BA719" s="167"/>
      <c r="BB719" s="247" t="str">
        <f ca="1" t="shared" si="70"/>
        <v>No Vigente</v>
      </c>
      <c r="BC719" s="166"/>
      <c r="BD719" s="167">
        <v>43825</v>
      </c>
      <c r="BE719" s="167">
        <v>43862</v>
      </c>
      <c r="BF719" s="251" t="str">
        <f ca="1" t="shared" si="69"/>
        <v>activo</v>
      </c>
      <c r="BG719" s="208"/>
    </row>
    <row r="720" s="129" customFormat="1" ht="15" customHeight="1" spans="1:59">
      <c r="A720" s="256" t="s">
        <v>1886</v>
      </c>
      <c r="B720" s="166" t="s">
        <v>1887</v>
      </c>
      <c r="C720" s="166">
        <v>2376</v>
      </c>
      <c r="D720" s="167">
        <v>25025</v>
      </c>
      <c r="E720" s="175">
        <f ca="1" t="shared" si="66"/>
        <v>43990</v>
      </c>
      <c r="F720" s="176">
        <f ca="1" t="shared" si="67"/>
        <v>18965</v>
      </c>
      <c r="G720" s="177">
        <f ca="1" t="shared" si="68"/>
        <v>51</v>
      </c>
      <c r="H720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720" s="166">
        <v>1</v>
      </c>
      <c r="J720" s="167">
        <v>43573</v>
      </c>
      <c r="K720" s="166" t="s">
        <v>101</v>
      </c>
      <c r="L720" s="166" t="s">
        <v>60</v>
      </c>
      <c r="M720" s="166" t="s">
        <v>1146</v>
      </c>
      <c r="N720" s="166" t="s">
        <v>62</v>
      </c>
      <c r="O720" s="166" t="s">
        <v>62</v>
      </c>
      <c r="P720" s="166" t="s">
        <v>63</v>
      </c>
      <c r="Q720" s="166" t="s">
        <v>63</v>
      </c>
      <c r="R720" s="166">
        <v>68.5</v>
      </c>
      <c r="S720" s="166">
        <v>68.5</v>
      </c>
      <c r="T720" s="143" t="s">
        <v>76</v>
      </c>
      <c r="U720" s="166">
        <v>168</v>
      </c>
      <c r="V720" s="178" t="str">
        <f>CHOOSE(MATCH(U:U,{0,1,140,150,160,800000000}),"VACIO","140 y -","140-150","150-160","&gt;160","")</f>
        <v>&gt;160</v>
      </c>
      <c r="W720" s="166">
        <v>102</v>
      </c>
      <c r="X720" s="178" t="str">
        <f>CHOOSE(MATCH(W:W,{0;1;90;120;800000000}),"VACIO","90 y -","90-120","&gt;120","")</f>
        <v>90-120</v>
      </c>
      <c r="Y720" s="166" t="s">
        <v>63</v>
      </c>
      <c r="Z720" s="166" t="s">
        <v>65</v>
      </c>
      <c r="AA720" s="166" t="s">
        <v>63</v>
      </c>
      <c r="AB720" s="166" t="s">
        <v>63</v>
      </c>
      <c r="AC720" s="166" t="s">
        <v>66</v>
      </c>
      <c r="AD720" s="208" t="s">
        <v>73</v>
      </c>
      <c r="AE720" s="209"/>
      <c r="AF720" s="209"/>
      <c r="AG720" s="227"/>
      <c r="AH720" s="227"/>
      <c r="AI720" s="209"/>
      <c r="AJ720" s="229">
        <v>102</v>
      </c>
      <c r="AK720" s="167">
        <v>43573</v>
      </c>
      <c r="AL720" s="166">
        <v>164</v>
      </c>
      <c r="AM720" s="166">
        <v>105</v>
      </c>
      <c r="AN720" s="178" t="str">
        <f>CHOOSE(MATCH(AM:AM,{0,1,100,800000000}),"VACIO","100 y -","100 y +","")</f>
        <v>100 y +</v>
      </c>
      <c r="AO720" s="166">
        <v>44</v>
      </c>
      <c r="AP720" s="166">
        <v>77</v>
      </c>
      <c r="AQ720" s="166"/>
      <c r="AR720" s="178" t="str">
        <f>CHOOSE(MATCH(AQ:AQ,{0;1;7;8;9;12;30}),"VACIO","7 y -","7-8","8-9","9-12","&gt;12","")</f>
        <v>VACIO</v>
      </c>
      <c r="AS720" s="166">
        <v>62</v>
      </c>
      <c r="AT720" s="178" t="str">
        <f>CHOOSE(MATCH(AS:AS,{0,0.1,30,80000000}),"VACIO","30 y -","30 y +","")</f>
        <v>30 y +</v>
      </c>
      <c r="AU720" s="166">
        <v>2.5</v>
      </c>
      <c r="AV720" s="236"/>
      <c r="AW720" s="178" t="str">
        <f>CHOOSE(MATCH(AV:AV,{0,0.1,30,80000000}),"VACIO","30 y -","30 y +","")</f>
        <v>VACIO</v>
      </c>
      <c r="AX720" s="242">
        <v>28.8</v>
      </c>
      <c r="AY720" s="178" t="str">
        <f ca="1">CHOOSE(MATCH(AX:AX,{0;1;15;30;45;60;80000000}),"VACIO","15 y -","15-29","30-44","45-59","60 y +","")</f>
        <v>15-29</v>
      </c>
      <c r="AZ720" s="166"/>
      <c r="BA720" s="167"/>
      <c r="BB720" s="247" t="str">
        <f ca="1" t="shared" si="70"/>
        <v>No Vigente</v>
      </c>
      <c r="BC720" s="166"/>
      <c r="BD720" s="167">
        <v>43573</v>
      </c>
      <c r="BE720" s="167">
        <v>43617</v>
      </c>
      <c r="BF720" s="251" t="str">
        <f ca="1" t="shared" si="69"/>
        <v>activo</v>
      </c>
      <c r="BG720" s="208"/>
    </row>
    <row r="721" s="133" customFormat="1" ht="15" customHeight="1" spans="1:59">
      <c r="A721" s="396" t="s">
        <v>1888</v>
      </c>
      <c r="B721" s="397" t="s">
        <v>1889</v>
      </c>
      <c r="C721" s="397">
        <v>6948</v>
      </c>
      <c r="D721" s="398">
        <v>16737</v>
      </c>
      <c r="E721" s="175">
        <f ca="1" t="shared" si="66"/>
        <v>43990</v>
      </c>
      <c r="F721" s="176">
        <f ca="1" t="shared" si="67"/>
        <v>27253</v>
      </c>
      <c r="G721" s="399">
        <f ca="1" t="shared" si="68"/>
        <v>74</v>
      </c>
      <c r="H721" s="400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721" s="397">
        <v>1</v>
      </c>
      <c r="J721" s="398">
        <v>43567</v>
      </c>
      <c r="K721" s="397" t="s">
        <v>59</v>
      </c>
      <c r="L721" s="397" t="s">
        <v>102</v>
      </c>
      <c r="M721" s="397" t="s">
        <v>149</v>
      </c>
      <c r="N721" s="397" t="s">
        <v>62</v>
      </c>
      <c r="O721" s="397" t="s">
        <v>62</v>
      </c>
      <c r="P721" s="397" t="s">
        <v>63</v>
      </c>
      <c r="Q721" s="397" t="s">
        <v>63</v>
      </c>
      <c r="R721" s="397">
        <v>61.5</v>
      </c>
      <c r="S721" s="397">
        <v>61</v>
      </c>
      <c r="T721" s="401" t="s">
        <v>85</v>
      </c>
      <c r="U721" s="397">
        <v>120</v>
      </c>
      <c r="V721" s="178" t="str">
        <f>CHOOSE(MATCH(U:U,{0,1,140,150,160,800000000}),"VACIO","140 y -","140-150","150-160","&gt;160","")</f>
        <v>140 y -</v>
      </c>
      <c r="W721" s="397">
        <v>60</v>
      </c>
      <c r="X721" s="178" t="str">
        <f>CHOOSE(MATCH(W:W,{0,1,90,120,800000000}),"VACIO","90 y -","90-120","&gt;120","")</f>
        <v>90 y -</v>
      </c>
      <c r="Y721" s="397" t="s">
        <v>63</v>
      </c>
      <c r="Z721" s="397" t="s">
        <v>63</v>
      </c>
      <c r="AA721" s="397" t="s">
        <v>63</v>
      </c>
      <c r="AB721" s="397" t="s">
        <v>65</v>
      </c>
      <c r="AC721" s="397" t="s">
        <v>72</v>
      </c>
      <c r="AD721" s="402" t="s">
        <v>73</v>
      </c>
      <c r="AE721" s="403">
        <v>43895</v>
      </c>
      <c r="AF721" s="404" t="s">
        <v>74</v>
      </c>
      <c r="AG721" s="406" t="s">
        <v>63</v>
      </c>
      <c r="AH721" s="406" t="s">
        <v>1793</v>
      </c>
      <c r="AI721" s="403">
        <v>43719</v>
      </c>
      <c r="AJ721" s="407">
        <v>151</v>
      </c>
      <c r="AK721" s="398">
        <v>43895</v>
      </c>
      <c r="AL721" s="397">
        <v>175</v>
      </c>
      <c r="AM721" s="397">
        <v>106</v>
      </c>
      <c r="AN721" s="178" t="str">
        <f>CHOOSE(MATCH(AM:AM,{0,1,100,800000000}),"VACIO","100 y -","100 y +","")</f>
        <v>100 y +</v>
      </c>
      <c r="AO721" s="397">
        <v>40</v>
      </c>
      <c r="AP721" s="397">
        <v>140</v>
      </c>
      <c r="AQ721" s="397">
        <v>7.8</v>
      </c>
      <c r="AR721" s="178" t="str">
        <f>CHOOSE(MATCH(AQ:AQ,{0,1,7,8,9,12,30}),"VACIO","7 y -","7-8","8-9","9-12","&gt;12","")</f>
        <v>7-8</v>
      </c>
      <c r="AS721" s="397">
        <v>13</v>
      </c>
      <c r="AT721" s="178" t="str">
        <f>CHOOSE(MATCH(AS:AS,{0;0.1;30;80000000}),"VACIO","30 y -","30 y +","")</f>
        <v>30 y -</v>
      </c>
      <c r="AU721" s="397">
        <v>0.8</v>
      </c>
      <c r="AV721" s="410">
        <v>14</v>
      </c>
      <c r="AW721" s="178" t="str">
        <f>CHOOSE(MATCH(AV:AV,{0,0.1,30,80000000}),"VACIO","30 y -","30 y +","")</f>
        <v>30 y -</v>
      </c>
      <c r="AX721" s="411">
        <v>72</v>
      </c>
      <c r="AY721" s="178" t="str">
        <f ca="1">CHOOSE(MATCH(AX:AX,{0,1,15,30,45,60,80000000}),"VACIO","15 y -","15-29","30-44","45-59","60 y +","")</f>
        <v>60 y +</v>
      </c>
      <c r="AZ721" s="397"/>
      <c r="BA721" s="398"/>
      <c r="BB721" s="412" t="str">
        <f ca="1" t="shared" si="70"/>
        <v>No Vigente</v>
      </c>
      <c r="BC721" s="397"/>
      <c r="BD721" s="398">
        <v>43895</v>
      </c>
      <c r="BE721" s="398">
        <v>43983</v>
      </c>
      <c r="BF721" s="413" t="str">
        <f ca="1" t="shared" si="69"/>
        <v>activo</v>
      </c>
      <c r="BG721" s="402" t="s">
        <v>1890</v>
      </c>
    </row>
    <row r="722" s="129" customFormat="1" ht="15" customHeight="1" spans="1:59">
      <c r="A722" s="256" t="s">
        <v>1891</v>
      </c>
      <c r="B722" s="166" t="s">
        <v>1892</v>
      </c>
      <c r="C722" s="166">
        <v>5071</v>
      </c>
      <c r="D722" s="167">
        <v>24153</v>
      </c>
      <c r="E722" s="175">
        <f ca="1" t="shared" si="66"/>
        <v>43990</v>
      </c>
      <c r="F722" s="176">
        <f ca="1" t="shared" si="67"/>
        <v>19837</v>
      </c>
      <c r="G722" s="177">
        <f ca="1" t="shared" si="68"/>
        <v>54</v>
      </c>
      <c r="H722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722" s="166">
        <v>1</v>
      </c>
      <c r="J722" s="167">
        <v>43577</v>
      </c>
      <c r="K722" s="166" t="s">
        <v>101</v>
      </c>
      <c r="L722" s="166" t="s">
        <v>102</v>
      </c>
      <c r="M722" s="166"/>
      <c r="N722" s="166" t="s">
        <v>62</v>
      </c>
      <c r="O722" s="166" t="s">
        <v>62</v>
      </c>
      <c r="P722" s="166" t="s">
        <v>63</v>
      </c>
      <c r="Q722" s="166" t="s">
        <v>63</v>
      </c>
      <c r="R722" s="166">
        <v>77</v>
      </c>
      <c r="S722" s="166">
        <v>77.5</v>
      </c>
      <c r="T722" s="143" t="s">
        <v>85</v>
      </c>
      <c r="U722" s="166">
        <v>136</v>
      </c>
      <c r="V722" s="178" t="str">
        <f>CHOOSE(MATCH(U:U,{0,1,140,150,160,800000000}),"VACIO","140 y -","140-150","150-160","&gt;160","")</f>
        <v>140 y -</v>
      </c>
      <c r="W722" s="166">
        <v>80</v>
      </c>
      <c r="X722" s="178" t="str">
        <f>CHOOSE(MATCH(W:W,{0,1,90,120,800000000}),"VACIO","90 y -","90-120","&gt;120","")</f>
        <v>90 y -</v>
      </c>
      <c r="Y722" s="166" t="s">
        <v>63</v>
      </c>
      <c r="Z722" s="166" t="s">
        <v>65</v>
      </c>
      <c r="AA722" s="166" t="s">
        <v>63</v>
      </c>
      <c r="AB722" s="166" t="s">
        <v>63</v>
      </c>
      <c r="AC722" s="166" t="s">
        <v>72</v>
      </c>
      <c r="AD722" s="208" t="s">
        <v>73</v>
      </c>
      <c r="AE722" s="209"/>
      <c r="AF722" s="209"/>
      <c r="AG722" s="227" t="s">
        <v>63</v>
      </c>
      <c r="AH722" s="227"/>
      <c r="AI722" s="209"/>
      <c r="AJ722" s="229">
        <v>118</v>
      </c>
      <c r="AK722" s="167">
        <v>43687</v>
      </c>
      <c r="AL722" s="166">
        <v>211</v>
      </c>
      <c r="AM722" s="166">
        <v>126</v>
      </c>
      <c r="AN722" s="178" t="str">
        <f>CHOOSE(MATCH(AM:AM,{0,1,100,800000000}),"VACIO","100 y -","100 y +","")</f>
        <v>100 y +</v>
      </c>
      <c r="AO722" s="166">
        <v>45</v>
      </c>
      <c r="AP722" s="166">
        <v>198</v>
      </c>
      <c r="AQ722" s="166"/>
      <c r="AR722" s="178" t="str">
        <f>CHOOSE(MATCH(AQ:AQ,{0,1,7,8,9,12,30}),"VACIO","7 y -","7-8","8-9","9-12","&gt;12","")</f>
        <v>VACIO</v>
      </c>
      <c r="AS722" s="166">
        <v>18</v>
      </c>
      <c r="AT722" s="178" t="str">
        <f>CHOOSE(MATCH(AS:AS,{0,0.1,30,80000000}),"VACIO","30 y -","30 y +","")</f>
        <v>30 y -</v>
      </c>
      <c r="AU722" s="166">
        <v>0.8</v>
      </c>
      <c r="AV722" s="236">
        <v>19</v>
      </c>
      <c r="AW722" s="178" t="str">
        <f>CHOOSE(MATCH(AV:AV,{0,0.1,30,80000000}),"VACIO","30 y -","30 y +","")</f>
        <v>30 y -</v>
      </c>
      <c r="AX722" s="242">
        <v>101</v>
      </c>
      <c r="AY722" s="178" t="str">
        <f ca="1">CHOOSE(MATCH(AX:AX,{0,1,15,30,45,60,80000000}),"VACIO","15 y -","15-29","30-44","45-59","60 y +","")</f>
        <v>60 y +</v>
      </c>
      <c r="AZ722" s="166"/>
      <c r="BA722" s="167"/>
      <c r="BB722" s="247" t="str">
        <f ca="1" t="shared" si="70"/>
        <v>No Vigente</v>
      </c>
      <c r="BC722" s="166"/>
      <c r="BD722" s="167">
        <v>43850</v>
      </c>
      <c r="BE722" s="144">
        <v>43922</v>
      </c>
      <c r="BF722" s="251" t="str">
        <f ca="1" t="shared" si="69"/>
        <v>activo</v>
      </c>
      <c r="BG722" s="208"/>
    </row>
    <row r="723" s="129" customFormat="1" ht="15" customHeight="1" spans="1:59">
      <c r="A723" s="256" t="s">
        <v>1893</v>
      </c>
      <c r="B723" s="166" t="s">
        <v>1894</v>
      </c>
      <c r="C723" s="166">
        <v>2542</v>
      </c>
      <c r="D723" s="167">
        <v>17434</v>
      </c>
      <c r="E723" s="175">
        <f ca="1" t="shared" si="66"/>
        <v>43990</v>
      </c>
      <c r="F723" s="176">
        <f ca="1" t="shared" si="67"/>
        <v>26556</v>
      </c>
      <c r="G723" s="177">
        <f ca="1" t="shared" si="68"/>
        <v>72</v>
      </c>
      <c r="H72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23" s="166">
        <v>1</v>
      </c>
      <c r="J723" s="167">
        <v>43570</v>
      </c>
      <c r="K723" s="166" t="s">
        <v>101</v>
      </c>
      <c r="L723" s="166" t="s">
        <v>102</v>
      </c>
      <c r="M723" s="166" t="s">
        <v>1895</v>
      </c>
      <c r="N723" s="166" t="s">
        <v>62</v>
      </c>
      <c r="O723" s="166" t="s">
        <v>62</v>
      </c>
      <c r="P723" s="166" t="s">
        <v>63</v>
      </c>
      <c r="Q723" s="166" t="s">
        <v>63</v>
      </c>
      <c r="R723" s="166">
        <v>70</v>
      </c>
      <c r="S723" s="166">
        <v>69</v>
      </c>
      <c r="T723" s="143" t="s">
        <v>76</v>
      </c>
      <c r="U723" s="166">
        <v>120</v>
      </c>
      <c r="V723" s="178" t="str">
        <f>CHOOSE(MATCH(U:U,{0,1,140,150,160,800000000}),"VACIO","140 y -","140-150","150-160","&gt;160","")</f>
        <v>140 y -</v>
      </c>
      <c r="W723" s="166">
        <v>74</v>
      </c>
      <c r="X723" s="178" t="str">
        <f>CHOOSE(MATCH(W:W,{0,1,90,120,800000000}),"VACIO","90 y -","90-120","&gt;120","")</f>
        <v>90 y -</v>
      </c>
      <c r="Y723" s="166" t="s">
        <v>63</v>
      </c>
      <c r="Z723" s="166" t="s">
        <v>65</v>
      </c>
      <c r="AA723" s="166" t="s">
        <v>65</v>
      </c>
      <c r="AB723" s="166" t="s">
        <v>63</v>
      </c>
      <c r="AC723" s="166" t="s">
        <v>72</v>
      </c>
      <c r="AD723" s="208" t="s">
        <v>73</v>
      </c>
      <c r="AE723" s="228">
        <v>43570</v>
      </c>
      <c r="AF723" s="209" t="s">
        <v>74</v>
      </c>
      <c r="AG723" s="227" t="s">
        <v>63</v>
      </c>
      <c r="AH723" s="227" t="s">
        <v>1896</v>
      </c>
      <c r="AI723" s="228">
        <v>43895</v>
      </c>
      <c r="AJ723" s="229">
        <v>240</v>
      </c>
      <c r="AK723" s="167">
        <v>43687</v>
      </c>
      <c r="AL723" s="166">
        <v>175</v>
      </c>
      <c r="AM723" s="166">
        <v>91</v>
      </c>
      <c r="AN723" s="178" t="str">
        <f>CHOOSE(MATCH(AM:AM,{0,1,100,800000000}),"VACIO","100 y -","100 y +","")</f>
        <v>100 y -</v>
      </c>
      <c r="AO723" s="166">
        <v>33</v>
      </c>
      <c r="AP723" s="166">
        <v>259</v>
      </c>
      <c r="AQ723" s="166">
        <v>8.69</v>
      </c>
      <c r="AR723" s="178" t="str">
        <f>CHOOSE(MATCH(AQ:AQ,{0,1,7,8,9,12,30}),"VACIO","7 y -","7-8","8-9","9-12","&gt;12","")</f>
        <v>8-9</v>
      </c>
      <c r="AS723" s="166">
        <v>9</v>
      </c>
      <c r="AT723" s="178" t="str">
        <f>CHOOSE(MATCH(AS:AS,{0,0.1,30,80000000}),"VACIO","30 y -","30 y +","")</f>
        <v>30 y -</v>
      </c>
      <c r="AU723" s="166">
        <v>1.1</v>
      </c>
      <c r="AV723" s="236">
        <v>14.7</v>
      </c>
      <c r="AW723" s="178" t="str">
        <f>CHOOSE(MATCH(AV:AV,{0,0.1,30,80000000}),"VACIO","30 y -","30 y +","")</f>
        <v>30 y -</v>
      </c>
      <c r="AX723" s="242">
        <v>67</v>
      </c>
      <c r="AY723" s="178" t="str">
        <f ca="1">CHOOSE(MATCH(AX:AX,{0,1,15,30,45,60,80000000}),"VACIO","15 y -","15-29","30-44","45-59","60 y +","")</f>
        <v>60 y +</v>
      </c>
      <c r="AZ723" s="166" t="s">
        <v>1881</v>
      </c>
      <c r="BA723" s="167"/>
      <c r="BB723" s="247" t="str">
        <f ca="1" t="shared" si="70"/>
        <v>No Vigente</v>
      </c>
      <c r="BC723" s="166"/>
      <c r="BD723" s="167" t="s">
        <v>1897</v>
      </c>
      <c r="BE723" s="167">
        <v>43891</v>
      </c>
      <c r="BF723" s="251" t="str">
        <f ca="1" t="shared" si="69"/>
        <v>activo</v>
      </c>
      <c r="BG723" s="208"/>
    </row>
    <row r="724" s="129" customFormat="1" ht="15" customHeight="1" spans="1:59">
      <c r="A724" s="256" t="s">
        <v>1898</v>
      </c>
      <c r="B724" s="166" t="s">
        <v>1899</v>
      </c>
      <c r="C724" s="166">
        <v>7468</v>
      </c>
      <c r="D724" s="167">
        <v>21942</v>
      </c>
      <c r="E724" s="175">
        <f ca="1" t="shared" si="66"/>
        <v>43990</v>
      </c>
      <c r="F724" s="176">
        <f ca="1" t="shared" si="67"/>
        <v>22048</v>
      </c>
      <c r="G724" s="177">
        <f ca="1" t="shared" si="68"/>
        <v>60</v>
      </c>
      <c r="H72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24" s="166">
        <v>1</v>
      </c>
      <c r="J724" s="167">
        <v>43588</v>
      </c>
      <c r="K724" s="166" t="s">
        <v>101</v>
      </c>
      <c r="L724" s="166" t="s">
        <v>60</v>
      </c>
      <c r="M724" s="166" t="s">
        <v>149</v>
      </c>
      <c r="N724" s="166" t="s">
        <v>62</v>
      </c>
      <c r="O724" s="166" t="s">
        <v>62</v>
      </c>
      <c r="P724" s="166" t="s">
        <v>63</v>
      </c>
      <c r="Q724" s="166" t="s">
        <v>63</v>
      </c>
      <c r="R724" s="166">
        <v>79</v>
      </c>
      <c r="S724" s="166">
        <v>84.5</v>
      </c>
      <c r="T724" s="143" t="s">
        <v>85</v>
      </c>
      <c r="U724" s="166">
        <v>130</v>
      </c>
      <c r="V724" s="178" t="str">
        <f>CHOOSE(MATCH(U:U,{0,1,140,150,160,800000000}),"VACIO","140 y -","140-150","150-160","&gt;160","")</f>
        <v>140 y -</v>
      </c>
      <c r="W724" s="166">
        <v>80</v>
      </c>
      <c r="X724" s="178" t="str">
        <f>CHOOSE(MATCH(W:W,{0,1,90,120,800000000}),"VACIO","90 y -","90-120","&gt;120","")</f>
        <v>90 y -</v>
      </c>
      <c r="Y724" s="166" t="s">
        <v>63</v>
      </c>
      <c r="Z724" s="166" t="s">
        <v>65</v>
      </c>
      <c r="AA724" s="166" t="s">
        <v>63</v>
      </c>
      <c r="AB724" s="166" t="s">
        <v>63</v>
      </c>
      <c r="AC724" s="166" t="s">
        <v>72</v>
      </c>
      <c r="AD724" s="208" t="s">
        <v>73</v>
      </c>
      <c r="AE724" s="209"/>
      <c r="AF724" s="209"/>
      <c r="AG724" s="227" t="s">
        <v>63</v>
      </c>
      <c r="AH724" s="227"/>
      <c r="AI724" s="209"/>
      <c r="AJ724" s="229">
        <v>89</v>
      </c>
      <c r="AK724" s="167">
        <v>43588</v>
      </c>
      <c r="AL724" s="166">
        <v>182</v>
      </c>
      <c r="AM724" s="166">
        <v>119</v>
      </c>
      <c r="AN724" s="178" t="str">
        <f>CHOOSE(MATCH(AM:AM,{0,1,100,800000000}),"VACIO","100 y -","100 y +","")</f>
        <v>100 y +</v>
      </c>
      <c r="AO724" s="166">
        <v>30</v>
      </c>
      <c r="AP724" s="166">
        <v>165</v>
      </c>
      <c r="AQ724" s="166"/>
      <c r="AR724" s="178" t="str">
        <f>CHOOSE(MATCH(AQ:AQ,{0,1,7,8,9,12,30}),"VACIO","7 y -","7-8","8-9","9-12","&gt;12","")</f>
        <v>VACIO</v>
      </c>
      <c r="AS724" s="166"/>
      <c r="AT724" s="178" t="str">
        <f>CHOOSE(MATCH(AS:AS,{0,0.1,30,80000000}),"VACIO","30 y -","30 y +","")</f>
        <v>VACIO</v>
      </c>
      <c r="AU724" s="166">
        <v>1.2</v>
      </c>
      <c r="AV724" s="236"/>
      <c r="AW724" s="178" t="str">
        <f>CHOOSE(MATCH(AV:AV,{0,0.1,30,80000000}),"VACIO","30 y -","30 y +","")</f>
        <v>VACIO</v>
      </c>
      <c r="AX724" s="242">
        <v>65</v>
      </c>
      <c r="AY724" s="178" t="str">
        <f ca="1">CHOOSE(MATCH(AX:AX,{0,1,15,30,45,60,80000000}),"VACIO","15 y -","15-29","30-44","45-59","60 y +","")</f>
        <v>60 y +</v>
      </c>
      <c r="AZ724" s="166"/>
      <c r="BA724" s="167"/>
      <c r="BB724" s="247" t="str">
        <f ca="1" t="shared" si="70"/>
        <v>No Vigente</v>
      </c>
      <c r="BC724" s="166"/>
      <c r="BD724" s="167">
        <v>43822</v>
      </c>
      <c r="BE724" s="167">
        <v>43983</v>
      </c>
      <c r="BF724" s="251" t="str">
        <f ca="1" t="shared" si="69"/>
        <v>activo</v>
      </c>
      <c r="BG724" s="208"/>
    </row>
    <row r="725" s="129" customFormat="1" ht="15" customHeight="1" spans="1:59">
      <c r="A725" s="256" t="s">
        <v>1900</v>
      </c>
      <c r="B725" s="166" t="s">
        <v>1901</v>
      </c>
      <c r="C725" s="166">
        <v>6368</v>
      </c>
      <c r="D725" s="167">
        <v>28461</v>
      </c>
      <c r="E725" s="175">
        <f ca="1" t="shared" si="66"/>
        <v>43990</v>
      </c>
      <c r="F725" s="176">
        <f ca="1" t="shared" si="67"/>
        <v>15529</v>
      </c>
      <c r="G725" s="177">
        <f ca="1" t="shared" si="68"/>
        <v>42</v>
      </c>
      <c r="H72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725" s="166">
        <v>1</v>
      </c>
      <c r="J725" s="167">
        <v>43595</v>
      </c>
      <c r="K725" s="166" t="s">
        <v>101</v>
      </c>
      <c r="L725" s="166" t="s">
        <v>60</v>
      </c>
      <c r="M725" s="166" t="s">
        <v>149</v>
      </c>
      <c r="N725" s="166" t="s">
        <v>62</v>
      </c>
      <c r="O725" s="166" t="s">
        <v>62</v>
      </c>
      <c r="P725" s="166" t="s">
        <v>63</v>
      </c>
      <c r="Q725" s="166" t="s">
        <v>63</v>
      </c>
      <c r="R725" s="166">
        <v>100</v>
      </c>
      <c r="S725" s="166">
        <v>100</v>
      </c>
      <c r="T725" s="143" t="s">
        <v>64</v>
      </c>
      <c r="U725" s="166">
        <v>144</v>
      </c>
      <c r="V725" s="178" t="str">
        <f>CHOOSE(MATCH(U:U,{0,1,140,150,160,800000000}),"VACIO","140 y -","140-150","150-160","&gt;160","")</f>
        <v>140-150</v>
      </c>
      <c r="W725" s="166">
        <v>90</v>
      </c>
      <c r="X725" s="178" t="str">
        <f>CHOOSE(MATCH(W:W,{0;1;90;120;800000000}),"VACIO","90 y -","90-120","&gt;120","")</f>
        <v>90-120</v>
      </c>
      <c r="Y725" s="166" t="s">
        <v>63</v>
      </c>
      <c r="Z725" s="166" t="s">
        <v>65</v>
      </c>
      <c r="AA725" s="166" t="s">
        <v>63</v>
      </c>
      <c r="AB725" s="166" t="s">
        <v>65</v>
      </c>
      <c r="AC725" s="166" t="s">
        <v>72</v>
      </c>
      <c r="AD725" s="208" t="s">
        <v>67</v>
      </c>
      <c r="AE725" s="209"/>
      <c r="AF725" s="209"/>
      <c r="AG725" s="227" t="s">
        <v>63</v>
      </c>
      <c r="AH725" s="227"/>
      <c r="AI725" s="209"/>
      <c r="AJ725" s="229">
        <v>86</v>
      </c>
      <c r="AK725" s="167">
        <v>43595</v>
      </c>
      <c r="AL725" s="166">
        <v>220</v>
      </c>
      <c r="AM725" s="166"/>
      <c r="AN725" s="178" t="str">
        <f>CHOOSE(MATCH(AM:AM,{0;1;100;800000000}),"VACIO","100 y -","100 y +","")</f>
        <v>VACIO</v>
      </c>
      <c r="AO725" s="166"/>
      <c r="AP725" s="166"/>
      <c r="AQ725" s="166"/>
      <c r="AR725" s="178" t="str">
        <f>CHOOSE(MATCH(AQ:AQ,{0;1;7;8;9;12;30}),"VACIO","7 y -","7-8","8-9","9-12","&gt;12","")</f>
        <v>VACIO</v>
      </c>
      <c r="AS725" s="166">
        <v>12</v>
      </c>
      <c r="AT725" s="178" t="str">
        <f>CHOOSE(MATCH(AS:AS,{0,0.1,30,80000000}),"VACIO","30 y -","30 y +","")</f>
        <v>30 y -</v>
      </c>
      <c r="AU725" s="166">
        <v>1</v>
      </c>
      <c r="AV725" s="236"/>
      <c r="AW725" s="178" t="str">
        <f>CHOOSE(MATCH(AV:AV,{0,0.1,30,80000000}),"VACIO","30 y -","30 y +","")</f>
        <v>VACIO</v>
      </c>
      <c r="AX725" s="166">
        <v>43</v>
      </c>
      <c r="AY725" s="178" t="str">
        <f ca="1">CHOOSE(MATCH(AX:AX,{0;1;15;30;45;60;80000000}),"VACIO","15 y -","15-29","30-44","45-59","60 y +","")</f>
        <v>30-44</v>
      </c>
      <c r="AZ725" s="166"/>
      <c r="BA725" s="167"/>
      <c r="BB725" s="247" t="str">
        <f ca="1" t="shared" si="70"/>
        <v>No Vigente</v>
      </c>
      <c r="BC725" s="166"/>
      <c r="BD725" s="167">
        <v>43595</v>
      </c>
      <c r="BE725" s="167">
        <v>43770</v>
      </c>
      <c r="BF725" s="251" t="str">
        <f ca="1" t="shared" si="69"/>
        <v>activo</v>
      </c>
      <c r="BG725" s="208"/>
    </row>
    <row r="726" s="129" customFormat="1" ht="15" customHeight="1" spans="1:59">
      <c r="A726" s="256" t="s">
        <v>1902</v>
      </c>
      <c r="B726" s="166" t="s">
        <v>1903</v>
      </c>
      <c r="C726" s="166">
        <v>458</v>
      </c>
      <c r="D726" s="167">
        <v>24018</v>
      </c>
      <c r="E726" s="175">
        <f ca="1" t="shared" si="66"/>
        <v>43990</v>
      </c>
      <c r="F726" s="176">
        <f ca="1" t="shared" si="67"/>
        <v>19972</v>
      </c>
      <c r="G726" s="177">
        <f ca="1" t="shared" si="68"/>
        <v>54</v>
      </c>
      <c r="H726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726" s="166">
        <v>1</v>
      </c>
      <c r="J726" s="167">
        <v>43601</v>
      </c>
      <c r="K726" s="166" t="s">
        <v>59</v>
      </c>
      <c r="L726" s="166" t="s">
        <v>60</v>
      </c>
      <c r="M726" s="166" t="s">
        <v>149</v>
      </c>
      <c r="N726" s="166" t="s">
        <v>62</v>
      </c>
      <c r="O726" s="166" t="s">
        <v>62</v>
      </c>
      <c r="P726" s="166" t="s">
        <v>63</v>
      </c>
      <c r="Q726" s="166" t="s">
        <v>62</v>
      </c>
      <c r="R726" s="166">
        <v>113.5</v>
      </c>
      <c r="S726" s="166">
        <v>117</v>
      </c>
      <c r="T726" s="143" t="s">
        <v>64</v>
      </c>
      <c r="U726" s="166">
        <v>160</v>
      </c>
      <c r="V726" s="178" t="str">
        <f>CHOOSE(MATCH(U:U,{0,1,140,150,160,800000000}),"VACIO","140 y -","140-150","150-160","&gt;160","")</f>
        <v>&gt;160</v>
      </c>
      <c r="W726" s="166">
        <v>90</v>
      </c>
      <c r="X726" s="178" t="str">
        <f>CHOOSE(MATCH(W:W,{0,1,90,120,800000000}),"VACIO","90 y -","90-120","&gt;120","")</f>
        <v>90-120</v>
      </c>
      <c r="Y726" s="166" t="s">
        <v>63</v>
      </c>
      <c r="Z726" s="166" t="s">
        <v>65</v>
      </c>
      <c r="AA726" s="166" t="s">
        <v>63</v>
      </c>
      <c r="AB726" s="166" t="s">
        <v>65</v>
      </c>
      <c r="AC726" s="166" t="s">
        <v>66</v>
      </c>
      <c r="AD726" s="208" t="s">
        <v>67</v>
      </c>
      <c r="AE726" s="209"/>
      <c r="AF726" s="209"/>
      <c r="AG726" s="227" t="s">
        <v>63</v>
      </c>
      <c r="AH726" s="227"/>
      <c r="AI726" s="209"/>
      <c r="AJ726" s="229">
        <v>100</v>
      </c>
      <c r="AK726" s="167">
        <v>43601</v>
      </c>
      <c r="AL726" s="166">
        <v>249</v>
      </c>
      <c r="AM726" s="166">
        <v>165</v>
      </c>
      <c r="AN726" s="178" t="str">
        <f>CHOOSE(MATCH(AM:AM,{0,1,100,800000000}),"VACIO","100 y -","100 y +","")</f>
        <v>100 y +</v>
      </c>
      <c r="AO726" s="166">
        <v>95</v>
      </c>
      <c r="AP726" s="166">
        <v>205</v>
      </c>
      <c r="AQ726" s="166"/>
      <c r="AR726" s="178" t="str">
        <f>CHOOSE(MATCH(AQ:AQ,{0,1,7,8,9,12,30}),"VACIO","7 y -","7-8","8-9","9-12","&gt;12","")</f>
        <v>VACIO</v>
      </c>
      <c r="AS726" s="166">
        <v>9</v>
      </c>
      <c r="AT726" s="178" t="str">
        <f>CHOOSE(MATCH(AS:AS,{0,0.1,30,80000000}),"VACIO","30 y -","30 y +","")</f>
        <v>30 y -</v>
      </c>
      <c r="AU726" s="166"/>
      <c r="AV726" s="236"/>
      <c r="AW726" s="178" t="str">
        <f>CHOOSE(MATCH(AV:AV,{0,0.1,30,80000000}),"VACIO","30 y -","30 y +","")</f>
        <v>VACIO</v>
      </c>
      <c r="AX726" s="166"/>
      <c r="AY726" s="178" t="str">
        <f ca="1">CHOOSE(MATCH(AX:AX,{0,1,15,30,45,60,80000000}),"VACIO","15 y -","15-29","30-44","45-59","60 y +","")</f>
        <v>VACIO</v>
      </c>
      <c r="AZ726" s="166" t="s">
        <v>155</v>
      </c>
      <c r="BA726" s="167"/>
      <c r="BB726" s="247" t="str">
        <f ca="1" t="shared" si="70"/>
        <v>No Vigente</v>
      </c>
      <c r="BC726" s="166"/>
      <c r="BD726" s="167">
        <v>43854</v>
      </c>
      <c r="BE726" s="167">
        <v>43922</v>
      </c>
      <c r="BF726" s="251" t="str">
        <f ca="1" t="shared" si="69"/>
        <v>activo</v>
      </c>
      <c r="BG726" s="208"/>
    </row>
    <row r="727" s="129" customFormat="1" ht="15" customHeight="1" spans="1:59">
      <c r="A727" s="256" t="s">
        <v>1904</v>
      </c>
      <c r="B727" s="166" t="s">
        <v>1905</v>
      </c>
      <c r="C727" s="166">
        <v>6557</v>
      </c>
      <c r="D727" s="167">
        <v>37852</v>
      </c>
      <c r="E727" s="175">
        <f ca="1" t="shared" si="66"/>
        <v>43990</v>
      </c>
      <c r="F727" s="176">
        <f ca="1" t="shared" si="67"/>
        <v>6138</v>
      </c>
      <c r="G727" s="177">
        <f ca="1" t="shared" si="68"/>
        <v>16</v>
      </c>
      <c r="H727" s="178" t="str">
        <f ca="1">CHOOSE(MATCH(F:F,{0,7305,9131,10957,12784,14610,16436,18262,20089,21915,23741,25567,27394,29220,41729}),"15-19","20-24","25-29","30-34","35-39","40-44","45-49","50-54","55-59","60-64","65-69","70-74","75-79","80 y +","")</f>
        <v>15-19</v>
      </c>
      <c r="I727" s="166">
        <v>1</v>
      </c>
      <c r="J727" s="167">
        <v>43609</v>
      </c>
      <c r="K727" s="166" t="s">
        <v>101</v>
      </c>
      <c r="L727" s="166" t="s">
        <v>60</v>
      </c>
      <c r="M727" s="166"/>
      <c r="N727" s="166" t="s">
        <v>62</v>
      </c>
      <c r="O727" s="166" t="s">
        <v>62</v>
      </c>
      <c r="P727" s="166" t="s">
        <v>63</v>
      </c>
      <c r="Q727" s="166" t="s">
        <v>63</v>
      </c>
      <c r="R727" s="166">
        <v>105.5</v>
      </c>
      <c r="S727" s="166">
        <v>105.5</v>
      </c>
      <c r="T727" s="143" t="s">
        <v>64</v>
      </c>
      <c r="U727" s="166">
        <v>150</v>
      </c>
      <c r="V727" s="178" t="str">
        <f>CHOOSE(MATCH(U:U,{0;1;140;150;160;800000000}),"VACIO","140 y -","140-150","150-160","&gt;160","")</f>
        <v>150-160</v>
      </c>
      <c r="W727" s="166">
        <v>80</v>
      </c>
      <c r="X727" s="178" t="str">
        <f>CHOOSE(MATCH(W:W,{0;1;90;120;800000000}),"VACIO","90 y -","90-120","&gt;120","")</f>
        <v>90 y -</v>
      </c>
      <c r="Y727" s="166" t="s">
        <v>63</v>
      </c>
      <c r="Z727" s="166" t="s">
        <v>65</v>
      </c>
      <c r="AA727" s="166" t="s">
        <v>63</v>
      </c>
      <c r="AB727" s="166" t="s">
        <v>63</v>
      </c>
      <c r="AC727" s="166" t="s">
        <v>72</v>
      </c>
      <c r="AD727" s="208"/>
      <c r="AE727" s="209"/>
      <c r="AF727" s="209"/>
      <c r="AG727" s="227" t="s">
        <v>63</v>
      </c>
      <c r="AH727" s="227"/>
      <c r="AI727" s="209"/>
      <c r="AJ727" s="229">
        <v>94</v>
      </c>
      <c r="AK727" s="167">
        <v>43609</v>
      </c>
      <c r="AL727" s="166">
        <v>132</v>
      </c>
      <c r="AM727" s="166"/>
      <c r="AN727" s="178" t="str">
        <f>CHOOSE(MATCH(AM:AM,{0,1,100,800000000}),"VACIO","100 y -","100 y +","")</f>
        <v>VACIO</v>
      </c>
      <c r="AO727" s="166"/>
      <c r="AP727" s="166"/>
      <c r="AQ727" s="166"/>
      <c r="AR727" s="178" t="str">
        <f>CHOOSE(MATCH(AQ:AQ,{0,1,7,8,9,12,30}),"VACIO","7 y -","7-8","8-9","9-12","&gt;12","")</f>
        <v>VACIO</v>
      </c>
      <c r="AS727" s="166"/>
      <c r="AT727" s="178" t="str">
        <f>CHOOSE(MATCH(AS:AS,{0;0.1;30;80000000}),"VACIO","30 y -","30 y +","")</f>
        <v>VACIO</v>
      </c>
      <c r="AU727" s="166"/>
      <c r="AV727" s="236"/>
      <c r="AW727" s="178" t="str">
        <f>CHOOSE(MATCH(AV:AV,{0,0.1,30,80000000}),"VACIO","30 y -","30 y +","")</f>
        <v>VACIO</v>
      </c>
      <c r="AX727" s="166"/>
      <c r="AY727" s="178" t="str">
        <f ca="1">CHOOSE(MATCH(AX:AX,{0,1,15,30,45,60,80000000}),"VACIO","15 y -","15-29","30-44","45-59","60 y +","")</f>
        <v>VACIO</v>
      </c>
      <c r="AZ727" s="166"/>
      <c r="BA727" s="167"/>
      <c r="BB727" s="247" t="str">
        <f ca="1" t="shared" si="70"/>
        <v>No Vigente</v>
      </c>
      <c r="BC727" s="166"/>
      <c r="BD727" s="167">
        <v>43609</v>
      </c>
      <c r="BE727" s="167">
        <v>43678</v>
      </c>
      <c r="BF727" s="251" t="str">
        <f ca="1" t="shared" si="69"/>
        <v>activo</v>
      </c>
      <c r="BG727" s="208"/>
    </row>
    <row r="728" s="129" customFormat="1" ht="15" customHeight="1" spans="1:59">
      <c r="A728" s="256" t="s">
        <v>1906</v>
      </c>
      <c r="B728" s="166" t="s">
        <v>1907</v>
      </c>
      <c r="C728" s="166">
        <v>5960</v>
      </c>
      <c r="D728" s="167">
        <v>17891</v>
      </c>
      <c r="E728" s="175">
        <f ca="1" t="shared" si="66"/>
        <v>43990</v>
      </c>
      <c r="F728" s="176">
        <f ca="1" t="shared" si="67"/>
        <v>26099</v>
      </c>
      <c r="G728" s="177">
        <f ca="1" t="shared" si="68"/>
        <v>71</v>
      </c>
      <c r="H72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28" s="166">
        <v>1</v>
      </c>
      <c r="J728" s="167">
        <v>43608</v>
      </c>
      <c r="K728" s="166" t="s">
        <v>101</v>
      </c>
      <c r="L728" s="166" t="s">
        <v>60</v>
      </c>
      <c r="M728" s="166"/>
      <c r="N728" s="166" t="s">
        <v>62</v>
      </c>
      <c r="O728" s="166" t="s">
        <v>62</v>
      </c>
      <c r="P728" s="166" t="s">
        <v>63</v>
      </c>
      <c r="Q728" s="166" t="s">
        <v>63</v>
      </c>
      <c r="R728" s="166">
        <v>69.5</v>
      </c>
      <c r="S728" s="166">
        <v>69.5</v>
      </c>
      <c r="T728" s="143" t="s">
        <v>85</v>
      </c>
      <c r="U728" s="166">
        <v>152</v>
      </c>
      <c r="V728" s="178" t="str">
        <f>CHOOSE(MATCH(U:U,{0,1,140,150,160,800000000}),"VACIO","140 y -","140-150","150-160","&gt;160","")</f>
        <v>150-160</v>
      </c>
      <c r="W728" s="166">
        <v>100</v>
      </c>
      <c r="X728" s="178" t="str">
        <f>CHOOSE(MATCH(W:W,{0;1;90;120;800000000}),"VACIO","90 y -","90-120","&gt;120","")</f>
        <v>90-120</v>
      </c>
      <c r="Y728" s="166" t="s">
        <v>63</v>
      </c>
      <c r="Z728" s="166" t="s">
        <v>65</v>
      </c>
      <c r="AA728" s="166" t="s">
        <v>63</v>
      </c>
      <c r="AB728" s="166" t="s">
        <v>63</v>
      </c>
      <c r="AC728" s="166" t="s">
        <v>66</v>
      </c>
      <c r="AD728" s="208" t="s">
        <v>73</v>
      </c>
      <c r="AE728" s="209"/>
      <c r="AF728" s="209"/>
      <c r="AG728" s="227" t="s">
        <v>63</v>
      </c>
      <c r="AH728" s="227"/>
      <c r="AI728" s="209"/>
      <c r="AJ728" s="229">
        <v>114</v>
      </c>
      <c r="AK728" s="167">
        <v>43608</v>
      </c>
      <c r="AL728" s="166">
        <v>151</v>
      </c>
      <c r="AM728" s="166">
        <v>91</v>
      </c>
      <c r="AN728" s="178" t="str">
        <f>CHOOSE(MATCH(AM:AM,{0;1;100;800000000}),"VACIO","100 y -","100 y +","")</f>
        <v>100 y -</v>
      </c>
      <c r="AO728" s="166">
        <v>49</v>
      </c>
      <c r="AP728" s="166">
        <v>51</v>
      </c>
      <c r="AQ728" s="166"/>
      <c r="AR728" s="178" t="str">
        <f>CHOOSE(MATCH(AQ:AQ,{0,1,7,8,9,12,30}),"VACIO","7 y -","7-8","8-9","9-12","&gt;12","")</f>
        <v>VACIO</v>
      </c>
      <c r="AS728" s="166">
        <v>70</v>
      </c>
      <c r="AT728" s="178" t="str">
        <f>CHOOSE(MATCH(AS:AS,{0,0.1,30,80000000}),"VACIO","30 y -","30 y +","")</f>
        <v>30 y +</v>
      </c>
      <c r="AU728" s="166">
        <v>0.8</v>
      </c>
      <c r="AV728" s="236"/>
      <c r="AW728" s="178" t="str">
        <f>CHOOSE(MATCH(AV:AV,{0,0.1,30,80000000}),"VACIO","30 y -","30 y +","")</f>
        <v>VACIO</v>
      </c>
      <c r="AX728" s="166">
        <v>90</v>
      </c>
      <c r="AY728" s="178" t="str">
        <f ca="1">CHOOSE(MATCH(AX:AX,{0,1,15,30,45,60,80000000}),"VACIO","15 y -","15-29","30-44","45-59","60 y +","")</f>
        <v>60 y +</v>
      </c>
      <c r="AZ728" s="166" t="s">
        <v>155</v>
      </c>
      <c r="BA728" s="167"/>
      <c r="BB728" s="247" t="str">
        <f ca="1" t="shared" si="70"/>
        <v>No Vigente</v>
      </c>
      <c r="BC728" s="166"/>
      <c r="BD728" s="167">
        <v>43608</v>
      </c>
      <c r="BE728" s="167">
        <v>43770</v>
      </c>
      <c r="BF728" s="251" t="str">
        <f ca="1" t="shared" si="69"/>
        <v>activo</v>
      </c>
      <c r="BG728" s="208"/>
    </row>
    <row r="729" s="129" customFormat="1" ht="15" customHeight="1" spans="1:59">
      <c r="A729" s="256" t="s">
        <v>1908</v>
      </c>
      <c r="B729" s="166" t="s">
        <v>1909</v>
      </c>
      <c r="C729" s="166">
        <v>3273</v>
      </c>
      <c r="D729" s="167">
        <v>17624</v>
      </c>
      <c r="E729" s="175">
        <f ca="1" t="shared" si="66"/>
        <v>43990</v>
      </c>
      <c r="F729" s="176">
        <f ca="1" t="shared" si="67"/>
        <v>26366</v>
      </c>
      <c r="G729" s="177">
        <f ca="1" t="shared" si="68"/>
        <v>72</v>
      </c>
      <c r="H72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29" s="166">
        <v>1</v>
      </c>
      <c r="J729" s="167">
        <v>43607</v>
      </c>
      <c r="K729" s="166" t="s">
        <v>101</v>
      </c>
      <c r="L729" s="166" t="s">
        <v>102</v>
      </c>
      <c r="M729" s="166" t="s">
        <v>149</v>
      </c>
      <c r="N729" s="166" t="s">
        <v>62</v>
      </c>
      <c r="O729" s="166" t="s">
        <v>62</v>
      </c>
      <c r="P729" s="166" t="s">
        <v>65</v>
      </c>
      <c r="Q729" s="166" t="s">
        <v>63</v>
      </c>
      <c r="R729" s="166">
        <v>94</v>
      </c>
      <c r="S729" s="166">
        <v>94</v>
      </c>
      <c r="T729" s="143" t="s">
        <v>64</v>
      </c>
      <c r="U729" s="166">
        <v>152</v>
      </c>
      <c r="V729" s="178" t="str">
        <f>CHOOSE(MATCH(U:U,{0,1,140,150,160,800000000}),"VACIO","140 y -","140-150","150-160","&gt;160","")</f>
        <v>150-160</v>
      </c>
      <c r="W729" s="166">
        <v>88</v>
      </c>
      <c r="X729" s="178" t="str">
        <f>CHOOSE(MATCH(W:W,{0,1,90,120,800000000}),"VACIO","90 y -","90-120","&gt;120","")</f>
        <v>90 y -</v>
      </c>
      <c r="Y729" s="166" t="s">
        <v>63</v>
      </c>
      <c r="Z729" s="166" t="s">
        <v>65</v>
      </c>
      <c r="AA729" s="166" t="s">
        <v>65</v>
      </c>
      <c r="AB729" s="166" t="s">
        <v>65</v>
      </c>
      <c r="AC729" s="166" t="s">
        <v>72</v>
      </c>
      <c r="AD729" s="208" t="s">
        <v>73</v>
      </c>
      <c r="AE729" s="228">
        <v>43866</v>
      </c>
      <c r="AF729" s="209" t="s">
        <v>74</v>
      </c>
      <c r="AG729" s="227" t="s">
        <v>63</v>
      </c>
      <c r="AH729" s="227" t="s">
        <v>936</v>
      </c>
      <c r="AI729" s="228">
        <v>43698</v>
      </c>
      <c r="AJ729" s="229">
        <v>131</v>
      </c>
      <c r="AK729" s="167">
        <v>43866</v>
      </c>
      <c r="AL729" s="166">
        <v>106</v>
      </c>
      <c r="AM729" s="166">
        <v>46</v>
      </c>
      <c r="AN729" s="178" t="str">
        <f>CHOOSE(MATCH(AM:AM,{0,1,100,800000000}),"VACIO","100 y -","100 y +","")</f>
        <v>100 y -</v>
      </c>
      <c r="AO729" s="166">
        <v>34</v>
      </c>
      <c r="AP729" s="166">
        <v>124</v>
      </c>
      <c r="AQ729" s="166">
        <v>5.6</v>
      </c>
      <c r="AR729" s="178" t="str">
        <f>CHOOSE(MATCH(AQ:AQ,{0,1,7,8,9,12,30}),"VACIO","7 y -","7-8","8-9","9-12","&gt;12","")</f>
        <v>7 y -</v>
      </c>
      <c r="AS729" s="166"/>
      <c r="AT729" s="178" t="str">
        <f>CHOOSE(MATCH(AS:AS,{0,0.1,30,80000000}),"VACIO","30 y -","30 y +","")</f>
        <v>VACIO</v>
      </c>
      <c r="AU729" s="166">
        <v>0.76</v>
      </c>
      <c r="AV729" s="236"/>
      <c r="AW729" s="178" t="str">
        <f>CHOOSE(MATCH(AV:AV,{0,0.1,30,80000000}),"VACIO","30 y -","30 y +","")</f>
        <v>VACIO</v>
      </c>
      <c r="AX729" s="166" t="s">
        <v>1910</v>
      </c>
      <c r="AY729" s="178" t="e">
        <f ca="1">CHOOSE(MATCH(AX:AX,{0,1,15,30,45,60,80000000}),"VACIO","15 y -","15-29","30-44","45-59","60 y +","")</f>
        <v>#N/A</v>
      </c>
      <c r="AZ729" s="166"/>
      <c r="BA729" s="167"/>
      <c r="BB729" s="247" t="str">
        <f ca="1" t="shared" si="70"/>
        <v>No Vigente</v>
      </c>
      <c r="BC729" s="166"/>
      <c r="BD729" s="167">
        <v>43866</v>
      </c>
      <c r="BE729" s="167">
        <v>43952</v>
      </c>
      <c r="BF729" s="251" t="str">
        <f ca="1" t="shared" si="69"/>
        <v>activo</v>
      </c>
      <c r="BG729" s="208"/>
    </row>
    <row r="730" s="129" customFormat="1" ht="15" customHeight="1" spans="1:59">
      <c r="A730" s="256" t="s">
        <v>1911</v>
      </c>
      <c r="B730" s="166" t="s">
        <v>1912</v>
      </c>
      <c r="C730" s="166">
        <v>7474</v>
      </c>
      <c r="D730" s="167">
        <v>21210</v>
      </c>
      <c r="E730" s="175">
        <f ca="1" t="shared" si="66"/>
        <v>43990</v>
      </c>
      <c r="F730" s="176">
        <f ca="1" t="shared" si="67"/>
        <v>22780</v>
      </c>
      <c r="G730" s="177">
        <f ca="1" t="shared" si="68"/>
        <v>62</v>
      </c>
      <c r="H73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30" s="166">
        <v>1</v>
      </c>
      <c r="J730" s="167">
        <v>43613</v>
      </c>
      <c r="K730" s="166" t="s">
        <v>101</v>
      </c>
      <c r="L730" s="166" t="s">
        <v>102</v>
      </c>
      <c r="M730" s="166"/>
      <c r="N730" s="166" t="s">
        <v>62</v>
      </c>
      <c r="O730" s="166" t="s">
        <v>62</v>
      </c>
      <c r="P730" s="166" t="s">
        <v>65</v>
      </c>
      <c r="Q730" s="166" t="s">
        <v>63</v>
      </c>
      <c r="R730" s="166">
        <v>89.5</v>
      </c>
      <c r="S730" s="166">
        <v>88</v>
      </c>
      <c r="T730" s="143" t="s">
        <v>85</v>
      </c>
      <c r="U730" s="166">
        <v>132</v>
      </c>
      <c r="V730" s="178" t="str">
        <f>CHOOSE(MATCH(U:U,{0,1,140,150,160,800000000}),"VACIO","140 y -","140-150","150-160","&gt;160","")</f>
        <v>140 y -</v>
      </c>
      <c r="W730" s="166">
        <v>80</v>
      </c>
      <c r="X730" s="178" t="str">
        <f>CHOOSE(MATCH(W:W,{0,1,90,120,800000000}),"VACIO","90 y -","90-120","&gt;120","")</f>
        <v>90 y -</v>
      </c>
      <c r="Y730" s="166" t="s">
        <v>63</v>
      </c>
      <c r="Z730" s="166" t="s">
        <v>65</v>
      </c>
      <c r="AA730" s="166" t="s">
        <v>65</v>
      </c>
      <c r="AB730" s="166" t="s">
        <v>65</v>
      </c>
      <c r="AC730" s="166" t="s">
        <v>72</v>
      </c>
      <c r="AD730" s="208" t="s">
        <v>355</v>
      </c>
      <c r="AE730" s="228">
        <v>43613</v>
      </c>
      <c r="AF730" s="209" t="s">
        <v>74</v>
      </c>
      <c r="AG730" s="227" t="s">
        <v>63</v>
      </c>
      <c r="AH730" s="227"/>
      <c r="AI730" s="209"/>
      <c r="AJ730" s="229">
        <v>76</v>
      </c>
      <c r="AK730" s="167">
        <v>43613</v>
      </c>
      <c r="AL730" s="166">
        <v>132</v>
      </c>
      <c r="AM730" s="166">
        <v>77</v>
      </c>
      <c r="AN730" s="178" t="str">
        <f>CHOOSE(MATCH(AM:AM,{0,1,100,800000000}),"VACIO","100 y -","100 y +","")</f>
        <v>100 y -</v>
      </c>
      <c r="AO730" s="166">
        <v>37</v>
      </c>
      <c r="AP730" s="166">
        <v>86</v>
      </c>
      <c r="AQ730" s="166">
        <v>6</v>
      </c>
      <c r="AR730" s="178" t="str">
        <f>CHOOSE(MATCH(AQ:AQ,{0,1,7,8,9,12,30}),"VACIO","7 y -","7-8","8-9","9-12","&gt;12","")</f>
        <v>7 y -</v>
      </c>
      <c r="AS730" s="166">
        <v>30</v>
      </c>
      <c r="AT730" s="178" t="str">
        <f>CHOOSE(MATCH(AS:AS,{0,0.1,30,80000000}),"VACIO","30 y -","30 y +","")</f>
        <v>30 y +</v>
      </c>
      <c r="AU730" s="166">
        <v>0.8</v>
      </c>
      <c r="AV730" s="236"/>
      <c r="AW730" s="178" t="str">
        <f>CHOOSE(MATCH(AV:AV,{0,0.1,30,80000000}),"VACIO","30 y -","30 y +","")</f>
        <v>VACIO</v>
      </c>
      <c r="AX730" s="166"/>
      <c r="AY730" s="178" t="str">
        <f ca="1">CHOOSE(MATCH(AX:AX,{0,1,15,30,45,60,80000000}),"VACIO","15 y -","15-29","30-44","45-59","60 y +","")</f>
        <v>VACIO</v>
      </c>
      <c r="AZ730" s="166" t="s">
        <v>1913</v>
      </c>
      <c r="BA730" s="167"/>
      <c r="BB730" s="247" t="str">
        <f ca="1" t="shared" si="70"/>
        <v>No Vigente</v>
      </c>
      <c r="BC730" s="166"/>
      <c r="BD730" s="167">
        <v>43895</v>
      </c>
      <c r="BE730" s="167">
        <v>43913</v>
      </c>
      <c r="BF730" s="251" t="str">
        <f ca="1" t="shared" si="69"/>
        <v>activo</v>
      </c>
      <c r="BG730" s="208"/>
    </row>
    <row r="731" s="129" customFormat="1" ht="14.25" customHeight="1" spans="1:59">
      <c r="A731" s="256" t="s">
        <v>1914</v>
      </c>
      <c r="B731" s="166" t="s">
        <v>1915</v>
      </c>
      <c r="C731" s="166">
        <v>12</v>
      </c>
      <c r="D731" s="167">
        <v>19503</v>
      </c>
      <c r="E731" s="175">
        <f ca="1" t="shared" si="66"/>
        <v>43990</v>
      </c>
      <c r="F731" s="176">
        <f ca="1" t="shared" si="67"/>
        <v>24487</v>
      </c>
      <c r="G731" s="177">
        <f ca="1" t="shared" si="68"/>
        <v>67</v>
      </c>
      <c r="H731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31" s="166">
        <v>1</v>
      </c>
      <c r="J731" s="167">
        <v>39730</v>
      </c>
      <c r="K731" s="166" t="s">
        <v>59</v>
      </c>
      <c r="L731" s="166" t="s">
        <v>102</v>
      </c>
      <c r="M731" s="166" t="s">
        <v>124</v>
      </c>
      <c r="N731" s="166" t="s">
        <v>62</v>
      </c>
      <c r="O731" s="166" t="s">
        <v>62</v>
      </c>
      <c r="P731" s="166" t="s">
        <v>63</v>
      </c>
      <c r="Q731" s="166" t="s">
        <v>63</v>
      </c>
      <c r="R731" s="166">
        <v>86</v>
      </c>
      <c r="S731" s="166">
        <v>87.6</v>
      </c>
      <c r="T731" s="143" t="s">
        <v>64</v>
      </c>
      <c r="U731" s="166">
        <v>120</v>
      </c>
      <c r="V731" s="178" t="str">
        <f>CHOOSE(MATCH(U:U,{0,1,140,150,160,800000000}),"VACIO","140 y -","140-150","150-160","&gt;160","")</f>
        <v>140 y -</v>
      </c>
      <c r="W731" s="166">
        <v>60</v>
      </c>
      <c r="X731" s="178" t="str">
        <f>CHOOSE(MATCH(W:W,{0,1,90,120,800000000}),"VACIO","90 y -","90-120","&gt;120","")</f>
        <v>90 y -</v>
      </c>
      <c r="Y731" s="166" t="s">
        <v>63</v>
      </c>
      <c r="Z731" s="166" t="s">
        <v>65</v>
      </c>
      <c r="AA731" s="166" t="s">
        <v>65</v>
      </c>
      <c r="AB731" s="166" t="s">
        <v>65</v>
      </c>
      <c r="AC731" s="166" t="s">
        <v>72</v>
      </c>
      <c r="AD731" s="208" t="s">
        <v>73</v>
      </c>
      <c r="AE731" s="228">
        <v>43612</v>
      </c>
      <c r="AF731" s="209" t="s">
        <v>74</v>
      </c>
      <c r="AG731" s="227" t="s">
        <v>63</v>
      </c>
      <c r="AH731" s="227"/>
      <c r="AI731" s="209"/>
      <c r="AJ731" s="229">
        <v>98</v>
      </c>
      <c r="AK731" s="167">
        <v>43836</v>
      </c>
      <c r="AL731" s="166">
        <v>184</v>
      </c>
      <c r="AM731" s="166">
        <v>100</v>
      </c>
      <c r="AN731" s="178" t="str">
        <f>CHOOSE(MATCH(AM:AM,{0,1,100,800000000}),"VACIO","100 y -","100 y +","")</f>
        <v>100 y +</v>
      </c>
      <c r="AO731" s="166">
        <v>54</v>
      </c>
      <c r="AP731" s="166">
        <v>142</v>
      </c>
      <c r="AQ731" s="166">
        <v>5.6</v>
      </c>
      <c r="AR731" s="178" t="str">
        <f>CHOOSE(MATCH(AQ:AQ,{0,1,7,8,9,12,30}),"VACIO","7 y -","7-8","8-9","9-12","&gt;12","")</f>
        <v>7 y -</v>
      </c>
      <c r="AS731" s="166">
        <v>12</v>
      </c>
      <c r="AT731" s="178" t="str">
        <f>CHOOSE(MATCH(AS:AS,{0,0.1,30,80000000}),"VACIO","30 y -","30 y +","")</f>
        <v>30 y -</v>
      </c>
      <c r="AU731" s="166">
        <v>0.5</v>
      </c>
      <c r="AV731" s="236"/>
      <c r="AW731" s="178" t="str">
        <f>CHOOSE(MATCH(AV:AV,{0,0.1,30,80000000}),"VACIO","30 y -","30 y +","")</f>
        <v>VACIO</v>
      </c>
      <c r="AX731" s="166">
        <v>100</v>
      </c>
      <c r="AY731" s="178" t="str">
        <f ca="1">CHOOSE(MATCH(AX:AX,{0,1,15,30,45,60,80000000}),"VACIO","15 y -","15-29","30-44","45-59","60 y +","")</f>
        <v>60 y +</v>
      </c>
      <c r="AZ731" s="166"/>
      <c r="BA731" s="167"/>
      <c r="BB731" s="247" t="str">
        <f ca="1" t="shared" si="70"/>
        <v>No Vigente</v>
      </c>
      <c r="BC731" s="166"/>
      <c r="BD731" s="167">
        <v>43888</v>
      </c>
      <c r="BE731" s="167">
        <v>44105</v>
      </c>
      <c r="BF731" s="251" t="str">
        <f ca="1" t="shared" si="69"/>
        <v>activo</v>
      </c>
      <c r="BG731" s="208"/>
    </row>
    <row r="732" s="52" customFormat="1" ht="15" customHeight="1" spans="1:59">
      <c r="A732" s="389" t="s">
        <v>1916</v>
      </c>
      <c r="B732" s="368" t="s">
        <v>1917</v>
      </c>
      <c r="C732" s="368">
        <v>2185</v>
      </c>
      <c r="D732" s="390">
        <v>23455</v>
      </c>
      <c r="E732" s="175">
        <f ca="1" t="shared" si="66"/>
        <v>43990</v>
      </c>
      <c r="F732" s="176">
        <f ca="1" t="shared" si="67"/>
        <v>20535</v>
      </c>
      <c r="G732" s="64">
        <f ca="1" t="shared" si="68"/>
        <v>56</v>
      </c>
      <c r="H732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32" s="368">
        <v>1</v>
      </c>
      <c r="J732" s="390">
        <v>43627</v>
      </c>
      <c r="K732" s="368" t="s">
        <v>59</v>
      </c>
      <c r="L732" s="368" t="s">
        <v>70</v>
      </c>
      <c r="M732" s="368"/>
      <c r="N732" s="368" t="s">
        <v>62</v>
      </c>
      <c r="O732" s="368" t="s">
        <v>62</v>
      </c>
      <c r="P732" s="368" t="s">
        <v>63</v>
      </c>
      <c r="Q732" s="368" t="s">
        <v>63</v>
      </c>
      <c r="R732" s="368">
        <v>87</v>
      </c>
      <c r="S732" s="368">
        <v>87</v>
      </c>
      <c r="T732" s="56" t="s">
        <v>85</v>
      </c>
      <c r="U732" s="368">
        <v>110</v>
      </c>
      <c r="V732" s="178" t="str">
        <f>CHOOSE(MATCH(U:U,{0,1,140,150,160,800000000}),"VACIO","140 y -","140-150","150-160","&gt;160","")</f>
        <v>140 y -</v>
      </c>
      <c r="W732" s="368">
        <v>80</v>
      </c>
      <c r="X732" s="178" t="str">
        <f>CHOOSE(MATCH(W:W,{0,1,90,120,800000000}),"VACIO","90 y -","90-120","&gt;120","")</f>
        <v>90 y -</v>
      </c>
      <c r="Y732" s="368" t="s">
        <v>63</v>
      </c>
      <c r="Z732" s="368" t="s">
        <v>63</v>
      </c>
      <c r="AA732" s="368" t="s">
        <v>63</v>
      </c>
      <c r="AB732" s="368" t="s">
        <v>65</v>
      </c>
      <c r="AC732" s="368" t="s">
        <v>72</v>
      </c>
      <c r="AD732" s="307" t="s">
        <v>73</v>
      </c>
      <c r="AE732" s="393"/>
      <c r="AF732" s="393"/>
      <c r="AG732" s="394" t="s">
        <v>63</v>
      </c>
      <c r="AH732" s="394"/>
      <c r="AI732" s="393"/>
      <c r="AJ732" s="395">
        <v>243</v>
      </c>
      <c r="AK732" s="390">
        <v>43577</v>
      </c>
      <c r="AL732" s="368">
        <v>142</v>
      </c>
      <c r="AM732" s="368">
        <v>130.6</v>
      </c>
      <c r="AN732" s="178" t="str">
        <f>CHOOSE(MATCH(AM:AM,{0,1,100,800000000}),"VACIO","100 y -","100 y +","")</f>
        <v>100 y +</v>
      </c>
      <c r="AO732" s="368">
        <v>90</v>
      </c>
      <c r="AP732" s="368">
        <v>142</v>
      </c>
      <c r="AQ732" s="368"/>
      <c r="AR732" s="178" t="str">
        <f>CHOOSE(MATCH(AQ:AQ,{0,1,7,8,9,12,30}),"VACIO","7 y -","7-8","8-9","9-12","&gt;12","")</f>
        <v>VACIO</v>
      </c>
      <c r="AS732" s="368"/>
      <c r="AT732" s="178" t="str">
        <f>CHOOSE(MATCH(AS:AS,{0,0.1,30,80000000}),"VACIO","30 y -","30 y +","")</f>
        <v>VACIO</v>
      </c>
      <c r="AU732" s="368"/>
      <c r="AV732" s="81"/>
      <c r="AW732" s="178" t="str">
        <f>CHOOSE(MATCH(AV:AV,{0,0.1,30,80000000}),"VACIO","30 y -","30 y +","")</f>
        <v>VACIO</v>
      </c>
      <c r="AX732" s="368"/>
      <c r="AY732" s="178" t="str">
        <f ca="1">CHOOSE(MATCH(AX:AX,{0,1,15,30,45,60,80000000}),"VACIO","15 y -","15-29","30-44","45-59","60 y +","")</f>
        <v>VACIO</v>
      </c>
      <c r="AZ732" s="368"/>
      <c r="BA732" s="390"/>
      <c r="BB732" s="85" t="str">
        <f ca="1" t="shared" si="70"/>
        <v>No Vigente</v>
      </c>
      <c r="BC732" s="368"/>
      <c r="BD732" s="390">
        <v>43627</v>
      </c>
      <c r="BE732" s="390">
        <v>43709</v>
      </c>
      <c r="BF732" s="252" t="str">
        <f ca="1" t="shared" si="69"/>
        <v>activo</v>
      </c>
      <c r="BG732" s="307"/>
    </row>
    <row r="733" s="129" customFormat="1" ht="15" customHeight="1" spans="1:59">
      <c r="A733" s="256" t="s">
        <v>1918</v>
      </c>
      <c r="B733" s="166" t="s">
        <v>1919</v>
      </c>
      <c r="C733" s="166">
        <v>5102</v>
      </c>
      <c r="D733" s="167">
        <v>25862</v>
      </c>
      <c r="E733" s="175">
        <f ca="1" t="shared" si="66"/>
        <v>43990</v>
      </c>
      <c r="F733" s="176">
        <f ca="1" t="shared" si="67"/>
        <v>18128</v>
      </c>
      <c r="G733" s="177">
        <f ca="1" t="shared" si="68"/>
        <v>49</v>
      </c>
      <c r="H733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33" s="166">
        <v>1</v>
      </c>
      <c r="J733" s="167">
        <v>43620</v>
      </c>
      <c r="K733" s="166" t="s">
        <v>59</v>
      </c>
      <c r="L733" s="166" t="s">
        <v>70</v>
      </c>
      <c r="M733" s="166"/>
      <c r="N733" s="166" t="s">
        <v>62</v>
      </c>
      <c r="O733" s="166" t="s">
        <v>62</v>
      </c>
      <c r="P733" s="166" t="s">
        <v>63</v>
      </c>
      <c r="Q733" s="166" t="s">
        <v>63</v>
      </c>
      <c r="R733" s="166">
        <v>65</v>
      </c>
      <c r="S733" s="166">
        <v>67</v>
      </c>
      <c r="T733" s="143" t="s">
        <v>85</v>
      </c>
      <c r="U733" s="166">
        <v>156</v>
      </c>
      <c r="V733" s="178" t="str">
        <f>CHOOSE(MATCH(U:U,{0,1,140,150,160,800000000}),"VACIO","140 y -","140-150","150-160","&gt;160","")</f>
        <v>150-160</v>
      </c>
      <c r="W733" s="166">
        <v>96</v>
      </c>
      <c r="X733" s="178" t="str">
        <f>CHOOSE(MATCH(W:W,{0,1,90,120,800000000}),"VACIO","90 y -","90-120","&gt;120","")</f>
        <v>90-120</v>
      </c>
      <c r="Y733" s="166" t="s">
        <v>63</v>
      </c>
      <c r="Z733" s="166" t="s">
        <v>63</v>
      </c>
      <c r="AA733" s="166" t="s">
        <v>63</v>
      </c>
      <c r="AB733" s="166" t="s">
        <v>63</v>
      </c>
      <c r="AC733" s="166" t="s">
        <v>72</v>
      </c>
      <c r="AD733" s="208" t="s">
        <v>73</v>
      </c>
      <c r="AE733" s="209"/>
      <c r="AF733" s="209"/>
      <c r="AG733" s="227" t="s">
        <v>63</v>
      </c>
      <c r="AH733" s="227"/>
      <c r="AI733" s="209"/>
      <c r="AJ733" s="229">
        <v>125</v>
      </c>
      <c r="AK733" s="167">
        <v>43752</v>
      </c>
      <c r="AL733" s="166">
        <v>181</v>
      </c>
      <c r="AM733" s="166"/>
      <c r="AN733" s="178" t="str">
        <f>CHOOSE(MATCH(AM:AM,{0,1,100,800000000}),"VACIO","100 y -","100 y +","")</f>
        <v>VACIO</v>
      </c>
      <c r="AO733" s="166"/>
      <c r="AP733" s="166"/>
      <c r="AQ733" s="166">
        <v>6.6</v>
      </c>
      <c r="AR733" s="178" t="str">
        <f>CHOOSE(MATCH(AQ:AQ,{0,1,7,8,9,12,30}),"VACIO","7 y -","7-8","8-9","9-12","&gt;12","")</f>
        <v>7 y -</v>
      </c>
      <c r="AS733" s="166">
        <v>1</v>
      </c>
      <c r="AT733" s="178" t="str">
        <f>CHOOSE(MATCH(AS:AS,{0,0.1,30,80000000}),"VACIO","30 y -","30 y +","")</f>
        <v>30 y -</v>
      </c>
      <c r="AU733" s="166"/>
      <c r="AV733" s="236">
        <v>2.9</v>
      </c>
      <c r="AW733" s="178" t="str">
        <f>CHOOSE(MATCH(AV:AV,{0,0.1,30,80000000}),"VACIO","30 y -","30 y +","")</f>
        <v>30 y -</v>
      </c>
      <c r="AX733" s="166"/>
      <c r="AY733" s="178" t="str">
        <f ca="1">CHOOSE(MATCH(AX:AX,{0,1,15,30,45,60,80000000}),"VACIO","15 y -","15-29","30-44","45-59","60 y +","")</f>
        <v>VACIO</v>
      </c>
      <c r="AZ733" s="166"/>
      <c r="BA733" s="167"/>
      <c r="BB733" s="247" t="str">
        <f ca="1" t="shared" si="70"/>
        <v>No Vigente</v>
      </c>
      <c r="BC733" s="166"/>
      <c r="BD733" s="167">
        <v>43752</v>
      </c>
      <c r="BE733" s="167">
        <v>43891</v>
      </c>
      <c r="BF733" s="251" t="str">
        <f ca="1" t="shared" si="69"/>
        <v>activo</v>
      </c>
      <c r="BG733" s="208"/>
    </row>
    <row r="734" s="129" customFormat="1" ht="15" customHeight="1" spans="1:59">
      <c r="A734" s="256" t="s">
        <v>1920</v>
      </c>
      <c r="B734" s="166" t="s">
        <v>1921</v>
      </c>
      <c r="C734" s="166">
        <v>7394</v>
      </c>
      <c r="D734" s="167">
        <v>23139</v>
      </c>
      <c r="E734" s="175">
        <f ca="1" t="shared" si="66"/>
        <v>43990</v>
      </c>
      <c r="F734" s="176">
        <f ca="1" t="shared" si="67"/>
        <v>20851</v>
      </c>
      <c r="G734" s="177">
        <f ca="1" t="shared" si="68"/>
        <v>57</v>
      </c>
      <c r="H73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34" s="166">
        <v>1</v>
      </c>
      <c r="J734" s="167">
        <v>43622</v>
      </c>
      <c r="K734" s="166" t="s">
        <v>101</v>
      </c>
      <c r="L734" s="166" t="s">
        <v>60</v>
      </c>
      <c r="M734" s="166" t="s">
        <v>1922</v>
      </c>
      <c r="N734" s="166" t="s">
        <v>62</v>
      </c>
      <c r="O734" s="166" t="s">
        <v>62</v>
      </c>
      <c r="P734" s="166" t="s">
        <v>63</v>
      </c>
      <c r="Q734" s="166" t="s">
        <v>63</v>
      </c>
      <c r="R734" s="166">
        <v>80</v>
      </c>
      <c r="S734" s="166">
        <v>72.6</v>
      </c>
      <c r="T734" s="143" t="s">
        <v>85</v>
      </c>
      <c r="U734" s="166">
        <v>130</v>
      </c>
      <c r="V734" s="178" t="str">
        <f>CHOOSE(MATCH(U:U,{0,1,140,150,160,800000000}),"VACIO","140 y -","140-150","150-160","&gt;160","")</f>
        <v>140 y -</v>
      </c>
      <c r="W734" s="166">
        <v>72</v>
      </c>
      <c r="X734" s="178" t="str">
        <f>CHOOSE(MATCH(W:W,{0,1,90,120,800000000}),"VACIO","90 y -","90-120","&gt;120","")</f>
        <v>90 y -</v>
      </c>
      <c r="Y734" s="166" t="s">
        <v>63</v>
      </c>
      <c r="Z734" s="166" t="s">
        <v>65</v>
      </c>
      <c r="AA734" s="166" t="s">
        <v>63</v>
      </c>
      <c r="AB734" s="166" t="s">
        <v>63</v>
      </c>
      <c r="AC734" s="166" t="s">
        <v>72</v>
      </c>
      <c r="AD734" s="208" t="s">
        <v>67</v>
      </c>
      <c r="AE734" s="209"/>
      <c r="AF734" s="209"/>
      <c r="AG734" s="227" t="s">
        <v>63</v>
      </c>
      <c r="AH734" s="227"/>
      <c r="AI734" s="209"/>
      <c r="AJ734" s="229"/>
      <c r="AK734" s="166"/>
      <c r="AL734" s="166"/>
      <c r="AM734" s="166"/>
      <c r="AN734" s="178" t="str">
        <f>CHOOSE(MATCH(AM:AM,{0,1,100,800000000}),"VACIO","100 y -","100 y +","")</f>
        <v>VACIO</v>
      </c>
      <c r="AO734" s="166"/>
      <c r="AP734" s="166"/>
      <c r="AQ734" s="166"/>
      <c r="AR734" s="178" t="str">
        <f>CHOOSE(MATCH(AQ:AQ,{0,1,7,8,9,12,30}),"VACIO","7 y -","7-8","8-9","9-12","&gt;12","")</f>
        <v>VACIO</v>
      </c>
      <c r="AS734" s="166"/>
      <c r="AT734" s="178" t="str">
        <f>CHOOSE(MATCH(AS:AS,{0,0.1,30,80000000}),"VACIO","30 y -","30 y +","")</f>
        <v>VACIO</v>
      </c>
      <c r="AU734" s="166"/>
      <c r="AV734" s="236"/>
      <c r="AW734" s="178" t="str">
        <f>CHOOSE(MATCH(AV:AV,{0;0.1;30;80000000}),"VACIO","30 y -","30 y +","")</f>
        <v>VACIO</v>
      </c>
      <c r="AX734" s="166"/>
      <c r="AY734" s="178" t="str">
        <f ca="1">CHOOSE(MATCH(AX:AX,{0;1;15;30;45;60;80000000}),"VACIO","15 y -","15-29","30-44","45-59","60 y +","")</f>
        <v>VACIO</v>
      </c>
      <c r="AZ734" s="166"/>
      <c r="BA734" s="167"/>
      <c r="BB734" s="247" t="str">
        <f ca="1" t="shared" si="70"/>
        <v>No Vigente</v>
      </c>
      <c r="BC734" s="166"/>
      <c r="BD734" s="167">
        <v>43845</v>
      </c>
      <c r="BE734" s="167">
        <v>43891</v>
      </c>
      <c r="BF734" s="251" t="str">
        <f ca="1" t="shared" si="69"/>
        <v>activo</v>
      </c>
      <c r="BG734" s="208"/>
    </row>
    <row r="735" s="129" customFormat="1" ht="15" customHeight="1" spans="1:59">
      <c r="A735" s="256" t="s">
        <v>1923</v>
      </c>
      <c r="B735" s="166" t="s">
        <v>1924</v>
      </c>
      <c r="C735" s="166">
        <v>3394</v>
      </c>
      <c r="D735" s="167">
        <v>29104</v>
      </c>
      <c r="E735" s="175">
        <f ca="1" t="shared" si="66"/>
        <v>43990</v>
      </c>
      <c r="F735" s="176">
        <f ca="1" t="shared" si="67"/>
        <v>14886</v>
      </c>
      <c r="G735" s="177">
        <f ca="1" t="shared" si="68"/>
        <v>40</v>
      </c>
      <c r="H73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735" s="166">
        <v>1</v>
      </c>
      <c r="J735" s="167">
        <v>43640</v>
      </c>
      <c r="K735" s="166" t="s">
        <v>59</v>
      </c>
      <c r="L735" s="166" t="s">
        <v>60</v>
      </c>
      <c r="M735" s="166"/>
      <c r="N735" s="166" t="s">
        <v>62</v>
      </c>
      <c r="O735" s="166" t="s">
        <v>62</v>
      </c>
      <c r="P735" s="166" t="s">
        <v>63</v>
      </c>
      <c r="Q735" s="166" t="s">
        <v>63</v>
      </c>
      <c r="R735" s="166">
        <v>143</v>
      </c>
      <c r="S735" s="166">
        <v>143</v>
      </c>
      <c r="T735" s="143" t="s">
        <v>64</v>
      </c>
      <c r="U735" s="166">
        <v>162</v>
      </c>
      <c r="V735" s="178" t="str">
        <f>CHOOSE(MATCH(U:U,{0,1,140,150,160,800000000}),"VACIO","140 y -","140-150","150-160","&gt;160","")</f>
        <v>&gt;160</v>
      </c>
      <c r="W735" s="166">
        <v>112</v>
      </c>
      <c r="X735" s="178" t="str">
        <f>CHOOSE(MATCH(W:W,{0,1,90,120,800000000}),"VACIO","90 y -","90-120","&gt;120","")</f>
        <v>90-120</v>
      </c>
      <c r="Y735" s="166" t="s">
        <v>63</v>
      </c>
      <c r="Z735" s="166" t="s">
        <v>65</v>
      </c>
      <c r="AA735" s="166" t="s">
        <v>65</v>
      </c>
      <c r="AB735" s="166" t="s">
        <v>63</v>
      </c>
      <c r="AC735" s="166" t="s">
        <v>66</v>
      </c>
      <c r="AD735" s="166"/>
      <c r="AE735" s="166"/>
      <c r="AF735" s="166"/>
      <c r="AG735" s="208" t="s">
        <v>63</v>
      </c>
      <c r="AH735" s="208"/>
      <c r="AI735" s="209"/>
      <c r="AJ735" s="229"/>
      <c r="AK735" s="166"/>
      <c r="AL735" s="166"/>
      <c r="AM735" s="166"/>
      <c r="AN735" s="178" t="str">
        <f>CHOOSE(MATCH(AM:AM,{0,1,100,800000000}),"VACIO","100 y -","100 y +","")</f>
        <v>VACIO</v>
      </c>
      <c r="AO735" s="166"/>
      <c r="AP735" s="166"/>
      <c r="AQ735" s="166"/>
      <c r="AR735" s="178" t="str">
        <f>CHOOSE(MATCH(AQ:AQ,{0,1,7,8,9,12,30}),"VACIO","7 y -","7-8","8-9","9-12","&gt;12","")</f>
        <v>VACIO</v>
      </c>
      <c r="AS735" s="166"/>
      <c r="AT735" s="178" t="str">
        <f>CHOOSE(MATCH(AS:AS,{0,0.1,30,80000000}),"VACIO","30 y -","30 y +","")</f>
        <v>VACIO</v>
      </c>
      <c r="AU735" s="166"/>
      <c r="AV735" s="166"/>
      <c r="AW735" s="178" t="str">
        <f>CHOOSE(MATCH(AV:AV,{0,0.1,30,80000000}),"VACIO","30 y -","30 y +","")</f>
        <v>VACIO</v>
      </c>
      <c r="AX735" s="166"/>
      <c r="AY735" s="178" t="str">
        <f ca="1">CHOOSE(MATCH(AX:AX,{0,1,15,30,45,60,80000000}),"VACIO","15 y -","15-29","30-44","45-59","60 y +","")</f>
        <v>VACIO</v>
      </c>
      <c r="AZ735" s="166"/>
      <c r="BA735" s="166"/>
      <c r="BB735" s="247" t="str">
        <f ca="1" t="shared" si="70"/>
        <v>No Vigente</v>
      </c>
      <c r="BC735" s="263"/>
      <c r="BD735" s="264">
        <v>43622</v>
      </c>
      <c r="BE735" s="167">
        <v>43709</v>
      </c>
      <c r="BF735" s="251" t="str">
        <f ca="1" t="shared" si="69"/>
        <v>activo</v>
      </c>
      <c r="BG735" s="166"/>
    </row>
    <row r="736" s="129" customFormat="1" ht="15" customHeight="1" spans="1:59">
      <c r="A736" s="256" t="s">
        <v>1925</v>
      </c>
      <c r="B736" s="166" t="s">
        <v>1926</v>
      </c>
      <c r="C736" s="166">
        <v>7445</v>
      </c>
      <c r="D736" s="167">
        <v>30791</v>
      </c>
      <c r="E736" s="175">
        <f ca="1" t="shared" si="66"/>
        <v>43990</v>
      </c>
      <c r="F736" s="176">
        <f ca="1" t="shared" si="67"/>
        <v>13199</v>
      </c>
      <c r="G736" s="177">
        <f ca="1" t="shared" si="68"/>
        <v>36</v>
      </c>
      <c r="H736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736" s="166">
        <v>1</v>
      </c>
      <c r="J736" s="167">
        <v>43634</v>
      </c>
      <c r="K736" s="166" t="s">
        <v>101</v>
      </c>
      <c r="L736" s="166" t="s">
        <v>60</v>
      </c>
      <c r="M736" s="166" t="s">
        <v>149</v>
      </c>
      <c r="N736" s="166" t="s">
        <v>62</v>
      </c>
      <c r="O736" s="166" t="s">
        <v>62</v>
      </c>
      <c r="P736" s="166" t="s">
        <v>63</v>
      </c>
      <c r="Q736" s="166" t="s">
        <v>63</v>
      </c>
      <c r="R736" s="166">
        <v>101.5</v>
      </c>
      <c r="S736" s="166">
        <v>101.5</v>
      </c>
      <c r="T736" s="143" t="s">
        <v>64</v>
      </c>
      <c r="U736" s="166">
        <v>162</v>
      </c>
      <c r="V736" s="178" t="str">
        <f>CHOOSE(MATCH(U:U,{0,1,140,150,160,800000000}),"VACIO","140 y -","140-150","150-160","&gt;160","")</f>
        <v>&gt;160</v>
      </c>
      <c r="W736" s="166">
        <v>100</v>
      </c>
      <c r="X736" s="178" t="str">
        <f>CHOOSE(MATCH(W:W,{0,1,90,120,800000000}),"VACIO","90 y -","90-120","&gt;120","")</f>
        <v>90-120</v>
      </c>
      <c r="Y736" s="166" t="s">
        <v>63</v>
      </c>
      <c r="Z736" s="166" t="s">
        <v>65</v>
      </c>
      <c r="AA736" s="166" t="s">
        <v>63</v>
      </c>
      <c r="AB736" s="166" t="s">
        <v>65</v>
      </c>
      <c r="AC736" s="166" t="s">
        <v>66</v>
      </c>
      <c r="AD736" s="166" t="s">
        <v>73</v>
      </c>
      <c r="AE736" s="166"/>
      <c r="AF736" s="166"/>
      <c r="AG736" s="208" t="s">
        <v>63</v>
      </c>
      <c r="AH736" s="208"/>
      <c r="AI736" s="209"/>
      <c r="AJ736" s="229">
        <v>90</v>
      </c>
      <c r="AK736" s="167">
        <v>43634</v>
      </c>
      <c r="AL736" s="166">
        <v>256</v>
      </c>
      <c r="AM736" s="166">
        <v>149</v>
      </c>
      <c r="AN736" s="178" t="str">
        <f>CHOOSE(MATCH(AM:AM,{0,1,100,800000000}),"VACIO","100 y -","100 y +","")</f>
        <v>100 y +</v>
      </c>
      <c r="AO736" s="166">
        <v>33</v>
      </c>
      <c r="AP736" s="166">
        <v>372</v>
      </c>
      <c r="AQ736" s="166"/>
      <c r="AR736" s="178" t="str">
        <f>CHOOSE(MATCH(AQ:AQ,{0,1,7,8,9,12,30}),"VACIO","7 y -","7-8","8-9","9-12","&gt;12","")</f>
        <v>VACIO</v>
      </c>
      <c r="AS736" s="166">
        <v>30</v>
      </c>
      <c r="AT736" s="178" t="str">
        <f>CHOOSE(MATCH(AS:AS,{0,0.1,30,80000000}),"VACIO","30 y -","30 y +","")</f>
        <v>30 y +</v>
      </c>
      <c r="AU736" s="166">
        <v>0.7</v>
      </c>
      <c r="AV736" s="166"/>
      <c r="AW736" s="178" t="str">
        <f>CHOOSE(MATCH(AV:AV,{0,0.1,30,80000000}),"VACIO","30 y -","30 y +","")</f>
        <v>VACIO</v>
      </c>
      <c r="AX736" s="166">
        <v>122</v>
      </c>
      <c r="AY736" s="178" t="str">
        <f ca="1">CHOOSE(MATCH(AX:AX,{0,1,15,30,45,60,80000000}),"VACIO","15 y -","15-29","30-44","45-59","60 y +","")</f>
        <v>60 y +</v>
      </c>
      <c r="AZ736" s="166" t="s">
        <v>76</v>
      </c>
      <c r="BA736" s="166"/>
      <c r="BB736" s="247" t="str">
        <f ca="1" t="shared" si="70"/>
        <v>No Vigente</v>
      </c>
      <c r="BC736" s="263"/>
      <c r="BD736" s="264">
        <v>43642</v>
      </c>
      <c r="BE736" s="167">
        <v>43800</v>
      </c>
      <c r="BF736" s="251" t="str">
        <f ca="1" t="shared" si="69"/>
        <v>activo</v>
      </c>
      <c r="BG736" s="166"/>
    </row>
    <row r="737" s="52" customFormat="1" ht="15" customHeight="1" spans="1:59">
      <c r="A737" s="389" t="s">
        <v>1927</v>
      </c>
      <c r="B737" s="368" t="s">
        <v>1928</v>
      </c>
      <c r="C737" s="368">
        <v>328</v>
      </c>
      <c r="D737" s="390">
        <v>25997</v>
      </c>
      <c r="E737" s="175">
        <f ca="1" t="shared" si="66"/>
        <v>43990</v>
      </c>
      <c r="F737" s="176">
        <f ca="1" t="shared" si="67"/>
        <v>17993</v>
      </c>
      <c r="G737" s="64">
        <f ca="1" t="shared" si="68"/>
        <v>49</v>
      </c>
      <c r="H737" s="65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37" s="368">
        <v>1</v>
      </c>
      <c r="J737" s="390">
        <v>43637</v>
      </c>
      <c r="K737" s="368" t="s">
        <v>59</v>
      </c>
      <c r="L737" s="368" t="s">
        <v>1929</v>
      </c>
      <c r="M737" s="368"/>
      <c r="N737" s="368" t="s">
        <v>62</v>
      </c>
      <c r="O737" s="368" t="s">
        <v>62</v>
      </c>
      <c r="P737" s="368" t="s">
        <v>63</v>
      </c>
      <c r="Q737" s="368" t="s">
        <v>63</v>
      </c>
      <c r="R737" s="368">
        <v>74.5</v>
      </c>
      <c r="S737" s="368">
        <v>74.5</v>
      </c>
      <c r="T737" s="56" t="s">
        <v>85</v>
      </c>
      <c r="U737" s="368">
        <v>130</v>
      </c>
      <c r="V737" s="178" t="str">
        <f>CHOOSE(MATCH(U:U,{0;1;140;150;160;800000000}),"VACIO","140 y -","140-150","150-160","&gt;160","")</f>
        <v>140 y -</v>
      </c>
      <c r="W737" s="368">
        <v>70</v>
      </c>
      <c r="X737" s="178" t="str">
        <f>CHOOSE(MATCH(W:W,{0;1;90;120;800000000}),"VACIO","90 y -","90-120","&gt;120","")</f>
        <v>90 y -</v>
      </c>
      <c r="Y737" s="368" t="s">
        <v>65</v>
      </c>
      <c r="Z737" s="368" t="s">
        <v>65</v>
      </c>
      <c r="AA737" s="368" t="s">
        <v>65</v>
      </c>
      <c r="AB737" s="368" t="s">
        <v>65</v>
      </c>
      <c r="AC737" s="368" t="s">
        <v>72</v>
      </c>
      <c r="AD737" s="307" t="s">
        <v>73</v>
      </c>
      <c r="AE737" s="405">
        <v>43596</v>
      </c>
      <c r="AF737" s="393" t="s">
        <v>74</v>
      </c>
      <c r="AG737" s="394" t="s">
        <v>63</v>
      </c>
      <c r="AH737" s="394"/>
      <c r="AI737" s="393"/>
      <c r="AJ737" s="408">
        <v>241</v>
      </c>
      <c r="AK737" s="390">
        <v>43517</v>
      </c>
      <c r="AL737" s="368">
        <v>149</v>
      </c>
      <c r="AM737" s="368">
        <v>62.6</v>
      </c>
      <c r="AN737" s="178" t="str">
        <f>CHOOSE(MATCH(AM:AM,{0,1,100,800000000}),"VACIO","100 y -","100 y +","")</f>
        <v>100 y -</v>
      </c>
      <c r="AO737" s="368">
        <v>33</v>
      </c>
      <c r="AP737" s="368">
        <v>267</v>
      </c>
      <c r="AQ737" s="368">
        <v>11.8</v>
      </c>
      <c r="AR737" s="178" t="str">
        <f>CHOOSE(MATCH(AQ:AQ,{0,1,7,8,9,12,30}),"VACIO","7 y -","7-8","8-9","9-12","&gt;12","")</f>
        <v>9-12</v>
      </c>
      <c r="AS737" s="368">
        <v>76</v>
      </c>
      <c r="AT737" s="178" t="str">
        <f>CHOOSE(MATCH(AS:AS,{0;0.1;30;80000000}),"VACIO","30 y -","30 y +","")</f>
        <v>30 y +</v>
      </c>
      <c r="AU737" s="368">
        <v>0.7</v>
      </c>
      <c r="AV737" s="81"/>
      <c r="AW737" s="178" t="str">
        <f>CHOOSE(MATCH(AV:AV,{0,0.1,30,80000000}),"VACIO","30 y -","30 y +","")</f>
        <v>VACIO</v>
      </c>
      <c r="AX737" s="368">
        <v>102.45</v>
      </c>
      <c r="AY737" s="178" t="str">
        <f ca="1">CHOOSE(MATCH(AX:AX,{0,1,15,30,45,60,80000000}),"VACIO","15 y -","15-29","30-44","45-59","60 y +","")</f>
        <v>60 y +</v>
      </c>
      <c r="AZ737" s="368"/>
      <c r="BA737" s="390"/>
      <c r="BB737" s="85" t="str">
        <f ca="1" t="shared" si="70"/>
        <v>No Vigente</v>
      </c>
      <c r="BC737" s="368"/>
      <c r="BD737" s="390">
        <v>43596</v>
      </c>
      <c r="BE737" s="390">
        <v>43862</v>
      </c>
      <c r="BF737" s="252" t="str">
        <f ca="1" t="shared" si="69"/>
        <v>activo</v>
      </c>
      <c r="BG737" s="307" t="s">
        <v>524</v>
      </c>
    </row>
    <row r="738" s="129" customFormat="1" ht="15" customHeight="1" spans="1:59">
      <c r="A738" s="256" t="s">
        <v>1930</v>
      </c>
      <c r="B738" s="166" t="s">
        <v>1233</v>
      </c>
      <c r="C738" s="166">
        <v>6089</v>
      </c>
      <c r="D738" s="167">
        <v>24638</v>
      </c>
      <c r="E738" s="175">
        <f ca="1" t="shared" si="66"/>
        <v>43990</v>
      </c>
      <c r="F738" s="176">
        <f ca="1" t="shared" si="67"/>
        <v>19352</v>
      </c>
      <c r="G738" s="177">
        <f ca="1" t="shared" si="68"/>
        <v>52</v>
      </c>
      <c r="H73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38" s="166">
        <v>1</v>
      </c>
      <c r="J738" s="167">
        <v>43647</v>
      </c>
      <c r="K738" s="166" t="s">
        <v>59</v>
      </c>
      <c r="L738" s="166" t="s">
        <v>70</v>
      </c>
      <c r="M738" s="166" t="s">
        <v>124</v>
      </c>
      <c r="N738" s="166" t="s">
        <v>62</v>
      </c>
      <c r="O738" s="166" t="s">
        <v>62</v>
      </c>
      <c r="P738" s="166" t="s">
        <v>63</v>
      </c>
      <c r="Q738" s="166" t="s">
        <v>63</v>
      </c>
      <c r="R738" s="166">
        <v>67</v>
      </c>
      <c r="S738" s="166">
        <v>67</v>
      </c>
      <c r="T738" s="143" t="s">
        <v>76</v>
      </c>
      <c r="U738" s="166">
        <v>140</v>
      </c>
      <c r="V738" s="178" t="str">
        <f>CHOOSE(MATCH(U:U,{0,1,140,150,160,800000000}),"VACIO","140 y -","140-150","150-160","&gt;160","")</f>
        <v>140-150</v>
      </c>
      <c r="W738" s="166">
        <v>80</v>
      </c>
      <c r="X738" s="178" t="str">
        <f>CHOOSE(MATCH(W:W,{0,1,90,120,800000000}),"VACIO","90 y -","90-120","&gt;120","")</f>
        <v>90 y -</v>
      </c>
      <c r="Y738" s="166" t="s">
        <v>63</v>
      </c>
      <c r="Z738" s="166" t="s">
        <v>63</v>
      </c>
      <c r="AA738" s="166" t="s">
        <v>65</v>
      </c>
      <c r="AB738" s="166" t="s">
        <v>63</v>
      </c>
      <c r="AC738" s="166" t="s">
        <v>72</v>
      </c>
      <c r="AD738" s="208" t="s">
        <v>73</v>
      </c>
      <c r="AE738" s="209"/>
      <c r="AF738" s="209"/>
      <c r="AG738" s="227" t="s">
        <v>63</v>
      </c>
      <c r="AH738" s="227"/>
      <c r="AI738" s="209"/>
      <c r="AJ738" s="229"/>
      <c r="AK738" s="167"/>
      <c r="AL738" s="166"/>
      <c r="AM738" s="166"/>
      <c r="AN738" s="178" t="str">
        <f>CHOOSE(MATCH(AM:AM,{0,1,100,800000000}),"VACIO","100 y -","100 y +","")</f>
        <v>VACIO</v>
      </c>
      <c r="AO738" s="166"/>
      <c r="AP738" s="166"/>
      <c r="AQ738" s="166"/>
      <c r="AR738" s="178" t="str">
        <f>CHOOSE(MATCH(AQ:AQ,{0,1,7,8,9,12,30}),"VACIO","7 y -","7-8","8-9","9-12","&gt;12","")</f>
        <v>VACIO</v>
      </c>
      <c r="AS738" s="166"/>
      <c r="AT738" s="178" t="str">
        <f>CHOOSE(MATCH(AS:AS,{0,0.1,30,80000000}),"VACIO","30 y -","30 y +","")</f>
        <v>VACIO</v>
      </c>
      <c r="AU738" s="166"/>
      <c r="AV738" s="236"/>
      <c r="AW738" s="178" t="str">
        <f>CHOOSE(MATCH(AV:AV,{0,0.1,30,80000000}),"VACIO","30 y -","30 y +","")</f>
        <v>VACIO</v>
      </c>
      <c r="AX738" s="166"/>
      <c r="AY738" s="178" t="str">
        <f ca="1">CHOOSE(MATCH(AX:AX,{0,1,15,30,45,60,80000000}),"VACIO","15 y -","15-29","30-44","45-59","60 y +","")</f>
        <v>VACIO</v>
      </c>
      <c r="AZ738" s="166"/>
      <c r="BA738" s="167"/>
      <c r="BB738" s="247" t="str">
        <f ca="1" t="shared" si="70"/>
        <v>No Vigente</v>
      </c>
      <c r="BC738" s="166"/>
      <c r="BD738" s="167">
        <v>43647</v>
      </c>
      <c r="BE738" s="167">
        <v>43678</v>
      </c>
      <c r="BF738" s="251" t="str">
        <f ca="1" t="shared" si="69"/>
        <v>activo</v>
      </c>
      <c r="BG738" s="208"/>
    </row>
    <row r="739" s="129" customFormat="1" ht="15" customHeight="1" spans="1:59">
      <c r="A739" s="256" t="s">
        <v>1931</v>
      </c>
      <c r="B739" s="166" t="s">
        <v>1932</v>
      </c>
      <c r="C739" s="166">
        <v>5247</v>
      </c>
      <c r="D739" s="167">
        <v>23185</v>
      </c>
      <c r="E739" s="175">
        <f ca="1" t="shared" si="66"/>
        <v>43990</v>
      </c>
      <c r="F739" s="176">
        <f ca="1">DATEDIF(D$739:D$739,TODAY(),"d")</f>
        <v>20805</v>
      </c>
      <c r="G739" s="177">
        <f ca="1">IF(MONTH(E$739:E$739)=MONTH(D739),IF(DAY(E$739:E$739)&lt;DAY(D739),YEAR(E$739:E$739)-YEAR(D739)-1,YEAR(E$739:E$739)-YEAR(D739)),IF(MONTH(E$739:E$739)&gt;MONTH(D739),YEAR(E$739:E$739)-YEAR(D739),YEAR(E$739:E$739)-YEAR(D739)-1))</f>
        <v>56</v>
      </c>
      <c r="H739" s="178" t="str">
        <f ca="1">CHOOSE(MATCH(F$739:F$739,{0,7305,9131,10957,12784,14610,16436,18262,20089,21915,23741,25567,27394,29220,41729}),"15-19","20-24","25-29","30-34","35-39","40-44","45-49","50-54","55-59","60-64","65-69","70-74","75-79","80 y +","")</f>
        <v>55-59</v>
      </c>
      <c r="I739" s="166">
        <v>1</v>
      </c>
      <c r="J739" s="167">
        <v>43648</v>
      </c>
      <c r="K739" s="166" t="s">
        <v>59</v>
      </c>
      <c r="L739" s="166" t="s">
        <v>1933</v>
      </c>
      <c r="M739" s="166"/>
      <c r="N739" s="166" t="s">
        <v>62</v>
      </c>
      <c r="O739" s="166" t="s">
        <v>62</v>
      </c>
      <c r="P739" s="166" t="s">
        <v>63</v>
      </c>
      <c r="Q739" s="166" t="s">
        <v>63</v>
      </c>
      <c r="R739" s="166">
        <v>68</v>
      </c>
      <c r="S739" s="166">
        <v>68</v>
      </c>
      <c r="T739" s="143" t="s">
        <v>85</v>
      </c>
      <c r="U739" s="166">
        <v>120</v>
      </c>
      <c r="V739" s="178" t="str">
        <f>CHOOSE(MATCH(U$739:U$739,{0,1,140,150,160,800000000}),"VACIO","140 y -","140-150","150-160","&gt;160","")</f>
        <v>140 y -</v>
      </c>
      <c r="W739" s="166">
        <v>72</v>
      </c>
      <c r="X739" s="178" t="str">
        <f>CHOOSE(MATCH(W$739:W$739,{0,1,90,120,800000000}),"VACIO","90 y -","90-120","&gt;120","")</f>
        <v>90 y -</v>
      </c>
      <c r="Y739" s="166" t="s">
        <v>65</v>
      </c>
      <c r="Z739" s="166" t="s">
        <v>63</v>
      </c>
      <c r="AA739" s="166" t="s">
        <v>63</v>
      </c>
      <c r="AB739" s="166" t="s">
        <v>65</v>
      </c>
      <c r="AC739" s="166" t="s">
        <v>66</v>
      </c>
      <c r="AD739" s="208" t="s">
        <v>74</v>
      </c>
      <c r="AE739" s="209"/>
      <c r="AF739" s="209"/>
      <c r="AG739" s="227" t="s">
        <v>63</v>
      </c>
      <c r="AH739" s="227"/>
      <c r="AI739" s="209"/>
      <c r="AJ739" s="229"/>
      <c r="AK739" s="167">
        <v>43648</v>
      </c>
      <c r="AL739" s="166">
        <v>289</v>
      </c>
      <c r="AM739" s="166">
        <v>113</v>
      </c>
      <c r="AN739" s="178" t="str">
        <f>CHOOSE(MATCH(AM$739:AM$739,{0;1;100;800000000}),"VACIO","100 y -","100 y +","")</f>
        <v>100 y +</v>
      </c>
      <c r="AO739" s="166">
        <v>53</v>
      </c>
      <c r="AP739" s="166">
        <v>216</v>
      </c>
      <c r="AQ739" s="166"/>
      <c r="AR739" s="178" t="str">
        <f>CHOOSE(MATCH(AQ$739:AQ$739,{0,1,7,8,9,12,30}),"VACIO","7 y -","7-8","8-9","9-12","&gt;12","")</f>
        <v>VACIO</v>
      </c>
      <c r="AS739" s="166"/>
      <c r="AT739" s="178" t="str">
        <f>CHOOSE(MATCH(AS$739:AS$739,{0;0.1;30;80000000}),"VACIO","30 y -","30 y +","")</f>
        <v>VACIO</v>
      </c>
      <c r="AU739" s="166"/>
      <c r="AV739" s="236"/>
      <c r="AW739" s="178" t="str">
        <f>CHOOSE(MATCH(AV$739:AV$739,{0,0.1,30,80000000}),"VACIO","30 y -","30 y +","")</f>
        <v>VACIO</v>
      </c>
      <c r="AX739" s="166"/>
      <c r="AY739" s="178" t="str">
        <f>CHOOSE(MATCH(AX$739:AX$739,{0;1;15;30;45;60;80000000}),"VACIO","15 y -","15-29","30-44","45-59","60 y +","")</f>
        <v>VACIO</v>
      </c>
      <c r="AZ739" s="166"/>
      <c r="BA739" s="167"/>
      <c r="BB739" s="247" t="str">
        <f ca="1">IF((E$739:E$739-BA$739:BA$739)&lt;365,"Vigente","No Vigente")</f>
        <v>No Vigente</v>
      </c>
      <c r="BC739" s="166"/>
      <c r="BD739" s="167">
        <v>43648</v>
      </c>
      <c r="BE739" s="167">
        <v>44014</v>
      </c>
      <c r="BF739" s="251" t="str">
        <f ca="1">IF((E$739:E$739-BE$739:BE$739)&lt;395,"activo","pasivo")</f>
        <v>activo</v>
      </c>
      <c r="BG739" s="208"/>
    </row>
    <row r="740" s="52" customFormat="1" ht="15" customHeight="1" spans="1:59">
      <c r="A740" s="389" t="s">
        <v>1934</v>
      </c>
      <c r="B740" s="368" t="s">
        <v>1935</v>
      </c>
      <c r="C740" s="368">
        <v>2069</v>
      </c>
      <c r="D740" s="390">
        <v>22978</v>
      </c>
      <c r="E740" s="175">
        <f ca="1" t="shared" si="66"/>
        <v>43990</v>
      </c>
      <c r="F740" s="176">
        <f ca="1" t="shared" ref="F740:F771" si="71">DATEDIF(D:D,TODAY(),"d")</f>
        <v>21012</v>
      </c>
      <c r="G740" s="64">
        <f ca="1" t="shared" ref="G740:G771" si="72">IF(MONTH(E:E)=MONTH(D740),IF(DAY(E:E)&lt;DAY(D740),YEAR(E:E)-YEAR(D740)-1,YEAR(E:E)-YEAR(D740)),IF(MONTH(E:E)&gt;MONTH(D740),YEAR(E:E)-YEAR(D740),YEAR(E:E)-YEAR(D740)-1))</f>
        <v>57</v>
      </c>
      <c r="H740" s="65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740" s="368">
        <v>1</v>
      </c>
      <c r="J740" s="390">
        <v>43648</v>
      </c>
      <c r="K740" s="368" t="s">
        <v>101</v>
      </c>
      <c r="L740" s="368" t="s">
        <v>102</v>
      </c>
      <c r="M740" s="368"/>
      <c r="N740" s="368" t="s">
        <v>62</v>
      </c>
      <c r="O740" s="368" t="s">
        <v>62</v>
      </c>
      <c r="P740" s="368" t="s">
        <v>63</v>
      </c>
      <c r="Q740" s="368" t="s">
        <v>63</v>
      </c>
      <c r="R740" s="368">
        <v>73</v>
      </c>
      <c r="S740" s="368">
        <v>74</v>
      </c>
      <c r="T740" s="56" t="s">
        <v>76</v>
      </c>
      <c r="U740" s="368">
        <v>138</v>
      </c>
      <c r="V740" s="178" t="str">
        <f>CHOOSE(MATCH(U:U,{0,1,140,150,160,800000000}),"VACIO","140 y -","140-150","150-160","&gt;160","")</f>
        <v>140 y -</v>
      </c>
      <c r="W740" s="368">
        <v>86</v>
      </c>
      <c r="X740" s="178" t="str">
        <f>CHOOSE(MATCH(W:W,{0,1,90,120,800000000}),"VACIO","90 y -","90-120","&gt;120","")</f>
        <v>90 y -</v>
      </c>
      <c r="Y740" s="368" t="s">
        <v>63</v>
      </c>
      <c r="Z740" s="368" t="s">
        <v>65</v>
      </c>
      <c r="AA740" s="368" t="s">
        <v>63</v>
      </c>
      <c r="AB740" s="368" t="s">
        <v>63</v>
      </c>
      <c r="AC740" s="368" t="s">
        <v>72</v>
      </c>
      <c r="AD740" s="307" t="s">
        <v>73</v>
      </c>
      <c r="AE740" s="393"/>
      <c r="AF740" s="393"/>
      <c r="AG740" s="394" t="s">
        <v>63</v>
      </c>
      <c r="AH740" s="394"/>
      <c r="AI740" s="393"/>
      <c r="AJ740" s="395">
        <v>173</v>
      </c>
      <c r="AK740" s="390">
        <v>43711</v>
      </c>
      <c r="AL740" s="368">
        <v>161</v>
      </c>
      <c r="AM740" s="368">
        <v>99</v>
      </c>
      <c r="AN740" s="178" t="str">
        <f>CHOOSE(MATCH(AM:AM,{0;1;100;800000000}),"VACIO","100 y -","100 y +","")</f>
        <v>100 y -</v>
      </c>
      <c r="AO740" s="368">
        <v>35</v>
      </c>
      <c r="AP740" s="368">
        <v>134</v>
      </c>
      <c r="AQ740" s="368"/>
      <c r="AR740" s="178" t="str">
        <f>CHOOSE(MATCH(AQ:AQ,{0,1,7,8,9,12,30}),"VACIO","7 y -","7-8","8-9","9-12","&gt;12","")</f>
        <v>VACIO</v>
      </c>
      <c r="AS740" s="368"/>
      <c r="AT740" s="178" t="str">
        <f>CHOOSE(MATCH(AS:AS,{0,0.1,30,80000000}),"VACIO","30 y -","30 y +","")</f>
        <v>VACIO</v>
      </c>
      <c r="AU740" s="368">
        <v>0.9</v>
      </c>
      <c r="AV740" s="81"/>
      <c r="AW740" s="178" t="str">
        <f>CHOOSE(MATCH(AV:AV,{0,0.1,30,80000000}),"VACIO","30 y -","30 y +","")</f>
        <v>VACIO</v>
      </c>
      <c r="AX740" s="368">
        <v>95</v>
      </c>
      <c r="AY740" s="178" t="str">
        <f ca="1">CHOOSE(MATCH(AX:AX,{0,1,15,30,45,60,80000000}),"VACIO","15 y -","15-29","30-44","45-59","60 y +","")</f>
        <v>60 y +</v>
      </c>
      <c r="AZ740" s="368" t="s">
        <v>76</v>
      </c>
      <c r="BA740" s="390"/>
      <c r="BB740" s="85" t="str">
        <f ca="1" t="shared" ref="BB740:BB771" si="73">IF((E:E-BA:BA)&lt;365,"Vigente","No Vigente")</f>
        <v>No Vigente</v>
      </c>
      <c r="BC740" s="368"/>
      <c r="BD740" s="390">
        <v>43648</v>
      </c>
      <c r="BE740" s="390">
        <v>43678</v>
      </c>
      <c r="BF740" s="252" t="str">
        <f ca="1" t="shared" ref="BF740:BF771" si="74">IF((E:E-BE:BE)&lt;395,"activo","pasivo")</f>
        <v>activo</v>
      </c>
      <c r="BG740" s="307"/>
    </row>
    <row r="741" s="129" customFormat="1" ht="15" customHeight="1" spans="1:59">
      <c r="A741" s="256" t="s">
        <v>1936</v>
      </c>
      <c r="B741" s="166" t="s">
        <v>1937</v>
      </c>
      <c r="C741" s="166">
        <v>3942</v>
      </c>
      <c r="D741" s="167">
        <v>18243</v>
      </c>
      <c r="E741" s="175">
        <f ca="1" t="shared" si="66"/>
        <v>43990</v>
      </c>
      <c r="F741" s="176">
        <f ca="1" t="shared" si="71"/>
        <v>25747</v>
      </c>
      <c r="G741" s="177">
        <f ca="1" t="shared" si="72"/>
        <v>70</v>
      </c>
      <c r="H741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741" s="166">
        <v>1</v>
      </c>
      <c r="J741" s="167">
        <v>43659</v>
      </c>
      <c r="K741" s="166" t="s">
        <v>101</v>
      </c>
      <c r="L741" s="166" t="s">
        <v>60</v>
      </c>
      <c r="M741" s="166" t="s">
        <v>1938</v>
      </c>
      <c r="N741" s="166" t="s">
        <v>62</v>
      </c>
      <c r="O741" s="166" t="s">
        <v>62</v>
      </c>
      <c r="P741" s="166" t="s">
        <v>63</v>
      </c>
      <c r="Q741" s="166" t="s">
        <v>63</v>
      </c>
      <c r="R741" s="166">
        <v>78.5</v>
      </c>
      <c r="S741" s="166">
        <v>81.8</v>
      </c>
      <c r="T741" s="143" t="s">
        <v>76</v>
      </c>
      <c r="U741" s="166">
        <v>123</v>
      </c>
      <c r="V741" s="178" t="str">
        <f>CHOOSE(MATCH(U:U,{0,1,140,150,160,800000000}),"VACIO","140 y -","140-150","150-160","&gt;160","")</f>
        <v>140 y -</v>
      </c>
      <c r="W741" s="166">
        <v>72</v>
      </c>
      <c r="X741" s="178" t="str">
        <f>CHOOSE(MATCH(W:W,{0,1,90,120,800000000}),"VACIO","90 y -","90-120","&gt;120","")</f>
        <v>90 y -</v>
      </c>
      <c r="Y741" s="166" t="s">
        <v>63</v>
      </c>
      <c r="Z741" s="166" t="s">
        <v>65</v>
      </c>
      <c r="AA741" s="166" t="s">
        <v>65</v>
      </c>
      <c r="AB741" s="166" t="s">
        <v>65</v>
      </c>
      <c r="AC741" s="166" t="s">
        <v>72</v>
      </c>
      <c r="AD741" s="208" t="s">
        <v>73</v>
      </c>
      <c r="AE741" s="209"/>
      <c r="AF741" s="209"/>
      <c r="AG741" s="227" t="s">
        <v>63</v>
      </c>
      <c r="AH741" s="227" t="s">
        <v>259</v>
      </c>
      <c r="AI741" s="228">
        <v>43615</v>
      </c>
      <c r="AJ741" s="229">
        <v>100</v>
      </c>
      <c r="AK741" s="167">
        <v>43659</v>
      </c>
      <c r="AL741" s="166">
        <v>312</v>
      </c>
      <c r="AM741" s="166">
        <v>253</v>
      </c>
      <c r="AN741" s="178" t="str">
        <f>CHOOSE(MATCH(AM:AM,{0,1,100,800000000}),"VACIO","100 y -","100 y +","")</f>
        <v>100 y +</v>
      </c>
      <c r="AO741" s="166">
        <v>31</v>
      </c>
      <c r="AP741" s="166">
        <v>141</v>
      </c>
      <c r="AQ741" s="166"/>
      <c r="AR741" s="178" t="str">
        <f>CHOOSE(MATCH(AQ:AQ,{0,1,7,8,9,12,30}),"VACIO","7 y -","7-8","8-9","9-12","&gt;12","")</f>
        <v>VACIO</v>
      </c>
      <c r="AS741" s="166"/>
      <c r="AT741" s="178" t="str">
        <f>CHOOSE(MATCH(AS:AS,{0,0.1,30,80000000}),"VACIO","30 y -","30 y +","")</f>
        <v>VACIO</v>
      </c>
      <c r="AU741" s="166">
        <v>0.7</v>
      </c>
      <c r="AV741" s="236"/>
      <c r="AW741" s="178" t="str">
        <f>CHOOSE(MATCH(AV:AV,{0,0.1,30,80000000}),"VACIO","30 y -","30 y +","")</f>
        <v>VACIO</v>
      </c>
      <c r="AX741" s="166">
        <v>90</v>
      </c>
      <c r="AY741" s="178" t="str">
        <f ca="1">CHOOSE(MATCH(AX:AX,{0,1,15,30,45,60,80000000}),"VACIO","15 y -","15-29","30-44","45-59","60 y +","")</f>
        <v>60 y +</v>
      </c>
      <c r="AZ741" s="166"/>
      <c r="BA741" s="167"/>
      <c r="BB741" s="247" t="str">
        <f ca="1" t="shared" si="73"/>
        <v>No Vigente</v>
      </c>
      <c r="BC741" s="166"/>
      <c r="BD741" s="167">
        <v>43872</v>
      </c>
      <c r="BE741" s="167">
        <v>44044</v>
      </c>
      <c r="BF741" s="251" t="str">
        <f ca="1" t="shared" si="74"/>
        <v>activo</v>
      </c>
      <c r="BG741" s="208"/>
    </row>
    <row r="742" s="129" customFormat="1" ht="15" customHeight="1" spans="1:59">
      <c r="A742" s="256" t="s">
        <v>1939</v>
      </c>
      <c r="B742" s="166" t="s">
        <v>1940</v>
      </c>
      <c r="C742" s="166">
        <v>2950</v>
      </c>
      <c r="D742" s="167">
        <v>24889</v>
      </c>
      <c r="E742" s="175">
        <f ca="1" t="shared" si="66"/>
        <v>43990</v>
      </c>
      <c r="F742" s="176">
        <f ca="1" t="shared" si="71"/>
        <v>19101</v>
      </c>
      <c r="G742" s="177">
        <f ca="1" t="shared" si="72"/>
        <v>52</v>
      </c>
      <c r="H742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42" s="166">
        <v>1</v>
      </c>
      <c r="J742" s="167">
        <v>43669</v>
      </c>
      <c r="K742" s="166" t="s">
        <v>59</v>
      </c>
      <c r="L742" s="166" t="s">
        <v>60</v>
      </c>
      <c r="M742" s="166"/>
      <c r="N742" s="166" t="s">
        <v>62</v>
      </c>
      <c r="O742" s="166" t="s">
        <v>62</v>
      </c>
      <c r="P742" s="166" t="s">
        <v>63</v>
      </c>
      <c r="Q742" s="166" t="s">
        <v>63</v>
      </c>
      <c r="R742" s="166">
        <v>122</v>
      </c>
      <c r="S742" s="166">
        <v>121</v>
      </c>
      <c r="T742" s="143" t="s">
        <v>64</v>
      </c>
      <c r="U742" s="166">
        <v>150</v>
      </c>
      <c r="V742" s="178" t="str">
        <f>CHOOSE(MATCH(U:U,{0,1,140,150,160,800000000}),"VACIO","140 y -","140-150","150-160","&gt;160","")</f>
        <v>150-160</v>
      </c>
      <c r="W742" s="166">
        <v>80</v>
      </c>
      <c r="X742" s="178" t="str">
        <f>CHOOSE(MATCH(W:W,{0,1,90,120,800000000}),"VACIO","90 y -","90-120","&gt;120","")</f>
        <v>90 y -</v>
      </c>
      <c r="Y742" s="166" t="s">
        <v>63</v>
      </c>
      <c r="Z742" s="166" t="s">
        <v>65</v>
      </c>
      <c r="AA742" s="166" t="s">
        <v>65</v>
      </c>
      <c r="AB742" s="166" t="s">
        <v>63</v>
      </c>
      <c r="AC742" s="166" t="s">
        <v>66</v>
      </c>
      <c r="AD742" s="208" t="s">
        <v>73</v>
      </c>
      <c r="AE742" s="228">
        <v>43669</v>
      </c>
      <c r="AF742" s="209" t="s">
        <v>74</v>
      </c>
      <c r="AG742" s="227" t="s">
        <v>63</v>
      </c>
      <c r="AH742" s="227"/>
      <c r="AI742" s="228"/>
      <c r="AJ742" s="229">
        <v>121</v>
      </c>
      <c r="AK742" s="167">
        <v>43881</v>
      </c>
      <c r="AL742" s="166">
        <v>144</v>
      </c>
      <c r="AM742" s="166">
        <v>84.9</v>
      </c>
      <c r="AN742" s="178" t="str">
        <f>CHOOSE(MATCH(AM:AM,{0,1,100,800000000}),"VACIO","100 y -","100 y +","")</f>
        <v>100 y -</v>
      </c>
      <c r="AO742" s="166">
        <v>39.2</v>
      </c>
      <c r="AP742" s="166">
        <v>102</v>
      </c>
      <c r="AQ742" s="166">
        <v>7.8</v>
      </c>
      <c r="AR742" s="178" t="str">
        <f>CHOOSE(MATCH(AQ:AQ,{0,1,7,8,9,12,30}),"VACIO","7 y -","7-8","8-9","9-12","&gt;12","")</f>
        <v>7-8</v>
      </c>
      <c r="AS742" s="166">
        <v>88.4</v>
      </c>
      <c r="AT742" s="178" t="str">
        <f>CHOOSE(MATCH(AS:AS,{0,0.1,30,80000000}),"VACIO","30 y -","30 y +","")</f>
        <v>30 y +</v>
      </c>
      <c r="AU742" s="166">
        <v>0.69</v>
      </c>
      <c r="AV742" s="236"/>
      <c r="AW742" s="178" t="str">
        <f>CHOOSE(MATCH(AV:AV,{0,0.1,30,80000000}),"VACIO","30 y -","30 y +","")</f>
        <v>VACIO</v>
      </c>
      <c r="AX742" s="166">
        <v>103</v>
      </c>
      <c r="AY742" s="178" t="str">
        <f ca="1">CHOOSE(MATCH(AX:AX,{0,1,15,30,45,60,80000000}),"VACIO","15 y -","15-29","30-44","45-59","60 y +","")</f>
        <v>60 y +</v>
      </c>
      <c r="AZ742" s="166"/>
      <c r="BA742" s="167"/>
      <c r="BB742" s="247" t="str">
        <f ca="1" t="shared" si="73"/>
        <v>No Vigente</v>
      </c>
      <c r="BC742" s="166"/>
      <c r="BD742" s="167">
        <v>43881</v>
      </c>
      <c r="BE742" s="167">
        <v>43952</v>
      </c>
      <c r="BF742" s="251" t="str">
        <f ca="1" t="shared" si="74"/>
        <v>activo</v>
      </c>
      <c r="BG742" s="208"/>
    </row>
    <row r="743" s="129" customFormat="1" ht="15" customHeight="1" spans="1:59">
      <c r="A743" s="256" t="s">
        <v>1941</v>
      </c>
      <c r="B743" s="166" t="s">
        <v>1942</v>
      </c>
      <c r="C743" s="166">
        <v>746</v>
      </c>
      <c r="D743" s="167">
        <v>16991</v>
      </c>
      <c r="E743" s="175">
        <f ca="1" t="shared" si="66"/>
        <v>43990</v>
      </c>
      <c r="F743" s="176">
        <f ca="1" t="shared" si="71"/>
        <v>26999</v>
      </c>
      <c r="G743" s="177">
        <f ca="1" t="shared" si="72"/>
        <v>73</v>
      </c>
      <c r="H74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43" s="166">
        <v>1</v>
      </c>
      <c r="J743" s="167">
        <v>40674</v>
      </c>
      <c r="K743" s="166" t="s">
        <v>59</v>
      </c>
      <c r="L743" s="166" t="s">
        <v>60</v>
      </c>
      <c r="M743" s="166" t="s">
        <v>149</v>
      </c>
      <c r="N743" s="166" t="s">
        <v>62</v>
      </c>
      <c r="O743" s="166" t="s">
        <v>62</v>
      </c>
      <c r="P743" s="166" t="s">
        <v>62</v>
      </c>
      <c r="Q743" s="166" t="s">
        <v>63</v>
      </c>
      <c r="R743" s="166" t="s">
        <v>1943</v>
      </c>
      <c r="S743" s="166">
        <v>63</v>
      </c>
      <c r="T743" s="143" t="s">
        <v>76</v>
      </c>
      <c r="U743" s="166">
        <v>150</v>
      </c>
      <c r="V743" s="178" t="str">
        <f>CHOOSE(MATCH(U:U,{0,1,140,150,160,800000000}),"VACIO","140 y -","140-150","150-160","&gt;160","")</f>
        <v>150-160</v>
      </c>
      <c r="W743" s="166">
        <v>90</v>
      </c>
      <c r="X743" s="178" t="str">
        <f>CHOOSE(MATCH(W:W,{0,1,90,120,800000000}),"VACIO","90 y -","90-120","&gt;120","")</f>
        <v>90-120</v>
      </c>
      <c r="Y743" s="166"/>
      <c r="Z743" s="166" t="s">
        <v>63</v>
      </c>
      <c r="AA743" s="166" t="s">
        <v>65</v>
      </c>
      <c r="AB743" s="166" t="s">
        <v>65</v>
      </c>
      <c r="AC743" s="166" t="s">
        <v>72</v>
      </c>
      <c r="AD743" s="208" t="s">
        <v>67</v>
      </c>
      <c r="AE743" s="228"/>
      <c r="AF743" s="209"/>
      <c r="AG743" s="227"/>
      <c r="AH743" s="227"/>
      <c r="AI743" s="228"/>
      <c r="AJ743" s="229">
        <v>96</v>
      </c>
      <c r="AK743" s="167">
        <v>43673</v>
      </c>
      <c r="AL743" s="166">
        <v>226</v>
      </c>
      <c r="AM743" s="166">
        <v>192</v>
      </c>
      <c r="AN743" s="178" t="str">
        <f>CHOOSE(MATCH(AM:AM,{0,1,100,800000000}),"VACIO","100 y -","100 y +","")</f>
        <v>100 y +</v>
      </c>
      <c r="AO743" s="166">
        <v>34</v>
      </c>
      <c r="AP743" s="166">
        <v>252</v>
      </c>
      <c r="AQ743" s="166"/>
      <c r="AR743" s="178" t="str">
        <f>CHOOSE(MATCH(AQ:AQ,{0;1;7;8;9;12;30}),"VACIO","7 y -","7-8","8-9","9-12","&gt;12","")</f>
        <v>VACIO</v>
      </c>
      <c r="AS743" s="166"/>
      <c r="AT743" s="178" t="str">
        <f>CHOOSE(MATCH(AS:AS,{0,0.1,30,80000000}),"VACIO","30 y -","30 y +","")</f>
        <v>VACIO</v>
      </c>
      <c r="AU743" s="166">
        <v>0.8</v>
      </c>
      <c r="AV743" s="236"/>
      <c r="AW743" s="178" t="str">
        <f>CHOOSE(MATCH(AV:AV,{0,0.1,30,80000000}),"VACIO","30 y -","30 y +","")</f>
        <v>VACIO</v>
      </c>
      <c r="AX743" s="166">
        <v>88</v>
      </c>
      <c r="AY743" s="178" t="str">
        <f ca="1">CHOOSE(MATCH(AX:AX,{0,1,15,30,45,60,80000000}),"VACIO","15 y -","15-29","30-44","45-59","60 y +","")</f>
        <v>60 y +</v>
      </c>
      <c r="AZ743" s="166"/>
      <c r="BA743" s="167"/>
      <c r="BB743" s="247" t="str">
        <f ca="1" t="shared" si="73"/>
        <v>No Vigente</v>
      </c>
      <c r="BC743" s="166"/>
      <c r="BD743" s="167">
        <v>43710</v>
      </c>
      <c r="BE743" s="167">
        <v>43983</v>
      </c>
      <c r="BF743" s="251" t="str">
        <f ca="1" t="shared" si="74"/>
        <v>activo</v>
      </c>
      <c r="BG743" s="208"/>
    </row>
    <row r="744" s="129" customFormat="1" ht="15" customHeight="1" spans="1:59">
      <c r="A744" s="256" t="s">
        <v>1944</v>
      </c>
      <c r="B744" s="166" t="s">
        <v>802</v>
      </c>
      <c r="C744" s="166">
        <v>2950</v>
      </c>
      <c r="D744" s="167">
        <v>24253</v>
      </c>
      <c r="E744" s="175">
        <f ca="1" t="shared" si="66"/>
        <v>43990</v>
      </c>
      <c r="F744" s="176">
        <f ca="1" t="shared" si="71"/>
        <v>19737</v>
      </c>
      <c r="G744" s="177">
        <f ca="1" t="shared" si="72"/>
        <v>54</v>
      </c>
      <c r="H744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44" s="166">
        <v>1</v>
      </c>
      <c r="J744" s="167">
        <v>43668</v>
      </c>
      <c r="K744" s="166" t="s">
        <v>101</v>
      </c>
      <c r="L744" s="166" t="s">
        <v>102</v>
      </c>
      <c r="M744" s="166"/>
      <c r="N744" s="166" t="s">
        <v>62</v>
      </c>
      <c r="O744" s="166" t="s">
        <v>62</v>
      </c>
      <c r="P744" s="166" t="s">
        <v>63</v>
      </c>
      <c r="Q744" s="166" t="s">
        <v>63</v>
      </c>
      <c r="R744" s="166">
        <v>100</v>
      </c>
      <c r="S744" s="166">
        <v>100</v>
      </c>
      <c r="T744" s="143" t="s">
        <v>64</v>
      </c>
      <c r="U744" s="166">
        <v>166</v>
      </c>
      <c r="V744" s="178" t="str">
        <f>CHOOSE(MATCH(U:U,{0,1,140,150,160,800000000}),"VACIO","140 y -","140-150","150-160","&gt;160","")</f>
        <v>&gt;160</v>
      </c>
      <c r="W744" s="166">
        <v>110</v>
      </c>
      <c r="X744" s="178" t="str">
        <f>CHOOSE(MATCH(W:W,{0,1,90,120,800000000}),"VACIO","90 y -","90-120","&gt;120","")</f>
        <v>90-120</v>
      </c>
      <c r="Y744" s="166" t="s">
        <v>63</v>
      </c>
      <c r="Z744" s="166" t="s">
        <v>63</v>
      </c>
      <c r="AA744" s="166" t="s">
        <v>65</v>
      </c>
      <c r="AB744" s="166" t="s">
        <v>63</v>
      </c>
      <c r="AC744" s="166" t="s">
        <v>72</v>
      </c>
      <c r="AD744" s="208" t="s">
        <v>73</v>
      </c>
      <c r="AE744" s="228">
        <v>43668</v>
      </c>
      <c r="AF744" s="209" t="s">
        <v>74</v>
      </c>
      <c r="AG744" s="227" t="s">
        <v>63</v>
      </c>
      <c r="AH744" s="227"/>
      <c r="AI744" s="228"/>
      <c r="AJ744" s="229">
        <v>117</v>
      </c>
      <c r="AK744" s="167">
        <v>43668</v>
      </c>
      <c r="AL744" s="166">
        <v>128</v>
      </c>
      <c r="AM744" s="166">
        <v>76</v>
      </c>
      <c r="AN744" s="178" t="str">
        <f>CHOOSE(MATCH(AM:AM,{0,1,100,800000000}),"VACIO","100 y -","100 y +","")</f>
        <v>100 y -</v>
      </c>
      <c r="AO744" s="166">
        <v>35</v>
      </c>
      <c r="AP744" s="166">
        <v>86</v>
      </c>
      <c r="AQ744" s="166">
        <v>7.1</v>
      </c>
      <c r="AR744" s="178" t="str">
        <f>CHOOSE(MATCH(AQ:AQ,{0,1,7,8,9,12,30}),"VACIO","7 y -","7-8","8-9","9-12","&gt;12","")</f>
        <v>7-8</v>
      </c>
      <c r="AS744" s="166">
        <v>30</v>
      </c>
      <c r="AT744" s="178" t="str">
        <f>CHOOSE(MATCH(AS:AS,{0,0.1,30,80000000}),"VACIO","30 y -","30 y +","")</f>
        <v>30 y +</v>
      </c>
      <c r="AU744" s="166">
        <v>0.8</v>
      </c>
      <c r="AV744" s="236"/>
      <c r="AW744" s="178" t="str">
        <f>CHOOSE(MATCH(AV:AV,{0;0.1;30;80000000}),"VACIO","30 y -","30 y +","")</f>
        <v>VACIO</v>
      </c>
      <c r="AX744" s="166">
        <v>101</v>
      </c>
      <c r="AY744" s="178" t="str">
        <f ca="1">CHOOSE(MATCH(AX:AX,{0,1,15,30,45,60,80000000}),"VACIO","15 y -","15-29","30-44","45-59","60 y +","")</f>
        <v>60 y +</v>
      </c>
      <c r="AZ744" s="166"/>
      <c r="BA744" s="167"/>
      <c r="BB744" s="247" t="str">
        <f ca="1" t="shared" si="73"/>
        <v>No Vigente</v>
      </c>
      <c r="BC744" s="166"/>
      <c r="BD744" s="167">
        <v>43668</v>
      </c>
      <c r="BE744" s="167">
        <v>43831</v>
      </c>
      <c r="BF744" s="251" t="str">
        <f ca="1" t="shared" si="74"/>
        <v>activo</v>
      </c>
      <c r="BG744" s="208"/>
    </row>
    <row r="745" s="52" customFormat="1" ht="15" customHeight="1" spans="1:59">
      <c r="A745" s="389" t="s">
        <v>1945</v>
      </c>
      <c r="B745" s="368" t="s">
        <v>1946</v>
      </c>
      <c r="C745" s="368">
        <v>97</v>
      </c>
      <c r="D745" s="390">
        <v>19223</v>
      </c>
      <c r="E745" s="175">
        <f ca="1" t="shared" si="66"/>
        <v>43990</v>
      </c>
      <c r="F745" s="176">
        <f ca="1" t="shared" si="71"/>
        <v>24767</v>
      </c>
      <c r="G745" s="64">
        <f ca="1" t="shared" si="72"/>
        <v>67</v>
      </c>
      <c r="H745" s="65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45" s="368">
        <v>1</v>
      </c>
      <c r="J745" s="390">
        <v>43664</v>
      </c>
      <c r="K745" s="368" t="s">
        <v>101</v>
      </c>
      <c r="L745" s="368" t="s">
        <v>60</v>
      </c>
      <c r="M745" s="368"/>
      <c r="N745" s="368" t="s">
        <v>62</v>
      </c>
      <c r="O745" s="368" t="s">
        <v>62</v>
      </c>
      <c r="P745" s="368" t="s">
        <v>63</v>
      </c>
      <c r="Q745" s="368" t="s">
        <v>63</v>
      </c>
      <c r="R745" s="368">
        <v>96.5</v>
      </c>
      <c r="S745" s="368">
        <v>96.5</v>
      </c>
      <c r="T745" s="56" t="s">
        <v>64</v>
      </c>
      <c r="U745" s="368">
        <v>162</v>
      </c>
      <c r="V745" s="178" t="str">
        <f>CHOOSE(MATCH(U:U,{0,1,140,150,160,800000000}),"VACIO","140 y -","140-150","150-160","&gt;160","")</f>
        <v>&gt;160</v>
      </c>
      <c r="W745" s="368">
        <v>90</v>
      </c>
      <c r="X745" s="178" t="str">
        <f>CHOOSE(MATCH(W:W,{0,1,90,120,800000000}),"VACIO","90 y -","90-120","&gt;120","")</f>
        <v>90-120</v>
      </c>
      <c r="Y745" s="368" t="s">
        <v>63</v>
      </c>
      <c r="Z745" s="368" t="s">
        <v>63</v>
      </c>
      <c r="AA745" s="368" t="s">
        <v>63</v>
      </c>
      <c r="AB745" s="368" t="s">
        <v>63</v>
      </c>
      <c r="AC745" s="368" t="s">
        <v>66</v>
      </c>
      <c r="AD745" s="307" t="s">
        <v>73</v>
      </c>
      <c r="AE745" s="405"/>
      <c r="AF745" s="393"/>
      <c r="AG745" s="394" t="s">
        <v>63</v>
      </c>
      <c r="AH745" s="394" t="s">
        <v>1947</v>
      </c>
      <c r="AI745" s="405">
        <v>43643</v>
      </c>
      <c r="AJ745" s="395">
        <v>83</v>
      </c>
      <c r="AK745" s="390">
        <v>43664</v>
      </c>
      <c r="AL745" s="368">
        <v>181</v>
      </c>
      <c r="AM745" s="368">
        <v>120</v>
      </c>
      <c r="AN745" s="178" t="str">
        <f>CHOOSE(MATCH(AM:AM,{0,1,100,800000000}),"VACIO","100 y -","100 y +","")</f>
        <v>100 y +</v>
      </c>
      <c r="AO745" s="368">
        <v>41</v>
      </c>
      <c r="AP745" s="368">
        <v>101</v>
      </c>
      <c r="AQ745" s="368"/>
      <c r="AR745" s="178" t="str">
        <f>CHOOSE(MATCH(AQ:AQ,{0,1,7,8,9,12,30}),"VACIO","7 y -","7-8","8-9","9-12","&gt;12","")</f>
        <v>VACIO</v>
      </c>
      <c r="AS745" s="368">
        <v>34</v>
      </c>
      <c r="AT745" s="178" t="str">
        <f>CHOOSE(MATCH(AS:AS,{0,0.1,30,80000000}),"VACIO","30 y -","30 y +","")</f>
        <v>30 y +</v>
      </c>
      <c r="AU745" s="368">
        <v>1.1</v>
      </c>
      <c r="AV745" s="81"/>
      <c r="AW745" s="178" t="str">
        <f>CHOOSE(MATCH(AV:AV,{0,0.1,30,80000000}),"VACIO","30 y -","30 y +","")</f>
        <v>VACIO</v>
      </c>
      <c r="AX745" s="368">
        <v>69</v>
      </c>
      <c r="AY745" s="178" t="str">
        <f ca="1">CHOOSE(MATCH(AX:AX,{0;1;15;30;45;60;80000000}),"VACIO","15 y -","15-29","30-44","45-59","60 y +","")</f>
        <v>60 y +</v>
      </c>
      <c r="AZ745" s="368"/>
      <c r="BA745" s="390"/>
      <c r="BB745" s="85" t="str">
        <f ca="1" t="shared" si="73"/>
        <v>No Vigente</v>
      </c>
      <c r="BC745" s="368"/>
      <c r="BD745" s="390">
        <v>43664</v>
      </c>
      <c r="BE745" s="390">
        <v>43831</v>
      </c>
      <c r="BF745" s="252" t="str">
        <f ca="1" t="shared" si="74"/>
        <v>activo</v>
      </c>
      <c r="BG745" s="307"/>
    </row>
    <row r="746" s="52" customFormat="1" ht="15" customHeight="1" spans="1:59">
      <c r="A746" s="389" t="s">
        <v>1948</v>
      </c>
      <c r="B746" s="368" t="s">
        <v>1949</v>
      </c>
      <c r="C746" s="368">
        <v>7239</v>
      </c>
      <c r="D746" s="390">
        <v>22306</v>
      </c>
      <c r="E746" s="175">
        <f ca="1" t="shared" si="66"/>
        <v>43990</v>
      </c>
      <c r="F746" s="176">
        <f ca="1" t="shared" si="71"/>
        <v>21684</v>
      </c>
      <c r="G746" s="64">
        <f ca="1" t="shared" si="72"/>
        <v>59</v>
      </c>
      <c r="H746" s="65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46" s="368">
        <v>1</v>
      </c>
      <c r="J746" s="390">
        <v>43664</v>
      </c>
      <c r="K746" s="368" t="s">
        <v>101</v>
      </c>
      <c r="L746" s="368" t="s">
        <v>102</v>
      </c>
      <c r="M746" s="368"/>
      <c r="N746" s="368" t="s">
        <v>62</v>
      </c>
      <c r="O746" s="368" t="s">
        <v>62</v>
      </c>
      <c r="P746" s="368" t="s">
        <v>63</v>
      </c>
      <c r="Q746" s="368" t="s">
        <v>63</v>
      </c>
      <c r="R746" s="368">
        <v>86</v>
      </c>
      <c r="S746" s="368">
        <v>86</v>
      </c>
      <c r="T746" s="56" t="s">
        <v>64</v>
      </c>
      <c r="U746" s="368">
        <v>144</v>
      </c>
      <c r="V746" s="178" t="str">
        <f>CHOOSE(MATCH(U:U,{0,1,140,150,160,800000000}),"VACIO","140 y -","140-150","150-160","&gt;160","")</f>
        <v>140-150</v>
      </c>
      <c r="W746" s="368">
        <v>92</v>
      </c>
      <c r="X746" s="178" t="str">
        <f>CHOOSE(MATCH(W:W,{0,1,90,120,800000000}),"VACIO","90 y -","90-120","&gt;120","")</f>
        <v>90-120</v>
      </c>
      <c r="Y746" s="368" t="s">
        <v>63</v>
      </c>
      <c r="Z746" s="368" t="s">
        <v>65</v>
      </c>
      <c r="AA746" s="368" t="s">
        <v>63</v>
      </c>
      <c r="AB746" s="368" t="s">
        <v>63</v>
      </c>
      <c r="AC746" s="368" t="s">
        <v>72</v>
      </c>
      <c r="AD746" s="307" t="s">
        <v>73</v>
      </c>
      <c r="AE746" s="405">
        <v>43664</v>
      </c>
      <c r="AF746" s="393" t="s">
        <v>73</v>
      </c>
      <c r="AG746" s="394" t="s">
        <v>63</v>
      </c>
      <c r="AH746" s="394"/>
      <c r="AI746" s="405"/>
      <c r="AJ746" s="395">
        <v>313</v>
      </c>
      <c r="AK746" s="390">
        <v>43664</v>
      </c>
      <c r="AL746" s="368">
        <v>186</v>
      </c>
      <c r="AM746" s="368">
        <v>107</v>
      </c>
      <c r="AN746" s="178" t="str">
        <f>CHOOSE(MATCH(AM:AM,{0,1,100,800000000}),"VACIO","100 y -","100 y +","")</f>
        <v>100 y +</v>
      </c>
      <c r="AO746" s="368">
        <v>50</v>
      </c>
      <c r="AP746" s="368">
        <v>197</v>
      </c>
      <c r="AQ746" s="368">
        <v>12.5</v>
      </c>
      <c r="AR746" s="178" t="str">
        <f>CHOOSE(MATCH(AQ:AQ,{0,1,7,8,9,12,30}),"VACIO","7 y -","7-8","8-9","9-12","&gt;12","")</f>
        <v>&gt;12</v>
      </c>
      <c r="AS746" s="368">
        <v>16</v>
      </c>
      <c r="AT746" s="178" t="str">
        <f>CHOOSE(MATCH(AS:AS,{0,0.1,30,80000000}),"VACIO","30 y -","30 y +","")</f>
        <v>30 y -</v>
      </c>
      <c r="AU746" s="368">
        <v>0.8</v>
      </c>
      <c r="AV746" s="81"/>
      <c r="AW746" s="178" t="str">
        <f>CHOOSE(MATCH(AV:AV,{0,0.1,30,80000000}),"VACIO","30 y -","30 y +","")</f>
        <v>VACIO</v>
      </c>
      <c r="AX746" s="368">
        <v>98</v>
      </c>
      <c r="AY746" s="178" t="str">
        <f ca="1">CHOOSE(MATCH(AX:AX,{0,1,15,30,45,60,80000000}),"VACIO","15 y -","15-29","30-44","45-59","60 y +","")</f>
        <v>60 y +</v>
      </c>
      <c r="AZ746" s="368"/>
      <c r="BA746" s="390"/>
      <c r="BB746" s="85" t="str">
        <f ca="1" t="shared" si="73"/>
        <v>No Vigente</v>
      </c>
      <c r="BC746" s="368"/>
      <c r="BD746" s="390">
        <v>43664</v>
      </c>
      <c r="BE746" s="57">
        <v>43739</v>
      </c>
      <c r="BF746" s="252" t="str">
        <f ca="1" t="shared" si="74"/>
        <v>activo</v>
      </c>
      <c r="BG746" s="307" t="s">
        <v>524</v>
      </c>
    </row>
    <row r="747" s="129" customFormat="1" ht="15" customHeight="1" spans="1:59">
      <c r="A747" s="256" t="s">
        <v>1950</v>
      </c>
      <c r="B747" s="166" t="s">
        <v>1951</v>
      </c>
      <c r="C747" s="166">
        <v>3803</v>
      </c>
      <c r="D747" s="167">
        <v>28100</v>
      </c>
      <c r="E747" s="175">
        <f ca="1" t="shared" si="66"/>
        <v>43990</v>
      </c>
      <c r="F747" s="176">
        <f ca="1" t="shared" si="71"/>
        <v>15890</v>
      </c>
      <c r="G747" s="177">
        <f ca="1" t="shared" si="72"/>
        <v>43</v>
      </c>
      <c r="H747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747" s="166">
        <v>1</v>
      </c>
      <c r="J747" s="167">
        <v>43649</v>
      </c>
      <c r="K747" s="166" t="s">
        <v>59</v>
      </c>
      <c r="L747" s="166" t="s">
        <v>60</v>
      </c>
      <c r="M747" s="166"/>
      <c r="N747" s="166" t="s">
        <v>62</v>
      </c>
      <c r="O747" s="166" t="s">
        <v>62</v>
      </c>
      <c r="P747" s="166" t="s">
        <v>63</v>
      </c>
      <c r="Q747" s="166" t="s">
        <v>63</v>
      </c>
      <c r="R747" s="166">
        <v>99</v>
      </c>
      <c r="S747" s="166">
        <v>108</v>
      </c>
      <c r="T747" s="143" t="s">
        <v>64</v>
      </c>
      <c r="U747" s="166">
        <v>136</v>
      </c>
      <c r="V747" s="178" t="str">
        <f>CHOOSE(MATCH(U:U,{0,1,140,150,160,800000000}),"VACIO","140 y -","140-150","150-160","&gt;160","")</f>
        <v>140 y -</v>
      </c>
      <c r="W747" s="166">
        <v>84</v>
      </c>
      <c r="X747" s="178" t="str">
        <f>CHOOSE(MATCH(W:W,{0,1,90,120,800000000}),"VACIO","90 y -","90-120","&gt;120","")</f>
        <v>90 y -</v>
      </c>
      <c r="Y747" s="166" t="s">
        <v>63</v>
      </c>
      <c r="Z747" s="166" t="s">
        <v>63</v>
      </c>
      <c r="AA747" s="166" t="s">
        <v>63</v>
      </c>
      <c r="AB747" s="166" t="s">
        <v>63</v>
      </c>
      <c r="AC747" s="166" t="s">
        <v>66</v>
      </c>
      <c r="AD747" s="208" t="s">
        <v>67</v>
      </c>
      <c r="AE747" s="209"/>
      <c r="AF747" s="209"/>
      <c r="AG747" s="227" t="s">
        <v>63</v>
      </c>
      <c r="AH747" s="227"/>
      <c r="AI747" s="209"/>
      <c r="AJ747" s="229">
        <v>86</v>
      </c>
      <c r="AK747" s="167">
        <v>43649</v>
      </c>
      <c r="AL747" s="166"/>
      <c r="AM747" s="166">
        <v>115</v>
      </c>
      <c r="AN747" s="178" t="str">
        <f>CHOOSE(MATCH(AM:AM,{0,1,100,800000000}),"VACIO","100 y -","100 y +","")</f>
        <v>100 y +</v>
      </c>
      <c r="AO747" s="166">
        <v>27</v>
      </c>
      <c r="AP747" s="166">
        <v>176</v>
      </c>
      <c r="AQ747" s="166"/>
      <c r="AR747" s="178" t="str">
        <f>CHOOSE(MATCH(AQ:AQ,{0,1,7,8,9,12,30}),"VACIO","7 y -","7-8","8-9","9-12","&gt;12","")</f>
        <v>VACIO</v>
      </c>
      <c r="AS747" s="166"/>
      <c r="AT747" s="178" t="str">
        <f>CHOOSE(MATCH(AS:AS,{0,0.1,30,80000000}),"VACIO","30 y -","30 y +","")</f>
        <v>VACIO</v>
      </c>
      <c r="AU747" s="166">
        <v>0.9</v>
      </c>
      <c r="AV747" s="236"/>
      <c r="AW747" s="178" t="str">
        <f>CHOOSE(MATCH(AV:AV,{0,0.1,30,80000000}),"VACIO","30 y -","30 y +","")</f>
        <v>VACIO</v>
      </c>
      <c r="AX747" s="166">
        <v>77</v>
      </c>
      <c r="AY747" s="178" t="str">
        <f ca="1">CHOOSE(MATCH(AX:AX,{0,1,15,30,45,60,80000000}),"VACIO","15 y -","15-29","30-44","45-59","60 y +","")</f>
        <v>60 y +</v>
      </c>
      <c r="AZ747" s="166"/>
      <c r="BA747" s="167"/>
      <c r="BB747" s="247" t="str">
        <f ca="1" t="shared" si="73"/>
        <v>No Vigente</v>
      </c>
      <c r="BC747" s="166"/>
      <c r="BD747" s="167">
        <v>43845</v>
      </c>
      <c r="BE747" s="167">
        <v>43891</v>
      </c>
      <c r="BF747" s="251" t="str">
        <f ca="1" t="shared" si="74"/>
        <v>activo</v>
      </c>
      <c r="BG747" s="208"/>
    </row>
    <row r="748" s="129" customFormat="1" ht="15" customHeight="1" spans="1:59">
      <c r="A748" s="256" t="s">
        <v>1952</v>
      </c>
      <c r="B748" s="166" t="s">
        <v>1953</v>
      </c>
      <c r="C748" s="166">
        <v>5185</v>
      </c>
      <c r="D748" s="167">
        <v>18979</v>
      </c>
      <c r="E748" s="175">
        <f ca="1" t="shared" si="66"/>
        <v>43990</v>
      </c>
      <c r="F748" s="176">
        <f ca="1" t="shared" si="71"/>
        <v>25011</v>
      </c>
      <c r="G748" s="177">
        <f ca="1" t="shared" si="72"/>
        <v>68</v>
      </c>
      <c r="H74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48" s="166">
        <v>1</v>
      </c>
      <c r="J748" s="167">
        <v>42094</v>
      </c>
      <c r="K748" s="166" t="s">
        <v>59</v>
      </c>
      <c r="L748" s="166" t="s">
        <v>60</v>
      </c>
      <c r="M748" s="166"/>
      <c r="N748" s="166" t="s">
        <v>62</v>
      </c>
      <c r="O748" s="166" t="s">
        <v>62</v>
      </c>
      <c r="P748" s="166" t="s">
        <v>63</v>
      </c>
      <c r="Q748" s="166" t="s">
        <v>65</v>
      </c>
      <c r="R748" s="166">
        <v>48</v>
      </c>
      <c r="S748" s="166">
        <v>47</v>
      </c>
      <c r="T748" s="143" t="s">
        <v>76</v>
      </c>
      <c r="U748" s="166">
        <v>140</v>
      </c>
      <c r="V748" s="178" t="str">
        <f>CHOOSE(MATCH(U:U,{0,1,140,150,160,800000000}),"VACIO","140 y -","140-150","150-160","&gt;160","")</f>
        <v>140-150</v>
      </c>
      <c r="W748" s="166">
        <v>90</v>
      </c>
      <c r="X748" s="178" t="str">
        <f>CHOOSE(MATCH(W:W,{0,1,90,120,800000000}),"VACIO","90 y -","90-120","&gt;120","")</f>
        <v>90-120</v>
      </c>
      <c r="Y748" s="166" t="s">
        <v>63</v>
      </c>
      <c r="Z748" s="166" t="s">
        <v>65</v>
      </c>
      <c r="AA748" s="166" t="s">
        <v>65</v>
      </c>
      <c r="AB748" s="166" t="s">
        <v>65</v>
      </c>
      <c r="AC748" s="166" t="s">
        <v>66</v>
      </c>
      <c r="AD748" s="208" t="s">
        <v>73</v>
      </c>
      <c r="AE748" s="209"/>
      <c r="AF748" s="209"/>
      <c r="AG748" s="227" t="s">
        <v>63</v>
      </c>
      <c r="AH748" s="227"/>
      <c r="AI748" s="209"/>
      <c r="AJ748" s="229">
        <v>92</v>
      </c>
      <c r="AK748" s="167">
        <v>43811</v>
      </c>
      <c r="AL748" s="166">
        <v>139</v>
      </c>
      <c r="AM748" s="166">
        <v>66</v>
      </c>
      <c r="AN748" s="178" t="str">
        <f>CHOOSE(MATCH(AM:AM,{0,1,100,800000000}),"VACIO","100 y -","100 y +","")</f>
        <v>100 y -</v>
      </c>
      <c r="AO748" s="166">
        <v>46</v>
      </c>
      <c r="AP748" s="166">
        <v>135</v>
      </c>
      <c r="AQ748" s="166"/>
      <c r="AR748" s="178" t="str">
        <f>CHOOSE(MATCH(AQ:AQ,{0,1,7,8,9,12,30}),"VACIO","7 y -","7-8","8-9","9-12","&gt;12","")</f>
        <v>VACIO</v>
      </c>
      <c r="AS748" s="166">
        <v>5</v>
      </c>
      <c r="AT748" s="178" t="str">
        <f>CHOOSE(MATCH(AS:AS,{0,0.1,30,80000000}),"VACIO","30 y -","30 y +","")</f>
        <v>30 y -</v>
      </c>
      <c r="AU748" s="166">
        <v>1.2</v>
      </c>
      <c r="AV748" s="236">
        <v>4.02</v>
      </c>
      <c r="AW748" s="178" t="str">
        <f>CHOOSE(MATCH(AV:AV,{0,0.1,30,80000000}),"VACIO","30 y -","30 y +","")</f>
        <v>30 y -</v>
      </c>
      <c r="AX748" s="166">
        <v>46</v>
      </c>
      <c r="AY748" s="178" t="str">
        <f ca="1">CHOOSE(MATCH(AX:AX,{0;1;15;30;45;60;80000000}),"VACIO","15 y -","15-29","30-44","45-59","60 y +","")</f>
        <v>45-59</v>
      </c>
      <c r="AZ748" s="166"/>
      <c r="BA748" s="167"/>
      <c r="BB748" s="247" t="str">
        <f ca="1" t="shared" si="73"/>
        <v>No Vigente</v>
      </c>
      <c r="BC748" s="166"/>
      <c r="BD748" s="167">
        <v>43894</v>
      </c>
      <c r="BE748" s="167">
        <v>44256</v>
      </c>
      <c r="BF748" s="251" t="str">
        <f ca="1" t="shared" si="74"/>
        <v>activo</v>
      </c>
      <c r="BG748" s="208"/>
    </row>
    <row r="749" s="52" customFormat="1" ht="15" customHeight="1" spans="1:59">
      <c r="A749" s="389" t="s">
        <v>1954</v>
      </c>
      <c r="B749" s="368" t="s">
        <v>1955</v>
      </c>
      <c r="C749" s="368">
        <v>87</v>
      </c>
      <c r="D749" s="390">
        <v>27036</v>
      </c>
      <c r="E749" s="175">
        <f ca="1" t="shared" si="66"/>
        <v>43990</v>
      </c>
      <c r="F749" s="176">
        <f ca="1" t="shared" si="71"/>
        <v>16954</v>
      </c>
      <c r="G749" s="64">
        <f ca="1" t="shared" si="72"/>
        <v>46</v>
      </c>
      <c r="H749" s="65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49" s="368">
        <v>1</v>
      </c>
      <c r="J749" s="390">
        <v>43683</v>
      </c>
      <c r="K749" s="368" t="s">
        <v>101</v>
      </c>
      <c r="L749" s="368" t="s">
        <v>60</v>
      </c>
      <c r="M749" s="368"/>
      <c r="N749" s="368" t="s">
        <v>62</v>
      </c>
      <c r="O749" s="368" t="s">
        <v>62</v>
      </c>
      <c r="P749" s="368" t="s">
        <v>63</v>
      </c>
      <c r="Q749" s="368" t="s">
        <v>63</v>
      </c>
      <c r="R749" s="368">
        <v>120</v>
      </c>
      <c r="S749" s="368">
        <v>120</v>
      </c>
      <c r="T749" s="56" t="s">
        <v>64</v>
      </c>
      <c r="U749" s="368">
        <v>170</v>
      </c>
      <c r="V749" s="178" t="str">
        <f>CHOOSE(MATCH(U:U,{0,1,140,150,160,800000000}),"VACIO","140 y -","140-150","150-160","&gt;160","")</f>
        <v>&gt;160</v>
      </c>
      <c r="W749" s="368">
        <v>110</v>
      </c>
      <c r="X749" s="178" t="str">
        <f>CHOOSE(MATCH(W:W,{0,1,90,120,800000000}),"VACIO","90 y -","90-120","&gt;120","")</f>
        <v>90-120</v>
      </c>
      <c r="Y749" s="368" t="s">
        <v>63</v>
      </c>
      <c r="Z749" s="368" t="s">
        <v>65</v>
      </c>
      <c r="AA749" s="368" t="s">
        <v>63</v>
      </c>
      <c r="AB749" s="368" t="s">
        <v>65</v>
      </c>
      <c r="AC749" s="368" t="s">
        <v>66</v>
      </c>
      <c r="AD749" s="307" t="s">
        <v>73</v>
      </c>
      <c r="AE749" s="393"/>
      <c r="AF749" s="393"/>
      <c r="AG749" s="394" t="s">
        <v>63</v>
      </c>
      <c r="AH749" s="394"/>
      <c r="AI749" s="393"/>
      <c r="AJ749" s="395">
        <v>96</v>
      </c>
      <c r="AK749" s="390">
        <v>43683</v>
      </c>
      <c r="AL749" s="368">
        <v>265</v>
      </c>
      <c r="AM749" s="368">
        <v>86</v>
      </c>
      <c r="AN749" s="178" t="str">
        <f>CHOOSE(MATCH(AM:AM,{0,1,100,800000000}),"VACIO","100 y -","100 y +","")</f>
        <v>100 y -</v>
      </c>
      <c r="AO749" s="368">
        <v>38</v>
      </c>
      <c r="AP749" s="368">
        <v>207</v>
      </c>
      <c r="AQ749" s="368"/>
      <c r="AR749" s="178" t="str">
        <f>CHOOSE(MATCH(AQ:AQ,{0,1,7,8,9,12,30}),"VACIO","7 y -","7-8","8-9","9-12","&gt;12","")</f>
        <v>VACIO</v>
      </c>
      <c r="AS749" s="368">
        <v>17</v>
      </c>
      <c r="AT749" s="178" t="str">
        <f>CHOOSE(MATCH(AS:AS,{0,0.1,30,80000000}),"VACIO","30 y -","30 y +","")</f>
        <v>30 y -</v>
      </c>
      <c r="AU749" s="368">
        <v>0.7</v>
      </c>
      <c r="AV749" s="81"/>
      <c r="AW749" s="178" t="str">
        <f>CHOOSE(MATCH(AV:AV,{0,0.1,30,80000000}),"VACIO","30 y -","30 y +","")</f>
        <v>VACIO</v>
      </c>
      <c r="AX749" s="368">
        <v>113</v>
      </c>
      <c r="AY749" s="178" t="str">
        <f ca="1">CHOOSE(MATCH(AX:AX,{0,1,15,30,45,60,80000000}),"VACIO","15 y -","15-29","30-44","45-59","60 y +","")</f>
        <v>60 y +</v>
      </c>
      <c r="AZ749" s="368"/>
      <c r="BA749" s="390"/>
      <c r="BB749" s="85" t="str">
        <f ca="1" t="shared" si="73"/>
        <v>No Vigente</v>
      </c>
      <c r="BC749" s="368"/>
      <c r="BD749" s="390">
        <v>43683</v>
      </c>
      <c r="BE749" s="57">
        <v>43739</v>
      </c>
      <c r="BF749" s="252" t="str">
        <f ca="1" t="shared" si="74"/>
        <v>activo</v>
      </c>
      <c r="BG749" s="307"/>
    </row>
    <row r="750" s="129" customFormat="1" ht="15" customHeight="1" spans="1:59">
      <c r="A750" s="256" t="s">
        <v>1956</v>
      </c>
      <c r="B750" s="166" t="s">
        <v>1957</v>
      </c>
      <c r="C750" s="166">
        <v>227</v>
      </c>
      <c r="D750" s="167">
        <v>25013</v>
      </c>
      <c r="E750" s="175">
        <f ca="1" t="shared" si="66"/>
        <v>43990</v>
      </c>
      <c r="F750" s="176">
        <f ca="1" t="shared" si="71"/>
        <v>18977</v>
      </c>
      <c r="G750" s="177">
        <f ca="1" t="shared" si="72"/>
        <v>51</v>
      </c>
      <c r="H750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50" s="166">
        <v>1</v>
      </c>
      <c r="J750" s="167">
        <v>43689</v>
      </c>
      <c r="K750" s="166" t="s">
        <v>101</v>
      </c>
      <c r="L750" s="166" t="s">
        <v>60</v>
      </c>
      <c r="M750" s="166"/>
      <c r="N750" s="166" t="s">
        <v>62</v>
      </c>
      <c r="O750" s="166" t="s">
        <v>62</v>
      </c>
      <c r="P750" s="166" t="s">
        <v>63</v>
      </c>
      <c r="Q750" s="166" t="s">
        <v>63</v>
      </c>
      <c r="R750" s="166">
        <v>99</v>
      </c>
      <c r="S750" s="166">
        <v>99</v>
      </c>
      <c r="T750" s="143" t="s">
        <v>64</v>
      </c>
      <c r="U750" s="166">
        <v>108</v>
      </c>
      <c r="V750" s="178" t="str">
        <f>CHOOSE(MATCH(U:U,{0,1,140,150,160,800000000}),"VACIO","140 y -","140-150","150-160","&gt;160","")</f>
        <v>140 y -</v>
      </c>
      <c r="W750" s="166">
        <v>90</v>
      </c>
      <c r="X750" s="178" t="str">
        <f>CHOOSE(MATCH(W:W,{0,1,90,120,800000000}),"VACIO","90 y -","90-120","&gt;120","")</f>
        <v>90-120</v>
      </c>
      <c r="Y750" s="166" t="s">
        <v>63</v>
      </c>
      <c r="Z750" s="166" t="s">
        <v>65</v>
      </c>
      <c r="AA750" s="166" t="s">
        <v>63</v>
      </c>
      <c r="AB750" s="166" t="s">
        <v>63</v>
      </c>
      <c r="AC750" s="166" t="s">
        <v>72</v>
      </c>
      <c r="AD750" s="208"/>
      <c r="AE750" s="209"/>
      <c r="AF750" s="209"/>
      <c r="AG750" s="227" t="s">
        <v>63</v>
      </c>
      <c r="AH750" s="227"/>
      <c r="AI750" s="209"/>
      <c r="AJ750" s="229"/>
      <c r="AK750" s="167"/>
      <c r="AL750" s="166"/>
      <c r="AM750" s="166"/>
      <c r="AN750" s="178" t="str">
        <f>CHOOSE(MATCH(AM:AM,{0,1,100,800000000}),"VACIO","100 y -","100 y +","")</f>
        <v>VACIO</v>
      </c>
      <c r="AO750" s="166"/>
      <c r="AP750" s="166"/>
      <c r="AQ750" s="166"/>
      <c r="AR750" s="178" t="str">
        <f>CHOOSE(MATCH(AQ:AQ,{0,1,7,8,9,12,30}),"VACIO","7 y -","7-8","8-9","9-12","&gt;12","")</f>
        <v>VACIO</v>
      </c>
      <c r="AS750" s="166"/>
      <c r="AT750" s="178" t="str">
        <f>CHOOSE(MATCH(AS:AS,{0,0.1,30,80000000}),"VACIO","30 y -","30 y +","")</f>
        <v>VACIO</v>
      </c>
      <c r="AU750" s="166"/>
      <c r="AV750" s="236"/>
      <c r="AW750" s="178" t="str">
        <f>CHOOSE(MATCH(AV:AV,{0,0.1,30,80000000}),"VACIO","30 y -","30 y +","")</f>
        <v>VACIO</v>
      </c>
      <c r="AX750" s="166"/>
      <c r="AY750" s="178" t="str">
        <f ca="1">CHOOSE(MATCH(AX:AX,{0,1,15,30,45,60,80000000}),"VACIO","15 y -","15-29","30-44","45-59","60 y +","")</f>
        <v>VACIO</v>
      </c>
      <c r="AZ750" s="166"/>
      <c r="BA750" s="167"/>
      <c r="BB750" s="247" t="str">
        <f ca="1" t="shared" si="73"/>
        <v>No Vigente</v>
      </c>
      <c r="BC750" s="166"/>
      <c r="BD750" s="167">
        <v>43689</v>
      </c>
      <c r="BE750" s="167">
        <v>43770</v>
      </c>
      <c r="BF750" s="251" t="str">
        <f ca="1" t="shared" si="74"/>
        <v>activo</v>
      </c>
      <c r="BG750" s="208"/>
    </row>
    <row r="751" s="52" customFormat="1" ht="15" customHeight="1" spans="1:59">
      <c r="A751" s="389" t="s">
        <v>1958</v>
      </c>
      <c r="B751" s="368" t="s">
        <v>1959</v>
      </c>
      <c r="C751" s="368">
        <v>6044</v>
      </c>
      <c r="D751" s="390">
        <v>29366</v>
      </c>
      <c r="E751" s="175">
        <f ca="1" t="shared" si="66"/>
        <v>43990</v>
      </c>
      <c r="F751" s="176">
        <f ca="1" t="shared" si="71"/>
        <v>14624</v>
      </c>
      <c r="G751" s="177">
        <f ca="1" t="shared" si="72"/>
        <v>40</v>
      </c>
      <c r="H751" s="65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751" s="368">
        <v>1</v>
      </c>
      <c r="J751" s="390">
        <v>43682</v>
      </c>
      <c r="K751" s="368" t="s">
        <v>101</v>
      </c>
      <c r="L751" s="368" t="s">
        <v>70</v>
      </c>
      <c r="M751" s="368" t="s">
        <v>149</v>
      </c>
      <c r="N751" s="368" t="s">
        <v>62</v>
      </c>
      <c r="O751" s="368" t="s">
        <v>62</v>
      </c>
      <c r="P751" s="368" t="s">
        <v>63</v>
      </c>
      <c r="Q751" s="368" t="s">
        <v>63</v>
      </c>
      <c r="R751" s="368">
        <v>77</v>
      </c>
      <c r="S751" s="368">
        <v>77</v>
      </c>
      <c r="T751" s="56" t="s">
        <v>85</v>
      </c>
      <c r="U751" s="368">
        <v>132</v>
      </c>
      <c r="V751" s="178" t="str">
        <f>CHOOSE(MATCH(U:U,{0,1,140,150,160,800000000}),"VACIO","140 y -","140-150","150-160","&gt;160","")</f>
        <v>140 y -</v>
      </c>
      <c r="W751" s="368">
        <v>86</v>
      </c>
      <c r="X751" s="178" t="str">
        <f>CHOOSE(MATCH(W:W,{0,1,90,120,800000000}),"VACIO","90 y -","90-120","&gt;120","")</f>
        <v>90 y -</v>
      </c>
      <c r="Y751" s="368" t="s">
        <v>63</v>
      </c>
      <c r="Z751" s="368" t="s">
        <v>63</v>
      </c>
      <c r="AA751" s="368" t="s">
        <v>65</v>
      </c>
      <c r="AB751" s="368" t="s">
        <v>65</v>
      </c>
      <c r="AC751" s="368" t="s">
        <v>66</v>
      </c>
      <c r="AD751" s="307" t="s">
        <v>73</v>
      </c>
      <c r="AE751" s="405">
        <v>43682</v>
      </c>
      <c r="AF751" s="393" t="s">
        <v>74</v>
      </c>
      <c r="AG751" s="394" t="s">
        <v>63</v>
      </c>
      <c r="AH751" s="394"/>
      <c r="AI751" s="393"/>
      <c r="AJ751" s="395">
        <v>138</v>
      </c>
      <c r="AK751" s="390">
        <v>43682</v>
      </c>
      <c r="AL751" s="368">
        <v>241</v>
      </c>
      <c r="AM751" s="368">
        <v>142</v>
      </c>
      <c r="AN751" s="178" t="str">
        <f>CHOOSE(MATCH(AM:AM,{0,1,100,800000000}),"VACIO","100 y -","100 y +","")</f>
        <v>100 y +</v>
      </c>
      <c r="AO751" s="368">
        <v>39</v>
      </c>
      <c r="AP751" s="368">
        <v>336</v>
      </c>
      <c r="AQ751" s="368"/>
      <c r="AR751" s="178" t="str">
        <f>CHOOSE(MATCH(AQ:AQ,{0,1,7,8,9,12,30}),"VACIO","7 y -","7-8","8-9","9-12","&gt;12","")</f>
        <v>VACIO</v>
      </c>
      <c r="AS751" s="368"/>
      <c r="AT751" s="178" t="str">
        <f>CHOOSE(MATCH(AS:AS,{0,0.1,30,80000000}),"VACIO","30 y -","30 y +","")</f>
        <v>VACIO</v>
      </c>
      <c r="AU751" s="368"/>
      <c r="AV751" s="81"/>
      <c r="AW751" s="178" t="str">
        <f>CHOOSE(MATCH(AV:AV,{0,0.1,30,80000000}),"VACIO","30 y -","30 y +","")</f>
        <v>VACIO</v>
      </c>
      <c r="AX751" s="368"/>
      <c r="AY751" s="178" t="str">
        <f ca="1">CHOOSE(MATCH(AX:AX,{0,1,15,30,45,60,80000000}),"VACIO","15 y -","15-29","30-44","45-59","60 y +","")</f>
        <v>VACIO</v>
      </c>
      <c r="AZ751" s="368"/>
      <c r="BA751" s="390"/>
      <c r="BB751" s="247" t="str">
        <f ca="1" t="shared" si="73"/>
        <v>No Vigente</v>
      </c>
      <c r="BC751" s="368"/>
      <c r="BD751" s="390">
        <v>43690</v>
      </c>
      <c r="BE751" s="57">
        <v>43739</v>
      </c>
      <c r="BF751" s="251" t="str">
        <f ca="1" t="shared" si="74"/>
        <v>activo</v>
      </c>
      <c r="BG751" s="307"/>
    </row>
    <row r="752" s="129" customFormat="1" ht="15" customHeight="1" spans="1:59">
      <c r="A752" s="256" t="s">
        <v>1960</v>
      </c>
      <c r="B752" s="166" t="s">
        <v>1961</v>
      </c>
      <c r="C752" s="166">
        <v>7264</v>
      </c>
      <c r="D752" s="167">
        <v>28407</v>
      </c>
      <c r="E752" s="175">
        <f ca="1" t="shared" ref="E752:E813" si="75">TODAY()</f>
        <v>43990</v>
      </c>
      <c r="F752" s="176">
        <f ca="1" t="shared" si="71"/>
        <v>15583</v>
      </c>
      <c r="G752" s="177">
        <f ca="1" t="shared" si="72"/>
        <v>42</v>
      </c>
      <c r="H752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752" s="166">
        <v>1</v>
      </c>
      <c r="J752" s="167">
        <v>43678</v>
      </c>
      <c r="K752" s="166" t="s">
        <v>101</v>
      </c>
      <c r="L752" s="166" t="s">
        <v>60</v>
      </c>
      <c r="M752" s="166"/>
      <c r="N752" s="166" t="s">
        <v>62</v>
      </c>
      <c r="O752" s="166" t="s">
        <v>62</v>
      </c>
      <c r="P752" s="166" t="s">
        <v>63</v>
      </c>
      <c r="Q752" s="166" t="s">
        <v>63</v>
      </c>
      <c r="R752" s="166">
        <v>71.5</v>
      </c>
      <c r="S752" s="166">
        <v>71.5</v>
      </c>
      <c r="T752" s="143" t="s">
        <v>85</v>
      </c>
      <c r="U752" s="166">
        <v>130</v>
      </c>
      <c r="V752" s="178" t="str">
        <f>CHOOSE(MATCH(U:U,{0,1,140,150,160,800000000}),"VACIO","140 y -","140-150","150-160","&gt;160","")</f>
        <v>140 y -</v>
      </c>
      <c r="W752" s="166">
        <v>80</v>
      </c>
      <c r="X752" s="178" t="str">
        <f>CHOOSE(MATCH(W:W,{0,1,90,120,800000000}),"VACIO","90 y -","90-120","&gt;120","")</f>
        <v>90 y -</v>
      </c>
      <c r="Y752" s="166" t="s">
        <v>63</v>
      </c>
      <c r="Z752" s="166" t="s">
        <v>65</v>
      </c>
      <c r="AA752" s="166" t="s">
        <v>63</v>
      </c>
      <c r="AB752" s="166" t="s">
        <v>63</v>
      </c>
      <c r="AC752" s="166" t="s">
        <v>72</v>
      </c>
      <c r="AD752" s="208" t="s">
        <v>67</v>
      </c>
      <c r="AE752" s="228"/>
      <c r="AF752" s="209"/>
      <c r="AG752" s="227" t="s">
        <v>63</v>
      </c>
      <c r="AH752" s="227"/>
      <c r="AI752" s="209"/>
      <c r="AJ752" s="229">
        <v>71</v>
      </c>
      <c r="AK752" s="167">
        <v>43678</v>
      </c>
      <c r="AL752" s="166">
        <v>191</v>
      </c>
      <c r="AM752" s="166">
        <v>131</v>
      </c>
      <c r="AN752" s="178" t="str">
        <f>CHOOSE(MATCH(AM:AM,{0,1,100,800000000}),"VACIO","100 y -","100 y +","")</f>
        <v>100 y +</v>
      </c>
      <c r="AO752" s="166">
        <v>44</v>
      </c>
      <c r="AP752" s="166">
        <v>101</v>
      </c>
      <c r="AQ752" s="166"/>
      <c r="AR752" s="178" t="str">
        <f>CHOOSE(MATCH(AQ:AQ,{0,1,7,8,9,12,30}),"VACIO","7 y -","7-8","8-9","9-12","&gt;12","")</f>
        <v>VACIO</v>
      </c>
      <c r="AS752" s="166">
        <v>24</v>
      </c>
      <c r="AT752" s="178" t="str">
        <f>CHOOSE(MATCH(AS:AS,{0,0.1,30,80000000}),"VACIO","30 y -","30 y +","")</f>
        <v>30 y -</v>
      </c>
      <c r="AU752" s="166"/>
      <c r="AV752" s="236"/>
      <c r="AW752" s="178" t="str">
        <f>CHOOSE(MATCH(AV:AV,{0,0.1,30,80000000}),"VACIO","30 y -","30 y +","")</f>
        <v>VACIO</v>
      </c>
      <c r="AX752" s="166"/>
      <c r="AY752" s="178" t="str">
        <f ca="1">CHOOSE(MATCH(AX:AX,{0,1,15,30,45,60,80000000}),"VACIO","15 y -","15-29","30-44","45-59","60 y +","")</f>
        <v>VACIO</v>
      </c>
      <c r="AZ752" s="166" t="s">
        <v>76</v>
      </c>
      <c r="BA752" s="167"/>
      <c r="BB752" s="247" t="str">
        <f ca="1" t="shared" si="73"/>
        <v>No Vigente</v>
      </c>
      <c r="BC752" s="166"/>
      <c r="BD752" s="167">
        <v>43678</v>
      </c>
      <c r="BE752" s="167">
        <v>44044</v>
      </c>
      <c r="BF752" s="251" t="str">
        <f ca="1" t="shared" si="74"/>
        <v>activo</v>
      </c>
      <c r="BG752" s="208"/>
    </row>
    <row r="753" s="129" customFormat="1" ht="15" customHeight="1" spans="1:59">
      <c r="A753" s="256" t="s">
        <v>1962</v>
      </c>
      <c r="B753" s="166" t="s">
        <v>1963</v>
      </c>
      <c r="C753" s="166">
        <v>7523</v>
      </c>
      <c r="D753" s="167">
        <v>26783</v>
      </c>
      <c r="E753" s="175">
        <f ca="1" t="shared" si="75"/>
        <v>43990</v>
      </c>
      <c r="F753" s="176">
        <f ca="1" t="shared" si="71"/>
        <v>17207</v>
      </c>
      <c r="G753" s="177">
        <f ca="1" t="shared" si="72"/>
        <v>47</v>
      </c>
      <c r="H753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53" s="166">
        <v>1</v>
      </c>
      <c r="J753" s="167">
        <v>43682</v>
      </c>
      <c r="K753" s="166" t="s">
        <v>59</v>
      </c>
      <c r="L753" s="166" t="s">
        <v>102</v>
      </c>
      <c r="M753" s="166"/>
      <c r="N753" s="166" t="s">
        <v>62</v>
      </c>
      <c r="O753" s="166" t="s">
        <v>62</v>
      </c>
      <c r="P753" s="166" t="s">
        <v>63</v>
      </c>
      <c r="Q753" s="166" t="s">
        <v>63</v>
      </c>
      <c r="R753" s="166">
        <v>68</v>
      </c>
      <c r="S753" s="166">
        <v>69</v>
      </c>
      <c r="T753" s="143" t="s">
        <v>64</v>
      </c>
      <c r="U753" s="166">
        <v>128</v>
      </c>
      <c r="V753" s="178" t="str">
        <f>CHOOSE(MATCH(U:U,{0,1,140,150,160,800000000}),"VACIO","140 y -","140-150","150-160","&gt;160","")</f>
        <v>140 y -</v>
      </c>
      <c r="W753" s="166">
        <v>74</v>
      </c>
      <c r="X753" s="178" t="str">
        <f>CHOOSE(MATCH(W:W,{0,1,90,120,800000000}),"VACIO","90 y -","90-120","&gt;120","")</f>
        <v>90 y -</v>
      </c>
      <c r="Y753" s="166" t="s">
        <v>63</v>
      </c>
      <c r="Z753" s="166" t="s">
        <v>65</v>
      </c>
      <c r="AA753" s="166" t="s">
        <v>65</v>
      </c>
      <c r="AB753" s="166" t="s">
        <v>65</v>
      </c>
      <c r="AC753" s="166" t="s">
        <v>66</v>
      </c>
      <c r="AD753" s="208" t="s">
        <v>73</v>
      </c>
      <c r="AE753" s="228">
        <v>43682</v>
      </c>
      <c r="AF753" s="209" t="s">
        <v>74</v>
      </c>
      <c r="AG753" s="227" t="s">
        <v>63</v>
      </c>
      <c r="AH753" s="227"/>
      <c r="AI753" s="209"/>
      <c r="AJ753" s="229">
        <v>115</v>
      </c>
      <c r="AK753" s="167">
        <v>43896</v>
      </c>
      <c r="AL753" s="166">
        <v>211</v>
      </c>
      <c r="AM753" s="166">
        <v>124</v>
      </c>
      <c r="AN753" s="178" t="str">
        <f>CHOOSE(MATCH(AM:AM,{0,1,100,800000000}),"VACIO","100 y -","100 y +","")</f>
        <v>100 y +</v>
      </c>
      <c r="AO753" s="166">
        <v>47</v>
      </c>
      <c r="AP753" s="166">
        <v>200</v>
      </c>
      <c r="AQ753" s="166">
        <v>7</v>
      </c>
      <c r="AR753" s="178" t="str">
        <f>CHOOSE(MATCH(AQ:AQ,{0;1;7;8;9;12;30}),"VACIO","7 y -","7-8","8-9","9-12","&gt;12","")</f>
        <v>7-8</v>
      </c>
      <c r="AS753" s="166">
        <v>16</v>
      </c>
      <c r="AT753" s="178" t="str">
        <f>CHOOSE(MATCH(AS:AS,{0,0.1,30,80000000}),"VACIO","30 y -","30 y +","")</f>
        <v>30 y -</v>
      </c>
      <c r="AU753" s="166">
        <v>0.6</v>
      </c>
      <c r="AV753" s="236"/>
      <c r="AW753" s="178" t="str">
        <f>CHOOSE(MATCH(AV:AV,{0;0.1;30;80000000}),"VACIO","30 y -","30 y +","")</f>
        <v>VACIO</v>
      </c>
      <c r="AX753" s="166">
        <v>109</v>
      </c>
      <c r="AY753" s="178" t="str">
        <f ca="1">CHOOSE(MATCH(AX:AX,{0,1,15,30,45,60,80000000}),"VACIO","15 y -","15-29","30-44","45-59","60 y +","")</f>
        <v>60 y +</v>
      </c>
      <c r="AZ753" s="166"/>
      <c r="BA753" s="167"/>
      <c r="BB753" s="247" t="str">
        <f ca="1" t="shared" si="73"/>
        <v>No Vigente</v>
      </c>
      <c r="BC753" s="166"/>
      <c r="BD753" s="167">
        <v>43916</v>
      </c>
      <c r="BE753" s="167">
        <v>44013</v>
      </c>
      <c r="BF753" s="251" t="str">
        <f ca="1" t="shared" si="74"/>
        <v>activo</v>
      </c>
      <c r="BG753" s="208"/>
    </row>
    <row r="754" s="129" customFormat="1" ht="15" customHeight="1" spans="1:59">
      <c r="A754" s="256" t="s">
        <v>1964</v>
      </c>
      <c r="B754" s="166" t="s">
        <v>1965</v>
      </c>
      <c r="C754" s="166">
        <v>7103</v>
      </c>
      <c r="D754" s="167">
        <v>26384</v>
      </c>
      <c r="E754" s="175">
        <f ca="1" t="shared" si="75"/>
        <v>43990</v>
      </c>
      <c r="F754" s="176">
        <f ca="1" t="shared" si="71"/>
        <v>17606</v>
      </c>
      <c r="G754" s="177">
        <f ca="1" t="shared" si="72"/>
        <v>48</v>
      </c>
      <c r="H754" s="178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754" s="166">
        <v>1</v>
      </c>
      <c r="J754" s="167">
        <v>43696</v>
      </c>
      <c r="K754" s="166" t="s">
        <v>101</v>
      </c>
      <c r="L754" s="166" t="s">
        <v>70</v>
      </c>
      <c r="M754" s="166"/>
      <c r="N754" s="166" t="s">
        <v>62</v>
      </c>
      <c r="O754" s="166" t="s">
        <v>62</v>
      </c>
      <c r="P754" s="166" t="s">
        <v>63</v>
      </c>
      <c r="Q754" s="166" t="s">
        <v>63</v>
      </c>
      <c r="R754" s="166">
        <v>83.5</v>
      </c>
      <c r="S754" s="166">
        <v>85</v>
      </c>
      <c r="T754" s="143" t="s">
        <v>64</v>
      </c>
      <c r="U754" s="166">
        <v>130</v>
      </c>
      <c r="V754" s="178" t="str">
        <f>CHOOSE(MATCH(U:U,{0,1,140,150,160,800000000}),"VACIO","140 y -","140-150","150-160","&gt;160","")</f>
        <v>140 y -</v>
      </c>
      <c r="W754" s="166">
        <v>80</v>
      </c>
      <c r="X754" s="178" t="str">
        <f>CHOOSE(MATCH(W:W,{0,1,90,120,800000000}),"VACIO","90 y -","90-120","&gt;120","")</f>
        <v>90 y -</v>
      </c>
      <c r="Y754" s="166" t="s">
        <v>63</v>
      </c>
      <c r="Z754" s="166" t="s">
        <v>65</v>
      </c>
      <c r="AA754" s="166" t="s">
        <v>65</v>
      </c>
      <c r="AB754" s="166" t="s">
        <v>63</v>
      </c>
      <c r="AC754" s="166" t="s">
        <v>66</v>
      </c>
      <c r="AD754" s="208" t="s">
        <v>73</v>
      </c>
      <c r="AE754" s="228">
        <v>43696</v>
      </c>
      <c r="AF754" s="209" t="s">
        <v>74</v>
      </c>
      <c r="AG754" s="227" t="s">
        <v>63</v>
      </c>
      <c r="AH754" s="227"/>
      <c r="AI754" s="209"/>
      <c r="AJ754" s="229">
        <v>94</v>
      </c>
      <c r="AK754" s="167">
        <v>43836</v>
      </c>
      <c r="AL754" s="166">
        <v>198</v>
      </c>
      <c r="AM754" s="166">
        <v>107</v>
      </c>
      <c r="AN754" s="178" t="str">
        <f>CHOOSE(MATCH(AM:AM,{0,1,100,800000000}),"VACIO","100 y -","100 y +","")</f>
        <v>100 y +</v>
      </c>
      <c r="AO754" s="166">
        <v>26</v>
      </c>
      <c r="AP754" s="166">
        <v>320</v>
      </c>
      <c r="AQ754" s="166">
        <v>17.1</v>
      </c>
      <c r="AR754" s="178" t="str">
        <f>CHOOSE(MATCH(AQ:AQ,{0,1,7,8,9,12,30}),"VACIO","7 y -","7-8","8-9","9-12","&gt;12","")</f>
        <v>&gt;12</v>
      </c>
      <c r="AS754" s="166">
        <v>81.5</v>
      </c>
      <c r="AT754" s="178" t="str">
        <f>CHOOSE(MATCH(AS:AS,{0,0.1,30,80000000}),"VACIO","30 y -","30 y +","")</f>
        <v>30 y +</v>
      </c>
      <c r="AU754" s="166">
        <v>0.6</v>
      </c>
      <c r="AV754" s="236">
        <v>71.9</v>
      </c>
      <c r="AW754" s="178" t="str">
        <f>CHOOSE(MATCH(AV:AV,{0;0.1;30;80000000}),"VACIO","30 y -","30 y +","")</f>
        <v>30 y +</v>
      </c>
      <c r="AX754" s="166">
        <v>101</v>
      </c>
      <c r="AY754" s="178" t="str">
        <f ca="1">CHOOSE(MATCH(AX:AX,{0,1,15,30,45,60,80000000}),"VACIO","15 y -","15-29","30-44","45-59","60 y +","")</f>
        <v>60 y +</v>
      </c>
      <c r="AZ754" s="166" t="s">
        <v>76</v>
      </c>
      <c r="BA754" s="167"/>
      <c r="BB754" s="247" t="str">
        <f ca="1" t="shared" si="73"/>
        <v>No Vigente</v>
      </c>
      <c r="BC754" s="166"/>
      <c r="BD754" s="167">
        <v>43882</v>
      </c>
      <c r="BE754" s="144">
        <v>43983</v>
      </c>
      <c r="BF754" s="251" t="str">
        <f ca="1" t="shared" si="74"/>
        <v>activo</v>
      </c>
      <c r="BG754" s="208"/>
    </row>
    <row r="755" s="129" customFormat="1" ht="15" customHeight="1" spans="1:59">
      <c r="A755" s="256" t="s">
        <v>1966</v>
      </c>
      <c r="B755" s="166" t="s">
        <v>1967</v>
      </c>
      <c r="C755" s="166">
        <v>1799</v>
      </c>
      <c r="D755" s="167">
        <v>27524</v>
      </c>
      <c r="E755" s="175">
        <f ca="1" t="shared" si="75"/>
        <v>43990</v>
      </c>
      <c r="F755" s="176">
        <f ca="1" t="shared" si="71"/>
        <v>16466</v>
      </c>
      <c r="G755" s="177">
        <f ca="1" t="shared" si="72"/>
        <v>45</v>
      </c>
      <c r="H755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55" s="166">
        <v>1</v>
      </c>
      <c r="J755" s="167">
        <v>43673</v>
      </c>
      <c r="K755" s="166" t="s">
        <v>59</v>
      </c>
      <c r="L755" s="166" t="s">
        <v>70</v>
      </c>
      <c r="M755" s="166"/>
      <c r="N755" s="166" t="s">
        <v>62</v>
      </c>
      <c r="O755" s="166" t="s">
        <v>62</v>
      </c>
      <c r="P755" s="166" t="s">
        <v>63</v>
      </c>
      <c r="Q755" s="166" t="s">
        <v>63</v>
      </c>
      <c r="R755" s="166">
        <v>80</v>
      </c>
      <c r="S755" s="166">
        <v>79.6</v>
      </c>
      <c r="T755" s="143" t="s">
        <v>64</v>
      </c>
      <c r="U755" s="166">
        <v>132</v>
      </c>
      <c r="V755" s="178" t="str">
        <f>CHOOSE(MATCH(U:U,{0,1,140,150,160,800000000}),"VACIO","140 y -","140-150","150-160","&gt;160","")</f>
        <v>140 y -</v>
      </c>
      <c r="W755" s="166">
        <v>80</v>
      </c>
      <c r="X755" s="178" t="str">
        <f>CHOOSE(MATCH(W:W,{0,1,90,120,800000000}),"VACIO","90 y -","90-120","&gt;120","")</f>
        <v>90 y -</v>
      </c>
      <c r="Y755" s="166" t="s">
        <v>63</v>
      </c>
      <c r="Z755" s="166" t="s">
        <v>63</v>
      </c>
      <c r="AA755" s="166" t="s">
        <v>65</v>
      </c>
      <c r="AB755" s="166" t="s">
        <v>63</v>
      </c>
      <c r="AC755" s="166" t="s">
        <v>66</v>
      </c>
      <c r="AD755" s="208" t="s">
        <v>73</v>
      </c>
      <c r="AE755" s="228">
        <v>43673</v>
      </c>
      <c r="AF755" s="209" t="s">
        <v>73</v>
      </c>
      <c r="AG755" s="227" t="s">
        <v>63</v>
      </c>
      <c r="AH755" s="227"/>
      <c r="AI755" s="209"/>
      <c r="AJ755" s="229"/>
      <c r="AK755" s="167">
        <v>43740</v>
      </c>
      <c r="AL755" s="166">
        <v>219</v>
      </c>
      <c r="AM755" s="166">
        <v>191</v>
      </c>
      <c r="AN755" s="178" t="str">
        <f>CHOOSE(MATCH(AM:AM,{0,1,100,800000000}),"VACIO","100 y -","100 y +","")</f>
        <v>100 y +</v>
      </c>
      <c r="AO755" s="166">
        <v>37</v>
      </c>
      <c r="AP755" s="166">
        <v>166</v>
      </c>
      <c r="AQ755" s="166">
        <v>9.5</v>
      </c>
      <c r="AR755" s="178" t="str">
        <f>CHOOSE(MATCH(AQ:AQ,{0,1,7,8,9,12,30}),"VACIO","7 y -","7-8","8-9","9-12","&gt;12","")</f>
        <v>9-12</v>
      </c>
      <c r="AS755" s="166">
        <v>1</v>
      </c>
      <c r="AT755" s="178" t="str">
        <f>CHOOSE(MATCH(AS:AS,{0,0.1,30,80000000}),"VACIO","30 y -","30 y +","")</f>
        <v>30 y -</v>
      </c>
      <c r="AU755" s="166">
        <v>0.7</v>
      </c>
      <c r="AV755" s="236"/>
      <c r="AW755" s="178" t="str">
        <f>CHOOSE(MATCH(AV:AV,{0,0.1,30,80000000}),"VACIO","30 y -","30 y +","")</f>
        <v>VACIO</v>
      </c>
      <c r="AX755" s="166">
        <v>105</v>
      </c>
      <c r="AY755" s="178" t="str">
        <f ca="1">CHOOSE(MATCH(AX:AX,{0,1,15,30,45,60,80000000}),"VACIO","15 y -","15-29","30-44","45-59","60 y +","")</f>
        <v>60 y +</v>
      </c>
      <c r="AZ755" s="166"/>
      <c r="BA755" s="167"/>
      <c r="BB755" s="247" t="str">
        <f ca="1" t="shared" si="73"/>
        <v>No Vigente</v>
      </c>
      <c r="BC755" s="166"/>
      <c r="BD755" s="167">
        <v>43902</v>
      </c>
      <c r="BE755" s="144">
        <v>44055</v>
      </c>
      <c r="BF755" s="251" t="str">
        <f ca="1" t="shared" si="74"/>
        <v>activo</v>
      </c>
      <c r="BG755" s="208"/>
    </row>
    <row r="756" s="129" customFormat="1" ht="15" customHeight="1" spans="1:59">
      <c r="A756" s="256" t="s">
        <v>1968</v>
      </c>
      <c r="B756" s="166" t="s">
        <v>1969</v>
      </c>
      <c r="C756" s="166">
        <v>7561</v>
      </c>
      <c r="D756" s="167">
        <v>24825</v>
      </c>
      <c r="E756" s="175">
        <f ca="1" t="shared" si="75"/>
        <v>43990</v>
      </c>
      <c r="F756" s="176">
        <f ca="1" t="shared" si="71"/>
        <v>19165</v>
      </c>
      <c r="G756" s="177">
        <f ca="1" t="shared" si="72"/>
        <v>52</v>
      </c>
      <c r="H756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756" s="166">
        <v>1</v>
      </c>
      <c r="J756" s="167">
        <v>43697</v>
      </c>
      <c r="K756" s="166" t="s">
        <v>101</v>
      </c>
      <c r="L756" s="166" t="s">
        <v>102</v>
      </c>
      <c r="M756" s="166"/>
      <c r="N756" s="166" t="s">
        <v>62</v>
      </c>
      <c r="O756" s="166" t="s">
        <v>62</v>
      </c>
      <c r="P756" s="166" t="s">
        <v>65</v>
      </c>
      <c r="Q756" s="166" t="s">
        <v>63</v>
      </c>
      <c r="R756" s="166">
        <v>93</v>
      </c>
      <c r="S756" s="166">
        <v>94.8</v>
      </c>
      <c r="T756" s="143" t="s">
        <v>64</v>
      </c>
      <c r="U756" s="166">
        <v>150</v>
      </c>
      <c r="V756" s="178" t="str">
        <f>CHOOSE(MATCH(U:U,{0,1,140,150,160,800000000}),"VACIO","140 y -","140-150","150-160","&gt;160","")</f>
        <v>150-160</v>
      </c>
      <c r="W756" s="166">
        <v>84</v>
      </c>
      <c r="X756" s="178" t="str">
        <f>CHOOSE(MATCH(W:W,{0,1,90,120,800000000}),"VACIO","90 y -","90-120","&gt;120","")</f>
        <v>90 y -</v>
      </c>
      <c r="Y756" s="166" t="s">
        <v>65</v>
      </c>
      <c r="Z756" s="166" t="s">
        <v>65</v>
      </c>
      <c r="AA756" s="166" t="s">
        <v>63</v>
      </c>
      <c r="AB756" s="166" t="s">
        <v>65</v>
      </c>
      <c r="AC756" s="166"/>
      <c r="AD756" s="208" t="s">
        <v>355</v>
      </c>
      <c r="AE756" s="228">
        <v>43838</v>
      </c>
      <c r="AF756" s="209" t="s">
        <v>333</v>
      </c>
      <c r="AG756" s="227" t="s">
        <v>63</v>
      </c>
      <c r="AH756" s="227"/>
      <c r="AI756" s="209"/>
      <c r="AJ756" s="229"/>
      <c r="AK756" s="167"/>
      <c r="AL756" s="166"/>
      <c r="AM756" s="166"/>
      <c r="AN756" s="178" t="str">
        <f>CHOOSE(MATCH(AM:AM,{0,1,100,800000000}),"VACIO","100 y -","100 y +","")</f>
        <v>VACIO</v>
      </c>
      <c r="AO756" s="166"/>
      <c r="AP756" s="166"/>
      <c r="AQ756" s="166"/>
      <c r="AR756" s="178" t="str">
        <f>CHOOSE(MATCH(AQ:AQ,{0,1,7,8,9,12,30}),"VACIO","7 y -","7-8","8-9","9-12","&gt;12","")</f>
        <v>VACIO</v>
      </c>
      <c r="AS756" s="166"/>
      <c r="AT756" s="178" t="str">
        <f>CHOOSE(MATCH(AS:AS,{0,0.1,30,80000000}),"VACIO","30 y -","30 y +","")</f>
        <v>VACIO</v>
      </c>
      <c r="AU756" s="166"/>
      <c r="AV756" s="236"/>
      <c r="AW756" s="178" t="str">
        <f>CHOOSE(MATCH(AV:AV,{0,0.1,30,80000000}),"VACIO","30 y -","30 y +","")</f>
        <v>VACIO</v>
      </c>
      <c r="AX756" s="166"/>
      <c r="AY756" s="178" t="str">
        <f ca="1">CHOOSE(MATCH(AX:AX,{0,1,15,30,45,60,80000000}),"VACIO","15 y -","15-29","30-44","45-59","60 y +","")</f>
        <v>VACIO</v>
      </c>
      <c r="AZ756" s="166"/>
      <c r="BA756" s="167"/>
      <c r="BB756" s="247" t="str">
        <f ca="1" t="shared" si="73"/>
        <v>No Vigente</v>
      </c>
      <c r="BC756" s="166"/>
      <c r="BD756" s="167">
        <v>43838</v>
      </c>
      <c r="BE756" s="144">
        <v>43922</v>
      </c>
      <c r="BF756" s="251" t="str">
        <f ca="1" t="shared" si="74"/>
        <v>activo</v>
      </c>
      <c r="BG756" s="208"/>
    </row>
    <row r="757" s="129" customFormat="1" ht="15" customHeight="1" spans="1:59">
      <c r="A757" s="256" t="s">
        <v>1970</v>
      </c>
      <c r="B757" s="166" t="s">
        <v>1971</v>
      </c>
      <c r="C757" s="166">
        <v>7203</v>
      </c>
      <c r="D757" s="167">
        <v>27068</v>
      </c>
      <c r="E757" s="175">
        <f ca="1" t="shared" si="75"/>
        <v>43990</v>
      </c>
      <c r="F757" s="176">
        <f ca="1" t="shared" si="71"/>
        <v>16922</v>
      </c>
      <c r="G757" s="177">
        <f ca="1" t="shared" si="72"/>
        <v>46</v>
      </c>
      <c r="H757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57" s="166">
        <v>1</v>
      </c>
      <c r="J757" s="167">
        <v>43696</v>
      </c>
      <c r="K757" s="166" t="s">
        <v>101</v>
      </c>
      <c r="L757" s="166" t="s">
        <v>60</v>
      </c>
      <c r="M757" s="166" t="s">
        <v>149</v>
      </c>
      <c r="N757" s="166" t="s">
        <v>62</v>
      </c>
      <c r="O757" s="166" t="s">
        <v>62</v>
      </c>
      <c r="P757" s="166" t="s">
        <v>63</v>
      </c>
      <c r="Q757" s="166" t="s">
        <v>63</v>
      </c>
      <c r="R757" s="166">
        <v>114</v>
      </c>
      <c r="S757" s="166">
        <v>115</v>
      </c>
      <c r="T757" s="143" t="s">
        <v>64</v>
      </c>
      <c r="U757" s="166">
        <v>150</v>
      </c>
      <c r="V757" s="178" t="str">
        <f>CHOOSE(MATCH(U:U,{0,1,140,150,160,800000000}),"VACIO","140 y -","140-150","150-160","&gt;160","")</f>
        <v>150-160</v>
      </c>
      <c r="W757" s="166">
        <v>60</v>
      </c>
      <c r="X757" s="178" t="str">
        <f>CHOOSE(MATCH(W:W,{0,1,90,120,800000000}),"VACIO","90 y -","90-120","&gt;120","")</f>
        <v>90 y -</v>
      </c>
      <c r="Y757" s="166" t="s">
        <v>63</v>
      </c>
      <c r="Z757" s="166" t="s">
        <v>65</v>
      </c>
      <c r="AA757" s="166" t="s">
        <v>63</v>
      </c>
      <c r="AB757" s="166" t="s">
        <v>63</v>
      </c>
      <c r="AC757" s="166" t="s">
        <v>72</v>
      </c>
      <c r="AD757" s="208" t="s">
        <v>67</v>
      </c>
      <c r="AE757" s="228"/>
      <c r="AF757" s="209"/>
      <c r="AG757" s="227" t="s">
        <v>63</v>
      </c>
      <c r="AH757" s="227"/>
      <c r="AI757" s="209"/>
      <c r="AJ757" s="229">
        <v>116</v>
      </c>
      <c r="AK757" s="167">
        <v>43696</v>
      </c>
      <c r="AL757" s="166">
        <v>261</v>
      </c>
      <c r="AM757" s="166">
        <v>159</v>
      </c>
      <c r="AN757" s="178" t="str">
        <f>CHOOSE(MATCH(AM:AM,{0;1;100;800000000}),"VACIO","100 y -","100 y +","")</f>
        <v>100 y +</v>
      </c>
      <c r="AO757" s="166">
        <v>40</v>
      </c>
      <c r="AP757" s="166">
        <v>310</v>
      </c>
      <c r="AQ757" s="166"/>
      <c r="AR757" s="178" t="str">
        <f>CHOOSE(MATCH(AQ:AQ,{0,1,7,8,9,12,30}),"VACIO","7 y -","7-8","8-9","9-12","&gt;12","")</f>
        <v>VACIO</v>
      </c>
      <c r="AS757" s="166"/>
      <c r="AT757" s="178" t="str">
        <f>CHOOSE(MATCH(AS:AS,{0,0.1,30,80000000}),"VACIO","30 y -","30 y +","")</f>
        <v>VACIO</v>
      </c>
      <c r="AU757" s="166">
        <v>0.8</v>
      </c>
      <c r="AV757" s="236">
        <v>2.56</v>
      </c>
      <c r="AW757" s="178" t="str">
        <f>CHOOSE(MATCH(AV:AV,{0,0.1,30,80000000}),"VACIO","30 y -","30 y +","")</f>
        <v>30 y -</v>
      </c>
      <c r="AX757" s="166">
        <v>103.9</v>
      </c>
      <c r="AY757" s="178" t="str">
        <f ca="1">CHOOSE(MATCH(AX:AX,{0,1,15,30,45,60,80000000}),"VACIO","15 y -","15-29","30-44","45-59","60 y +","")</f>
        <v>60 y +</v>
      </c>
      <c r="AZ757" s="166"/>
      <c r="BA757" s="167"/>
      <c r="BB757" s="247" t="str">
        <f ca="1" t="shared" si="73"/>
        <v>No Vigente</v>
      </c>
      <c r="BC757" s="166"/>
      <c r="BD757" s="167">
        <v>43722</v>
      </c>
      <c r="BE757" s="167">
        <v>43770</v>
      </c>
      <c r="BF757" s="251" t="str">
        <f ca="1" t="shared" si="74"/>
        <v>activo</v>
      </c>
      <c r="BG757" s="208"/>
    </row>
    <row r="758" s="129" customFormat="1" ht="15" customHeight="1" spans="1:59">
      <c r="A758" s="256" t="s">
        <v>1972</v>
      </c>
      <c r="B758" s="166" t="s">
        <v>1973</v>
      </c>
      <c r="C758" s="166">
        <v>602</v>
      </c>
      <c r="D758" s="167">
        <v>18848</v>
      </c>
      <c r="E758" s="175">
        <f ca="1" t="shared" si="75"/>
        <v>43990</v>
      </c>
      <c r="F758" s="176">
        <f ca="1" t="shared" si="71"/>
        <v>25142</v>
      </c>
      <c r="G758" s="177">
        <f ca="1" t="shared" si="72"/>
        <v>68</v>
      </c>
      <c r="H758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758" s="166">
        <v>1</v>
      </c>
      <c r="J758" s="167">
        <v>43699</v>
      </c>
      <c r="K758" s="166" t="s">
        <v>101</v>
      </c>
      <c r="L758" s="166" t="s">
        <v>60</v>
      </c>
      <c r="M758" s="166"/>
      <c r="N758" s="166" t="s">
        <v>62</v>
      </c>
      <c r="O758" s="166" t="s">
        <v>62</v>
      </c>
      <c r="P758" s="166" t="s">
        <v>63</v>
      </c>
      <c r="Q758" s="166" t="s">
        <v>63</v>
      </c>
      <c r="R758" s="166">
        <v>115.5</v>
      </c>
      <c r="S758" s="166">
        <v>116.4</v>
      </c>
      <c r="T758" s="143" t="s">
        <v>64</v>
      </c>
      <c r="U758" s="166">
        <v>128</v>
      </c>
      <c r="V758" s="178" t="str">
        <f>CHOOSE(MATCH(U:U,{0,1,140,150,160,800000000}),"VACIO","140 y -","140-150","150-160","&gt;160","")</f>
        <v>140 y -</v>
      </c>
      <c r="W758" s="166">
        <v>62</v>
      </c>
      <c r="X758" s="178" t="str">
        <f>CHOOSE(MATCH(W:W,{0;1;90;120;800000000}),"VACIO","90 y -","90-120","&gt;120","")</f>
        <v>90 y -</v>
      </c>
      <c r="Y758" s="166" t="s">
        <v>63</v>
      </c>
      <c r="Z758" s="166" t="s">
        <v>65</v>
      </c>
      <c r="AA758" s="166" t="s">
        <v>63</v>
      </c>
      <c r="AB758" s="166" t="s">
        <v>63</v>
      </c>
      <c r="AC758" s="166" t="s">
        <v>72</v>
      </c>
      <c r="AD758" s="208" t="s">
        <v>74</v>
      </c>
      <c r="AE758" s="228"/>
      <c r="AF758" s="209"/>
      <c r="AG758" s="227" t="s">
        <v>63</v>
      </c>
      <c r="AH758" s="227"/>
      <c r="AI758" s="209"/>
      <c r="AJ758" s="229"/>
      <c r="AK758" s="167"/>
      <c r="AL758" s="166"/>
      <c r="AM758" s="166"/>
      <c r="AN758" s="178" t="str">
        <f>CHOOSE(MATCH(AM:AM,{0,1,100,800000000}),"VACIO","100 y -","100 y +","")</f>
        <v>VACIO</v>
      </c>
      <c r="AO758" s="166"/>
      <c r="AP758" s="166"/>
      <c r="AQ758" s="166"/>
      <c r="AR758" s="178" t="str">
        <f>CHOOSE(MATCH(AQ:AQ,{0,1,7,8,9,12,30}),"VACIO","7 y -","7-8","8-9","9-12","&gt;12","")</f>
        <v>VACIO</v>
      </c>
      <c r="AS758" s="166"/>
      <c r="AT758" s="178" t="str">
        <f>CHOOSE(MATCH(AS:AS,{0;0.1;30;80000000}),"VACIO","30 y -","30 y +","")</f>
        <v>VACIO</v>
      </c>
      <c r="AU758" s="166"/>
      <c r="AV758" s="236"/>
      <c r="AW758" s="178" t="str">
        <f>CHOOSE(MATCH(AV:AV,{0,0.1,30,80000000}),"VACIO","30 y -","30 y +","")</f>
        <v>VACIO</v>
      </c>
      <c r="AX758" s="166"/>
      <c r="AY758" s="178" t="str">
        <f ca="1">CHOOSE(MATCH(AX:AX,{0,1,15,30,45,60,80000000}),"VACIO","15 y -","15-29","30-44","45-59","60 y +","")</f>
        <v>VACIO</v>
      </c>
      <c r="AZ758" s="166"/>
      <c r="BA758" s="167"/>
      <c r="BB758" s="247" t="str">
        <f ca="1" t="shared" si="73"/>
        <v>No Vigente</v>
      </c>
      <c r="BC758" s="166"/>
      <c r="BD758" s="167">
        <v>43843</v>
      </c>
      <c r="BE758" s="167">
        <v>43922</v>
      </c>
      <c r="BF758" s="251" t="str">
        <f ca="1" t="shared" si="74"/>
        <v>activo</v>
      </c>
      <c r="BG758" s="208"/>
    </row>
    <row r="759" s="129" customFormat="1" ht="15" customHeight="1" spans="1:59">
      <c r="A759" s="256" t="s">
        <v>1974</v>
      </c>
      <c r="B759" s="166" t="s">
        <v>1975</v>
      </c>
      <c r="C759" s="166">
        <v>5316</v>
      </c>
      <c r="D759" s="167">
        <v>21252</v>
      </c>
      <c r="E759" s="175">
        <f ca="1" t="shared" si="75"/>
        <v>43990</v>
      </c>
      <c r="F759" s="176">
        <f ca="1" t="shared" si="71"/>
        <v>22738</v>
      </c>
      <c r="G759" s="177">
        <f ca="1" t="shared" si="72"/>
        <v>62</v>
      </c>
      <c r="H75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59" s="166">
        <v>1</v>
      </c>
      <c r="J759" s="167">
        <v>43687</v>
      </c>
      <c r="K759" s="166" t="s">
        <v>59</v>
      </c>
      <c r="L759" s="166" t="s">
        <v>102</v>
      </c>
      <c r="M759" s="166"/>
      <c r="N759" s="166" t="s">
        <v>62</v>
      </c>
      <c r="O759" s="166" t="s">
        <v>62</v>
      </c>
      <c r="P759" s="166" t="s">
        <v>63</v>
      </c>
      <c r="Q759" s="166" t="s">
        <v>63</v>
      </c>
      <c r="R759" s="166">
        <v>66</v>
      </c>
      <c r="S759" s="166">
        <v>66</v>
      </c>
      <c r="T759" s="143" t="s">
        <v>85</v>
      </c>
      <c r="U759" s="166">
        <v>130</v>
      </c>
      <c r="V759" s="178" t="str">
        <f>CHOOSE(MATCH(U:U,{0,1,140,150,160,800000000}),"VACIO","140 y -","140-150","150-160","&gt;160","")</f>
        <v>140 y -</v>
      </c>
      <c r="W759" s="166">
        <v>80</v>
      </c>
      <c r="X759" s="178" t="str">
        <f>CHOOSE(MATCH(W:W,{0,1,90,120,800000000}),"VACIO","90 y -","90-120","&gt;120","")</f>
        <v>90 y -</v>
      </c>
      <c r="Y759" s="166" t="s">
        <v>65</v>
      </c>
      <c r="Z759" s="166" t="s">
        <v>63</v>
      </c>
      <c r="AA759" s="166" t="s">
        <v>65</v>
      </c>
      <c r="AB759" s="166" t="s">
        <v>65</v>
      </c>
      <c r="AC759" s="166" t="s">
        <v>72</v>
      </c>
      <c r="AD759" s="208" t="s">
        <v>73</v>
      </c>
      <c r="AE759" s="228">
        <v>43617</v>
      </c>
      <c r="AF759" s="209" t="s">
        <v>74</v>
      </c>
      <c r="AG759" s="227" t="s">
        <v>63</v>
      </c>
      <c r="AH759" s="227"/>
      <c r="AI759" s="209"/>
      <c r="AJ759" s="229">
        <v>268</v>
      </c>
      <c r="AK759" s="167">
        <v>43687</v>
      </c>
      <c r="AL759" s="166">
        <v>217</v>
      </c>
      <c r="AM759" s="166">
        <v>102</v>
      </c>
      <c r="AN759" s="178" t="str">
        <f>CHOOSE(MATCH(AM:AM,{0,1,100,800000000}),"VACIO","100 y -","100 y +","")</f>
        <v>100 y +</v>
      </c>
      <c r="AO759" s="166">
        <v>52</v>
      </c>
      <c r="AP759" s="166">
        <v>192</v>
      </c>
      <c r="AQ759" s="166">
        <v>9.8</v>
      </c>
      <c r="AR759" s="178" t="str">
        <f>CHOOSE(MATCH(AQ:AQ,{0,1,7,8,9,12,30}),"VACIO","7 y -","7-8","8-9","9-12","&gt;12","")</f>
        <v>9-12</v>
      </c>
      <c r="AS759" s="166">
        <v>123</v>
      </c>
      <c r="AT759" s="178" t="str">
        <f>CHOOSE(MATCH(AS:AS,{0;0.1;30;80000000}),"VACIO","30 y -","30 y +","")</f>
        <v>30 y +</v>
      </c>
      <c r="AU759" s="166">
        <v>0.8</v>
      </c>
      <c r="AV759" s="236"/>
      <c r="AW759" s="178" t="str">
        <f>CHOOSE(MATCH(AV:AV,{0,0.1,30,80000000}),"VACIO","30 y -","30 y +","")</f>
        <v>VACIO</v>
      </c>
      <c r="AX759" s="166">
        <v>79.5</v>
      </c>
      <c r="AY759" s="178" t="str">
        <f ca="1">CHOOSE(MATCH(AX:AX,{0,1,15,30,45,60,80000000}),"VACIO","15 y -","15-29","30-44","45-59","60 y +","")</f>
        <v>60 y +</v>
      </c>
      <c r="AZ759" s="166"/>
      <c r="BA759" s="167"/>
      <c r="BB759" s="247" t="str">
        <f ca="1" t="shared" si="73"/>
        <v>No Vigente</v>
      </c>
      <c r="BC759" s="166"/>
      <c r="BD759" s="167">
        <v>43687</v>
      </c>
      <c r="BE759" s="144">
        <v>43739</v>
      </c>
      <c r="BF759" s="251" t="str">
        <f ca="1" t="shared" si="74"/>
        <v>activo</v>
      </c>
      <c r="BG759" s="208"/>
    </row>
    <row r="760" s="129" customFormat="1" ht="15" customHeight="1" spans="1:59">
      <c r="A760" s="256" t="s">
        <v>1976</v>
      </c>
      <c r="B760" s="166" t="s">
        <v>1977</v>
      </c>
      <c r="C760" s="166">
        <v>7563</v>
      </c>
      <c r="D760" s="167">
        <v>13608</v>
      </c>
      <c r="E760" s="175">
        <f ca="1" t="shared" si="75"/>
        <v>43990</v>
      </c>
      <c r="F760" s="176">
        <f ca="1" t="shared" si="71"/>
        <v>30382</v>
      </c>
      <c r="G760" s="177">
        <f ca="1" t="shared" si="72"/>
        <v>83</v>
      </c>
      <c r="H76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760" s="166">
        <v>1</v>
      </c>
      <c r="J760" s="167">
        <v>43699</v>
      </c>
      <c r="K760" s="166" t="s">
        <v>59</v>
      </c>
      <c r="L760" s="166" t="s">
        <v>60</v>
      </c>
      <c r="M760" s="166" t="s">
        <v>411</v>
      </c>
      <c r="N760" s="166" t="s">
        <v>62</v>
      </c>
      <c r="O760" s="166" t="s">
        <v>62</v>
      </c>
      <c r="P760" s="166" t="s">
        <v>63</v>
      </c>
      <c r="Q760" s="166" t="s">
        <v>63</v>
      </c>
      <c r="R760" s="166">
        <v>52</v>
      </c>
      <c r="S760" s="166">
        <v>50.2</v>
      </c>
      <c r="T760" s="143" t="s">
        <v>76</v>
      </c>
      <c r="U760" s="166">
        <v>126</v>
      </c>
      <c r="V760" s="178" t="str">
        <f>CHOOSE(MATCH(U:U,{0,1,140,150,160,800000000}),"VACIO","140 y -","140-150","150-160","&gt;160","")</f>
        <v>140 y -</v>
      </c>
      <c r="W760" s="166">
        <v>70</v>
      </c>
      <c r="X760" s="178" t="str">
        <f>CHOOSE(MATCH(W:W,{0,1,90,120,800000000}),"VACIO","90 y -","90-120","&gt;120","")</f>
        <v>90 y -</v>
      </c>
      <c r="Y760" s="166" t="s">
        <v>63</v>
      </c>
      <c r="Z760" s="166" t="s">
        <v>65</v>
      </c>
      <c r="AA760" s="166" t="s">
        <v>63</v>
      </c>
      <c r="AB760" s="166" t="s">
        <v>65</v>
      </c>
      <c r="AC760" s="166" t="s">
        <v>72</v>
      </c>
      <c r="AD760" s="208" t="s">
        <v>67</v>
      </c>
      <c r="AE760" s="228"/>
      <c r="AF760" s="209"/>
      <c r="AG760" s="227" t="s">
        <v>63</v>
      </c>
      <c r="AH760" s="227"/>
      <c r="AI760" s="209"/>
      <c r="AJ760" s="229">
        <v>92</v>
      </c>
      <c r="AK760" s="167">
        <v>43825</v>
      </c>
      <c r="AL760" s="166">
        <v>203</v>
      </c>
      <c r="AM760" s="166">
        <v>123</v>
      </c>
      <c r="AN760" s="178" t="str">
        <f>CHOOSE(MATCH(AM:AM,{0;1;100;800000000}),"VACIO","100 y -","100 y +","")</f>
        <v>100 y +</v>
      </c>
      <c r="AO760" s="166">
        <v>59</v>
      </c>
      <c r="AP760" s="166">
        <v>100</v>
      </c>
      <c r="AQ760" s="166"/>
      <c r="AR760" s="178" t="str">
        <f>CHOOSE(MATCH(AQ:AQ,{0,1,7,8,9,12,30}),"VACIO","7 y -","7-8","8-9","9-12","&gt;12","")</f>
        <v>VACIO</v>
      </c>
      <c r="AS760" s="166">
        <v>29</v>
      </c>
      <c r="AT760" s="178" t="str">
        <f>CHOOSE(MATCH(AS:AS,{0;0.1;30;80000000}),"VACIO","30 y -","30 y +","")</f>
        <v>30 y -</v>
      </c>
      <c r="AU760" s="166">
        <v>0.6</v>
      </c>
      <c r="AV760" s="236"/>
      <c r="AW760" s="178" t="s">
        <v>121</v>
      </c>
      <c r="AX760" s="166">
        <v>84</v>
      </c>
      <c r="AY760" s="178" t="str">
        <f ca="1">CHOOSE(MATCH(AX:AX,{0,1,15,30,45,60,80000000}),"VACIO","15 y -","15-29","30-44","45-59","60 y +","")</f>
        <v>60 y +</v>
      </c>
      <c r="AZ760" s="166" t="s">
        <v>155</v>
      </c>
      <c r="BA760" s="167"/>
      <c r="BB760" s="247" t="str">
        <f ca="1" t="shared" si="73"/>
        <v>No Vigente</v>
      </c>
      <c r="BC760" s="166"/>
      <c r="BD760" s="167">
        <v>43895</v>
      </c>
      <c r="BE760" s="167">
        <v>44256</v>
      </c>
      <c r="BF760" s="251" t="str">
        <f ca="1" t="shared" si="74"/>
        <v>activo</v>
      </c>
      <c r="BG760" s="208"/>
    </row>
    <row r="761" s="52" customFormat="1" ht="15" customHeight="1" spans="1:59">
      <c r="A761" s="389" t="s">
        <v>1978</v>
      </c>
      <c r="B761" s="368" t="s">
        <v>1979</v>
      </c>
      <c r="C761" s="368">
        <v>313</v>
      </c>
      <c r="D761" s="390">
        <v>21604</v>
      </c>
      <c r="E761" s="175">
        <f ca="1" t="shared" si="75"/>
        <v>43990</v>
      </c>
      <c r="F761" s="176">
        <f ca="1" t="shared" si="71"/>
        <v>22386</v>
      </c>
      <c r="G761" s="64">
        <f ca="1" t="shared" si="72"/>
        <v>61</v>
      </c>
      <c r="H761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61" s="368">
        <v>1</v>
      </c>
      <c r="J761" s="390">
        <v>43705</v>
      </c>
      <c r="K761" s="368" t="s">
        <v>59</v>
      </c>
      <c r="L761" s="368" t="s">
        <v>60</v>
      </c>
      <c r="M761" s="368"/>
      <c r="N761" s="368" t="s">
        <v>62</v>
      </c>
      <c r="O761" s="368" t="s">
        <v>62</v>
      </c>
      <c r="P761" s="368" t="s">
        <v>63</v>
      </c>
      <c r="Q761" s="368" t="s">
        <v>63</v>
      </c>
      <c r="R761" s="368">
        <v>70</v>
      </c>
      <c r="S761" s="368">
        <v>70</v>
      </c>
      <c r="T761" s="56" t="s">
        <v>64</v>
      </c>
      <c r="U761" s="368">
        <v>110</v>
      </c>
      <c r="V761" s="178" t="str">
        <f>CHOOSE(MATCH(U:U,{0,1,140,150,160,800000000}),"VACIO","140 y -","140-150","150-160","&gt;160","")</f>
        <v>140 y -</v>
      </c>
      <c r="W761" s="368">
        <v>70</v>
      </c>
      <c r="X761" s="178" t="str">
        <f>CHOOSE(MATCH(W:W,{0,1,90,120,800000000}),"VACIO","90 y -","90-120","&gt;120","")</f>
        <v>90 y -</v>
      </c>
      <c r="Y761" s="368" t="s">
        <v>63</v>
      </c>
      <c r="Z761" s="368" t="s">
        <v>65</v>
      </c>
      <c r="AA761" s="368" t="s">
        <v>63</v>
      </c>
      <c r="AB761" s="368" t="s">
        <v>63</v>
      </c>
      <c r="AC761" s="368" t="s">
        <v>72</v>
      </c>
      <c r="AD761" s="307"/>
      <c r="AE761" s="405"/>
      <c r="AF761" s="393"/>
      <c r="AG761" s="394" t="s">
        <v>63</v>
      </c>
      <c r="AH761" s="394"/>
      <c r="AI761" s="393"/>
      <c r="AJ761" s="395"/>
      <c r="AK761" s="390"/>
      <c r="AL761" s="368"/>
      <c r="AM761" s="368"/>
      <c r="AN761" s="178" t="str">
        <f>CHOOSE(MATCH(AM:AM,{0,1,100,800000000}),"VACIO","100 y -","100 y +","")</f>
        <v>VACIO</v>
      </c>
      <c r="AO761" s="368"/>
      <c r="AP761" s="368"/>
      <c r="AQ761" s="368"/>
      <c r="AR761" s="178" t="str">
        <f>CHOOSE(MATCH(AQ:AQ,{0,1,7,8,9,12,30}),"VACIO","7 y -","7-8","8-9","9-12","&gt;12","")</f>
        <v>VACIO</v>
      </c>
      <c r="AS761" s="368"/>
      <c r="AT761" s="178" t="str">
        <f>CHOOSE(MATCH(AS:AS,{0,0.1,30,80000000}),"VACIO","30 y -","30 y +","")</f>
        <v>VACIO</v>
      </c>
      <c r="AU761" s="368"/>
      <c r="AV761" s="81"/>
      <c r="AW761" s="178" t="str">
        <f>CHOOSE(MATCH(AV:AV,{0,0.1,30,80000000}),"VACIO","30 y -","30 y +","")</f>
        <v>VACIO</v>
      </c>
      <c r="AX761" s="368"/>
      <c r="AY761" s="178" t="str">
        <f ca="1">CHOOSE(MATCH(AX:AX,{0,1,15,30,45,60,80000000}),"VACIO","15 y -","15-29","30-44","45-59","60 y +","")</f>
        <v>VACIO</v>
      </c>
      <c r="AZ761" s="368"/>
      <c r="BA761" s="390"/>
      <c r="BB761" s="85" t="str">
        <f ca="1" t="shared" si="73"/>
        <v>No Vigente</v>
      </c>
      <c r="BC761" s="368"/>
      <c r="BD761" s="390">
        <v>43705</v>
      </c>
      <c r="BE761" s="390">
        <v>43770</v>
      </c>
      <c r="BF761" s="252" t="str">
        <f ca="1" t="shared" si="74"/>
        <v>activo</v>
      </c>
      <c r="BG761" s="307"/>
    </row>
    <row r="762" s="129" customFormat="1" ht="15" customHeight="1" spans="1:59">
      <c r="A762" s="256" t="s">
        <v>1980</v>
      </c>
      <c r="B762" s="166" t="s">
        <v>1981</v>
      </c>
      <c r="C762" s="166">
        <v>447</v>
      </c>
      <c r="D762" s="167">
        <v>19830</v>
      </c>
      <c r="E762" s="175">
        <f ca="1" t="shared" si="75"/>
        <v>43990</v>
      </c>
      <c r="F762" s="176">
        <f ca="1" t="shared" si="71"/>
        <v>24160</v>
      </c>
      <c r="G762" s="177">
        <f ca="1" t="shared" si="72"/>
        <v>66</v>
      </c>
      <c r="H762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62" s="166">
        <v>1</v>
      </c>
      <c r="J762" s="167">
        <v>43706</v>
      </c>
      <c r="K762" s="166" t="s">
        <v>59</v>
      </c>
      <c r="L762" s="166" t="s">
        <v>60</v>
      </c>
      <c r="M762" s="166" t="s">
        <v>124</v>
      </c>
      <c r="N762" s="166" t="s">
        <v>62</v>
      </c>
      <c r="O762" s="166" t="s">
        <v>62</v>
      </c>
      <c r="P762" s="166" t="s">
        <v>63</v>
      </c>
      <c r="Q762" s="166" t="s">
        <v>63</v>
      </c>
      <c r="R762" s="166">
        <v>72.5</v>
      </c>
      <c r="S762" s="166">
        <v>72</v>
      </c>
      <c r="T762" s="143" t="s">
        <v>85</v>
      </c>
      <c r="U762" s="166">
        <v>138</v>
      </c>
      <c r="V762" s="178" t="str">
        <f>CHOOSE(MATCH(U:U,{0,1,140,150,160,800000000}),"VACIO","140 y -","140-150","150-160","&gt;160","")</f>
        <v>140 y -</v>
      </c>
      <c r="W762" s="166">
        <v>86</v>
      </c>
      <c r="X762" s="178" t="str">
        <f>CHOOSE(MATCH(W:W,{0,1,90,120,800000000}),"VACIO","90 y -","90-120","&gt;120","")</f>
        <v>90 y -</v>
      </c>
      <c r="Y762" s="166" t="s">
        <v>63</v>
      </c>
      <c r="Z762" s="166" t="s">
        <v>65</v>
      </c>
      <c r="AA762" s="166" t="s">
        <v>63</v>
      </c>
      <c r="AB762" s="166" t="s">
        <v>63</v>
      </c>
      <c r="AC762" s="166" t="s">
        <v>72</v>
      </c>
      <c r="AD762" s="208" t="s">
        <v>73</v>
      </c>
      <c r="AE762" s="228"/>
      <c r="AF762" s="209"/>
      <c r="AG762" s="227" t="s">
        <v>63</v>
      </c>
      <c r="AH762" s="227"/>
      <c r="AI762" s="209"/>
      <c r="AJ762" s="229">
        <v>100</v>
      </c>
      <c r="AK762" s="167">
        <v>43693</v>
      </c>
      <c r="AL762" s="166">
        <v>204</v>
      </c>
      <c r="AM762" s="166">
        <v>128</v>
      </c>
      <c r="AN762" s="178" t="str">
        <f>CHOOSE(MATCH(AM:AM,{0,1,100,800000000}),"VACIO","100 y -","100 y +","")</f>
        <v>100 y +</v>
      </c>
      <c r="AO762" s="166">
        <v>51</v>
      </c>
      <c r="AP762" s="166">
        <v>125</v>
      </c>
      <c r="AQ762" s="166"/>
      <c r="AR762" s="178" t="str">
        <f>CHOOSE(MATCH(AQ:AQ,{0,1,7,8,9,12,30}),"VACIO","7 y -","7-8","8-9","9-12","&gt;12","")</f>
        <v>VACIO</v>
      </c>
      <c r="AS762" s="166">
        <v>1</v>
      </c>
      <c r="AT762" s="178" t="str">
        <f>CHOOSE(MATCH(AS:AS,{0,0.1,30,80000000}),"VACIO","30 y -","30 y +","")</f>
        <v>30 y -</v>
      </c>
      <c r="AU762" s="166">
        <v>0.8</v>
      </c>
      <c r="AV762" s="236"/>
      <c r="AW762" s="178" t="str">
        <f>CHOOSE(MATCH(AV:AV,{0,0.1,30,80000000}),"VACIO","30 y -","30 y +","")</f>
        <v>VACIO</v>
      </c>
      <c r="AX762" s="166">
        <v>77</v>
      </c>
      <c r="AY762" s="178" t="str">
        <f ca="1">CHOOSE(MATCH(AX:AX,{0,1,15,30,45,60,80000000}),"VACIO","15 y -","15-29","30-44","45-59","60 y +","")</f>
        <v>60 y +</v>
      </c>
      <c r="AZ762" s="166" t="s">
        <v>1913</v>
      </c>
      <c r="BA762" s="167"/>
      <c r="BB762" s="247" t="str">
        <f ca="1" t="shared" si="73"/>
        <v>No Vigente</v>
      </c>
      <c r="BC762" s="166"/>
      <c r="BD762" s="167">
        <v>43739</v>
      </c>
      <c r="BE762" s="144">
        <v>43922</v>
      </c>
      <c r="BF762" s="251" t="str">
        <f ca="1" t="shared" si="74"/>
        <v>activo</v>
      </c>
      <c r="BG762" s="208"/>
    </row>
    <row r="763" s="129" customFormat="1" ht="15" customHeight="1" spans="1:59">
      <c r="A763" s="256" t="s">
        <v>1982</v>
      </c>
      <c r="B763" s="166" t="s">
        <v>1983</v>
      </c>
      <c r="C763" s="166">
        <v>3652</v>
      </c>
      <c r="D763" s="167">
        <v>31065</v>
      </c>
      <c r="E763" s="175">
        <f ca="1" t="shared" si="75"/>
        <v>43990</v>
      </c>
      <c r="F763" s="176">
        <f ca="1" t="shared" si="71"/>
        <v>12925</v>
      </c>
      <c r="G763" s="177">
        <f ca="1" t="shared" si="72"/>
        <v>35</v>
      </c>
      <c r="H763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763" s="166">
        <v>1</v>
      </c>
      <c r="J763" s="167">
        <v>43707</v>
      </c>
      <c r="K763" s="166" t="s">
        <v>59</v>
      </c>
      <c r="L763" s="166" t="s">
        <v>60</v>
      </c>
      <c r="M763" s="166"/>
      <c r="N763" s="166" t="s">
        <v>62</v>
      </c>
      <c r="O763" s="166" t="s">
        <v>62</v>
      </c>
      <c r="P763" s="166" t="s">
        <v>63</v>
      </c>
      <c r="Q763" s="166" t="s">
        <v>63</v>
      </c>
      <c r="R763" s="166">
        <v>110.6</v>
      </c>
      <c r="S763" s="166">
        <v>110.6</v>
      </c>
      <c r="T763" s="143" t="s">
        <v>64</v>
      </c>
      <c r="U763" s="166">
        <v>140</v>
      </c>
      <c r="V763" s="178" t="str">
        <f>CHOOSE(MATCH(U:U,{0,1,140,150,160,800000000}),"VACIO","140 y -","140-150","150-160","&gt;160","")</f>
        <v>140-150</v>
      </c>
      <c r="W763" s="166">
        <v>98</v>
      </c>
      <c r="X763" s="178" t="str">
        <f>CHOOSE(MATCH(W:W,{0,1,90,120,800000000}),"VACIO","90 y -","90-120","&gt;120","")</f>
        <v>90-120</v>
      </c>
      <c r="Y763" s="166" t="s">
        <v>63</v>
      </c>
      <c r="Z763" s="166" t="s">
        <v>65</v>
      </c>
      <c r="AA763" s="166" t="s">
        <v>63</v>
      </c>
      <c r="AB763" s="166" t="s">
        <v>63</v>
      </c>
      <c r="AC763" s="166" t="s">
        <v>72</v>
      </c>
      <c r="AD763" s="208" t="s">
        <v>74</v>
      </c>
      <c r="AE763" s="228"/>
      <c r="AF763" s="209"/>
      <c r="AG763" s="227" t="s">
        <v>63</v>
      </c>
      <c r="AH763" s="227"/>
      <c r="AI763" s="209"/>
      <c r="AJ763" s="229">
        <v>92</v>
      </c>
      <c r="AK763" s="167">
        <v>43689</v>
      </c>
      <c r="AL763" s="166">
        <v>168</v>
      </c>
      <c r="AM763" s="166">
        <v>109</v>
      </c>
      <c r="AN763" s="178" t="str">
        <f>CHOOSE(MATCH(AM:AM,{0,1,100,800000000}),"VACIO","100 y -","100 y +","")</f>
        <v>100 y +</v>
      </c>
      <c r="AO763" s="166">
        <v>44</v>
      </c>
      <c r="AP763" s="166">
        <v>77</v>
      </c>
      <c r="AQ763" s="166"/>
      <c r="AR763" s="178" t="str">
        <f>CHOOSE(MATCH(AQ:AQ,{0,1,7,8,9,12,30}),"VACIO","7 y -","7-8","8-9","9-12","&gt;12","")</f>
        <v>VACIO</v>
      </c>
      <c r="AS763" s="166">
        <v>48</v>
      </c>
      <c r="AT763" s="178" t="str">
        <f>CHOOSE(MATCH(AS:AS,{0,0.1,30,80000000}),"VACIO","30 y -","30 y +","")</f>
        <v>30 y +</v>
      </c>
      <c r="AU763" s="166">
        <v>0.7</v>
      </c>
      <c r="AV763" s="236">
        <v>37.99</v>
      </c>
      <c r="AW763" s="178" t="str">
        <f>CHOOSE(MATCH(AV:AV,{0,0.1,30,80000000}),"VACIO","30 y -","30 y +","")</f>
        <v>30 y +</v>
      </c>
      <c r="AX763" s="166">
        <v>113</v>
      </c>
      <c r="AY763" s="178" t="str">
        <f ca="1">CHOOSE(MATCH(AX:AX,{0;1;15;30;45;60;80000000}),"VACIO","15 y -","15-29","30-44","45-59","60 y +","")</f>
        <v>60 y +</v>
      </c>
      <c r="AZ763" s="166" t="s">
        <v>1913</v>
      </c>
      <c r="BA763" s="167"/>
      <c r="BB763" s="247" t="str">
        <f ca="1" t="shared" si="73"/>
        <v>No Vigente</v>
      </c>
      <c r="BC763" s="166"/>
      <c r="BD763" s="167">
        <v>43909</v>
      </c>
      <c r="BE763" s="167">
        <v>43983</v>
      </c>
      <c r="BF763" s="251" t="str">
        <f ca="1" t="shared" si="74"/>
        <v>activo</v>
      </c>
      <c r="BG763" s="208"/>
    </row>
    <row r="764" s="52" customFormat="1" ht="15" customHeight="1" spans="1:59">
      <c r="A764" s="389" t="s">
        <v>1984</v>
      </c>
      <c r="B764" s="368" t="s">
        <v>1985</v>
      </c>
      <c r="C764" s="368">
        <v>654</v>
      </c>
      <c r="D764" s="390">
        <v>21221</v>
      </c>
      <c r="E764" s="175">
        <f ca="1" t="shared" si="75"/>
        <v>43990</v>
      </c>
      <c r="F764" s="176">
        <f ca="1" t="shared" si="71"/>
        <v>22769</v>
      </c>
      <c r="G764" s="64">
        <f ca="1" t="shared" si="72"/>
        <v>62</v>
      </c>
      <c r="H764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64" s="368">
        <v>1</v>
      </c>
      <c r="J764" s="390">
        <v>43705</v>
      </c>
      <c r="K764" s="368" t="s">
        <v>101</v>
      </c>
      <c r="L764" s="368" t="s">
        <v>1862</v>
      </c>
      <c r="M764" s="368"/>
      <c r="N764" s="368" t="s">
        <v>62</v>
      </c>
      <c r="O764" s="368" t="s">
        <v>62</v>
      </c>
      <c r="P764" s="368" t="s">
        <v>63</v>
      </c>
      <c r="Q764" s="368" t="s">
        <v>65</v>
      </c>
      <c r="R764" s="368">
        <v>64</v>
      </c>
      <c r="S764" s="368">
        <v>64</v>
      </c>
      <c r="T764" s="56" t="s">
        <v>76</v>
      </c>
      <c r="U764" s="368">
        <v>150</v>
      </c>
      <c r="V764" s="178" t="str">
        <f>CHOOSE(MATCH(U:U,{0,1,140,150,160,800000000}),"VACIO","140 y -","140-150","150-160","&gt;160","")</f>
        <v>150-160</v>
      </c>
      <c r="W764" s="368">
        <v>80</v>
      </c>
      <c r="X764" s="178" t="str">
        <f>CHOOSE(MATCH(W:W,{0,1,90,120,800000000}),"VACIO","90 y -","90-120","&gt;120","")</f>
        <v>90 y -</v>
      </c>
      <c r="Y764" s="368" t="s">
        <v>63</v>
      </c>
      <c r="Z764" s="368" t="s">
        <v>63</v>
      </c>
      <c r="AA764" s="368" t="s">
        <v>65</v>
      </c>
      <c r="AB764" s="368" t="s">
        <v>65</v>
      </c>
      <c r="AC764" s="368" t="s">
        <v>66</v>
      </c>
      <c r="AD764" s="307" t="s">
        <v>73</v>
      </c>
      <c r="AE764" s="405"/>
      <c r="AF764" s="393"/>
      <c r="AG764" s="394" t="s">
        <v>63</v>
      </c>
      <c r="AH764" s="394"/>
      <c r="AI764" s="393"/>
      <c r="AJ764" s="395"/>
      <c r="AK764" s="390"/>
      <c r="AL764" s="368"/>
      <c r="AM764" s="368"/>
      <c r="AN764" s="178" t="str">
        <f>CHOOSE(MATCH(AM:AM,{0,1,100,800000000}),"VACIO","100 y -","100 y +","")</f>
        <v>VACIO</v>
      </c>
      <c r="AO764" s="368"/>
      <c r="AP764" s="368"/>
      <c r="AQ764" s="368"/>
      <c r="AR764" s="178" t="str">
        <f>CHOOSE(MATCH(AQ:AQ,{0,1,7,8,9,12,30}),"VACIO","7 y -","7-8","8-9","9-12","&gt;12","")</f>
        <v>VACIO</v>
      </c>
      <c r="AS764" s="368"/>
      <c r="AT764" s="178" t="str">
        <f>CHOOSE(MATCH(AS:AS,{0,0.1,30,80000000}),"VACIO","30 y -","30 y +","")</f>
        <v>VACIO</v>
      </c>
      <c r="AU764" s="368"/>
      <c r="AV764" s="81"/>
      <c r="AW764" s="178" t="str">
        <f>CHOOSE(MATCH(AV:AV,{0,0.1,30,80000000}),"VACIO","30 y -","30 y +","")</f>
        <v>VACIO</v>
      </c>
      <c r="AX764" s="368"/>
      <c r="AY764" s="178" t="str">
        <f ca="1">CHOOSE(MATCH(AX:AX,{0,1,15,30,45,60,80000000}),"VACIO","15 y -","15-29","30-44","45-59","60 y +","")</f>
        <v>VACIO</v>
      </c>
      <c r="AZ764" s="368"/>
      <c r="BA764" s="390"/>
      <c r="BB764" s="85" t="str">
        <f ca="1" t="shared" si="73"/>
        <v>No Vigente</v>
      </c>
      <c r="BC764" s="368"/>
      <c r="BD764" s="390">
        <v>43705</v>
      </c>
      <c r="BE764" s="57">
        <v>43739</v>
      </c>
      <c r="BF764" s="252" t="str">
        <f ca="1" t="shared" si="74"/>
        <v>activo</v>
      </c>
      <c r="BG764" s="307"/>
    </row>
    <row r="765" s="129" customFormat="1" ht="15" customHeight="1" spans="1:59">
      <c r="A765" s="256" t="s">
        <v>1986</v>
      </c>
      <c r="B765" s="166" t="s">
        <v>1987</v>
      </c>
      <c r="C765" s="166">
        <v>5933</v>
      </c>
      <c r="D765" s="167">
        <v>19701</v>
      </c>
      <c r="E765" s="175">
        <f ca="1" t="shared" si="75"/>
        <v>43990</v>
      </c>
      <c r="F765" s="176">
        <f ca="1" t="shared" si="71"/>
        <v>24289</v>
      </c>
      <c r="G765" s="177">
        <f ca="1" t="shared" si="72"/>
        <v>66</v>
      </c>
      <c r="H76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65" s="166">
        <v>1</v>
      </c>
      <c r="J765" s="167">
        <v>43707</v>
      </c>
      <c r="K765" s="166" t="s">
        <v>101</v>
      </c>
      <c r="L765" s="166" t="s">
        <v>60</v>
      </c>
      <c r="M765" s="166" t="s">
        <v>149</v>
      </c>
      <c r="N765" s="166" t="s">
        <v>62</v>
      </c>
      <c r="O765" s="166" t="s">
        <v>62</v>
      </c>
      <c r="P765" s="166" t="s">
        <v>63</v>
      </c>
      <c r="Q765" s="166" t="s">
        <v>63</v>
      </c>
      <c r="R765" s="166">
        <v>95</v>
      </c>
      <c r="S765" s="166">
        <v>95</v>
      </c>
      <c r="T765" s="143" t="s">
        <v>64</v>
      </c>
      <c r="U765" s="166">
        <v>130</v>
      </c>
      <c r="V765" s="178" t="str">
        <f>CHOOSE(MATCH(U:U,{0,1,140,150,160,800000000}),"VACIO","140 y -","140-150","150-160","&gt;160","")</f>
        <v>140 y -</v>
      </c>
      <c r="W765" s="166">
        <v>80</v>
      </c>
      <c r="X765" s="178" t="str">
        <f>CHOOSE(MATCH(W:W,{0,1,90,120,800000000}),"VACIO","90 y -","90-120","&gt;120","")</f>
        <v>90 y -</v>
      </c>
      <c r="Y765" s="166" t="s">
        <v>63</v>
      </c>
      <c r="Z765" s="166" t="s">
        <v>65</v>
      </c>
      <c r="AA765" s="166" t="s">
        <v>63</v>
      </c>
      <c r="AB765" s="166" t="s">
        <v>63</v>
      </c>
      <c r="AC765" s="166" t="s">
        <v>72</v>
      </c>
      <c r="AD765" s="208" t="s">
        <v>355</v>
      </c>
      <c r="AE765" s="228"/>
      <c r="AF765" s="209"/>
      <c r="AG765" s="227" t="s">
        <v>63</v>
      </c>
      <c r="AH765" s="227" t="s">
        <v>1896</v>
      </c>
      <c r="AI765" s="228">
        <v>43682</v>
      </c>
      <c r="AJ765" s="229">
        <v>92</v>
      </c>
      <c r="AK765" s="167">
        <v>43707</v>
      </c>
      <c r="AL765" s="166">
        <v>228</v>
      </c>
      <c r="AM765" s="166">
        <v>151</v>
      </c>
      <c r="AN765" s="178" t="str">
        <f>CHOOSE(MATCH(AM:AM,{0,1,100,800000000}),"VACIO","100 y -","100 y +","")</f>
        <v>100 y +</v>
      </c>
      <c r="AO765" s="166">
        <v>46</v>
      </c>
      <c r="AP765" s="166">
        <v>52</v>
      </c>
      <c r="AQ765" s="166"/>
      <c r="AR765" s="178" t="str">
        <f>CHOOSE(MATCH(AQ:AQ,{0,1,7,8,9,12,30}),"VACIO","7 y -","7-8","8-9","9-12","&gt;12","")</f>
        <v>VACIO</v>
      </c>
      <c r="AS765" s="166">
        <v>5</v>
      </c>
      <c r="AT765" s="178" t="str">
        <f>CHOOSE(MATCH(AS:AS,{0,0.1,30,80000000}),"VACIO","30 y -","30 y +","")</f>
        <v>30 y -</v>
      </c>
      <c r="AU765" s="166">
        <v>0.8</v>
      </c>
      <c r="AV765" s="236"/>
      <c r="AW765" s="178" t="str">
        <f>CHOOSE(MATCH(AV:AV,{0,0.1,30,80000000}),"VACIO","30 y -","30 y +","")</f>
        <v>VACIO</v>
      </c>
      <c r="AX765" s="166">
        <v>93</v>
      </c>
      <c r="AY765" s="178" t="str">
        <f ca="1">CHOOSE(MATCH(AX:AX,{0,1,15,30,45,60,80000000}),"VACIO","15 y -","15-29","30-44","45-59","60 y +","")</f>
        <v>60 y +</v>
      </c>
      <c r="AZ765" s="166"/>
      <c r="BA765" s="167"/>
      <c r="BB765" s="247" t="str">
        <f ca="1" t="shared" si="73"/>
        <v>No Vigente</v>
      </c>
      <c r="BC765" s="166"/>
      <c r="BD765" s="167">
        <v>43707</v>
      </c>
      <c r="BE765" s="167">
        <v>43862</v>
      </c>
      <c r="BF765" s="251" t="str">
        <f ca="1" t="shared" si="74"/>
        <v>activo</v>
      </c>
      <c r="BG765" s="208"/>
    </row>
    <row r="766" s="129" customFormat="1" ht="15" customHeight="1" spans="1:59">
      <c r="A766" s="256" t="s">
        <v>1988</v>
      </c>
      <c r="B766" s="166" t="s">
        <v>1989</v>
      </c>
      <c r="C766" s="166">
        <v>715</v>
      </c>
      <c r="D766" s="167">
        <v>19397</v>
      </c>
      <c r="E766" s="175">
        <f ca="1" t="shared" si="75"/>
        <v>43990</v>
      </c>
      <c r="F766" s="176">
        <f ca="1" t="shared" si="71"/>
        <v>24593</v>
      </c>
      <c r="G766" s="177">
        <f ca="1" t="shared" si="72"/>
        <v>67</v>
      </c>
      <c r="H766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66" s="166">
        <v>1</v>
      </c>
      <c r="J766" s="167">
        <v>43710</v>
      </c>
      <c r="K766" s="166" t="s">
        <v>101</v>
      </c>
      <c r="L766" s="166" t="s">
        <v>70</v>
      </c>
      <c r="M766" s="166" t="s">
        <v>1933</v>
      </c>
      <c r="N766" s="166" t="s">
        <v>62</v>
      </c>
      <c r="O766" s="166" t="s">
        <v>62</v>
      </c>
      <c r="P766" s="166" t="s">
        <v>63</v>
      </c>
      <c r="Q766" s="166" t="s">
        <v>63</v>
      </c>
      <c r="R766" s="166">
        <v>70</v>
      </c>
      <c r="S766" s="166">
        <v>70</v>
      </c>
      <c r="T766" s="143" t="s">
        <v>85</v>
      </c>
      <c r="U766" s="166">
        <v>110</v>
      </c>
      <c r="V766" s="178" t="str">
        <f>CHOOSE(MATCH(U:U,{0,1,140,150,160,800000000}),"VACIO","140 y -","140-150","150-160","&gt;160","")</f>
        <v>140 y -</v>
      </c>
      <c r="W766" s="166">
        <v>84</v>
      </c>
      <c r="X766" s="178" t="str">
        <f>CHOOSE(MATCH(W:W,{0;1;90;120;800000000}),"VACIO","90 y -","90-120","&gt;120","")</f>
        <v>90 y -</v>
      </c>
      <c r="Y766" s="166" t="s">
        <v>63</v>
      </c>
      <c r="Z766" s="166" t="s">
        <v>63</v>
      </c>
      <c r="AA766" s="166" t="s">
        <v>65</v>
      </c>
      <c r="AB766" s="166" t="s">
        <v>65</v>
      </c>
      <c r="AC766" s="166" t="s">
        <v>72</v>
      </c>
      <c r="AD766" s="208" t="s">
        <v>73</v>
      </c>
      <c r="AE766" s="228">
        <v>43710</v>
      </c>
      <c r="AF766" s="209" t="s">
        <v>74</v>
      </c>
      <c r="AG766" s="227" t="s">
        <v>63</v>
      </c>
      <c r="AH766" s="227"/>
      <c r="AI766" s="228"/>
      <c r="AJ766" s="229">
        <v>108</v>
      </c>
      <c r="AK766" s="167">
        <v>43815</v>
      </c>
      <c r="AL766" s="166">
        <v>150</v>
      </c>
      <c r="AM766" s="166">
        <v>74</v>
      </c>
      <c r="AN766" s="178" t="str">
        <f>CHOOSE(MATCH(AM:AM,{0,1,100,800000000}),"VACIO","100 y -","100 y +","")</f>
        <v>100 y -</v>
      </c>
      <c r="AO766" s="166">
        <v>44</v>
      </c>
      <c r="AP766" s="166">
        <v>152</v>
      </c>
      <c r="AQ766" s="166">
        <v>14</v>
      </c>
      <c r="AR766" s="178" t="str">
        <f>CHOOSE(MATCH(AQ:AQ,{0,1,7,8,9,12,30}),"VACIO","7 y -","7-8","8-9","9-12","&gt;12","")</f>
        <v>&gt;12</v>
      </c>
      <c r="AS766" s="166">
        <v>6</v>
      </c>
      <c r="AT766" s="178" t="str">
        <f>CHOOSE(MATCH(AS:AS,{0;0.1;30;80000000}),"VACIO","30 y -","30 y +","")</f>
        <v>30 y -</v>
      </c>
      <c r="AU766" s="166">
        <v>0.7</v>
      </c>
      <c r="AV766" s="236">
        <v>0.11</v>
      </c>
      <c r="AW766" s="178" t="str">
        <f>CHOOSE(MATCH(AV:AV,{0,0.1,30,80000000}),"VACIO","30 y -","30 y +","")</f>
        <v>30 y -</v>
      </c>
      <c r="AX766" s="166"/>
      <c r="AY766" s="178" t="str">
        <f ca="1">CHOOSE(MATCH(AX:AX,{0,1,15,30,45,60,80000000}),"VACIO","15 y -","15-29","30-44","45-59","60 y +","")</f>
        <v>VACIO</v>
      </c>
      <c r="AZ766" s="166"/>
      <c r="BA766" s="167"/>
      <c r="BB766" s="247" t="str">
        <f ca="1" t="shared" si="73"/>
        <v>No Vigente</v>
      </c>
      <c r="BC766" s="166"/>
      <c r="BD766" s="167">
        <v>43881</v>
      </c>
      <c r="BE766" s="167">
        <v>43952</v>
      </c>
      <c r="BF766" s="251" t="str">
        <f ca="1" t="shared" si="74"/>
        <v>activo</v>
      </c>
      <c r="BG766" s="208"/>
    </row>
    <row r="767" s="52" customFormat="1" ht="15" customHeight="1" spans="1:59">
      <c r="A767" s="389" t="s">
        <v>1990</v>
      </c>
      <c r="B767" s="368" t="s">
        <v>1991</v>
      </c>
      <c r="C767" s="368">
        <v>1526</v>
      </c>
      <c r="D767" s="390">
        <v>14052</v>
      </c>
      <c r="E767" s="175">
        <f ca="1" t="shared" si="75"/>
        <v>43990</v>
      </c>
      <c r="F767" s="176">
        <f ca="1" t="shared" si="71"/>
        <v>29938</v>
      </c>
      <c r="G767" s="64">
        <f ca="1" t="shared" si="72"/>
        <v>81</v>
      </c>
      <c r="H767" s="65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767" s="368">
        <v>1</v>
      </c>
      <c r="J767" s="390">
        <v>43718</v>
      </c>
      <c r="K767" s="368" t="s">
        <v>59</v>
      </c>
      <c r="L767" s="368" t="s">
        <v>60</v>
      </c>
      <c r="M767" s="368" t="s">
        <v>411</v>
      </c>
      <c r="N767" s="368" t="s">
        <v>62</v>
      </c>
      <c r="O767" s="368" t="s">
        <v>62</v>
      </c>
      <c r="P767" s="368" t="s">
        <v>63</v>
      </c>
      <c r="Q767" s="368" t="s">
        <v>63</v>
      </c>
      <c r="R767" s="368">
        <v>61.5</v>
      </c>
      <c r="S767" s="368">
        <v>61.5</v>
      </c>
      <c r="T767" s="56" t="s">
        <v>76</v>
      </c>
      <c r="U767" s="368">
        <v>130</v>
      </c>
      <c r="V767" s="178" t="str">
        <f>CHOOSE(MATCH(U:U,{0,1,140,150,160,800000000}),"VACIO","140 y -","140-150","150-160","&gt;160","")</f>
        <v>140 y -</v>
      </c>
      <c r="W767" s="368">
        <v>86</v>
      </c>
      <c r="X767" s="178" t="str">
        <f>CHOOSE(MATCH(W:W,{0,1,90,120,800000000}),"VACIO","90 y -","90-120","&gt;120","")</f>
        <v>90 y -</v>
      </c>
      <c r="Y767" s="368" t="s">
        <v>63</v>
      </c>
      <c r="Z767" s="368" t="s">
        <v>65</v>
      </c>
      <c r="AA767" s="368" t="s">
        <v>63</v>
      </c>
      <c r="AB767" s="368" t="s">
        <v>63</v>
      </c>
      <c r="AC767" s="368" t="s">
        <v>72</v>
      </c>
      <c r="AD767" s="307" t="s">
        <v>67</v>
      </c>
      <c r="AE767" s="405"/>
      <c r="AF767" s="393"/>
      <c r="AG767" s="394" t="s">
        <v>63</v>
      </c>
      <c r="AH767" s="394" t="s">
        <v>936</v>
      </c>
      <c r="AI767" s="405">
        <v>43682</v>
      </c>
      <c r="AJ767" s="395">
        <v>93</v>
      </c>
      <c r="AK767" s="390">
        <v>43523</v>
      </c>
      <c r="AL767" s="368">
        <v>216</v>
      </c>
      <c r="AM767" s="368">
        <v>139</v>
      </c>
      <c r="AN767" s="178" t="str">
        <f>CHOOSE(MATCH(AM:AM,{0,1,100,800000000}),"VACIO","100 y -","100 y +","")</f>
        <v>100 y +</v>
      </c>
      <c r="AO767" s="368">
        <v>51</v>
      </c>
      <c r="AP767" s="368">
        <v>129</v>
      </c>
      <c r="AQ767" s="368"/>
      <c r="AR767" s="178" t="str">
        <f>CHOOSE(MATCH(AQ:AQ,{0,1,7,8,9,12,30}),"VACIO","7 y -","7-8","8-9","9-12","&gt;12","")</f>
        <v>VACIO</v>
      </c>
      <c r="AS767" s="368">
        <v>6</v>
      </c>
      <c r="AT767" s="178" t="str">
        <f>CHOOSE(MATCH(AS:AS,{0,0.1,30,80000000}),"VACIO","30 y -","30 y +","")</f>
        <v>30 y -</v>
      </c>
      <c r="AU767" s="368">
        <v>1.6</v>
      </c>
      <c r="AV767" s="81"/>
      <c r="AW767" s="178" t="str">
        <f>CHOOSE(MATCH(AV:AV,{0,0.1,30,80000000}),"VACIO","30 y -","30 y +","")</f>
        <v>VACIO</v>
      </c>
      <c r="AX767" s="368">
        <v>30</v>
      </c>
      <c r="AY767" s="178" t="str">
        <f ca="1">CHOOSE(MATCH(AX:AX,{0,1,15,30,45,60,80000000}),"VACIO","15 y -","15-29","30-44","45-59","60 y +","")</f>
        <v>30-44</v>
      </c>
      <c r="AZ767" s="368" t="s">
        <v>76</v>
      </c>
      <c r="BA767" s="390"/>
      <c r="BB767" s="85" t="str">
        <f ca="1" t="shared" si="73"/>
        <v>No Vigente</v>
      </c>
      <c r="BC767" s="368"/>
      <c r="BD767" s="390">
        <v>43718</v>
      </c>
      <c r="BE767" s="390">
        <v>43831</v>
      </c>
      <c r="BF767" s="252" t="str">
        <f ca="1" t="shared" si="74"/>
        <v>activo</v>
      </c>
      <c r="BG767" s="307"/>
    </row>
    <row r="768" s="129" customFormat="1" ht="15" customHeight="1" spans="1:59">
      <c r="A768" s="256" t="s">
        <v>1992</v>
      </c>
      <c r="B768" s="166" t="s">
        <v>1993</v>
      </c>
      <c r="C768" s="166">
        <v>4050</v>
      </c>
      <c r="D768" s="167">
        <v>19258</v>
      </c>
      <c r="E768" s="175">
        <f ca="1" t="shared" si="75"/>
        <v>43990</v>
      </c>
      <c r="F768" s="176">
        <f ca="1" t="shared" si="71"/>
        <v>24732</v>
      </c>
      <c r="G768" s="177">
        <f ca="1" t="shared" si="72"/>
        <v>67</v>
      </c>
      <c r="H76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68" s="166">
        <v>1</v>
      </c>
      <c r="J768" s="167">
        <v>43721</v>
      </c>
      <c r="K768" s="166" t="s">
        <v>101</v>
      </c>
      <c r="L768" s="166" t="s">
        <v>60</v>
      </c>
      <c r="M768" s="166" t="s">
        <v>124</v>
      </c>
      <c r="N768" s="166" t="s">
        <v>62</v>
      </c>
      <c r="O768" s="166" t="s">
        <v>62</v>
      </c>
      <c r="P768" s="166" t="s">
        <v>65</v>
      </c>
      <c r="Q768" s="166" t="s">
        <v>63</v>
      </c>
      <c r="R768" s="166">
        <v>85</v>
      </c>
      <c r="S768" s="166">
        <v>85.5</v>
      </c>
      <c r="T768" s="143" t="s">
        <v>76</v>
      </c>
      <c r="U768" s="166">
        <v>138</v>
      </c>
      <c r="V768" s="178" t="str">
        <f>CHOOSE(MATCH(U:U,{0,1,140,150,160,800000000}),"VACIO","140 y -","140-150","150-160","&gt;160","")</f>
        <v>140 y -</v>
      </c>
      <c r="W768" s="166">
        <v>90</v>
      </c>
      <c r="X768" s="178" t="str">
        <f>CHOOSE(MATCH(W:W,{0,1,90,120,800000000}),"VACIO","90 y -","90-120","&gt;120","")</f>
        <v>90-120</v>
      </c>
      <c r="Y768" s="166" t="s">
        <v>63</v>
      </c>
      <c r="Z768" s="166" t="s">
        <v>65</v>
      </c>
      <c r="AA768" s="166" t="s">
        <v>63</v>
      </c>
      <c r="AB768" s="166" t="s">
        <v>63</v>
      </c>
      <c r="AC768" s="166" t="s">
        <v>66</v>
      </c>
      <c r="AD768" s="208" t="s">
        <v>73</v>
      </c>
      <c r="AE768" s="228"/>
      <c r="AF768" s="209"/>
      <c r="AG768" s="227" t="s">
        <v>63</v>
      </c>
      <c r="AH768" s="227" t="s">
        <v>259</v>
      </c>
      <c r="AI768" s="228">
        <v>43620</v>
      </c>
      <c r="AJ768" s="229">
        <v>77</v>
      </c>
      <c r="AK768" s="167">
        <v>43860</v>
      </c>
      <c r="AL768" s="166">
        <v>197</v>
      </c>
      <c r="AM768" s="166">
        <v>124</v>
      </c>
      <c r="AN768" s="178" t="str">
        <f>CHOOSE(MATCH(AM:AM,{0,1,100,800000000}),"VACIO","100 y -","100 y +","")</f>
        <v>100 y +</v>
      </c>
      <c r="AO768" s="166">
        <v>47</v>
      </c>
      <c r="AP768" s="166">
        <v>127</v>
      </c>
      <c r="AQ768" s="166"/>
      <c r="AR768" s="178" t="str">
        <f>CHOOSE(MATCH(AQ:AQ,{0,1,7,8,9,12,30}),"VACIO","7 y -","7-8","8-9","9-12","&gt;12","")</f>
        <v>VACIO</v>
      </c>
      <c r="AS768" s="166">
        <v>30</v>
      </c>
      <c r="AT768" s="178" t="str">
        <f>CHOOSE(MATCH(AS:AS,{0,0.1,30,80000000}),"VACIO","30 y -","30 y +","")</f>
        <v>30 y +</v>
      </c>
      <c r="AU768" s="166">
        <v>1</v>
      </c>
      <c r="AV768" s="236"/>
      <c r="AW768" s="178" t="str">
        <f>CHOOSE(MATCH(AV:AV,{0,0.1,30,80000000}),"VACIO","30 y -","30 y +","")</f>
        <v>VACIO</v>
      </c>
      <c r="AX768" s="166">
        <v>77</v>
      </c>
      <c r="AY768" s="178" t="str">
        <f ca="1">CHOOSE(MATCH(AX:AX,{0;1;15;30;45;60;80000000}),"VACIO","15 y -","15-29","30-44","45-59","60 y +","")</f>
        <v>60 y +</v>
      </c>
      <c r="AZ768" s="166" t="s">
        <v>1913</v>
      </c>
      <c r="BA768" s="167"/>
      <c r="BB768" s="247" t="str">
        <f ca="1" t="shared" si="73"/>
        <v>No Vigente</v>
      </c>
      <c r="BC768" s="166"/>
      <c r="BD768" s="167">
        <v>43894</v>
      </c>
      <c r="BE768" s="167">
        <v>44013</v>
      </c>
      <c r="BF768" s="251" t="str">
        <f ca="1" t="shared" si="74"/>
        <v>activo</v>
      </c>
      <c r="BG768" s="208"/>
    </row>
    <row r="769" s="129" customFormat="1" ht="15" customHeight="1" spans="1:59">
      <c r="A769" s="256" t="s">
        <v>1994</v>
      </c>
      <c r="B769" s="166" t="s">
        <v>1995</v>
      </c>
      <c r="C769" s="166">
        <v>4212</v>
      </c>
      <c r="D769" s="167">
        <v>21764</v>
      </c>
      <c r="E769" s="175">
        <f ca="1" t="shared" si="75"/>
        <v>43990</v>
      </c>
      <c r="F769" s="176">
        <f ca="1" t="shared" si="71"/>
        <v>22226</v>
      </c>
      <c r="G769" s="177">
        <f ca="1" t="shared" si="72"/>
        <v>60</v>
      </c>
      <c r="H769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69" s="166">
        <v>1</v>
      </c>
      <c r="J769" s="167">
        <v>43721</v>
      </c>
      <c r="K769" s="166" t="s">
        <v>101</v>
      </c>
      <c r="L769" s="166" t="s">
        <v>70</v>
      </c>
      <c r="M769" s="166"/>
      <c r="N769" s="166" t="s">
        <v>62</v>
      </c>
      <c r="O769" s="166" t="s">
        <v>62</v>
      </c>
      <c r="P769" s="166" t="s">
        <v>63</v>
      </c>
      <c r="Q769" s="166" t="s">
        <v>63</v>
      </c>
      <c r="R769" s="166">
        <v>63</v>
      </c>
      <c r="S769" s="166">
        <v>63</v>
      </c>
      <c r="T769" s="143" t="s">
        <v>85</v>
      </c>
      <c r="U769" s="166">
        <v>142</v>
      </c>
      <c r="V769" s="178" t="str">
        <f>CHOOSE(MATCH(U:U,{0,1,140,150,160,800000000}),"VACIO","140 y -","140-150","150-160","&gt;160","")</f>
        <v>140-150</v>
      </c>
      <c r="W769" s="166">
        <v>90</v>
      </c>
      <c r="X769" s="178" t="str">
        <f>CHOOSE(MATCH(W:W,{0,1,90,120,800000000}),"VACIO","90 y -","90-120","&gt;120","")</f>
        <v>90-120</v>
      </c>
      <c r="Y769" s="166" t="s">
        <v>63</v>
      </c>
      <c r="Z769" s="166" t="s">
        <v>63</v>
      </c>
      <c r="AA769" s="166" t="s">
        <v>65</v>
      </c>
      <c r="AB769" s="166" t="s">
        <v>63</v>
      </c>
      <c r="AC769" s="166" t="s">
        <v>66</v>
      </c>
      <c r="AD769" s="208" t="s">
        <v>73</v>
      </c>
      <c r="AE769" s="228">
        <v>43721</v>
      </c>
      <c r="AF769" s="209" t="s">
        <v>73</v>
      </c>
      <c r="AG769" s="227" t="s">
        <v>63</v>
      </c>
      <c r="AH769" s="227"/>
      <c r="AI769" s="228"/>
      <c r="AJ769" s="229">
        <v>260</v>
      </c>
      <c r="AK769" s="167">
        <v>43588</v>
      </c>
      <c r="AL769" s="166">
        <v>205</v>
      </c>
      <c r="AM769" s="166"/>
      <c r="AN769" s="178" t="str">
        <f>CHOOSE(MATCH(AM:AM,{0,1,100,800000000}),"VACIO","100 y -","100 y +","")</f>
        <v>VACIO</v>
      </c>
      <c r="AO769" s="166"/>
      <c r="AP769" s="166"/>
      <c r="AQ769" s="166"/>
      <c r="AR769" s="178" t="str">
        <f>CHOOSE(MATCH(AQ:AQ,{0,1,7,8,9,12,30}),"VACIO","7 y -","7-8","8-9","9-12","&gt;12","")</f>
        <v>VACIO</v>
      </c>
      <c r="AS769" s="166"/>
      <c r="AT769" s="178" t="str">
        <f>CHOOSE(MATCH(AS:AS,{0,0.1,30,80000000}),"VACIO","30 y -","30 y +","")</f>
        <v>VACIO</v>
      </c>
      <c r="AU769" s="166"/>
      <c r="AV769" s="236"/>
      <c r="AW769" s="178" t="str">
        <f>CHOOSE(MATCH(AV:AV,{0;0.1;30;80000000}),"VACIO","30 y -","30 y +","")</f>
        <v>VACIO</v>
      </c>
      <c r="AX769" s="166"/>
      <c r="AY769" s="178" t="str">
        <f ca="1">CHOOSE(MATCH(AX:AX,{0,1,15,30,45,60,80000000}),"VACIO","15 y -","15-29","30-44","45-59","60 y +","")</f>
        <v>VACIO</v>
      </c>
      <c r="AZ769" s="166"/>
      <c r="BA769" s="167"/>
      <c r="BB769" s="247" t="str">
        <f ca="1" t="shared" si="73"/>
        <v>No Vigente</v>
      </c>
      <c r="BC769" s="166"/>
      <c r="BD769" s="167">
        <v>43721</v>
      </c>
      <c r="BE769" s="167">
        <v>43770</v>
      </c>
      <c r="BF769" s="251" t="str">
        <f ca="1" t="shared" si="74"/>
        <v>activo</v>
      </c>
      <c r="BG769" s="208"/>
    </row>
    <row r="770" s="129" customFormat="1" ht="15" customHeight="1" spans="1:59">
      <c r="A770" s="256" t="s">
        <v>1996</v>
      </c>
      <c r="B770" s="166" t="s">
        <v>1997</v>
      </c>
      <c r="C770" s="166">
        <v>4503</v>
      </c>
      <c r="D770" s="167">
        <v>17877</v>
      </c>
      <c r="E770" s="175">
        <f ca="1" t="shared" si="75"/>
        <v>43990</v>
      </c>
      <c r="F770" s="176">
        <f ca="1" t="shared" si="71"/>
        <v>26113</v>
      </c>
      <c r="G770" s="177">
        <f ca="1" t="shared" si="72"/>
        <v>71</v>
      </c>
      <c r="H770" s="17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770" s="166">
        <v>1</v>
      </c>
      <c r="J770" s="167">
        <v>43707</v>
      </c>
      <c r="K770" s="166" t="s">
        <v>101</v>
      </c>
      <c r="L770" s="166" t="s">
        <v>60</v>
      </c>
      <c r="M770" s="166"/>
      <c r="N770" s="166" t="s">
        <v>62</v>
      </c>
      <c r="O770" s="166" t="s">
        <v>62</v>
      </c>
      <c r="P770" s="166" t="s">
        <v>63</v>
      </c>
      <c r="Q770" s="166" t="s">
        <v>63</v>
      </c>
      <c r="R770" s="166">
        <v>81</v>
      </c>
      <c r="S770" s="166">
        <v>73</v>
      </c>
      <c r="T770" s="143" t="s">
        <v>85</v>
      </c>
      <c r="U770" s="166">
        <v>140</v>
      </c>
      <c r="V770" s="178" t="str">
        <f>CHOOSE(MATCH(U:U,{0,1,140,150,160,800000000}),"VACIO","140 y -","140-150","150-160","&gt;160","")</f>
        <v>140-150</v>
      </c>
      <c r="W770" s="166">
        <v>80</v>
      </c>
      <c r="X770" s="178" t="str">
        <f>CHOOSE(MATCH(W:W,{0,1,90,120,800000000}),"VACIO","90 y -","90-120","&gt;120","")</f>
        <v>90 y -</v>
      </c>
      <c r="Y770" s="166" t="s">
        <v>63</v>
      </c>
      <c r="Z770" s="166" t="s">
        <v>63</v>
      </c>
      <c r="AA770" s="166" t="s">
        <v>65</v>
      </c>
      <c r="AB770" s="166" t="s">
        <v>65</v>
      </c>
      <c r="AC770" s="166" t="s">
        <v>72</v>
      </c>
      <c r="AD770" s="208" t="s">
        <v>67</v>
      </c>
      <c r="AE770" s="228">
        <v>43811</v>
      </c>
      <c r="AF770" s="209" t="s">
        <v>74</v>
      </c>
      <c r="AG770" s="227" t="s">
        <v>63</v>
      </c>
      <c r="AH770" s="227" t="s">
        <v>259</v>
      </c>
      <c r="AI770" s="228">
        <v>43570</v>
      </c>
      <c r="AJ770" s="229">
        <v>92</v>
      </c>
      <c r="AK770" s="167">
        <v>43811</v>
      </c>
      <c r="AL770" s="166">
        <v>204</v>
      </c>
      <c r="AM770" s="166">
        <v>135</v>
      </c>
      <c r="AN770" s="178" t="str">
        <f>CHOOSE(MATCH(AM:AM,{0,1,100,800000000}),"VACIO","100 y -","100 y +","")</f>
        <v>100 y +</v>
      </c>
      <c r="AO770" s="166">
        <v>43</v>
      </c>
      <c r="AP770" s="166">
        <v>128</v>
      </c>
      <c r="AQ770" s="166"/>
      <c r="AR770" s="178" t="str">
        <f>CHOOSE(MATCH(AQ:AQ,{0,1,7,8,9,12,30}),"VACIO","7 y -","7-8","8-9","9-12","&gt;12","")</f>
        <v>VACIO</v>
      </c>
      <c r="AS770" s="166">
        <v>1</v>
      </c>
      <c r="AT770" s="178" t="str">
        <f>CHOOSE(MATCH(AS:AS,{0,0.1,30,80000000}),"VACIO","30 y -","30 y +","")</f>
        <v>30 y -</v>
      </c>
      <c r="AU770" s="166">
        <v>0.8</v>
      </c>
      <c r="AV770" s="236">
        <v>1.62</v>
      </c>
      <c r="AW770" s="178" t="str">
        <f>CHOOSE(MATCH(AV:AV,{0,0.1,30,80000000}),"VACIO","30 y -","30 y +","")</f>
        <v>30 y -</v>
      </c>
      <c r="AX770" s="166">
        <v>90</v>
      </c>
      <c r="AY770" s="178" t="str">
        <f ca="1">CHOOSE(MATCH(AX:AX,{0,1,15,30,45,60,80000000}),"VACIO","15 y -","15-29","30-44","45-59","60 y +","")</f>
        <v>60 y +</v>
      </c>
      <c r="AZ770" s="166" t="s">
        <v>1913</v>
      </c>
      <c r="BA770" s="167"/>
      <c r="BB770" s="247" t="str">
        <f ca="1" t="shared" si="73"/>
        <v>No Vigente</v>
      </c>
      <c r="BC770" s="166"/>
      <c r="BD770" s="167">
        <v>43826</v>
      </c>
      <c r="BE770" s="167">
        <v>43922</v>
      </c>
      <c r="BF770" s="251" t="str">
        <f ca="1" t="shared" si="74"/>
        <v>activo</v>
      </c>
      <c r="BG770" s="208"/>
    </row>
    <row r="771" s="129" customFormat="1" ht="15" customHeight="1" spans="1:59">
      <c r="A771" s="256" t="s">
        <v>1998</v>
      </c>
      <c r="B771" s="166" t="s">
        <v>1999</v>
      </c>
      <c r="C771" s="166">
        <v>6255</v>
      </c>
      <c r="D771" s="167">
        <v>17896</v>
      </c>
      <c r="E771" s="175">
        <f ca="1" t="shared" si="75"/>
        <v>43990</v>
      </c>
      <c r="F771" s="176">
        <f ca="1" t="shared" si="71"/>
        <v>26094</v>
      </c>
      <c r="G771" s="177">
        <f ca="1" t="shared" si="72"/>
        <v>71</v>
      </c>
      <c r="H77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71" s="166">
        <v>1</v>
      </c>
      <c r="J771" s="167">
        <v>43711</v>
      </c>
      <c r="K771" s="166" t="s">
        <v>59</v>
      </c>
      <c r="L771" s="166" t="s">
        <v>102</v>
      </c>
      <c r="M771" s="166" t="s">
        <v>411</v>
      </c>
      <c r="N771" s="166" t="s">
        <v>62</v>
      </c>
      <c r="O771" s="166" t="s">
        <v>62</v>
      </c>
      <c r="P771" s="166" t="s">
        <v>63</v>
      </c>
      <c r="Q771" s="166" t="s">
        <v>63</v>
      </c>
      <c r="R771" s="166">
        <v>87.5</v>
      </c>
      <c r="S771" s="166">
        <v>83</v>
      </c>
      <c r="T771" s="143" t="s">
        <v>64</v>
      </c>
      <c r="U771" s="166">
        <v>130</v>
      </c>
      <c r="V771" s="178" t="str">
        <f>CHOOSE(MATCH(U:U,{0,1,140,150,160,800000000}),"VACIO","140 y -","140-150","150-160","&gt;160","")</f>
        <v>140 y -</v>
      </c>
      <c r="W771" s="166">
        <v>70</v>
      </c>
      <c r="X771" s="178" t="str">
        <f>CHOOSE(MATCH(W:W,{0,1,90,120,800000000}),"VACIO","90 y -","90-120","&gt;120","")</f>
        <v>90 y -</v>
      </c>
      <c r="Y771" s="166" t="s">
        <v>63</v>
      </c>
      <c r="Z771" s="166" t="s">
        <v>63</v>
      </c>
      <c r="AA771" s="166" t="s">
        <v>65</v>
      </c>
      <c r="AB771" s="166" t="s">
        <v>65</v>
      </c>
      <c r="AC771" s="166" t="s">
        <v>72</v>
      </c>
      <c r="AD771" s="208" t="s">
        <v>73</v>
      </c>
      <c r="AE771" s="228">
        <v>43711</v>
      </c>
      <c r="AF771" s="209" t="s">
        <v>74</v>
      </c>
      <c r="AG771" s="227" t="s">
        <v>63</v>
      </c>
      <c r="AH771" s="227" t="s">
        <v>1896</v>
      </c>
      <c r="AI771" s="228">
        <v>43620</v>
      </c>
      <c r="AJ771" s="229">
        <v>209</v>
      </c>
      <c r="AK771" s="167">
        <v>43627</v>
      </c>
      <c r="AL771" s="166">
        <v>193</v>
      </c>
      <c r="AM771" s="166">
        <v>87</v>
      </c>
      <c r="AN771" s="178" t="str">
        <f>CHOOSE(MATCH(AM:AM,{0,1,100,800000000}),"VACIO","100 y -","100 y +","")</f>
        <v>100 y -</v>
      </c>
      <c r="AO771" s="166">
        <v>36</v>
      </c>
      <c r="AP771" s="166">
        <v>253</v>
      </c>
      <c r="AQ771" s="166"/>
      <c r="AR771" s="178" t="str">
        <f>CHOOSE(MATCH(AQ:AQ,{0;1;7;8;9;12;30}),"VACIO","7 y -","7-8","8-9","9-12","&gt;12","")</f>
        <v>VACIO</v>
      </c>
      <c r="AS771" s="166">
        <v>1</v>
      </c>
      <c r="AT771" s="178" t="str">
        <f>CHOOSE(MATCH(AS:AS,{0,0.1,30,80000000}),"VACIO","30 y -","30 y +","")</f>
        <v>30 y -</v>
      </c>
      <c r="AU771" s="166">
        <v>0.9</v>
      </c>
      <c r="AV771" s="236"/>
      <c r="AW771" s="178" t="str">
        <f>CHOOSE(MATCH(AV:AV,{0,0.1,30,80000000}),"VACIO","30 y -","30 y +","")</f>
        <v>VACIO</v>
      </c>
      <c r="AX771" s="166">
        <v>64</v>
      </c>
      <c r="AY771" s="178" t="str">
        <f ca="1">CHOOSE(MATCH(AX:AX,{0,1,15,30,45,60,80000000}),"VACIO","15 y -","15-29","30-44","45-59","60 y +","")</f>
        <v>60 y +</v>
      </c>
      <c r="AZ771" s="166"/>
      <c r="BA771" s="167"/>
      <c r="BB771" s="247" t="str">
        <f ca="1" t="shared" si="73"/>
        <v>No Vigente</v>
      </c>
      <c r="BC771" s="166"/>
      <c r="BD771" s="167">
        <v>43900</v>
      </c>
      <c r="BE771" s="167">
        <v>43922</v>
      </c>
      <c r="BF771" s="251" t="str">
        <f ca="1" t="shared" si="74"/>
        <v>activo</v>
      </c>
      <c r="BG771" s="208"/>
    </row>
    <row r="772" s="129" customFormat="1" ht="15" customHeight="1" spans="1:59">
      <c r="A772" s="256" t="s">
        <v>2000</v>
      </c>
      <c r="B772" s="166" t="s">
        <v>2001</v>
      </c>
      <c r="C772" s="166">
        <v>7562</v>
      </c>
      <c r="D772" s="167">
        <v>27861</v>
      </c>
      <c r="E772" s="175">
        <f ca="1" t="shared" si="75"/>
        <v>43990</v>
      </c>
      <c r="F772" s="176">
        <f ca="1" t="shared" ref="F772:F803" si="76">DATEDIF(D:D,TODAY(),"d")</f>
        <v>16129</v>
      </c>
      <c r="G772" s="177">
        <f ca="1" t="shared" ref="G772:G803" si="77">IF(MONTH(E:E)=MONTH(D772),IF(DAY(E:E)&lt;DAY(D772),YEAR(E:E)-YEAR(D772)-1,YEAR(E:E)-YEAR(D772)),IF(MONTH(E:E)&gt;MONTH(D772),YEAR(E:E)-YEAR(D772),YEAR(E:E)-YEAR(D772)-1))</f>
        <v>44</v>
      </c>
      <c r="H772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772" s="166">
        <v>1</v>
      </c>
      <c r="J772" s="167">
        <v>43735</v>
      </c>
      <c r="K772" s="166" t="s">
        <v>59</v>
      </c>
      <c r="L772" s="166" t="s">
        <v>60</v>
      </c>
      <c r="M772" s="166" t="s">
        <v>149</v>
      </c>
      <c r="N772" s="166" t="s">
        <v>62</v>
      </c>
      <c r="O772" s="166" t="s">
        <v>62</v>
      </c>
      <c r="P772" s="166" t="s">
        <v>63</v>
      </c>
      <c r="Q772" s="166" t="s">
        <v>63</v>
      </c>
      <c r="R772" s="166">
        <v>105.5</v>
      </c>
      <c r="S772" s="166">
        <v>105.5</v>
      </c>
      <c r="T772" s="143" t="s">
        <v>64</v>
      </c>
      <c r="U772" s="166">
        <v>182</v>
      </c>
      <c r="V772" s="178" t="str">
        <f>CHOOSE(MATCH(U:U,{0;1;140;150;160;800000000}),"VACIO","140 y -","140-150","150-160","&gt;160","")</f>
        <v>&gt;160</v>
      </c>
      <c r="W772" s="166">
        <v>120</v>
      </c>
      <c r="X772" s="178" t="str">
        <f>CHOOSE(MATCH(W:W,{0,1,90,120,800000000}),"VACIO","90 y -","90-120","&gt;120","")</f>
        <v>&gt;120</v>
      </c>
      <c r="Y772" s="166" t="s">
        <v>63</v>
      </c>
      <c r="Z772" s="166" t="s">
        <v>65</v>
      </c>
      <c r="AA772" s="166" t="s">
        <v>63</v>
      </c>
      <c r="AB772" s="166" t="s">
        <v>65</v>
      </c>
      <c r="AC772" s="166" t="s">
        <v>72</v>
      </c>
      <c r="AD772" s="208" t="s">
        <v>67</v>
      </c>
      <c r="AE772" s="228"/>
      <c r="AF772" s="209"/>
      <c r="AG772" s="227" t="s">
        <v>63</v>
      </c>
      <c r="AH772" s="227"/>
      <c r="AI772" s="228"/>
      <c r="AJ772" s="229">
        <v>87</v>
      </c>
      <c r="AK772" s="167">
        <v>43699</v>
      </c>
      <c r="AL772" s="166">
        <v>171</v>
      </c>
      <c r="AM772" s="166">
        <v>70</v>
      </c>
      <c r="AN772" s="178" t="str">
        <f>CHOOSE(MATCH(AM:AM,{0,1,100,800000000}),"VACIO","100 y -","100 y +","")</f>
        <v>100 y -</v>
      </c>
      <c r="AO772" s="166">
        <v>50</v>
      </c>
      <c r="AP772" s="166">
        <v>240</v>
      </c>
      <c r="AQ772" s="166"/>
      <c r="AR772" s="178" t="str">
        <f>CHOOSE(MATCH(AQ:AQ,{0,1,7,8,9,12,30}),"VACIO","7 y -","7-8","8-9","9-12","&gt;12","")</f>
        <v>VACIO</v>
      </c>
      <c r="AS772" s="166">
        <v>12</v>
      </c>
      <c r="AT772" s="178" t="str">
        <f>CHOOSE(MATCH(AS:AS,{0,0.1,30,80000000}),"VACIO","30 y -","30 y +","")</f>
        <v>30 y -</v>
      </c>
      <c r="AU772" s="166">
        <v>0.7</v>
      </c>
      <c r="AV772" s="236"/>
      <c r="AW772" s="178" t="str">
        <f>CHOOSE(MATCH(AV:AV,{0,0.1,30,80000000}),"VACIO","30 y -","30 y +","")</f>
        <v>VACIO</v>
      </c>
      <c r="AX772" s="166">
        <v>106</v>
      </c>
      <c r="AY772" s="178" t="str">
        <f ca="1">CHOOSE(MATCH(AX:AX,{0,1,15,30,45,60,80000000}),"VACIO","15 y -","15-29","30-44","45-59","60 y +","")</f>
        <v>60 y +</v>
      </c>
      <c r="AZ772" s="166"/>
      <c r="BA772" s="167"/>
      <c r="BB772" s="247" t="str">
        <f ca="1" t="shared" ref="BB772:BB803" si="78">IF((E:E-BA:BA)&lt;365,"Vigente","No Vigente")</f>
        <v>No Vigente</v>
      </c>
      <c r="BC772" s="166"/>
      <c r="BD772" s="167">
        <v>43735</v>
      </c>
      <c r="BE772" s="167">
        <v>43800</v>
      </c>
      <c r="BF772" s="251" t="str">
        <f ca="1" t="shared" ref="BF772:BF803" si="79">IF((E:E-BE:BE)&lt;395,"activo","pasivo")</f>
        <v>activo</v>
      </c>
      <c r="BG772" s="208"/>
    </row>
    <row r="773" s="129" customFormat="1" ht="15" customHeight="1" spans="1:59">
      <c r="A773" s="256" t="s">
        <v>2002</v>
      </c>
      <c r="B773" s="166" t="s">
        <v>2003</v>
      </c>
      <c r="C773" s="166">
        <v>6034</v>
      </c>
      <c r="D773" s="167">
        <v>15998</v>
      </c>
      <c r="E773" s="175">
        <f ca="1" t="shared" si="75"/>
        <v>43990</v>
      </c>
      <c r="F773" s="176">
        <f ca="1" t="shared" si="76"/>
        <v>27992</v>
      </c>
      <c r="G773" s="177">
        <f ca="1" t="shared" si="77"/>
        <v>76</v>
      </c>
      <c r="H77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773" s="166">
        <v>1</v>
      </c>
      <c r="J773" s="167">
        <v>43717</v>
      </c>
      <c r="K773" s="166" t="s">
        <v>101</v>
      </c>
      <c r="L773" s="166" t="s">
        <v>102</v>
      </c>
      <c r="M773" s="166" t="s">
        <v>2004</v>
      </c>
      <c r="N773" s="166" t="s">
        <v>62</v>
      </c>
      <c r="O773" s="166" t="s">
        <v>62</v>
      </c>
      <c r="P773" s="166" t="s">
        <v>63</v>
      </c>
      <c r="Q773" s="166" t="s">
        <v>65</v>
      </c>
      <c r="R773" s="166">
        <v>62</v>
      </c>
      <c r="S773" s="166">
        <v>62</v>
      </c>
      <c r="T773" s="143" t="s">
        <v>76</v>
      </c>
      <c r="U773" s="166">
        <v>142</v>
      </c>
      <c r="V773" s="178" t="str">
        <f>CHOOSE(MATCH(U:U,{0,1,140,150,160,800000000}),"VACIO","140 y -","140-150","150-160","&gt;160","")</f>
        <v>140-150</v>
      </c>
      <c r="W773" s="166">
        <v>80</v>
      </c>
      <c r="X773" s="178" t="str">
        <f>CHOOSE(MATCH(W:W,{0,1,90,120,800000000}),"VACIO","90 y -","90-120","&gt;120","")</f>
        <v>90 y -</v>
      </c>
      <c r="Y773" s="166" t="s">
        <v>63</v>
      </c>
      <c r="Z773" s="166" t="s">
        <v>65</v>
      </c>
      <c r="AA773" s="166" t="s">
        <v>65</v>
      </c>
      <c r="AB773" s="166" t="s">
        <v>65</v>
      </c>
      <c r="AC773" s="166" t="s">
        <v>72</v>
      </c>
      <c r="AD773" s="208" t="s">
        <v>73</v>
      </c>
      <c r="AE773" s="228">
        <v>43717</v>
      </c>
      <c r="AF773" s="209" t="s">
        <v>73</v>
      </c>
      <c r="AG773" s="227" t="s">
        <v>63</v>
      </c>
      <c r="AH773" s="227" t="s">
        <v>720</v>
      </c>
      <c r="AI773" s="228">
        <v>43713</v>
      </c>
      <c r="AJ773" s="229"/>
      <c r="AK773" s="167"/>
      <c r="AL773" s="166"/>
      <c r="AM773" s="166"/>
      <c r="AN773" s="178" t="str">
        <f>CHOOSE(MATCH(AM:AM,{0,1,100,800000000}),"VACIO","100 y -","100 y +","")</f>
        <v>VACIO</v>
      </c>
      <c r="AO773" s="166"/>
      <c r="AP773" s="166"/>
      <c r="AQ773" s="166"/>
      <c r="AR773" s="178" t="str">
        <f>CHOOSE(MATCH(AQ:AQ,{0,1,7,8,9,12,30}),"VACIO","7 y -","7-8","8-9","9-12","&gt;12","")</f>
        <v>VACIO</v>
      </c>
      <c r="AS773" s="166"/>
      <c r="AT773" s="178" t="str">
        <f>CHOOSE(MATCH(AS:AS,{0,0.1,30,80000000}),"VACIO","30 y -","30 y +","")</f>
        <v>VACIO</v>
      </c>
      <c r="AU773" s="166"/>
      <c r="AV773" s="236"/>
      <c r="AW773" s="178" t="str">
        <f>CHOOSE(MATCH(AV:AV,{0,0.1,30,80000000}),"VACIO","30 y -","30 y +","")</f>
        <v>VACIO</v>
      </c>
      <c r="AX773" s="166"/>
      <c r="AY773" s="178" t="str">
        <f ca="1">CHOOSE(MATCH(AX:AX,{0;1;15;30;45;60;80000000}),"VACIO","15 y -","15-29","30-44","45-59","60 y +","")</f>
        <v>VACIO</v>
      </c>
      <c r="AZ773" s="166"/>
      <c r="BA773" s="167"/>
      <c r="BB773" s="247" t="str">
        <f ca="1" t="shared" si="78"/>
        <v>No Vigente</v>
      </c>
      <c r="BC773" s="166"/>
      <c r="BD773" s="167">
        <v>43717</v>
      </c>
      <c r="BE773" s="167">
        <v>43770</v>
      </c>
      <c r="BF773" s="251" t="str">
        <f ca="1" t="shared" si="79"/>
        <v>activo</v>
      </c>
      <c r="BG773" s="208"/>
    </row>
    <row r="774" s="129" customFormat="1" ht="15" customHeight="1" spans="1:59">
      <c r="A774" s="256" t="s">
        <v>2005</v>
      </c>
      <c r="B774" s="166" t="s">
        <v>2006</v>
      </c>
      <c r="C774" s="166">
        <v>7416</v>
      </c>
      <c r="D774" s="167">
        <v>22675</v>
      </c>
      <c r="E774" s="175">
        <f ca="1" t="shared" si="75"/>
        <v>43990</v>
      </c>
      <c r="F774" s="176">
        <f ca="1" t="shared" si="76"/>
        <v>21315</v>
      </c>
      <c r="G774" s="177">
        <f ca="1" t="shared" si="77"/>
        <v>58</v>
      </c>
      <c r="H77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74" s="166">
        <v>1</v>
      </c>
      <c r="J774" s="167">
        <v>43732</v>
      </c>
      <c r="K774" s="166" t="s">
        <v>101</v>
      </c>
      <c r="L774" s="166" t="s">
        <v>2007</v>
      </c>
      <c r="M774" s="166"/>
      <c r="N774" s="166" t="s">
        <v>62</v>
      </c>
      <c r="O774" s="166" t="s">
        <v>62</v>
      </c>
      <c r="P774" s="166" t="s">
        <v>65</v>
      </c>
      <c r="Q774" s="166" t="s">
        <v>63</v>
      </c>
      <c r="R774" s="166">
        <v>74.5</v>
      </c>
      <c r="S774" s="166">
        <v>74.5</v>
      </c>
      <c r="T774" s="143" t="s">
        <v>71</v>
      </c>
      <c r="U774" s="166">
        <v>130</v>
      </c>
      <c r="V774" s="178" t="str">
        <f>CHOOSE(MATCH(U:U,{0,1,140,150,160,800000000}),"VACIO","140 y -","140-150","150-160","&gt;160","")</f>
        <v>140 y -</v>
      </c>
      <c r="W774" s="166">
        <v>70</v>
      </c>
      <c r="X774" s="178" t="str">
        <f>CHOOSE(MATCH(W:W,{0,1,90,120,800000000}),"VACIO","90 y -","90-120","&gt;120","")</f>
        <v>90 y -</v>
      </c>
      <c r="Y774" s="166" t="s">
        <v>63</v>
      </c>
      <c r="Z774" s="166" t="s">
        <v>63</v>
      </c>
      <c r="AA774" s="166" t="s">
        <v>65</v>
      </c>
      <c r="AB774" s="166" t="s">
        <v>65</v>
      </c>
      <c r="AC774" s="166" t="s">
        <v>72</v>
      </c>
      <c r="AD774" s="208" t="s">
        <v>73</v>
      </c>
      <c r="AE774" s="228"/>
      <c r="AF774" s="209"/>
      <c r="AG774" s="227" t="s">
        <v>63</v>
      </c>
      <c r="AH774" s="227"/>
      <c r="AI774" s="228"/>
      <c r="AJ774" s="229">
        <v>104</v>
      </c>
      <c r="AK774" s="167">
        <v>43732</v>
      </c>
      <c r="AL774" s="166">
        <v>100</v>
      </c>
      <c r="AM774" s="166">
        <v>49</v>
      </c>
      <c r="AN774" s="178" t="str">
        <f>CHOOSE(MATCH(AM:AM,{0,1,100,800000000}),"VACIO","100 y -","100 y +","")</f>
        <v>100 y -</v>
      </c>
      <c r="AO774" s="166">
        <v>39</v>
      </c>
      <c r="AP774" s="166">
        <v>65</v>
      </c>
      <c r="AQ774" s="166"/>
      <c r="AR774" s="178" t="str">
        <f>CHOOSE(MATCH(AQ:AQ,{0,1,7,8,9,12,30}),"VACIO","7 y -","7-8","8-9","9-12","&gt;12","")</f>
        <v>VACIO</v>
      </c>
      <c r="AS774" s="166">
        <v>1</v>
      </c>
      <c r="AT774" s="178" t="str">
        <f>CHOOSE(MATCH(AS:AS,{0;0.1;30;80000000}),"VACIO","30 y -","30 y +","")</f>
        <v>30 y -</v>
      </c>
      <c r="AU774" s="166">
        <v>0.8</v>
      </c>
      <c r="AV774" s="236">
        <v>0.83</v>
      </c>
      <c r="AW774" s="178" t="str">
        <f>CHOOSE(MATCH(AV:AV,{0,0.1,30,80000000}),"VACIO","30 y -","30 y +","")</f>
        <v>30 y -</v>
      </c>
      <c r="AX774" s="166">
        <v>99</v>
      </c>
      <c r="AY774" s="178" t="str">
        <f ca="1">CHOOSE(MATCH(AX:AX,{0,1,15,30,45,60,80000000}),"VACIO","15 y -","15-29","30-44","45-59","60 y +","")</f>
        <v>60 y +</v>
      </c>
      <c r="AZ774" s="166"/>
      <c r="BA774" s="167"/>
      <c r="BB774" s="247" t="str">
        <f ca="1" t="shared" si="78"/>
        <v>No Vigente</v>
      </c>
      <c r="BC774" s="166"/>
      <c r="BD774" s="167">
        <v>43732</v>
      </c>
      <c r="BE774" s="167">
        <v>43891</v>
      </c>
      <c r="BF774" s="251" t="str">
        <f ca="1" t="shared" si="79"/>
        <v>activo</v>
      </c>
      <c r="BG774" s="208"/>
    </row>
    <row r="775" s="129" customFormat="1" ht="15" customHeight="1" spans="1:59">
      <c r="A775" s="256" t="s">
        <v>2008</v>
      </c>
      <c r="B775" s="166" t="s">
        <v>2009</v>
      </c>
      <c r="C775" s="166">
        <v>7380</v>
      </c>
      <c r="D775" s="167">
        <v>26392</v>
      </c>
      <c r="E775" s="175">
        <f ca="1" t="shared" si="75"/>
        <v>43990</v>
      </c>
      <c r="F775" s="176">
        <f ca="1" t="shared" si="76"/>
        <v>17598</v>
      </c>
      <c r="G775" s="177">
        <f ca="1" t="shared" si="77"/>
        <v>48</v>
      </c>
      <c r="H775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75" s="166">
        <v>1</v>
      </c>
      <c r="J775" s="167">
        <v>43714</v>
      </c>
      <c r="K775" s="166" t="s">
        <v>59</v>
      </c>
      <c r="L775" s="166" t="s">
        <v>60</v>
      </c>
      <c r="M775" s="166" t="s">
        <v>2010</v>
      </c>
      <c r="N775" s="166" t="s">
        <v>62</v>
      </c>
      <c r="O775" s="166" t="s">
        <v>62</v>
      </c>
      <c r="P775" s="166" t="s">
        <v>63</v>
      </c>
      <c r="Q775" s="166" t="s">
        <v>63</v>
      </c>
      <c r="R775" s="166">
        <v>98.5</v>
      </c>
      <c r="S775" s="166">
        <v>97.5</v>
      </c>
      <c r="T775" s="143" t="s">
        <v>64</v>
      </c>
      <c r="U775" s="166">
        <v>160</v>
      </c>
      <c r="V775" s="178" t="str">
        <f>CHOOSE(MATCH(U:U,{0,1,140,150,160,800000000}),"VACIO","140 y -","140-150","150-160","&gt;160","")</f>
        <v>&gt;160</v>
      </c>
      <c r="W775" s="166">
        <v>100</v>
      </c>
      <c r="X775" s="178" t="str">
        <f>CHOOSE(MATCH(W:W,{0;1;90;120;800000000}),"VACIO","90 y -","90-120","&gt;120","")</f>
        <v>90-120</v>
      </c>
      <c r="Y775" s="166" t="s">
        <v>63</v>
      </c>
      <c r="Z775" s="166" t="s">
        <v>65</v>
      </c>
      <c r="AA775" s="166" t="s">
        <v>63</v>
      </c>
      <c r="AB775" s="166" t="s">
        <v>65</v>
      </c>
      <c r="AC775" s="166" t="s">
        <v>66</v>
      </c>
      <c r="AD775" s="208" t="s">
        <v>67</v>
      </c>
      <c r="AE775" s="228"/>
      <c r="AF775" s="209"/>
      <c r="AG775" s="227" t="s">
        <v>63</v>
      </c>
      <c r="AH775" s="227"/>
      <c r="AI775" s="228"/>
      <c r="AJ775" s="229">
        <v>99</v>
      </c>
      <c r="AK775" s="167">
        <v>43714</v>
      </c>
      <c r="AL775" s="166">
        <v>211</v>
      </c>
      <c r="AM775" s="166">
        <v>101</v>
      </c>
      <c r="AN775" s="178" t="str">
        <f>CHOOSE(MATCH(AM:AM,{0,1,100,800000000}),"VACIO","100 y -","100 y +","")</f>
        <v>100 y +</v>
      </c>
      <c r="AO775" s="166">
        <v>41</v>
      </c>
      <c r="AP775" s="166">
        <v>344</v>
      </c>
      <c r="AQ775" s="166"/>
      <c r="AR775" s="178" t="str">
        <f>CHOOSE(MATCH(AQ:AQ,{0,1,7,8,9,12,30}),"VACIO","7 y -","7-8","8-9","9-12","&gt;12","")</f>
        <v>VACIO</v>
      </c>
      <c r="AS775" s="166">
        <v>75</v>
      </c>
      <c r="AT775" s="178" t="str">
        <f>CHOOSE(MATCH(AS:AS,{0;0.1;30;80000000}),"VACIO","30 y -","30 y +","")</f>
        <v>30 y +</v>
      </c>
      <c r="AU775" s="166">
        <v>0.7</v>
      </c>
      <c r="AV775" s="236"/>
      <c r="AW775" s="178" t="str">
        <f>CHOOSE(MATCH(AV:AV,{0,0.1,30,80000000}),"VACIO","30 y -","30 y +","")</f>
        <v>VACIO</v>
      </c>
      <c r="AX775" s="166">
        <v>103</v>
      </c>
      <c r="AY775" s="178" t="str">
        <f ca="1">CHOOSE(MATCH(AX:AX,{0,1,15,30,45,60,80000000}),"VACIO","15 y -","15-29","30-44","45-59","60 y +","")</f>
        <v>60 y +</v>
      </c>
      <c r="AZ775" s="166" t="s">
        <v>1913</v>
      </c>
      <c r="BA775" s="167"/>
      <c r="BB775" s="247" t="str">
        <f ca="1" t="shared" si="78"/>
        <v>No Vigente</v>
      </c>
      <c r="BC775" s="166"/>
      <c r="BD775" s="167">
        <v>43894</v>
      </c>
      <c r="BE775" s="167">
        <v>43983</v>
      </c>
      <c r="BF775" s="251" t="str">
        <f ca="1" t="shared" si="79"/>
        <v>activo</v>
      </c>
      <c r="BG775" s="208"/>
    </row>
    <row r="776" s="27" customFormat="1" spans="1:59">
      <c r="A776" s="93" t="s">
        <v>2011</v>
      </c>
      <c r="B776" s="97" t="s">
        <v>2012</v>
      </c>
      <c r="C776" s="97">
        <v>59</v>
      </c>
      <c r="D776" s="98">
        <v>20257</v>
      </c>
      <c r="E776" s="175">
        <f ca="1" t="shared" si="75"/>
        <v>43990</v>
      </c>
      <c r="F776" s="176">
        <f ca="1" t="shared" si="76"/>
        <v>23733</v>
      </c>
      <c r="G776" s="177">
        <f ca="1" t="shared" si="77"/>
        <v>64</v>
      </c>
      <c r="H77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76" s="166">
        <v>1</v>
      </c>
      <c r="J776" s="167">
        <v>40035</v>
      </c>
      <c r="K776" s="107" t="s">
        <v>59</v>
      </c>
      <c r="L776" s="166" t="s">
        <v>1933</v>
      </c>
      <c r="M776" s="107"/>
      <c r="N776" s="416" t="s">
        <v>62</v>
      </c>
      <c r="O776" s="107" t="s">
        <v>62</v>
      </c>
      <c r="P776" s="107" t="s">
        <v>63</v>
      </c>
      <c r="Q776" s="107" t="s">
        <v>63</v>
      </c>
      <c r="R776" s="107">
        <v>67</v>
      </c>
      <c r="S776" s="107">
        <v>68</v>
      </c>
      <c r="T776" s="107" t="s">
        <v>85</v>
      </c>
      <c r="U776" s="107">
        <v>126</v>
      </c>
      <c r="V776" s="178" t="str">
        <f>CHOOSE(MATCH(U:U,{0,1,140,150,160,800000000}),"VACIO","140 y -","140-150","150-160","&gt;160","")</f>
        <v>140 y -</v>
      </c>
      <c r="W776" s="166">
        <v>72</v>
      </c>
      <c r="X776" s="178" t="str">
        <f>CHOOSE(MATCH(W:W,{0,1,90,120,800000000}),"VACIO","90 y -","90-120","&gt;120","")</f>
        <v>90 y -</v>
      </c>
      <c r="Y776" s="359" t="s">
        <v>63</v>
      </c>
      <c r="Z776" s="359" t="s">
        <v>63</v>
      </c>
      <c r="AA776" s="359" t="s">
        <v>65</v>
      </c>
      <c r="AB776" s="359" t="s">
        <v>65</v>
      </c>
      <c r="AC776" s="359" t="s">
        <v>72</v>
      </c>
      <c r="AD776" s="359" t="s">
        <v>67</v>
      </c>
      <c r="AE776" s="112"/>
      <c r="AF776" s="112"/>
      <c r="AG776" s="359" t="s">
        <v>63</v>
      </c>
      <c r="AH776" s="112"/>
      <c r="AI776" s="359"/>
      <c r="AJ776" s="359">
        <v>84</v>
      </c>
      <c r="AK776" s="418">
        <v>43893</v>
      </c>
      <c r="AL776" s="359">
        <v>261</v>
      </c>
      <c r="AM776" s="359">
        <v>158</v>
      </c>
      <c r="AN776" s="178" t="str">
        <f>CHOOSE(MATCH(AM:AM,{0,1,100,800000000}),"VACIO","100 y -","100 y +","")</f>
        <v>100 y +</v>
      </c>
      <c r="AO776" s="359">
        <v>48</v>
      </c>
      <c r="AP776" s="359">
        <v>267</v>
      </c>
      <c r="AQ776" s="112"/>
      <c r="AR776" s="178" t="str">
        <f>CHOOSE(MATCH(AQ:AQ,{0,1,7,8,9,12,30}),"VACIO","7 y -","7-8","8-9","9-12","&gt;12","")</f>
        <v>VACIO</v>
      </c>
      <c r="AS776" s="359">
        <v>1</v>
      </c>
      <c r="AT776" s="178" t="str">
        <f>CHOOSE(MATCH(AS:AS,{0,0.1,30,80000000}),"VACIO","30 y -","30 y +","")</f>
        <v>30 y -</v>
      </c>
      <c r="AU776" s="359">
        <v>0.7</v>
      </c>
      <c r="AV776" s="112"/>
      <c r="AW776" s="178" t="str">
        <f>CHOOSE(MATCH(AV:AV,{0,0.1,30,80000000}),"VACIO","30 y -","30 y +","")</f>
        <v>VACIO</v>
      </c>
      <c r="AX776" s="359">
        <v>92</v>
      </c>
      <c r="AY776" s="178" t="str">
        <f ca="1">CHOOSE(MATCH(AX:AX,{0,1,15,30,45,60,80000000}),"VACIO","15 y -","15-29","30-44","45-59","60 y +","")</f>
        <v>60 y +</v>
      </c>
      <c r="AZ776" s="112"/>
      <c r="BA776" s="112"/>
      <c r="BB776" s="247" t="str">
        <f ca="1" t="shared" si="78"/>
        <v>No Vigente</v>
      </c>
      <c r="BC776" s="112"/>
      <c r="BD776" s="418">
        <v>43893</v>
      </c>
      <c r="BE776" s="420">
        <v>44075</v>
      </c>
      <c r="BF776" s="251" t="str">
        <f ca="1" t="shared" si="79"/>
        <v>activo</v>
      </c>
      <c r="BG776" s="112"/>
    </row>
    <row r="777" s="129" customFormat="1" ht="15" customHeight="1" spans="1:59">
      <c r="A777" s="256" t="s">
        <v>2013</v>
      </c>
      <c r="B777" s="166" t="s">
        <v>2014</v>
      </c>
      <c r="C777" s="166">
        <v>167</v>
      </c>
      <c r="D777" s="167">
        <v>22924</v>
      </c>
      <c r="E777" s="175">
        <f ca="1" t="shared" si="75"/>
        <v>43990</v>
      </c>
      <c r="F777" s="176">
        <f ca="1" t="shared" si="76"/>
        <v>21066</v>
      </c>
      <c r="G777" s="177">
        <f ca="1" t="shared" si="77"/>
        <v>57</v>
      </c>
      <c r="H77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77" s="166">
        <v>1</v>
      </c>
      <c r="J777" s="167">
        <v>42913</v>
      </c>
      <c r="K777" s="166" t="s">
        <v>59</v>
      </c>
      <c r="L777" s="166" t="s">
        <v>1933</v>
      </c>
      <c r="M777" s="166"/>
      <c r="N777" s="166" t="s">
        <v>62</v>
      </c>
      <c r="O777" s="166" t="s">
        <v>62</v>
      </c>
      <c r="P777" s="166" t="s">
        <v>63</v>
      </c>
      <c r="Q777" s="166" t="s">
        <v>63</v>
      </c>
      <c r="R777" s="166">
        <v>78.4</v>
      </c>
      <c r="S777" s="166">
        <v>73.8</v>
      </c>
      <c r="T777" s="143" t="s">
        <v>64</v>
      </c>
      <c r="U777" s="166">
        <v>100</v>
      </c>
      <c r="V777" s="178" t="str">
        <f>CHOOSE(MATCH(U:U,{0,1,140,150,160,800000000}),"VACIO","140 y -","140-150","150-160","&gt;160","")</f>
        <v>140 y -</v>
      </c>
      <c r="W777" s="166">
        <v>70</v>
      </c>
      <c r="X777" s="178" t="str">
        <f>CHOOSE(MATCH(W:W,{0,1,90,120,800000000}),"VACIO","90 y -","90-120","&gt;120","")</f>
        <v>90 y -</v>
      </c>
      <c r="Y777" s="166" t="s">
        <v>63</v>
      </c>
      <c r="Z777" s="166" t="s">
        <v>63</v>
      </c>
      <c r="AA777" s="166" t="s">
        <v>63</v>
      </c>
      <c r="AB777" s="166" t="s">
        <v>65</v>
      </c>
      <c r="AC777" s="166" t="s">
        <v>72</v>
      </c>
      <c r="AD777" s="208" t="s">
        <v>74</v>
      </c>
      <c r="AE777" s="209"/>
      <c r="AF777" s="209"/>
      <c r="AG777" s="227" t="s">
        <v>63</v>
      </c>
      <c r="AH777" s="227"/>
      <c r="AI777" s="209"/>
      <c r="AJ777" s="229">
        <v>99</v>
      </c>
      <c r="AK777" s="167">
        <v>43353</v>
      </c>
      <c r="AL777" s="166">
        <v>220</v>
      </c>
      <c r="AM777" s="166">
        <v>104</v>
      </c>
      <c r="AN777" s="178" t="str">
        <f>CHOOSE(MATCH(AM:AM,{0,1,100,800000000}),"VACIO","100 y -","100 y +","")</f>
        <v>100 y +</v>
      </c>
      <c r="AO777" s="166">
        <v>40</v>
      </c>
      <c r="AP777" s="166">
        <v>379</v>
      </c>
      <c r="AQ777" s="166"/>
      <c r="AR777" s="178" t="str">
        <f>CHOOSE(MATCH(AQ:AQ,{0,1,7,8,9,12,30}),"VACIO","7 y -","7-8","8-9","9-12","&gt;12","")</f>
        <v>VACIO</v>
      </c>
      <c r="AS777" s="166"/>
      <c r="AT777" s="178" t="str">
        <f>CHOOSE(MATCH(AS:AS,{0,0.1,30,80000000}),"VACIO","30 y -","30 y +","")</f>
        <v>VACIO</v>
      </c>
      <c r="AU777" s="166"/>
      <c r="AV777" s="236"/>
      <c r="AW777" s="178" t="str">
        <f>CHOOSE(MATCH(AV:AV,{0;0.1;30;80000000}),"VACIO","30 y -","30 y +","")</f>
        <v>VACIO</v>
      </c>
      <c r="AX777" s="166"/>
      <c r="AY777" s="178" t="str">
        <f ca="1">CHOOSE(MATCH(AX:AX,{0,1,15,30,45,60,80000000}),"VACIO","15 y -","15-29","30-44","45-59","60 y +","")</f>
        <v>VACIO</v>
      </c>
      <c r="AZ777" s="166"/>
      <c r="BA777" s="167"/>
      <c r="BB777" s="247" t="str">
        <f ca="1" t="shared" si="78"/>
        <v>No Vigente</v>
      </c>
      <c r="BC777" s="166"/>
      <c r="BD777" s="167">
        <v>43158</v>
      </c>
      <c r="BE777" s="167">
        <v>43313</v>
      </c>
      <c r="BF777" s="251" t="str">
        <f ca="1" t="shared" si="79"/>
        <v>pasivo</v>
      </c>
      <c r="BG777" s="208"/>
    </row>
    <row r="778" s="129" customFormat="1" ht="15" customHeight="1" spans="1:59">
      <c r="A778" s="256" t="s">
        <v>2015</v>
      </c>
      <c r="B778" s="166" t="s">
        <v>2016</v>
      </c>
      <c r="C778" s="166">
        <v>308</v>
      </c>
      <c r="D778" s="167">
        <v>21400</v>
      </c>
      <c r="E778" s="175">
        <f ca="1" t="shared" si="75"/>
        <v>43990</v>
      </c>
      <c r="F778" s="176">
        <f ca="1" t="shared" si="76"/>
        <v>22590</v>
      </c>
      <c r="G778" s="177">
        <f ca="1" t="shared" si="77"/>
        <v>61</v>
      </c>
      <c r="H778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778" s="166">
        <v>1</v>
      </c>
      <c r="J778" s="167">
        <v>43332</v>
      </c>
      <c r="K778" s="166" t="s">
        <v>59</v>
      </c>
      <c r="L778" s="166" t="s">
        <v>1933</v>
      </c>
      <c r="M778" s="166"/>
      <c r="N778" s="166" t="s">
        <v>62</v>
      </c>
      <c r="O778" s="166" t="s">
        <v>62</v>
      </c>
      <c r="P778" s="166" t="s">
        <v>63</v>
      </c>
      <c r="Q778" s="166" t="s">
        <v>63</v>
      </c>
      <c r="R778" s="166">
        <v>70</v>
      </c>
      <c r="S778" s="166">
        <v>70</v>
      </c>
      <c r="T778" s="143" t="s">
        <v>64</v>
      </c>
      <c r="U778" s="166">
        <v>130</v>
      </c>
      <c r="V778" s="178" t="str">
        <f>CHOOSE(MATCH(U:U,{0,1,140,150,160,800000000}),"VACIO","140 y -","140-150","150-160","&gt;160","")</f>
        <v>140 y -</v>
      </c>
      <c r="W778" s="166">
        <v>70</v>
      </c>
      <c r="X778" s="178" t="str">
        <f>CHOOSE(MATCH(W:W,{0,1,90,120,800000000}),"VACIO","90 y -","90-120","&gt;120","")</f>
        <v>90 y -</v>
      </c>
      <c r="Y778" s="166" t="s">
        <v>63</v>
      </c>
      <c r="Z778" s="166" t="s">
        <v>63</v>
      </c>
      <c r="AA778" s="166" t="s">
        <v>63</v>
      </c>
      <c r="AB778" s="166" t="s">
        <v>65</v>
      </c>
      <c r="AC778" s="166" t="s">
        <v>72</v>
      </c>
      <c r="AD778" s="208" t="s">
        <v>74</v>
      </c>
      <c r="AE778" s="209"/>
      <c r="AF778" s="209"/>
      <c r="AG778" s="227" t="s">
        <v>63</v>
      </c>
      <c r="AH778" s="227"/>
      <c r="AI778" s="209"/>
      <c r="AJ778" s="229"/>
      <c r="AK778" s="167">
        <v>43332</v>
      </c>
      <c r="AL778" s="166">
        <v>232</v>
      </c>
      <c r="AM778" s="166">
        <v>153</v>
      </c>
      <c r="AN778" s="178" t="str">
        <f>CHOOSE(MATCH(AM:AM,{0,1,100,800000000}),"VACIO","100 y -","100 y +","")</f>
        <v>100 y +</v>
      </c>
      <c r="AO778" s="166">
        <v>41</v>
      </c>
      <c r="AP778" s="166">
        <v>189</v>
      </c>
      <c r="AQ778" s="166"/>
      <c r="AR778" s="178" t="str">
        <f>CHOOSE(MATCH(AQ:AQ,{0,1,7,8,9,12,30}),"VACIO","7 y -","7-8","8-9","9-12","&gt;12","")</f>
        <v>VACIO</v>
      </c>
      <c r="AS778" s="166"/>
      <c r="AT778" s="178" t="str">
        <f>CHOOSE(MATCH(AS:AS,{0,0.1,30,80000000}),"VACIO","30 y -","30 y +","")</f>
        <v>VACIO</v>
      </c>
      <c r="AU778" s="166"/>
      <c r="AV778" s="236"/>
      <c r="AW778" s="178" t="str">
        <f>CHOOSE(MATCH(AV:AV,{0,0.1,30,80000000}),"VACIO","30 y -","30 y +","")</f>
        <v>VACIO</v>
      </c>
      <c r="AX778" s="166"/>
      <c r="AY778" s="178" t="str">
        <f ca="1">CHOOSE(MATCH(AX:AX,{0,1,15,30,45,60,80000000}),"VACIO","15 y -","15-29","30-44","45-59","60 y +","")</f>
        <v>VACIO</v>
      </c>
      <c r="AZ778" s="166"/>
      <c r="BA778" s="167"/>
      <c r="BB778" s="247" t="str">
        <f ca="1" t="shared" si="78"/>
        <v>No Vigente</v>
      </c>
      <c r="BC778" s="166"/>
      <c r="BD778" s="167">
        <v>43332</v>
      </c>
      <c r="BE778" s="167">
        <v>43374</v>
      </c>
      <c r="BF778" s="251" t="str">
        <f ca="1" t="shared" si="79"/>
        <v>pasivo</v>
      </c>
      <c r="BG778" s="208"/>
    </row>
    <row r="779" s="129" customFormat="1" ht="15" customHeight="1" spans="1:59">
      <c r="A779" s="256" t="s">
        <v>2017</v>
      </c>
      <c r="B779" s="166" t="s">
        <v>2018</v>
      </c>
      <c r="C779" s="166">
        <v>380</v>
      </c>
      <c r="D779" s="167">
        <v>23801</v>
      </c>
      <c r="E779" s="175">
        <f ca="1" t="shared" si="75"/>
        <v>43990</v>
      </c>
      <c r="F779" s="176">
        <f ca="1" t="shared" si="76"/>
        <v>20189</v>
      </c>
      <c r="G779" s="177">
        <f ca="1" t="shared" si="77"/>
        <v>55</v>
      </c>
      <c r="H779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779" s="166">
        <v>1</v>
      </c>
      <c r="J779" s="167">
        <v>42296</v>
      </c>
      <c r="K779" s="166" t="s">
        <v>59</v>
      </c>
      <c r="L779" s="166" t="s">
        <v>1933</v>
      </c>
      <c r="M779" s="166"/>
      <c r="N779" s="166" t="s">
        <v>62</v>
      </c>
      <c r="O779" s="166" t="s">
        <v>62</v>
      </c>
      <c r="P779" s="166" t="s">
        <v>63</v>
      </c>
      <c r="Q779" s="166" t="s">
        <v>63</v>
      </c>
      <c r="R779" s="166">
        <v>101</v>
      </c>
      <c r="S779" s="166">
        <v>101</v>
      </c>
      <c r="T779" s="143" t="s">
        <v>64</v>
      </c>
      <c r="U779" s="166">
        <v>114</v>
      </c>
      <c r="V779" s="178" t="str">
        <f>CHOOSE(MATCH(U:U,{0;1;140;150;160;800000000}),"VACIO","140 y -","140-150","150-160","&gt;160","")</f>
        <v>140 y -</v>
      </c>
      <c r="W779" s="166">
        <v>70</v>
      </c>
      <c r="X779" s="178" t="str">
        <f>CHOOSE(MATCH(W:W,{0,1,90,120,800000000}),"VACIO","90 y -","90-120","&gt;120","")</f>
        <v>90 y -</v>
      </c>
      <c r="Y779" s="166" t="s">
        <v>63</v>
      </c>
      <c r="Z779" s="166" t="s">
        <v>63</v>
      </c>
      <c r="AA779" s="166" t="s">
        <v>63</v>
      </c>
      <c r="AB779" s="166" t="s">
        <v>63</v>
      </c>
      <c r="AC779" s="166" t="s">
        <v>72</v>
      </c>
      <c r="AD779" s="208" t="s">
        <v>67</v>
      </c>
      <c r="AE779" s="209"/>
      <c r="AF779" s="209"/>
      <c r="AG779" s="227" t="s">
        <v>63</v>
      </c>
      <c r="AH779" s="227"/>
      <c r="AI779" s="209"/>
      <c r="AJ779" s="229">
        <v>88</v>
      </c>
      <c r="AK779" s="167">
        <v>43306</v>
      </c>
      <c r="AL779" s="166">
        <v>168</v>
      </c>
      <c r="AM779" s="166">
        <v>47</v>
      </c>
      <c r="AN779" s="178" t="str">
        <f>CHOOSE(MATCH(AM:AM,{0,1,100,800000000}),"VACIO","100 y -","100 y +","")</f>
        <v>100 y -</v>
      </c>
      <c r="AO779" s="166">
        <v>95</v>
      </c>
      <c r="AP779" s="166">
        <v>120</v>
      </c>
      <c r="AQ779" s="166"/>
      <c r="AR779" s="178" t="str">
        <f>CHOOSE(MATCH(AQ:AQ,{0,1,7,8,9,12,30}),"VACIO","7 y -","7-8","8-9","9-12","&gt;12","")</f>
        <v>VACIO</v>
      </c>
      <c r="AS779" s="166"/>
      <c r="AT779" s="178" t="str">
        <f>CHOOSE(MATCH(AS:AS,{0,0.1,30,80000000}),"VACIO","30 y -","30 y +","")</f>
        <v>VACIO</v>
      </c>
      <c r="AU779" s="166"/>
      <c r="AV779" s="236"/>
      <c r="AW779" s="178" t="str">
        <f>CHOOSE(MATCH(AV:AV,{0,0.1,30,80000000}),"VACIO","30 y -","30 y +","")</f>
        <v>VACIO</v>
      </c>
      <c r="AX779" s="166"/>
      <c r="AY779" s="178" t="str">
        <f ca="1">CHOOSE(MATCH(AX:AX,{0,1,15,30,45,60,80000000}),"VACIO","15 y -","15-29","30-44","45-59","60 y +","")</f>
        <v>VACIO</v>
      </c>
      <c r="AZ779" s="166"/>
      <c r="BA779" s="167"/>
      <c r="BB779" s="247" t="str">
        <f ca="1" t="shared" si="78"/>
        <v>No Vigente</v>
      </c>
      <c r="BC779" s="166"/>
      <c r="BD779" s="167">
        <v>43340</v>
      </c>
      <c r="BE779" s="167">
        <v>43466</v>
      </c>
      <c r="BF779" s="251" t="str">
        <f ca="1" t="shared" si="79"/>
        <v>pasivo</v>
      </c>
      <c r="BG779" s="208"/>
    </row>
    <row r="780" s="129" customFormat="1" ht="15" customHeight="1" spans="1:59">
      <c r="A780" s="256" t="s">
        <v>2019</v>
      </c>
      <c r="B780" s="166" t="s">
        <v>2020</v>
      </c>
      <c r="C780" s="166">
        <v>3308</v>
      </c>
      <c r="D780" s="167">
        <v>23576</v>
      </c>
      <c r="E780" s="175">
        <f ca="1" t="shared" si="75"/>
        <v>43990</v>
      </c>
      <c r="F780" s="176">
        <f ca="1" t="shared" si="76"/>
        <v>20414</v>
      </c>
      <c r="G780" s="177">
        <f ca="1" t="shared" si="77"/>
        <v>55</v>
      </c>
      <c r="H780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80" s="166">
        <v>1</v>
      </c>
      <c r="J780" s="167">
        <v>43496</v>
      </c>
      <c r="K780" s="166" t="s">
        <v>59</v>
      </c>
      <c r="L780" s="166" t="s">
        <v>1933</v>
      </c>
      <c r="M780" s="166" t="s">
        <v>2021</v>
      </c>
      <c r="N780" s="166" t="s">
        <v>62</v>
      </c>
      <c r="O780" s="166" t="s">
        <v>62</v>
      </c>
      <c r="P780" s="166" t="s">
        <v>63</v>
      </c>
      <c r="Q780" s="166" t="s">
        <v>63</v>
      </c>
      <c r="R780" s="166">
        <v>91</v>
      </c>
      <c r="S780" s="166">
        <v>91</v>
      </c>
      <c r="T780" s="143" t="s">
        <v>64</v>
      </c>
      <c r="U780" s="166">
        <v>133</v>
      </c>
      <c r="V780" s="178" t="str">
        <f>CHOOSE(MATCH(U:U,{0,1,140,150,160,800000000}),"VACIO","140 y -","140-150","150-160","&gt;160","")</f>
        <v>140 y -</v>
      </c>
      <c r="W780" s="166">
        <v>76</v>
      </c>
      <c r="X780" s="178" t="str">
        <f>CHOOSE(MATCH(W:W,{0,1,90,120,800000000}),"VACIO","90 y -","90-120","&gt;120","")</f>
        <v>90 y -</v>
      </c>
      <c r="Y780" s="166" t="s">
        <v>63</v>
      </c>
      <c r="Z780" s="166" t="s">
        <v>63</v>
      </c>
      <c r="AA780" s="166" t="s">
        <v>63</v>
      </c>
      <c r="AB780" s="166" t="s">
        <v>65</v>
      </c>
      <c r="AC780" s="166" t="s">
        <v>66</v>
      </c>
      <c r="AD780" s="208" t="s">
        <v>74</v>
      </c>
      <c r="AE780" s="209"/>
      <c r="AF780" s="209"/>
      <c r="AG780" s="227" t="s">
        <v>63</v>
      </c>
      <c r="AH780" s="227"/>
      <c r="AI780" s="209"/>
      <c r="AJ780" s="229">
        <v>114</v>
      </c>
      <c r="AK780" s="167">
        <v>43696</v>
      </c>
      <c r="AL780" s="166">
        <v>180</v>
      </c>
      <c r="AM780" s="166">
        <v>86</v>
      </c>
      <c r="AN780" s="178" t="str">
        <f>CHOOSE(MATCH(AM:AM,{0,1,100,800000000}),"VACIO","100 y -","100 y +","")</f>
        <v>100 y -</v>
      </c>
      <c r="AO780" s="166">
        <v>71</v>
      </c>
      <c r="AP780" s="166">
        <v>115</v>
      </c>
      <c r="AQ780" s="166"/>
      <c r="AR780" s="178" t="str">
        <f>CHOOSE(MATCH(AQ:AQ,{0,1,7,8,9,12,30}),"VACIO","7 y -","7-8","8-9","9-12","&gt;12","")</f>
        <v>VACIO</v>
      </c>
      <c r="AS780" s="166"/>
      <c r="AT780" s="178" t="str">
        <f>CHOOSE(MATCH(AS:AS,{0,0.1,30,80000000}),"VACIO","30 y -","30 y +","")</f>
        <v>VACIO</v>
      </c>
      <c r="AU780" s="166">
        <v>0.7</v>
      </c>
      <c r="AV780" s="236"/>
      <c r="AW780" s="178" t="str">
        <f>CHOOSE(MATCH(AV:AV,{0,0.1,30,80000000}),"VACIO","30 y -","30 y +","")</f>
        <v>VACIO</v>
      </c>
      <c r="AX780" s="166">
        <v>71</v>
      </c>
      <c r="AY780" s="178" t="str">
        <f ca="1">CHOOSE(MATCH(AX:AX,{0,1,15,30,45,60,80000000}),"VACIO","15 y -","15-29","30-44","45-59","60 y +","")</f>
        <v>60 y +</v>
      </c>
      <c r="AZ780" s="166"/>
      <c r="BA780" s="167"/>
      <c r="BB780" s="247" t="str">
        <f ca="1" t="shared" si="78"/>
        <v>No Vigente</v>
      </c>
      <c r="BC780" s="166"/>
      <c r="BD780" s="167">
        <v>43696</v>
      </c>
      <c r="BE780" s="167">
        <v>43862</v>
      </c>
      <c r="BF780" s="251" t="str">
        <f ca="1" t="shared" si="79"/>
        <v>activo</v>
      </c>
      <c r="BG780" s="208"/>
    </row>
    <row r="781" s="129" customFormat="1" ht="15" customHeight="1" spans="1:59">
      <c r="A781" s="256" t="s">
        <v>2022</v>
      </c>
      <c r="B781" s="166" t="s">
        <v>2023</v>
      </c>
      <c r="C781" s="166">
        <v>556</v>
      </c>
      <c r="D781" s="167">
        <v>25816</v>
      </c>
      <c r="E781" s="175">
        <f ca="1" t="shared" si="75"/>
        <v>43990</v>
      </c>
      <c r="F781" s="176">
        <f ca="1" t="shared" si="76"/>
        <v>18174</v>
      </c>
      <c r="G781" s="177">
        <f ca="1" t="shared" si="77"/>
        <v>49</v>
      </c>
      <c r="H781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81" s="166">
        <v>1</v>
      </c>
      <c r="J781" s="167">
        <v>43661</v>
      </c>
      <c r="K781" s="166" t="s">
        <v>59</v>
      </c>
      <c r="L781" s="166" t="s">
        <v>1933</v>
      </c>
      <c r="M781" s="166"/>
      <c r="N781" s="166" t="s">
        <v>62</v>
      </c>
      <c r="O781" s="166" t="s">
        <v>62</v>
      </c>
      <c r="P781" s="166" t="s">
        <v>63</v>
      </c>
      <c r="Q781" s="166" t="s">
        <v>63</v>
      </c>
      <c r="R781" s="166">
        <v>99.8</v>
      </c>
      <c r="S781" s="166">
        <v>99.8</v>
      </c>
      <c r="T781" s="143" t="s">
        <v>64</v>
      </c>
      <c r="U781" s="166">
        <v>130</v>
      </c>
      <c r="V781" s="178" t="str">
        <f>CHOOSE(MATCH(U:U,{0,1,140,150,160,800000000}),"VACIO","140 y -","140-150","150-160","&gt;160","")</f>
        <v>140 y -</v>
      </c>
      <c r="W781" s="166">
        <v>88</v>
      </c>
      <c r="X781" s="178" t="str">
        <f>CHOOSE(MATCH(W:W,{0,1,90,120,800000000}),"VACIO","90 y -","90-120","&gt;120","")</f>
        <v>90 y -</v>
      </c>
      <c r="Y781" s="166" t="s">
        <v>63</v>
      </c>
      <c r="Z781" s="166" t="s">
        <v>63</v>
      </c>
      <c r="AA781" s="166" t="s">
        <v>63</v>
      </c>
      <c r="AB781" s="166" t="s">
        <v>65</v>
      </c>
      <c r="AC781" s="166" t="s">
        <v>72</v>
      </c>
      <c r="AD781" s="208" t="s">
        <v>67</v>
      </c>
      <c r="AE781" s="209"/>
      <c r="AF781" s="209"/>
      <c r="AG781" s="227" t="s">
        <v>63</v>
      </c>
      <c r="AH781" s="227"/>
      <c r="AI781" s="209"/>
      <c r="AJ781" s="229">
        <v>99</v>
      </c>
      <c r="AK781" s="167">
        <v>43661</v>
      </c>
      <c r="AL781" s="166">
        <v>233</v>
      </c>
      <c r="AM781" s="166">
        <v>131</v>
      </c>
      <c r="AN781" s="178" t="str">
        <f>CHOOSE(MATCH(AM:AM,{0,1,100,800000000}),"VACIO","100 y -","100 y +","")</f>
        <v>100 y +</v>
      </c>
      <c r="AO781" s="166">
        <v>55</v>
      </c>
      <c r="AP781" s="166">
        <v>227</v>
      </c>
      <c r="AQ781" s="166"/>
      <c r="AR781" s="178" t="str">
        <f>CHOOSE(MATCH(AQ:AQ,{0;1;7;8;9;12;30}),"VACIO","7 y -","7-8","8-9","9-12","&gt;12","")</f>
        <v>VACIO</v>
      </c>
      <c r="AS781" s="166"/>
      <c r="AT781" s="178" t="str">
        <f>CHOOSE(MATCH(AS:AS,{0,0.1,30,80000000}),"VACIO","30 y -","30 y +","")</f>
        <v>VACIO</v>
      </c>
      <c r="AU781" s="166"/>
      <c r="AV781" s="236"/>
      <c r="AW781" s="178" t="str">
        <f>CHOOSE(MATCH(AV:AV,{0,0.1,30,80000000}),"VACIO","30 y -","30 y +","")</f>
        <v>VACIO</v>
      </c>
      <c r="AX781" s="166"/>
      <c r="AY781" s="178" t="str">
        <f ca="1">CHOOSE(MATCH(AX:AX,{0,1,15,30,45,60,80000000}),"VACIO","15 y -","15-29","30-44","45-59","60 y +","")</f>
        <v>VACIO</v>
      </c>
      <c r="AZ781" s="166"/>
      <c r="BA781" s="167"/>
      <c r="BB781" s="247" t="str">
        <f ca="1" t="shared" si="78"/>
        <v>No Vigente</v>
      </c>
      <c r="BC781" s="166"/>
      <c r="BD781" s="167">
        <v>43661</v>
      </c>
      <c r="BE781" s="167">
        <v>43800</v>
      </c>
      <c r="BF781" s="251" t="str">
        <f ca="1" t="shared" si="79"/>
        <v>activo</v>
      </c>
      <c r="BG781" s="208"/>
    </row>
    <row r="782" s="129" customFormat="1" ht="15" customHeight="1" spans="1:59">
      <c r="A782" s="256" t="s">
        <v>2024</v>
      </c>
      <c r="B782" s="166" t="s">
        <v>2025</v>
      </c>
      <c r="C782" s="166">
        <v>356</v>
      </c>
      <c r="D782" s="167">
        <v>22417</v>
      </c>
      <c r="E782" s="175">
        <f ca="1" t="shared" si="75"/>
        <v>43990</v>
      </c>
      <c r="F782" s="176">
        <f ca="1" t="shared" si="76"/>
        <v>21573</v>
      </c>
      <c r="G782" s="177">
        <f ca="1" t="shared" si="77"/>
        <v>59</v>
      </c>
      <c r="H78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82" s="166">
        <v>1</v>
      </c>
      <c r="J782" s="167">
        <v>43684</v>
      </c>
      <c r="K782" s="166" t="s">
        <v>59</v>
      </c>
      <c r="L782" s="166" t="s">
        <v>1933</v>
      </c>
      <c r="M782" s="166" t="s">
        <v>2026</v>
      </c>
      <c r="N782" s="166" t="s">
        <v>62</v>
      </c>
      <c r="O782" s="166" t="s">
        <v>89</v>
      </c>
      <c r="P782" s="166" t="s">
        <v>63</v>
      </c>
      <c r="Q782" s="166" t="s">
        <v>63</v>
      </c>
      <c r="R782" s="166">
        <v>67</v>
      </c>
      <c r="S782" s="166">
        <v>69.5</v>
      </c>
      <c r="T782" s="143" t="s">
        <v>85</v>
      </c>
      <c r="U782" s="166">
        <v>140</v>
      </c>
      <c r="V782" s="178" t="str">
        <f>CHOOSE(MATCH(U:U,{0,1,140,150,160,800000000}),"VACIO","140 y -","140-150","150-160","&gt;160","")</f>
        <v>140-150</v>
      </c>
      <c r="W782" s="166">
        <v>76</v>
      </c>
      <c r="X782" s="178" t="str">
        <f>CHOOSE(MATCH(W:W,{0,1,90,120,800000000}),"VACIO","90 y -","90-120","&gt;120","")</f>
        <v>90 y -</v>
      </c>
      <c r="Y782" s="166" t="s">
        <v>63</v>
      </c>
      <c r="Z782" s="166" t="s">
        <v>63</v>
      </c>
      <c r="AA782" s="166" t="s">
        <v>63</v>
      </c>
      <c r="AB782" s="166" t="s">
        <v>63</v>
      </c>
      <c r="AC782" s="166" t="s">
        <v>72</v>
      </c>
      <c r="AD782" s="208" t="s">
        <v>74</v>
      </c>
      <c r="AE782" s="209"/>
      <c r="AF782" s="209"/>
      <c r="AG782" s="227" t="s">
        <v>63</v>
      </c>
      <c r="AH782" s="227"/>
      <c r="AI782" s="209"/>
      <c r="AJ782" s="229">
        <v>94</v>
      </c>
      <c r="AK782" s="167">
        <v>43886</v>
      </c>
      <c r="AL782" s="166">
        <v>238</v>
      </c>
      <c r="AM782" s="166">
        <v>136</v>
      </c>
      <c r="AN782" s="178" t="str">
        <f>CHOOSE(MATCH(AM:AM,{0,1,100,800000000}),"VACIO","100 y -","100 y +","")</f>
        <v>100 y +</v>
      </c>
      <c r="AO782" s="166">
        <v>58</v>
      </c>
      <c r="AP782" s="166">
        <v>218</v>
      </c>
      <c r="AQ782" s="166">
        <v>6</v>
      </c>
      <c r="AR782" s="178" t="str">
        <f>CHOOSE(MATCH(AQ:AQ,{0,1,7,8,9,12,30}),"VACIO","7 y -","7-8","8-9","9-12","&gt;12","")</f>
        <v>7 y -</v>
      </c>
      <c r="AS782" s="166"/>
      <c r="AT782" s="178" t="str">
        <f>CHOOSE(MATCH(AS:AS,{0,0.1,30,80000000}),"VACIO","30 y -","30 y +","")</f>
        <v>VACIO</v>
      </c>
      <c r="AU782" s="166"/>
      <c r="AV782" s="236"/>
      <c r="AW782" s="178" t="str">
        <f>CHOOSE(MATCH(AV:AV,{0,0.1,30,80000000}),"VACIO","30 y -","30 y +","")</f>
        <v>VACIO</v>
      </c>
      <c r="AX782" s="166"/>
      <c r="AY782" s="178" t="str">
        <f ca="1">CHOOSE(MATCH(AX:AX,{0,1,15,30,45,60,80000000}),"VACIO","15 y -","15-29","30-44","45-59","60 y +","")</f>
        <v>VACIO</v>
      </c>
      <c r="AZ782" s="166"/>
      <c r="BA782" s="167"/>
      <c r="BB782" s="247" t="str">
        <f ca="1" t="shared" si="78"/>
        <v>No Vigente</v>
      </c>
      <c r="BC782" s="166"/>
      <c r="BD782" s="167">
        <v>43886</v>
      </c>
      <c r="BE782" s="167">
        <v>44044</v>
      </c>
      <c r="BF782" s="251" t="str">
        <f ca="1" t="shared" si="79"/>
        <v>activo</v>
      </c>
      <c r="BG782" s="208"/>
    </row>
    <row r="783" s="129" customFormat="1" ht="15" customHeight="1" spans="1:59">
      <c r="A783" s="256" t="s">
        <v>2027</v>
      </c>
      <c r="B783" s="166" t="s">
        <v>2028</v>
      </c>
      <c r="C783" s="166">
        <v>754</v>
      </c>
      <c r="D783" s="167">
        <v>21269</v>
      </c>
      <c r="E783" s="175">
        <f ca="1" t="shared" si="75"/>
        <v>43990</v>
      </c>
      <c r="F783" s="176">
        <f ca="1" t="shared" si="76"/>
        <v>22721</v>
      </c>
      <c r="G783" s="177">
        <f ca="1" t="shared" si="77"/>
        <v>62</v>
      </c>
      <c r="H783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783" s="166">
        <v>1</v>
      </c>
      <c r="J783" s="167">
        <v>39923</v>
      </c>
      <c r="K783" s="166" t="s">
        <v>59</v>
      </c>
      <c r="L783" s="166" t="s">
        <v>1933</v>
      </c>
      <c r="M783" s="166"/>
      <c r="N783" s="166" t="s">
        <v>62</v>
      </c>
      <c r="O783" s="166" t="s">
        <v>62</v>
      </c>
      <c r="P783" s="166" t="s">
        <v>63</v>
      </c>
      <c r="Q783" s="166" t="s">
        <v>63</v>
      </c>
      <c r="R783" s="166">
        <v>49.5</v>
      </c>
      <c r="S783" s="166">
        <v>53</v>
      </c>
      <c r="T783" s="143" t="s">
        <v>85</v>
      </c>
      <c r="U783" s="166">
        <v>100</v>
      </c>
      <c r="V783" s="178" t="str">
        <f>CHOOSE(MATCH(U:U,{0;1;140;150;160;800000000}),"VACIO","140 y -","140-150","150-160","&gt;160","")</f>
        <v>140 y -</v>
      </c>
      <c r="W783" s="166">
        <v>64</v>
      </c>
      <c r="X783" s="178" t="str">
        <f>CHOOSE(MATCH(W:W,{0,1,90,120,800000000}),"VACIO","90 y -","90-120","&gt;120","")</f>
        <v>90 y -</v>
      </c>
      <c r="Y783" s="166" t="s">
        <v>63</v>
      </c>
      <c r="Z783" s="166" t="s">
        <v>63</v>
      </c>
      <c r="AA783" s="166" t="s">
        <v>65</v>
      </c>
      <c r="AB783" s="166" t="s">
        <v>65</v>
      </c>
      <c r="AC783" s="166" t="s">
        <v>66</v>
      </c>
      <c r="AD783" s="208" t="s">
        <v>67</v>
      </c>
      <c r="AE783" s="209"/>
      <c r="AF783" s="209"/>
      <c r="AG783" s="227" t="s">
        <v>63</v>
      </c>
      <c r="AH783" s="227"/>
      <c r="AI783" s="209"/>
      <c r="AJ783" s="229">
        <v>98</v>
      </c>
      <c r="AK783" s="167">
        <v>43214</v>
      </c>
      <c r="AL783" s="166">
        <v>323</v>
      </c>
      <c r="AM783" s="166">
        <v>84</v>
      </c>
      <c r="AN783" s="178" t="str">
        <f>CHOOSE(MATCH(AM:AM,{0,1,100,800000000}),"VACIO","100 y -","100 y +","")</f>
        <v>100 y -</v>
      </c>
      <c r="AO783" s="166">
        <v>37</v>
      </c>
      <c r="AP783" s="166">
        <v>107</v>
      </c>
      <c r="AQ783" s="166"/>
      <c r="AR783" s="178" t="str">
        <f>CHOOSE(MATCH(AQ:AQ,{0,1,7,8,9,12,30}),"VACIO","7 y -","7-8","8-9","9-12","&gt;12","")</f>
        <v>VACIO</v>
      </c>
      <c r="AS783" s="166"/>
      <c r="AT783" s="178" t="str">
        <f>CHOOSE(MATCH(AS:AS,{0;0.1;30;80000000}),"VACIO","30 y -","30 y +","")</f>
        <v>VACIO</v>
      </c>
      <c r="AU783" s="166"/>
      <c r="AV783" s="236"/>
      <c r="AW783" s="178" t="str">
        <f>CHOOSE(MATCH(AV:AV,{0;0.1;30;80000000}),"VACIO","30 y -","30 y +","")</f>
        <v>VACIO</v>
      </c>
      <c r="AX783" s="166">
        <v>94</v>
      </c>
      <c r="AY783" s="178" t="str">
        <f ca="1">CHOOSE(MATCH(AX:AX,{0,1,15,30,45,60,80000000}),"VACIO","15 y -","15-29","30-44","45-59","60 y +","")</f>
        <v>60 y +</v>
      </c>
      <c r="AZ783" s="166"/>
      <c r="BA783" s="167"/>
      <c r="BB783" s="247" t="str">
        <f ca="1" t="shared" si="78"/>
        <v>No Vigente</v>
      </c>
      <c r="BC783" s="166"/>
      <c r="BD783" s="167">
        <v>43850</v>
      </c>
      <c r="BE783" s="167">
        <v>43862</v>
      </c>
      <c r="BF783" s="251" t="str">
        <f ca="1" t="shared" si="79"/>
        <v>activo</v>
      </c>
      <c r="BG783" s="208"/>
    </row>
    <row r="784" s="129" customFormat="1" ht="15" customHeight="1" spans="1:59">
      <c r="A784" s="256" t="s">
        <v>2029</v>
      </c>
      <c r="B784" s="166" t="s">
        <v>2030</v>
      </c>
      <c r="C784" s="166">
        <v>407</v>
      </c>
      <c r="D784" s="167">
        <v>24563</v>
      </c>
      <c r="E784" s="175">
        <f ca="1" t="shared" si="75"/>
        <v>43990</v>
      </c>
      <c r="F784" s="176">
        <f ca="1" t="shared" si="76"/>
        <v>19427</v>
      </c>
      <c r="G784" s="177">
        <f ca="1" t="shared" si="77"/>
        <v>53</v>
      </c>
      <c r="H784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784" s="166">
        <v>1</v>
      </c>
      <c r="J784" s="167">
        <v>43714</v>
      </c>
      <c r="K784" s="166" t="s">
        <v>59</v>
      </c>
      <c r="L784" s="166" t="s">
        <v>1933</v>
      </c>
      <c r="M784" s="166"/>
      <c r="N784" s="166" t="s">
        <v>62</v>
      </c>
      <c r="O784" s="166" t="s">
        <v>62</v>
      </c>
      <c r="P784" s="166" t="s">
        <v>63</v>
      </c>
      <c r="Q784" s="166" t="s">
        <v>62</v>
      </c>
      <c r="R784" s="166">
        <v>55</v>
      </c>
      <c r="S784" s="166">
        <v>55</v>
      </c>
      <c r="T784" s="143" t="s">
        <v>76</v>
      </c>
      <c r="U784" s="166">
        <v>120</v>
      </c>
      <c r="V784" s="178" t="str">
        <f>CHOOSE(MATCH(U:U,{0,1,140,150,160,800000000}),"VACIO","140 y -","140-150","150-160","&gt;160","")</f>
        <v>140 y -</v>
      </c>
      <c r="W784" s="166">
        <v>70</v>
      </c>
      <c r="X784" s="178" t="str">
        <f>CHOOSE(MATCH(W:W,{0;1;90;120;800000000}),"VACIO","90 y -","90-120","&gt;120","")</f>
        <v>90 y -</v>
      </c>
      <c r="Y784" s="166" t="s">
        <v>63</v>
      </c>
      <c r="Z784" s="166" t="s">
        <v>63</v>
      </c>
      <c r="AA784" s="166" t="s">
        <v>63</v>
      </c>
      <c r="AB784" s="166" t="s">
        <v>63</v>
      </c>
      <c r="AC784" s="166" t="s">
        <v>72</v>
      </c>
      <c r="AD784" s="208" t="s">
        <v>74</v>
      </c>
      <c r="AE784" s="209"/>
      <c r="AF784" s="209"/>
      <c r="AG784" s="227" t="s">
        <v>63</v>
      </c>
      <c r="AH784" s="227"/>
      <c r="AI784" s="209"/>
      <c r="AJ784" s="229">
        <v>101</v>
      </c>
      <c r="AK784" s="167">
        <v>43696</v>
      </c>
      <c r="AL784" s="166">
        <v>218</v>
      </c>
      <c r="AM784" s="166">
        <v>146</v>
      </c>
      <c r="AN784" s="178" t="str">
        <f>CHOOSE(MATCH(AM:AM,{0,1,100,800000000}),"VACIO","100 y -","100 y +","")</f>
        <v>100 y +</v>
      </c>
      <c r="AO784" s="166">
        <v>58</v>
      </c>
      <c r="AP784" s="166">
        <v>71</v>
      </c>
      <c r="AQ784" s="166"/>
      <c r="AR784" s="178" t="str">
        <f>CHOOSE(MATCH(AQ:AQ,{0,1,7,8,9,12,30}),"VACIO","7 y -","7-8","8-9","9-12","&gt;12","")</f>
        <v>VACIO</v>
      </c>
      <c r="AS784" s="166"/>
      <c r="AT784" s="178" t="str">
        <f>CHOOSE(MATCH(AS:AS,{0,0.1,30,80000000}),"VACIO","30 y -","30 y +","")</f>
        <v>VACIO</v>
      </c>
      <c r="AU784" s="166"/>
      <c r="AV784" s="236"/>
      <c r="AW784" s="178" t="str">
        <f>CHOOSE(MATCH(AV:AV,{0,0.1,30,80000000}),"VACIO","30 y -","30 y +","")</f>
        <v>VACIO</v>
      </c>
      <c r="AX784" s="166"/>
      <c r="AY784" s="178" t="str">
        <f ca="1">CHOOSE(MATCH(AX:AX,{0,1,15,30,45,60,80000000}),"VACIO","15 y -","15-29","30-44","45-59","60 y +","")</f>
        <v>VACIO</v>
      </c>
      <c r="AZ784" s="166"/>
      <c r="BA784" s="167"/>
      <c r="BB784" s="247" t="str">
        <f ca="1" t="shared" si="78"/>
        <v>No Vigente</v>
      </c>
      <c r="BC784" s="166"/>
      <c r="BD784" s="167">
        <v>43714</v>
      </c>
      <c r="BE784" s="167">
        <v>43862</v>
      </c>
      <c r="BF784" s="251" t="str">
        <f ca="1" t="shared" si="79"/>
        <v>activo</v>
      </c>
      <c r="BG784" s="208"/>
    </row>
    <row r="785" s="129" customFormat="1" ht="15" customHeight="1" spans="1:59">
      <c r="A785" s="256" t="s">
        <v>2031</v>
      </c>
      <c r="B785" s="166" t="s">
        <v>2032</v>
      </c>
      <c r="C785" s="166">
        <v>380</v>
      </c>
      <c r="D785" s="167">
        <v>22248</v>
      </c>
      <c r="E785" s="175">
        <f ca="1" t="shared" si="75"/>
        <v>43990</v>
      </c>
      <c r="F785" s="176">
        <f ca="1" t="shared" si="76"/>
        <v>21742</v>
      </c>
      <c r="G785" s="177">
        <f ca="1" t="shared" si="77"/>
        <v>59</v>
      </c>
      <c r="H78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85" s="166">
        <v>1</v>
      </c>
      <c r="J785" s="167">
        <v>43735</v>
      </c>
      <c r="K785" s="166" t="s">
        <v>101</v>
      </c>
      <c r="L785" s="166" t="s">
        <v>1933</v>
      </c>
      <c r="M785" s="166"/>
      <c r="N785" s="166" t="s">
        <v>62</v>
      </c>
      <c r="O785" s="166" t="s">
        <v>62</v>
      </c>
      <c r="P785" s="166" t="s">
        <v>63</v>
      </c>
      <c r="Q785" s="166" t="s">
        <v>63</v>
      </c>
      <c r="R785" s="166">
        <v>74.9</v>
      </c>
      <c r="S785" s="166">
        <v>74.9</v>
      </c>
      <c r="T785" s="143" t="s">
        <v>85</v>
      </c>
      <c r="U785" s="166">
        <v>110</v>
      </c>
      <c r="V785" s="178" t="str">
        <f>CHOOSE(MATCH(U:U,{0,1,140,150,160,800000000}),"VACIO","140 y -","140-150","150-160","&gt;160","")</f>
        <v>140 y -</v>
      </c>
      <c r="W785" s="166">
        <v>70</v>
      </c>
      <c r="X785" s="178" t="str">
        <f>CHOOSE(MATCH(W:W,{0,1,90,120,800000000}),"VACIO","90 y -","90-120","&gt;120","")</f>
        <v>90 y -</v>
      </c>
      <c r="Y785" s="166" t="s">
        <v>63</v>
      </c>
      <c r="Z785" s="166" t="s">
        <v>63</v>
      </c>
      <c r="AA785" s="166" t="s">
        <v>63</v>
      </c>
      <c r="AB785" s="166" t="s">
        <v>65</v>
      </c>
      <c r="AC785" s="166" t="s">
        <v>66</v>
      </c>
      <c r="AD785" s="208" t="s">
        <v>73</v>
      </c>
      <c r="AE785" s="209"/>
      <c r="AF785" s="209"/>
      <c r="AG785" s="227" t="s">
        <v>63</v>
      </c>
      <c r="AH785" s="227"/>
      <c r="AI785" s="209"/>
      <c r="AJ785" s="229">
        <v>101</v>
      </c>
      <c r="AK785" s="167">
        <v>43696</v>
      </c>
      <c r="AL785" s="166">
        <v>202</v>
      </c>
      <c r="AM785" s="166">
        <v>125</v>
      </c>
      <c r="AN785" s="178" t="str">
        <f>CHOOSE(MATCH(AM:AM,{0,1,100,800000000}),"VACIO","100 y -","100 y +","")</f>
        <v>100 y +</v>
      </c>
      <c r="AO785" s="166">
        <v>32</v>
      </c>
      <c r="AP785" s="166">
        <v>326</v>
      </c>
      <c r="AQ785" s="166"/>
      <c r="AR785" s="178" t="str">
        <f>CHOOSE(MATCH(AQ:AQ,{0;1;7;8;9;12;30}),"VACIO","7 y -","7-8","8-9","9-12","&gt;12","")</f>
        <v>VACIO</v>
      </c>
      <c r="AS785" s="166"/>
      <c r="AT785" s="178" t="s">
        <v>121</v>
      </c>
      <c r="AU785" s="166"/>
      <c r="AV785" s="236"/>
      <c r="AW785" s="178" t="str">
        <f>CHOOSE(MATCH(AV:AV,{0,0.1,30,80000000}),"VACIO","30 y -","30 y +","")</f>
        <v>VACIO</v>
      </c>
      <c r="AX785" s="166"/>
      <c r="AY785" s="178" t="str">
        <f ca="1">CHOOSE(MATCH(AX:AX,{0,1,15,30,45,60,80000000}),"VACIO","15 y -","15-29","30-44","45-59","60 y +","")</f>
        <v>VACIO</v>
      </c>
      <c r="AZ785" s="166"/>
      <c r="BA785" s="167"/>
      <c r="BB785" s="247" t="str">
        <f ca="1" t="shared" si="78"/>
        <v>No Vigente</v>
      </c>
      <c r="BC785" s="166"/>
      <c r="BD785" s="167">
        <v>43735</v>
      </c>
      <c r="BE785" s="167">
        <v>43831</v>
      </c>
      <c r="BF785" s="251" t="str">
        <f ca="1" t="shared" si="79"/>
        <v>activo</v>
      </c>
      <c r="BG785" s="208"/>
    </row>
    <row r="786" s="129" customFormat="1" ht="15" customHeight="1" spans="1:59">
      <c r="A786" s="256" t="s">
        <v>2033</v>
      </c>
      <c r="B786" s="166" t="s">
        <v>2034</v>
      </c>
      <c r="C786" s="166">
        <v>6602</v>
      </c>
      <c r="D786" s="167">
        <v>33501</v>
      </c>
      <c r="E786" s="175">
        <f ca="1" t="shared" si="75"/>
        <v>43990</v>
      </c>
      <c r="F786" s="176">
        <f ca="1" t="shared" si="76"/>
        <v>10489</v>
      </c>
      <c r="G786" s="177">
        <f ca="1" t="shared" si="77"/>
        <v>28</v>
      </c>
      <c r="H786" s="17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786" s="166">
        <v>1</v>
      </c>
      <c r="J786" s="167">
        <v>43671</v>
      </c>
      <c r="K786" s="166" t="s">
        <v>101</v>
      </c>
      <c r="L786" s="166" t="s">
        <v>1933</v>
      </c>
      <c r="M786" s="166"/>
      <c r="N786" s="166" t="s">
        <v>62</v>
      </c>
      <c r="O786" s="166" t="s">
        <v>62</v>
      </c>
      <c r="P786" s="166" t="s">
        <v>63</v>
      </c>
      <c r="Q786" s="166" t="s">
        <v>63</v>
      </c>
      <c r="R786" s="166">
        <v>81</v>
      </c>
      <c r="S786" s="166">
        <v>79</v>
      </c>
      <c r="T786" s="143" t="s">
        <v>64</v>
      </c>
      <c r="U786" s="166">
        <v>122</v>
      </c>
      <c r="V786" s="178" t="str">
        <f>CHOOSE(MATCH(U:U,{0,1,140,150,160,800000000}),"VACIO","140 y -","140-150","150-160","&gt;160","")</f>
        <v>140 y -</v>
      </c>
      <c r="W786" s="166">
        <v>72</v>
      </c>
      <c r="X786" s="178" t="str">
        <f>CHOOSE(MATCH(W:W,{0,1,90,120,800000000}),"VACIO","90 y -","90-120","&gt;120","")</f>
        <v>90 y -</v>
      </c>
      <c r="Y786" s="166" t="s">
        <v>63</v>
      </c>
      <c r="Z786" s="166" t="s">
        <v>63</v>
      </c>
      <c r="AA786" s="166"/>
      <c r="AB786" s="166" t="s">
        <v>65</v>
      </c>
      <c r="AC786" s="166" t="s">
        <v>66</v>
      </c>
      <c r="AD786" s="208" t="s">
        <v>74</v>
      </c>
      <c r="AE786" s="209"/>
      <c r="AF786" s="209"/>
      <c r="AG786" s="227" t="s">
        <v>63</v>
      </c>
      <c r="AH786" s="227"/>
      <c r="AI786" s="209"/>
      <c r="AJ786" s="229">
        <v>97</v>
      </c>
      <c r="AK786" s="167">
        <v>43858</v>
      </c>
      <c r="AL786" s="166">
        <v>233</v>
      </c>
      <c r="AM786" s="166">
        <v>146</v>
      </c>
      <c r="AN786" s="178" t="str">
        <f>CHOOSE(MATCH(AM:AM,{0,1,100,800000000}),"VACIO","100 y -","100 y +","")</f>
        <v>100 y +</v>
      </c>
      <c r="AO786" s="166">
        <v>53</v>
      </c>
      <c r="AP786" s="166">
        <v>164</v>
      </c>
      <c r="AQ786" s="166"/>
      <c r="AR786" s="178" t="str">
        <f>CHOOSE(MATCH(AQ:AQ,{0,1,7,8,9,12,30}),"VACIO","7 y -","7-8","8-9","9-12","&gt;12","")</f>
        <v>VACIO</v>
      </c>
      <c r="AS786" s="166">
        <v>9.7</v>
      </c>
      <c r="AT786" s="178" t="str">
        <f>CHOOSE(MATCH(AS:AS,{0,0.1,30,80000000}),"VACIO","30 y -","30 y +","")</f>
        <v>30 y -</v>
      </c>
      <c r="AU786" s="166"/>
      <c r="AV786" s="236"/>
      <c r="AW786" s="178" t="str">
        <f>CHOOSE(MATCH(AV:AV,{0,0.1,30,80000000}),"VACIO","30 y -","30 y +","")</f>
        <v>VACIO</v>
      </c>
      <c r="AX786" s="166"/>
      <c r="AY786" s="178" t="str">
        <f ca="1">CHOOSE(MATCH(AX:AX,{0,1,15,30,45,60,80000000}),"VACIO","15 y -","15-29","30-44","45-59","60 y +","")</f>
        <v>VACIO</v>
      </c>
      <c r="AZ786" s="166"/>
      <c r="BA786" s="167"/>
      <c r="BB786" s="247" t="str">
        <f ca="1" t="shared" si="78"/>
        <v>No Vigente</v>
      </c>
      <c r="BC786" s="166"/>
      <c r="BD786" s="167">
        <v>43858</v>
      </c>
      <c r="BE786" s="167">
        <v>43922</v>
      </c>
      <c r="BF786" s="251" t="str">
        <f ca="1" t="shared" si="79"/>
        <v>activo</v>
      </c>
      <c r="BG786" s="208"/>
    </row>
    <row r="787" s="129" customFormat="1" ht="15" customHeight="1" spans="1:59">
      <c r="A787" s="256" t="s">
        <v>2035</v>
      </c>
      <c r="B787" s="379" t="s">
        <v>2036</v>
      </c>
      <c r="C787" s="166">
        <v>247</v>
      </c>
      <c r="D787" s="167">
        <v>21834</v>
      </c>
      <c r="E787" s="175">
        <f ca="1" t="shared" si="75"/>
        <v>43990</v>
      </c>
      <c r="F787" s="176">
        <f ca="1" t="shared" si="76"/>
        <v>22156</v>
      </c>
      <c r="G787" s="177">
        <f ca="1" t="shared" si="77"/>
        <v>60</v>
      </c>
      <c r="H787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787" s="166">
        <v>1</v>
      </c>
      <c r="J787" s="167">
        <v>43739</v>
      </c>
      <c r="K787" s="166" t="s">
        <v>101</v>
      </c>
      <c r="L787" s="166" t="s">
        <v>60</v>
      </c>
      <c r="M787" s="166" t="s">
        <v>2037</v>
      </c>
      <c r="N787" s="166" t="s">
        <v>62</v>
      </c>
      <c r="O787" s="166" t="s">
        <v>89</v>
      </c>
      <c r="P787" s="166" t="s">
        <v>63</v>
      </c>
      <c r="Q787" s="166" t="s">
        <v>63</v>
      </c>
      <c r="R787" s="166">
        <v>68</v>
      </c>
      <c r="S787" s="166">
        <v>67</v>
      </c>
      <c r="T787" s="143" t="s">
        <v>85</v>
      </c>
      <c r="U787" s="166">
        <v>130</v>
      </c>
      <c r="V787" s="178" t="str">
        <f>CHOOSE(MATCH(U:U,{0,1,140,150,160,800000000}),"VACIO","140 y -","140-150","150-160","&gt;160","")</f>
        <v>140 y -</v>
      </c>
      <c r="W787" s="166">
        <v>84</v>
      </c>
      <c r="X787" s="178" t="str">
        <f>CHOOSE(MATCH(W:W,{0;1;90;120;800000000}),"VACIO","90 y -","90-120","&gt;120","")</f>
        <v>90 y -</v>
      </c>
      <c r="Y787" s="166" t="s">
        <v>63</v>
      </c>
      <c r="Z787" s="166" t="s">
        <v>65</v>
      </c>
      <c r="AA787" s="166" t="s">
        <v>63</v>
      </c>
      <c r="AB787" s="166" t="s">
        <v>65</v>
      </c>
      <c r="AC787" s="166" t="s">
        <v>66</v>
      </c>
      <c r="AD787" s="208" t="s">
        <v>67</v>
      </c>
      <c r="AE787" s="209"/>
      <c r="AF787" s="209"/>
      <c r="AG787" s="227" t="s">
        <v>63</v>
      </c>
      <c r="AH787" s="227"/>
      <c r="AI787" s="209"/>
      <c r="AJ787" s="229">
        <v>99</v>
      </c>
      <c r="AK787" s="167">
        <v>43837</v>
      </c>
      <c r="AL787" s="166">
        <v>105</v>
      </c>
      <c r="AM787" s="166">
        <v>90</v>
      </c>
      <c r="AN787" s="178" t="str">
        <f>CHOOSE(MATCH(AM:AM,{0,1,100,800000000}),"VACIO","100 y -","100 y +","")</f>
        <v>100 y -</v>
      </c>
      <c r="AO787" s="166">
        <v>52</v>
      </c>
      <c r="AP787" s="166">
        <v>115</v>
      </c>
      <c r="AQ787" s="166"/>
      <c r="AR787" s="178" t="str">
        <f>CHOOSE(MATCH(AQ:AQ,{0,1,7,8,9,12,30}),"VACIO","7 y -","7-8","8-9","9-12","&gt;12","")</f>
        <v>VACIO</v>
      </c>
      <c r="AS787" s="166">
        <v>9</v>
      </c>
      <c r="AT787" s="178" t="str">
        <f>CHOOSE(MATCH(AS:AS,{0,0.1,30,80000000}),"VACIO","30 y -","30 y +","")</f>
        <v>30 y -</v>
      </c>
      <c r="AU787" s="166">
        <v>0.6</v>
      </c>
      <c r="AV787" s="236">
        <v>9</v>
      </c>
      <c r="AW787" s="178" t="str">
        <f>CHOOSE(MATCH(AV:AV,{0,0.1,30,80000000}),"VACIO","30 y -","30 y +","")</f>
        <v>30 y -</v>
      </c>
      <c r="AX787" s="166">
        <v>94</v>
      </c>
      <c r="AY787" s="178" t="str">
        <f ca="1">CHOOSE(MATCH(AX:AX,{0,1,15,30,45,60,80000000}),"VACIO","15 y -","15-29","30-44","45-59","60 y +","")</f>
        <v>60 y +</v>
      </c>
      <c r="AZ787" s="166"/>
      <c r="BA787" s="167"/>
      <c r="BB787" s="247" t="str">
        <f ca="1" t="shared" si="78"/>
        <v>No Vigente</v>
      </c>
      <c r="BC787" s="166"/>
      <c r="BD787" s="167">
        <v>43854</v>
      </c>
      <c r="BE787" s="167">
        <v>44013</v>
      </c>
      <c r="BF787" s="251" t="str">
        <f ca="1" t="shared" si="79"/>
        <v>activo</v>
      </c>
      <c r="BG787" s="208"/>
    </row>
    <row r="788" s="129" customFormat="1" ht="15" customHeight="1" spans="1:59">
      <c r="A788" s="256" t="s">
        <v>2038</v>
      </c>
      <c r="B788" s="166" t="s">
        <v>2039</v>
      </c>
      <c r="C788" s="166">
        <v>320</v>
      </c>
      <c r="D788" s="167">
        <v>19483</v>
      </c>
      <c r="E788" s="175">
        <f ca="1" t="shared" si="75"/>
        <v>43990</v>
      </c>
      <c r="F788" s="176">
        <f ca="1" t="shared" si="76"/>
        <v>24507</v>
      </c>
      <c r="G788" s="177">
        <f ca="1" t="shared" si="77"/>
        <v>67</v>
      </c>
      <c r="H788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88" s="166">
        <v>1</v>
      </c>
      <c r="J788" s="167">
        <v>40840</v>
      </c>
      <c r="K788" s="166" t="s">
        <v>59</v>
      </c>
      <c r="L788" s="166" t="s">
        <v>2040</v>
      </c>
      <c r="M788" s="166" t="s">
        <v>411</v>
      </c>
      <c r="N788" s="166" t="s">
        <v>62</v>
      </c>
      <c r="O788" s="166" t="s">
        <v>62</v>
      </c>
      <c r="P788" s="166" t="s">
        <v>63</v>
      </c>
      <c r="Q788" s="166" t="s">
        <v>63</v>
      </c>
      <c r="R788" s="166">
        <v>94</v>
      </c>
      <c r="S788" s="166">
        <v>94</v>
      </c>
      <c r="T788" s="143" t="s">
        <v>64</v>
      </c>
      <c r="U788" s="166">
        <v>140</v>
      </c>
      <c r="V788" s="178" t="str">
        <f>CHOOSE(MATCH(U:U,{0,1,140,150,160,800000000}),"VACIO","140 y -","140-150","150-160","&gt;160","")</f>
        <v>140-150</v>
      </c>
      <c r="W788" s="166">
        <v>80</v>
      </c>
      <c r="X788" s="178" t="str">
        <f>CHOOSE(MATCH(W:W,{0,1,90,120,800000000}),"VACIO","90 y -","90-120","&gt;120","")</f>
        <v>90 y -</v>
      </c>
      <c r="Y788" s="166" t="s">
        <v>63</v>
      </c>
      <c r="Z788" s="166" t="s">
        <v>63</v>
      </c>
      <c r="AA788" s="166" t="s">
        <v>63</v>
      </c>
      <c r="AB788" s="166" t="s">
        <v>65</v>
      </c>
      <c r="AC788" s="166" t="s">
        <v>72</v>
      </c>
      <c r="AD788" s="208" t="s">
        <v>67</v>
      </c>
      <c r="AE788" s="209"/>
      <c r="AF788" s="209"/>
      <c r="AG788" s="227" t="s">
        <v>63</v>
      </c>
      <c r="AH788" s="227"/>
      <c r="AI788" s="209"/>
      <c r="AJ788" s="229">
        <v>100</v>
      </c>
      <c r="AK788" s="167">
        <v>43693</v>
      </c>
      <c r="AL788" s="166">
        <v>271</v>
      </c>
      <c r="AM788" s="166">
        <v>176</v>
      </c>
      <c r="AN788" s="178" t="str">
        <f>CHOOSE(MATCH(AM:AM,{0,1,100,800000000}),"VACIO","100 y -","100 y +","")</f>
        <v>100 y +</v>
      </c>
      <c r="AO788" s="166">
        <v>64</v>
      </c>
      <c r="AP788" s="166">
        <v>153</v>
      </c>
      <c r="AQ788" s="166"/>
      <c r="AR788" s="178" t="str">
        <f>CHOOSE(MATCH(AQ:AQ,{0,1,7,8,9,12,30}),"VACIO","7 y -","7-8","8-9","9-12","&gt;12","")</f>
        <v>VACIO</v>
      </c>
      <c r="AS788" s="166"/>
      <c r="AT788" s="178" t="str">
        <f>CHOOSE(MATCH(AS:AS,{0,0.1,30,80000000}),"VACIO","30 y -","30 y +","")</f>
        <v>VACIO</v>
      </c>
      <c r="AU788" s="166"/>
      <c r="AV788" s="236">
        <v>1.7</v>
      </c>
      <c r="AW788" s="178" t="str">
        <f>CHOOSE(MATCH(AV:AV,{0,0.1,30,80000000}),"VACIO","30 y -","30 y +","")</f>
        <v>30 y -</v>
      </c>
      <c r="AX788" s="166">
        <v>52</v>
      </c>
      <c r="AY788" s="178" t="str">
        <f ca="1">CHOOSE(MATCH(AX:AX,{0,1,15,30,45,60,80000000}),"VACIO","15 y -","15-29","30-44","45-59","60 y +","")</f>
        <v>45-59</v>
      </c>
      <c r="AZ788" s="166"/>
      <c r="BA788" s="167"/>
      <c r="BB788" s="247" t="str">
        <f ca="1" t="shared" si="78"/>
        <v>No Vigente</v>
      </c>
      <c r="BC788" s="166"/>
      <c r="BD788" s="167">
        <v>43741</v>
      </c>
      <c r="BE788" s="167">
        <v>43922</v>
      </c>
      <c r="BF788" s="251" t="str">
        <f ca="1" t="shared" si="79"/>
        <v>activo</v>
      </c>
      <c r="BG788" s="208"/>
    </row>
    <row r="789" s="129" customFormat="1" ht="15" customHeight="1" spans="1:59">
      <c r="A789" s="256" t="s">
        <v>2041</v>
      </c>
      <c r="B789" s="166" t="s">
        <v>2042</v>
      </c>
      <c r="C789" s="166">
        <v>2657</v>
      </c>
      <c r="D789" s="167">
        <v>18135</v>
      </c>
      <c r="E789" s="175">
        <f ca="1" t="shared" si="75"/>
        <v>43990</v>
      </c>
      <c r="F789" s="176">
        <f ca="1" t="shared" si="76"/>
        <v>25855</v>
      </c>
      <c r="G789" s="177">
        <f ca="1" t="shared" si="77"/>
        <v>70</v>
      </c>
      <c r="H789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89" s="166">
        <v>1</v>
      </c>
      <c r="J789" s="167">
        <v>43742</v>
      </c>
      <c r="K789" s="166" t="s">
        <v>59</v>
      </c>
      <c r="L789" s="166" t="s">
        <v>60</v>
      </c>
      <c r="M789" s="166"/>
      <c r="N789" s="166" t="s">
        <v>62</v>
      </c>
      <c r="O789" s="166" t="s">
        <v>62</v>
      </c>
      <c r="P789" s="166" t="s">
        <v>63</v>
      </c>
      <c r="Q789" s="166" t="s">
        <v>63</v>
      </c>
      <c r="R789" s="166">
        <v>87</v>
      </c>
      <c r="S789" s="166">
        <v>87</v>
      </c>
      <c r="T789" s="166" t="s">
        <v>64</v>
      </c>
      <c r="U789" s="166">
        <v>120</v>
      </c>
      <c r="V789" s="178" t="str">
        <f>CHOOSE(MATCH(U:U,{0,1,140,150,160,800000000}),"VACIO","140 y -","140-150","150-160","&gt;160","")</f>
        <v>140 y -</v>
      </c>
      <c r="W789" s="166">
        <v>78</v>
      </c>
      <c r="X789" s="178" t="str">
        <f>CHOOSE(MATCH(W:W,{0,1,90,120,800000000}),"VACIO","90 y -","90-120","&gt;120","")</f>
        <v>90 y -</v>
      </c>
      <c r="Y789" s="166" t="s">
        <v>63</v>
      </c>
      <c r="Z789" s="166" t="s">
        <v>63</v>
      </c>
      <c r="AA789" s="166" t="s">
        <v>65</v>
      </c>
      <c r="AB789" s="166" t="s">
        <v>63</v>
      </c>
      <c r="AC789" s="166" t="s">
        <v>66</v>
      </c>
      <c r="AD789" s="208" t="s">
        <v>73</v>
      </c>
      <c r="AE789" s="228">
        <v>43742</v>
      </c>
      <c r="AF789" s="209" t="s">
        <v>74</v>
      </c>
      <c r="AG789" s="227" t="s">
        <v>63</v>
      </c>
      <c r="AH789" s="227"/>
      <c r="AI789" s="209"/>
      <c r="AJ789" s="229">
        <v>126</v>
      </c>
      <c r="AK789" s="167">
        <v>43559</v>
      </c>
      <c r="AL789" s="166">
        <v>173</v>
      </c>
      <c r="AM789" s="166">
        <v>113</v>
      </c>
      <c r="AN789" s="178" t="str">
        <f>CHOOSE(MATCH(AM:AM,{0,1,100,800000000}),"VACIO","100 y -","100 y +","")</f>
        <v>100 y +</v>
      </c>
      <c r="AO789" s="166">
        <v>44</v>
      </c>
      <c r="AP789" s="166">
        <v>79</v>
      </c>
      <c r="AQ789" s="166">
        <v>6.5</v>
      </c>
      <c r="AR789" s="178" t="str">
        <f>CHOOSE(MATCH(AQ:AQ,{0,1,7,8,9,12,30}),"VACIO","7 y -","7-8","8-9","9-12","&gt;12","")</f>
        <v>7 y -</v>
      </c>
      <c r="AS789" s="166">
        <v>6</v>
      </c>
      <c r="AT789" s="178" t="str">
        <f>CHOOSE(MATCH(AS:AS,{0,0.1,30,80000000}),"VACIO","30 y -","30 y +","")</f>
        <v>30 y -</v>
      </c>
      <c r="AU789" s="166">
        <v>0.7</v>
      </c>
      <c r="AV789" s="236"/>
      <c r="AW789" s="178" t="str">
        <f>CHOOSE(MATCH(AV:AV,{0,0.1,30,80000000}),"VACIO","30 y -","30 y +","")</f>
        <v>VACIO</v>
      </c>
      <c r="AX789" s="166"/>
      <c r="AY789" s="178" t="str">
        <f ca="1">CHOOSE(MATCH(AX:AX,{0,1,15,30,45,60,80000000}),"VACIO","15 y -","15-29","30-44","45-59","60 y +","")</f>
        <v>VACIO</v>
      </c>
      <c r="AZ789" s="166">
        <v>101</v>
      </c>
      <c r="BA789" s="167"/>
      <c r="BB789" s="247" t="str">
        <f ca="1" t="shared" si="78"/>
        <v>No Vigente</v>
      </c>
      <c r="BC789" s="166"/>
      <c r="BD789" s="167">
        <v>43742</v>
      </c>
      <c r="BE789" s="167">
        <v>43800</v>
      </c>
      <c r="BF789" s="251" t="str">
        <f ca="1" t="shared" si="79"/>
        <v>activo</v>
      </c>
      <c r="BG789" s="208"/>
    </row>
    <row r="790" s="52" customFormat="1" ht="16.5" customHeight="1" spans="1:59">
      <c r="A790" s="389" t="s">
        <v>2043</v>
      </c>
      <c r="B790" s="368" t="s">
        <v>2044</v>
      </c>
      <c r="C790" s="368">
        <v>25</v>
      </c>
      <c r="D790" s="390">
        <v>13814</v>
      </c>
      <c r="E790" s="175">
        <f ca="1" t="shared" si="75"/>
        <v>43990</v>
      </c>
      <c r="F790" s="176">
        <f ca="1" t="shared" si="76"/>
        <v>30176</v>
      </c>
      <c r="G790" s="64">
        <f ca="1" t="shared" si="77"/>
        <v>82</v>
      </c>
      <c r="H790" s="65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790" s="368">
        <v>1</v>
      </c>
      <c r="J790" s="390">
        <v>43740</v>
      </c>
      <c r="K790" s="368" t="s">
        <v>59</v>
      </c>
      <c r="L790" s="368" t="s">
        <v>60</v>
      </c>
      <c r="M790" s="368" t="s">
        <v>149</v>
      </c>
      <c r="N790" s="368" t="s">
        <v>62</v>
      </c>
      <c r="O790" s="368" t="s">
        <v>62</v>
      </c>
      <c r="P790" s="368" t="s">
        <v>63</v>
      </c>
      <c r="Q790" s="368" t="s">
        <v>63</v>
      </c>
      <c r="R790" s="368"/>
      <c r="S790" s="368"/>
      <c r="T790" s="368"/>
      <c r="U790" s="368">
        <v>170</v>
      </c>
      <c r="V790" s="178" t="str">
        <f>CHOOSE(MATCH(U:U,{0,1,140,150,160,800000000}),"VACIO","140 y -","140-150","150-160","&gt;160","")</f>
        <v>&gt;160</v>
      </c>
      <c r="W790" s="368">
        <v>80</v>
      </c>
      <c r="X790" s="178" t="str">
        <f>CHOOSE(MATCH(W:W,{0,1,90,120,800000000}),"VACIO","90 y -","90-120","&gt;120","")</f>
        <v>90 y -</v>
      </c>
      <c r="Y790" s="368"/>
      <c r="Z790" s="368"/>
      <c r="AA790" s="368"/>
      <c r="AB790" s="368"/>
      <c r="AC790" s="368"/>
      <c r="AD790" s="307"/>
      <c r="AE790" s="393"/>
      <c r="AF790" s="393"/>
      <c r="AG790" s="394" t="s">
        <v>63</v>
      </c>
      <c r="AH790" s="394"/>
      <c r="AI790" s="393"/>
      <c r="AJ790" s="395"/>
      <c r="AK790" s="390"/>
      <c r="AL790" s="368"/>
      <c r="AM790" s="368"/>
      <c r="AN790" s="178" t="str">
        <f>CHOOSE(MATCH(AM:AM,{0;1;100;800000000}),"VACIO","100 y -","100 y +","")</f>
        <v>VACIO</v>
      </c>
      <c r="AO790" s="368"/>
      <c r="AP790" s="368"/>
      <c r="AQ790" s="368"/>
      <c r="AR790" s="178" t="str">
        <f>CHOOSE(MATCH(AQ:AQ,{0,1,7,8,9,12,30}),"VACIO","7 y -","7-8","8-9","9-12","&gt;12","")</f>
        <v>VACIO</v>
      </c>
      <c r="AS790" s="368"/>
      <c r="AT790" s="178" t="str">
        <f>CHOOSE(MATCH(AS:AS,{0,0.1,30,80000000}),"VACIO","30 y -","30 y +","")</f>
        <v>VACIO</v>
      </c>
      <c r="AU790" s="368"/>
      <c r="AV790" s="81"/>
      <c r="AW790" s="178" t="str">
        <f>CHOOSE(MATCH(AV:AV,{0,0.1,30,80000000}),"VACIO","30 y -","30 y +","")</f>
        <v>VACIO</v>
      </c>
      <c r="AX790" s="368"/>
      <c r="AY790" s="178" t="str">
        <f ca="1">CHOOSE(MATCH(AX:AX,{0,1,15,30,45,60,80000000}),"VACIO","15 y -","15-29","30-44","45-59","60 y +","")</f>
        <v>VACIO</v>
      </c>
      <c r="AZ790" s="368"/>
      <c r="BA790" s="390"/>
      <c r="BB790" s="85" t="str">
        <f ca="1" t="shared" si="78"/>
        <v>No Vigente</v>
      </c>
      <c r="BC790" s="368"/>
      <c r="BD790" s="390">
        <v>43740</v>
      </c>
      <c r="BE790" s="390">
        <v>43800</v>
      </c>
      <c r="BF790" s="252" t="str">
        <f ca="1" t="shared" si="79"/>
        <v>activo</v>
      </c>
      <c r="BG790" s="307" t="s">
        <v>2045</v>
      </c>
    </row>
    <row r="791" s="129" customFormat="1" ht="15" customHeight="1" spans="1:59">
      <c r="A791" s="256" t="s">
        <v>2046</v>
      </c>
      <c r="B791" s="166" t="s">
        <v>2047</v>
      </c>
      <c r="C791" s="166">
        <v>3882</v>
      </c>
      <c r="D791" s="167">
        <v>26318</v>
      </c>
      <c r="E791" s="175">
        <f ca="1" t="shared" si="75"/>
        <v>43990</v>
      </c>
      <c r="F791" s="176">
        <f ca="1" t="shared" si="76"/>
        <v>17672</v>
      </c>
      <c r="G791" s="177">
        <f ca="1" t="shared" si="77"/>
        <v>48</v>
      </c>
      <c r="H791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91" s="166">
        <v>1</v>
      </c>
      <c r="J791" s="167">
        <v>42380</v>
      </c>
      <c r="K791" s="166" t="s">
        <v>59</v>
      </c>
      <c r="L791" s="166" t="s">
        <v>2040</v>
      </c>
      <c r="M791" s="166"/>
      <c r="N791" s="166" t="s">
        <v>62</v>
      </c>
      <c r="O791" s="166" t="s">
        <v>62</v>
      </c>
      <c r="P791" s="166" t="s">
        <v>62</v>
      </c>
      <c r="Q791" s="166" t="s">
        <v>63</v>
      </c>
      <c r="R791" s="166">
        <v>66</v>
      </c>
      <c r="S791" s="166">
        <v>60.1</v>
      </c>
      <c r="T791" s="263" t="s">
        <v>76</v>
      </c>
      <c r="U791" s="166">
        <v>106</v>
      </c>
      <c r="V791" s="178" t="str">
        <f>CHOOSE(MATCH(U:U,{0,1,140,150,160,800000000}),"VACIO","140 y -","140-150","150-160","&gt;160","")</f>
        <v>140 y -</v>
      </c>
      <c r="W791" s="166">
        <v>64</v>
      </c>
      <c r="X791" s="178" t="str">
        <f>CHOOSE(MATCH(W:W,{0;1;90;120;800000000}),"VACIO","90 y -","90-120","&gt;120","")</f>
        <v>90 y -</v>
      </c>
      <c r="Y791" s="166" t="s">
        <v>63</v>
      </c>
      <c r="Z791" s="166" t="s">
        <v>63</v>
      </c>
      <c r="AA791" s="166" t="s">
        <v>63</v>
      </c>
      <c r="AB791" s="166" t="s">
        <v>65</v>
      </c>
      <c r="AC791" s="166" t="s">
        <v>72</v>
      </c>
      <c r="AD791" s="208" t="s">
        <v>74</v>
      </c>
      <c r="AE791" s="209"/>
      <c r="AF791" s="209"/>
      <c r="AG791" s="227" t="s">
        <v>63</v>
      </c>
      <c r="AH791" s="227"/>
      <c r="AI791" s="209"/>
      <c r="AJ791" s="229">
        <v>70</v>
      </c>
      <c r="AK791" s="167">
        <v>43880</v>
      </c>
      <c r="AL791" s="166">
        <v>187</v>
      </c>
      <c r="AM791" s="166">
        <v>107</v>
      </c>
      <c r="AN791" s="178" t="str">
        <f>CHOOSE(MATCH(AM:AM,{0,1,100,800000000}),"VACIO","100 y -","100 y +","")</f>
        <v>100 y +</v>
      </c>
      <c r="AO791" s="166">
        <v>52</v>
      </c>
      <c r="AP791" s="166">
        <v>139</v>
      </c>
      <c r="AQ791" s="166"/>
      <c r="AR791" s="178" t="str">
        <f>CHOOSE(MATCH(AQ:AQ,{0,1,7,8,9,12,30}),"VACIO","7 y -","7-8","8-9","9-12","&gt;12","")</f>
        <v>VACIO</v>
      </c>
      <c r="AS791" s="166" t="s">
        <v>229</v>
      </c>
      <c r="AT791" s="178" t="e">
        <f>CHOOSE(MATCH(AS:AS,{0,0.1,30,80000000}),"VACIO","30 y -","30 y +","")</f>
        <v>#N/A</v>
      </c>
      <c r="AU791" s="166"/>
      <c r="AV791" s="236"/>
      <c r="AW791" s="178" t="str">
        <f>CHOOSE(MATCH(AV:AV,{0,0.1,30,80000000}),"VACIO","30 y -","30 y +","")</f>
        <v>VACIO</v>
      </c>
      <c r="AX791" s="166"/>
      <c r="AY791" s="178" t="str">
        <f ca="1">CHOOSE(MATCH(AX:AX,{0,1,15,30,45,60,80000000}),"VACIO","15 y -","15-29","30-44","45-59","60 y +","")</f>
        <v>VACIO</v>
      </c>
      <c r="AZ791" s="166"/>
      <c r="BA791" s="167"/>
      <c r="BB791" s="247" t="str">
        <f ca="1" t="shared" si="78"/>
        <v>No Vigente</v>
      </c>
      <c r="BC791" s="166"/>
      <c r="BD791" s="167">
        <v>43896</v>
      </c>
      <c r="BE791" s="167">
        <v>44075</v>
      </c>
      <c r="BF791" s="251" t="str">
        <f ca="1" t="shared" si="79"/>
        <v>activo</v>
      </c>
      <c r="BG791" s="208"/>
    </row>
    <row r="792" s="129" customFormat="1" ht="15" customHeight="1" spans="1:59">
      <c r="A792" s="256" t="s">
        <v>2048</v>
      </c>
      <c r="B792" s="166" t="s">
        <v>2049</v>
      </c>
      <c r="C792" s="166">
        <v>469</v>
      </c>
      <c r="D792" s="167">
        <v>27322</v>
      </c>
      <c r="E792" s="175">
        <f ca="1" t="shared" si="75"/>
        <v>43990</v>
      </c>
      <c r="F792" s="176">
        <f ca="1" t="shared" si="76"/>
        <v>16668</v>
      </c>
      <c r="G792" s="177">
        <f ca="1" t="shared" si="77"/>
        <v>45</v>
      </c>
      <c r="H792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92" s="166">
        <v>1</v>
      </c>
      <c r="J792" s="167">
        <v>43342</v>
      </c>
      <c r="K792" s="166" t="s">
        <v>59</v>
      </c>
      <c r="L792" s="166" t="s">
        <v>2040</v>
      </c>
      <c r="M792" s="166"/>
      <c r="N792" s="166" t="s">
        <v>62</v>
      </c>
      <c r="O792" s="166" t="s">
        <v>62</v>
      </c>
      <c r="P792" s="166" t="s">
        <v>63</v>
      </c>
      <c r="Q792" s="166" t="s">
        <v>63</v>
      </c>
      <c r="R792" s="166">
        <v>82</v>
      </c>
      <c r="S792" s="166">
        <v>83</v>
      </c>
      <c r="T792" s="166" t="s">
        <v>85</v>
      </c>
      <c r="U792" s="166">
        <v>110</v>
      </c>
      <c r="V792" s="178" t="str">
        <f>CHOOSE(MATCH(U:U,{0,1,140,150,160,800000000}),"VACIO","140 y -","140-150","150-160","&gt;160","")</f>
        <v>140 y -</v>
      </c>
      <c r="W792" s="166">
        <v>80</v>
      </c>
      <c r="X792" s="178" t="str">
        <f>CHOOSE(MATCH(W:W,{0,1,90,120,800000000}),"VACIO","90 y -","90-120","&gt;120","")</f>
        <v>90 y -</v>
      </c>
      <c r="Y792" s="166" t="s">
        <v>63</v>
      </c>
      <c r="Z792" s="166" t="s">
        <v>63</v>
      </c>
      <c r="AA792" s="166" t="s">
        <v>63</v>
      </c>
      <c r="AB792" s="166" t="s">
        <v>65</v>
      </c>
      <c r="AC792" s="166" t="s">
        <v>66</v>
      </c>
      <c r="AD792" s="208" t="s">
        <v>74</v>
      </c>
      <c r="AE792" s="209"/>
      <c r="AF792" s="209"/>
      <c r="AG792" s="227" t="s">
        <v>63</v>
      </c>
      <c r="AH792" s="227"/>
      <c r="AI792" s="209"/>
      <c r="AJ792" s="229">
        <v>95</v>
      </c>
      <c r="AK792" s="167">
        <v>43174</v>
      </c>
      <c r="AL792" s="166">
        <v>244</v>
      </c>
      <c r="AM792" s="166">
        <v>162</v>
      </c>
      <c r="AN792" s="178" t="str">
        <f>CHOOSE(MATCH(AM:AM,{0,1,100,800000000}),"VACIO","100 y -","100 y +","")</f>
        <v>100 y +</v>
      </c>
      <c r="AO792" s="166">
        <v>42</v>
      </c>
      <c r="AP792" s="166">
        <v>199</v>
      </c>
      <c r="AQ792" s="166"/>
      <c r="AR792" s="178" t="str">
        <f>CHOOSE(MATCH(AQ:AQ,{0,1,7,8,9,12,30}),"VACIO","7 y -","7-8","8-9","9-12","&gt;12","")</f>
        <v>VACIO</v>
      </c>
      <c r="AS792" s="166"/>
      <c r="AT792" s="178" t="str">
        <f>CHOOSE(MATCH(AS:AS,{0,0.1,30,80000000}),"VACIO","30 y -","30 y +","")</f>
        <v>VACIO</v>
      </c>
      <c r="AU792" s="166">
        <v>0.8</v>
      </c>
      <c r="AV792" s="236"/>
      <c r="AW792" s="178" t="str">
        <f>CHOOSE(MATCH(AV:AV,{0,0.1,30,80000000}),"VACIO","30 y -","30 y +","")</f>
        <v>VACIO</v>
      </c>
      <c r="AX792" s="166">
        <v>90</v>
      </c>
      <c r="AY792" s="178" t="str">
        <f ca="1">CHOOSE(MATCH(AX:AX,{0,1,15,30,45,60,80000000}),"VACIO","15 y -","15-29","30-44","45-59","60 y +","")</f>
        <v>60 y +</v>
      </c>
      <c r="AZ792" s="166"/>
      <c r="BA792" s="167"/>
      <c r="BB792" s="247" t="str">
        <f ca="1" t="shared" si="78"/>
        <v>No Vigente</v>
      </c>
      <c r="BC792" s="166"/>
      <c r="BD792" s="167">
        <v>43342</v>
      </c>
      <c r="BE792" s="167">
        <v>43435</v>
      </c>
      <c r="BF792" s="251" t="str">
        <f ca="1" t="shared" si="79"/>
        <v>pasivo</v>
      </c>
      <c r="BG792" s="208"/>
    </row>
    <row r="793" s="129" customFormat="1" ht="15" customHeight="1" spans="1:59">
      <c r="A793" s="256" t="s">
        <v>2050</v>
      </c>
      <c r="B793" s="166" t="s">
        <v>2051</v>
      </c>
      <c r="C793" s="166">
        <v>592</v>
      </c>
      <c r="D793" s="167">
        <v>22991</v>
      </c>
      <c r="E793" s="175">
        <f ca="1" t="shared" si="75"/>
        <v>43990</v>
      </c>
      <c r="F793" s="176">
        <f ca="1" t="shared" si="76"/>
        <v>20999</v>
      </c>
      <c r="G793" s="177">
        <f ca="1" t="shared" si="77"/>
        <v>57</v>
      </c>
      <c r="H793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93" s="166">
        <v>1</v>
      </c>
      <c r="J793" s="167">
        <v>41114</v>
      </c>
      <c r="K793" s="166" t="s">
        <v>59</v>
      </c>
      <c r="L793" s="166" t="s">
        <v>2040</v>
      </c>
      <c r="M793" s="166" t="s">
        <v>2052</v>
      </c>
      <c r="N793" s="166" t="s">
        <v>62</v>
      </c>
      <c r="O793" s="166" t="s">
        <v>62</v>
      </c>
      <c r="P793" s="166" t="s">
        <v>63</v>
      </c>
      <c r="Q793" s="166" t="s">
        <v>63</v>
      </c>
      <c r="R793" s="166">
        <v>91.6</v>
      </c>
      <c r="S793" s="166">
        <v>101</v>
      </c>
      <c r="T793" s="166" t="s">
        <v>64</v>
      </c>
      <c r="U793" s="166">
        <v>120</v>
      </c>
      <c r="V793" s="178" t="str">
        <f>CHOOSE(MATCH(U:U,{0,1,140,150,160,800000000}),"VACIO","140 y -","140-150","150-160","&gt;160","")</f>
        <v>140 y -</v>
      </c>
      <c r="W793" s="166">
        <v>70</v>
      </c>
      <c r="X793" s="178" t="str">
        <f>CHOOSE(MATCH(W:W,{0,1,90,120,800000000}),"VACIO","90 y -","90-120","&gt;120","")</f>
        <v>90 y -</v>
      </c>
      <c r="Y793" s="166" t="s">
        <v>63</v>
      </c>
      <c r="Z793" s="166" t="s">
        <v>63</v>
      </c>
      <c r="AA793" s="166" t="s">
        <v>65</v>
      </c>
      <c r="AB793" s="166" t="s">
        <v>65</v>
      </c>
      <c r="AC793" s="166" t="s">
        <v>72</v>
      </c>
      <c r="AD793" s="208" t="s">
        <v>67</v>
      </c>
      <c r="AE793" s="209"/>
      <c r="AF793" s="209"/>
      <c r="AG793" s="227" t="s">
        <v>63</v>
      </c>
      <c r="AH793" s="227"/>
      <c r="AI793" s="209"/>
      <c r="AJ793" s="229">
        <v>95</v>
      </c>
      <c r="AK793" s="167">
        <v>43607</v>
      </c>
      <c r="AL793" s="166">
        <v>284</v>
      </c>
      <c r="AM793" s="166">
        <v>211.5</v>
      </c>
      <c r="AN793" s="178" t="str">
        <f>CHOOSE(MATCH(AM:AM,{0,1,100,800000000}),"VACIO","100 y -","100 y +","")</f>
        <v>100 y +</v>
      </c>
      <c r="AO793" s="166">
        <v>38</v>
      </c>
      <c r="AP793" s="166">
        <v>173</v>
      </c>
      <c r="AQ793" s="166"/>
      <c r="AR793" s="178" t="str">
        <f>CHOOSE(MATCH(AQ:AQ,{0,1,7,8,9,12,30}),"VACIO","7 y -","7-8","8-9","9-12","&gt;12","")</f>
        <v>VACIO</v>
      </c>
      <c r="AS793" s="166">
        <v>9</v>
      </c>
      <c r="AT793" s="178" t="str">
        <f>CHOOSE(MATCH(AS:AS,{0,0.1,30,80000000}),"VACIO","30 y -","30 y +","")</f>
        <v>30 y -</v>
      </c>
      <c r="AU793" s="166">
        <v>0.9</v>
      </c>
      <c r="AV793" s="236"/>
      <c r="AW793" s="178" t="str">
        <f>CHOOSE(MATCH(AV:AV,{0,0.1,30,80000000}),"VACIO","30 y -","30 y +","")</f>
        <v>VACIO</v>
      </c>
      <c r="AX793" s="166">
        <v>71.4</v>
      </c>
      <c r="AY793" s="178" t="str">
        <f ca="1">CHOOSE(MATCH(AX:AX,{0;1;15;30;45;60;80000000}),"VACIO","15 y -","15-29","30-44","45-59","60 y +","")</f>
        <v>60 y +</v>
      </c>
      <c r="AZ793" s="166"/>
      <c r="BA793" s="167"/>
      <c r="BB793" s="247" t="str">
        <f ca="1" t="shared" si="78"/>
        <v>No Vigente</v>
      </c>
      <c r="BC793" s="166"/>
      <c r="BD793" s="167">
        <v>43843</v>
      </c>
      <c r="BE793" s="167">
        <v>43831</v>
      </c>
      <c r="BF793" s="251" t="str">
        <f ca="1" t="shared" si="79"/>
        <v>activo</v>
      </c>
      <c r="BG793" s="208"/>
    </row>
    <row r="794" s="129" customFormat="1" ht="15" customHeight="1" spans="1:59">
      <c r="A794" s="256" t="s">
        <v>2053</v>
      </c>
      <c r="B794" s="166" t="s">
        <v>2054</v>
      </c>
      <c r="C794" s="166">
        <v>687</v>
      </c>
      <c r="D794" s="167">
        <v>19679</v>
      </c>
      <c r="E794" s="175">
        <f ca="1" t="shared" si="75"/>
        <v>43990</v>
      </c>
      <c r="F794" s="176">
        <f ca="1" t="shared" si="76"/>
        <v>24311</v>
      </c>
      <c r="G794" s="177">
        <f ca="1" t="shared" si="77"/>
        <v>66</v>
      </c>
      <c r="H79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94" s="166">
        <v>1</v>
      </c>
      <c r="J794" s="167">
        <v>43244</v>
      </c>
      <c r="K794" s="166" t="s">
        <v>59</v>
      </c>
      <c r="L794" s="166" t="s">
        <v>2040</v>
      </c>
      <c r="M794" s="166"/>
      <c r="N794" s="166" t="s">
        <v>62</v>
      </c>
      <c r="O794" s="166" t="s">
        <v>62</v>
      </c>
      <c r="P794" s="166" t="s">
        <v>63</v>
      </c>
      <c r="Q794" s="166" t="s">
        <v>63</v>
      </c>
      <c r="R794" s="166">
        <v>58</v>
      </c>
      <c r="S794" s="166">
        <v>57.7</v>
      </c>
      <c r="T794" s="166" t="s">
        <v>76</v>
      </c>
      <c r="U794" s="166">
        <v>120</v>
      </c>
      <c r="V794" s="178" t="str">
        <f>CHOOSE(MATCH(U:U,{0,1,140,150,160,800000000}),"VACIO","140 y -","140-150","150-160","&gt;160","")</f>
        <v>140 y -</v>
      </c>
      <c r="W794" s="166">
        <v>72</v>
      </c>
      <c r="X794" s="178" t="str">
        <f>CHOOSE(MATCH(W:W,{0,1,90,120,800000000}),"VACIO","90 y -","90-120","&gt;120","")</f>
        <v>90 y -</v>
      </c>
      <c r="Y794" s="166" t="s">
        <v>63</v>
      </c>
      <c r="Z794" s="166" t="s">
        <v>63</v>
      </c>
      <c r="AA794" s="166" t="s">
        <v>63</v>
      </c>
      <c r="AB794" s="166" t="s">
        <v>65</v>
      </c>
      <c r="AC794" s="166" t="s">
        <v>66</v>
      </c>
      <c r="AD794" s="208" t="s">
        <v>74</v>
      </c>
      <c r="AE794" s="209"/>
      <c r="AF794" s="209"/>
      <c r="AG794" s="227" t="s">
        <v>63</v>
      </c>
      <c r="AH794" s="227"/>
      <c r="AI794" s="209"/>
      <c r="AJ794" s="229">
        <v>82</v>
      </c>
      <c r="AK794" s="167">
        <v>43525</v>
      </c>
      <c r="AL794" s="166">
        <v>246</v>
      </c>
      <c r="AM794" s="166">
        <v>105</v>
      </c>
      <c r="AN794" s="178" t="str">
        <f>CHOOSE(MATCH(AM:AM,{0,1,100,800000000}),"VACIO","100 y -","100 y +","")</f>
        <v>100 y +</v>
      </c>
      <c r="AO794" s="166">
        <v>77</v>
      </c>
      <c r="AP794" s="166">
        <v>120</v>
      </c>
      <c r="AQ794" s="166"/>
      <c r="AR794" s="178" t="str">
        <f>CHOOSE(MATCH(AQ:AQ,{0,1,7,8,9,12,30}),"VACIO","7 y -","7-8","8-9","9-12","&gt;12","")</f>
        <v>VACIO</v>
      </c>
      <c r="AS794" s="166"/>
      <c r="AT794" s="178" t="str">
        <f>CHOOSE(MATCH(AS:AS,{0;0.1;30;80000000}),"VACIO","30 y -","30 y +","")</f>
        <v>VACIO</v>
      </c>
      <c r="AU794" s="166">
        <v>0.8</v>
      </c>
      <c r="AV794" s="236"/>
      <c r="AW794" s="178" t="str">
        <f>CHOOSE(MATCH(AV:AV,{0,0.1,30,80000000}),"VACIO","30 y -","30 y +","")</f>
        <v>VACIO</v>
      </c>
      <c r="AX794" s="166">
        <v>77</v>
      </c>
      <c r="AY794" s="178" t="str">
        <f ca="1">CHOOSE(MATCH(AX:AX,{0,1,15,30,45,60,80000000}),"VACIO","15 y -","15-29","30-44","45-59","60 y +","")</f>
        <v>60 y +</v>
      </c>
      <c r="AZ794" s="166"/>
      <c r="BA794" s="167"/>
      <c r="BB794" s="247" t="str">
        <f ca="1" t="shared" si="78"/>
        <v>No Vigente</v>
      </c>
      <c r="BC794" s="166"/>
      <c r="BD794" s="167">
        <v>43871</v>
      </c>
      <c r="BE794" s="167">
        <v>43952</v>
      </c>
      <c r="BF794" s="251" t="str">
        <f ca="1" t="shared" si="79"/>
        <v>activo</v>
      </c>
      <c r="BG794" s="208"/>
    </row>
    <row r="795" s="129" customFormat="1" ht="15" customHeight="1" spans="1:59">
      <c r="A795" s="256" t="s">
        <v>2055</v>
      </c>
      <c r="B795" s="166" t="s">
        <v>2056</v>
      </c>
      <c r="C795" s="166">
        <v>741</v>
      </c>
      <c r="D795" s="167">
        <v>19862</v>
      </c>
      <c r="E795" s="175">
        <f ca="1" t="shared" si="75"/>
        <v>43990</v>
      </c>
      <c r="F795" s="176">
        <f ca="1" t="shared" si="76"/>
        <v>24128</v>
      </c>
      <c r="G795" s="177">
        <f ca="1" t="shared" si="77"/>
        <v>66</v>
      </c>
      <c r="H79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795" s="166">
        <v>1</v>
      </c>
      <c r="J795" s="167">
        <v>42983</v>
      </c>
      <c r="K795" s="166" t="s">
        <v>59</v>
      </c>
      <c r="L795" s="166" t="s">
        <v>2040</v>
      </c>
      <c r="M795" s="166"/>
      <c r="N795" s="166" t="s">
        <v>62</v>
      </c>
      <c r="O795" s="166" t="s">
        <v>62</v>
      </c>
      <c r="P795" s="166" t="s">
        <v>63</v>
      </c>
      <c r="Q795" s="166" t="s">
        <v>63</v>
      </c>
      <c r="R795" s="166">
        <v>70</v>
      </c>
      <c r="S795" s="166">
        <v>67</v>
      </c>
      <c r="T795" s="166" t="s">
        <v>76</v>
      </c>
      <c r="U795" s="166">
        <v>100</v>
      </c>
      <c r="V795" s="178" t="str">
        <f>CHOOSE(MATCH(U:U,{0,1,140,150,160,800000000}),"VACIO","140 y -","140-150","150-160","&gt;160","")</f>
        <v>140 y -</v>
      </c>
      <c r="W795" s="166">
        <v>60</v>
      </c>
      <c r="X795" s="178" t="str">
        <f>CHOOSE(MATCH(W:W,{0,1,90,120,800000000}),"VACIO","90 y -","90-120","&gt;120","")</f>
        <v>90 y -</v>
      </c>
      <c r="Y795" s="166" t="s">
        <v>63</v>
      </c>
      <c r="Z795" s="166" t="s">
        <v>63</v>
      </c>
      <c r="AA795" s="166" t="s">
        <v>63</v>
      </c>
      <c r="AB795" s="166" t="s">
        <v>65</v>
      </c>
      <c r="AC795" s="166" t="s">
        <v>72</v>
      </c>
      <c r="AD795" s="208" t="s">
        <v>74</v>
      </c>
      <c r="AE795" s="209"/>
      <c r="AF795" s="209"/>
      <c r="AG795" s="227" t="s">
        <v>63</v>
      </c>
      <c r="AH795" s="227"/>
      <c r="AI795" s="209"/>
      <c r="AJ795" s="229">
        <v>97</v>
      </c>
      <c r="AK795" s="167">
        <v>43145</v>
      </c>
      <c r="AL795" s="166">
        <v>184</v>
      </c>
      <c r="AM795" s="166">
        <v>121</v>
      </c>
      <c r="AN795" s="178" t="str">
        <f>CHOOSE(MATCH(AM:AM,{0,1,100,800000000}),"VACIO","100 y -","100 y +","")</f>
        <v>100 y +</v>
      </c>
      <c r="AO795" s="166">
        <v>44</v>
      </c>
      <c r="AP795" s="166">
        <v>92</v>
      </c>
      <c r="AQ795" s="166"/>
      <c r="AR795" s="178" t="str">
        <f>CHOOSE(MATCH(AQ:AQ,{0,1,7,8,9,12,30}),"VACIO","7 y -","7-8","8-9","9-12","&gt;12","")</f>
        <v>VACIO</v>
      </c>
      <c r="AS795" s="166"/>
      <c r="AT795" s="178" t="str">
        <f>CHOOSE(MATCH(AS:AS,{0,0.1,30,80000000}),"VACIO","30 y -","30 y +","")</f>
        <v>VACIO</v>
      </c>
      <c r="AU795" s="166">
        <v>0.8</v>
      </c>
      <c r="AV795" s="236"/>
      <c r="AW795" s="178" t="str">
        <f>CHOOSE(MATCH(AV:AV,{0,0.1,30,80000000}),"VACIO","30 y -","30 y +","")</f>
        <v>VACIO</v>
      </c>
      <c r="AX795" s="166">
        <v>94</v>
      </c>
      <c r="AY795" s="178" t="str">
        <f ca="1">CHOOSE(MATCH(AX:AX,{0,1,15,30,45,60,80000000}),"VACIO","15 y -","15-29","30-44","45-59","60 y +","")</f>
        <v>60 y +</v>
      </c>
      <c r="AZ795" s="166"/>
      <c r="BA795" s="167"/>
      <c r="BB795" s="247" t="str">
        <f ca="1" t="shared" si="78"/>
        <v>No Vigente</v>
      </c>
      <c r="BC795" s="166"/>
      <c r="BD795" s="167">
        <v>43469</v>
      </c>
      <c r="BE795" s="167">
        <v>43831</v>
      </c>
      <c r="BF795" s="251" t="str">
        <f ca="1" t="shared" si="79"/>
        <v>activo</v>
      </c>
      <c r="BG795" s="208"/>
    </row>
    <row r="796" s="129" customFormat="1" ht="15" customHeight="1" spans="1:59">
      <c r="A796" s="256" t="s">
        <v>2057</v>
      </c>
      <c r="B796" s="166" t="s">
        <v>2058</v>
      </c>
      <c r="C796" s="166">
        <v>931</v>
      </c>
      <c r="D796" s="167">
        <v>23395</v>
      </c>
      <c r="E796" s="175">
        <f ca="1" t="shared" si="75"/>
        <v>43990</v>
      </c>
      <c r="F796" s="176">
        <f ca="1" t="shared" si="76"/>
        <v>20595</v>
      </c>
      <c r="G796" s="177">
        <f ca="1" t="shared" si="77"/>
        <v>56</v>
      </c>
      <c r="H79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96" s="166">
        <v>1</v>
      </c>
      <c r="J796" s="167">
        <v>42026</v>
      </c>
      <c r="K796" s="166" t="s">
        <v>59</v>
      </c>
      <c r="L796" s="166" t="s">
        <v>2040</v>
      </c>
      <c r="M796" s="166"/>
      <c r="N796" s="166" t="s">
        <v>62</v>
      </c>
      <c r="O796" s="166" t="s">
        <v>62</v>
      </c>
      <c r="P796" s="166" t="s">
        <v>63</v>
      </c>
      <c r="Q796" s="166" t="s">
        <v>63</v>
      </c>
      <c r="R796" s="166">
        <v>56</v>
      </c>
      <c r="S796" s="166">
        <v>55</v>
      </c>
      <c r="T796" s="166" t="s">
        <v>76</v>
      </c>
      <c r="U796" s="166">
        <v>122</v>
      </c>
      <c r="V796" s="178" t="str">
        <f>CHOOSE(MATCH(U:U,{0,1,140,150,160,800000000}),"VACIO","140 y -","140-150","150-160","&gt;160","")</f>
        <v>140 y -</v>
      </c>
      <c r="W796" s="166">
        <v>70</v>
      </c>
      <c r="X796" s="178" t="str">
        <f>CHOOSE(MATCH(W:W,{0,1,90,120,800000000}),"VACIO","90 y -","90-120","&gt;120","")</f>
        <v>90 y -</v>
      </c>
      <c r="Y796" s="166" t="s">
        <v>63</v>
      </c>
      <c r="Z796" s="166" t="s">
        <v>63</v>
      </c>
      <c r="AA796" s="166" t="s">
        <v>63</v>
      </c>
      <c r="AB796" s="166" t="s">
        <v>65</v>
      </c>
      <c r="AC796" s="166" t="s">
        <v>66</v>
      </c>
      <c r="AD796" s="208" t="s">
        <v>67</v>
      </c>
      <c r="AE796" s="209"/>
      <c r="AF796" s="209"/>
      <c r="AG796" s="227" t="s">
        <v>63</v>
      </c>
      <c r="AH796" s="227"/>
      <c r="AI796" s="209"/>
      <c r="AJ796" s="229">
        <v>86</v>
      </c>
      <c r="AK796" s="167">
        <v>43812</v>
      </c>
      <c r="AL796" s="166">
        <v>152</v>
      </c>
      <c r="AM796" s="166">
        <v>75</v>
      </c>
      <c r="AN796" s="178" t="str">
        <f>CHOOSE(MATCH(AM:AM,{0,1,100,800000000}),"VACIO","100 y -","100 y +","")</f>
        <v>100 y -</v>
      </c>
      <c r="AO796" s="166">
        <v>35</v>
      </c>
      <c r="AP796" s="166">
        <v>208</v>
      </c>
      <c r="AQ796" s="166"/>
      <c r="AR796" s="178" t="str">
        <f>CHOOSE(MATCH(AQ:AQ,{0,1,7,8,9,12,30}),"VACIO","7 y -","7-8","8-9","9-12","&gt;12","")</f>
        <v>VACIO</v>
      </c>
      <c r="AS796" s="166">
        <v>12</v>
      </c>
      <c r="AT796" s="178" t="str">
        <f>CHOOSE(MATCH(AS:AS,{0,0.1,30,80000000}),"VACIO","30 y -","30 y +","")</f>
        <v>30 y -</v>
      </c>
      <c r="AU796" s="166">
        <v>0.7</v>
      </c>
      <c r="AV796" s="236">
        <v>9.3</v>
      </c>
      <c r="AW796" s="178" t="str">
        <f>CHOOSE(MATCH(AV:AV,{0,0.1,30,80000000}),"VACIO","30 y -","30 y +","")</f>
        <v>30 y -</v>
      </c>
      <c r="AX796" s="166">
        <v>97</v>
      </c>
      <c r="AY796" s="178" t="str">
        <f ca="1">CHOOSE(MATCH(AX:AX,{0,1,15,30,45,60,80000000}),"VACIO","15 y -","15-29","30-44","45-59","60 y +","")</f>
        <v>60 y +</v>
      </c>
      <c r="AZ796" s="166"/>
      <c r="BA796" s="167"/>
      <c r="BB796" s="247" t="str">
        <f ca="1" t="shared" si="78"/>
        <v>No Vigente</v>
      </c>
      <c r="BC796" s="166"/>
      <c r="BD796" s="167">
        <v>43837</v>
      </c>
      <c r="BE796" s="167">
        <v>43952</v>
      </c>
      <c r="BF796" s="251" t="str">
        <f ca="1" t="shared" si="79"/>
        <v>activo</v>
      </c>
      <c r="BG796" s="208"/>
    </row>
    <row r="797" s="129" customFormat="1" ht="15" customHeight="1" spans="1:59">
      <c r="A797" s="256" t="s">
        <v>2059</v>
      </c>
      <c r="B797" s="166" t="s">
        <v>2060</v>
      </c>
      <c r="C797" s="166">
        <v>4312</v>
      </c>
      <c r="D797" s="167">
        <v>22175</v>
      </c>
      <c r="E797" s="175">
        <f ca="1" t="shared" si="75"/>
        <v>43990</v>
      </c>
      <c r="F797" s="176">
        <f ca="1" t="shared" si="76"/>
        <v>21815</v>
      </c>
      <c r="G797" s="177">
        <f ca="1" t="shared" si="77"/>
        <v>59</v>
      </c>
      <c r="H797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797" s="166">
        <v>1</v>
      </c>
      <c r="J797" s="167">
        <v>43749</v>
      </c>
      <c r="K797" s="166" t="s">
        <v>59</v>
      </c>
      <c r="L797" s="166" t="s">
        <v>2040</v>
      </c>
      <c r="M797" s="166"/>
      <c r="N797" s="166" t="s">
        <v>62</v>
      </c>
      <c r="O797" s="166" t="s">
        <v>62</v>
      </c>
      <c r="P797" s="166" t="s">
        <v>63</v>
      </c>
      <c r="Q797" s="166" t="s">
        <v>63</v>
      </c>
      <c r="R797" s="166">
        <v>58</v>
      </c>
      <c r="S797" s="166">
        <v>58</v>
      </c>
      <c r="T797" s="166" t="s">
        <v>76</v>
      </c>
      <c r="U797" s="166">
        <v>120</v>
      </c>
      <c r="V797" s="178" t="str">
        <f>CHOOSE(MATCH(U:U,{0,1,140,150,160,800000000}),"VACIO","140 y -","140-150","150-160","&gt;160","")</f>
        <v>140 y -</v>
      </c>
      <c r="W797" s="166">
        <v>72</v>
      </c>
      <c r="X797" s="178" t="str">
        <f>CHOOSE(MATCH(W:W,{0,1,90,120,800000000}),"VACIO","90 y -","90-120","&gt;120","")</f>
        <v>90 y -</v>
      </c>
      <c r="Y797" s="166" t="s">
        <v>63</v>
      </c>
      <c r="Z797" s="166" t="s">
        <v>63</v>
      </c>
      <c r="AA797" s="166" t="s">
        <v>63</v>
      </c>
      <c r="AB797" s="166" t="s">
        <v>65</v>
      </c>
      <c r="AC797" s="166" t="s">
        <v>66</v>
      </c>
      <c r="AD797" s="208" t="s">
        <v>74</v>
      </c>
      <c r="AE797" s="209"/>
      <c r="AF797" s="209"/>
      <c r="AG797" s="227" t="s">
        <v>63</v>
      </c>
      <c r="AH797" s="227"/>
      <c r="AI797" s="209"/>
      <c r="AJ797" s="229">
        <v>82</v>
      </c>
      <c r="AK797" s="167">
        <v>43717</v>
      </c>
      <c r="AL797" s="166">
        <v>216</v>
      </c>
      <c r="AM797" s="166">
        <v>132</v>
      </c>
      <c r="AN797" s="178" t="str">
        <f>CHOOSE(MATCH(AM:AM,{0,1,100,800000000}),"VACIO","100 y -","100 y +","")</f>
        <v>100 y +</v>
      </c>
      <c r="AO797" s="166">
        <v>37</v>
      </c>
      <c r="AP797" s="166">
        <v>235</v>
      </c>
      <c r="AQ797" s="166"/>
      <c r="AR797" s="178" t="str">
        <f>CHOOSE(MATCH(AQ:AQ,{0,1,7,8,9,12,30}),"VACIO","7 y -","7-8","8-9","9-12","&gt;12","")</f>
        <v>VACIO</v>
      </c>
      <c r="AS797" s="166"/>
      <c r="AT797" s="178" t="str">
        <f>CHOOSE(MATCH(AS:AS,{0,0.1,30,80000000}),"VACIO","30 y -","30 y +","")</f>
        <v>VACIO</v>
      </c>
      <c r="AU797" s="166"/>
      <c r="AV797" s="236"/>
      <c r="AW797" s="178" t="str">
        <f>CHOOSE(MATCH(AV:AV,{0,0.1,30,80000000}),"VACIO","30 y -","30 y +","")</f>
        <v>VACIO</v>
      </c>
      <c r="AX797" s="166"/>
      <c r="AY797" s="178" t="str">
        <f ca="1">CHOOSE(MATCH(AX:AX,{0,1,15,30,45,60,80000000}),"VACIO","15 y -","15-29","30-44","45-59","60 y +","")</f>
        <v>VACIO</v>
      </c>
      <c r="AZ797" s="166"/>
      <c r="BA797" s="167"/>
      <c r="BB797" s="247" t="str">
        <f ca="1" t="shared" si="78"/>
        <v>No Vigente</v>
      </c>
      <c r="BC797" s="166"/>
      <c r="BD797" s="167">
        <v>43749</v>
      </c>
      <c r="BE797" s="167">
        <v>43862</v>
      </c>
      <c r="BF797" s="251" t="str">
        <f ca="1" t="shared" si="79"/>
        <v>activo</v>
      </c>
      <c r="BG797" s="208"/>
    </row>
    <row r="798" s="129" customFormat="1" ht="15" customHeight="1" spans="1:59">
      <c r="A798" s="256" t="s">
        <v>2061</v>
      </c>
      <c r="B798" s="166" t="s">
        <v>2062</v>
      </c>
      <c r="C798" s="166">
        <v>7280</v>
      </c>
      <c r="D798" s="167">
        <v>17788</v>
      </c>
      <c r="E798" s="175">
        <f ca="1" t="shared" si="75"/>
        <v>43990</v>
      </c>
      <c r="F798" s="176">
        <f ca="1" t="shared" si="76"/>
        <v>26202</v>
      </c>
      <c r="G798" s="177">
        <f ca="1" t="shared" si="77"/>
        <v>71</v>
      </c>
      <c r="H798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798" s="166">
        <v>1</v>
      </c>
      <c r="J798" s="167">
        <v>43746</v>
      </c>
      <c r="K798" s="166" t="s">
        <v>59</v>
      </c>
      <c r="L798" s="166" t="s">
        <v>60</v>
      </c>
      <c r="M798" s="166"/>
      <c r="N798" s="166" t="s">
        <v>62</v>
      </c>
      <c r="O798" s="166" t="s">
        <v>62</v>
      </c>
      <c r="P798" s="166" t="s">
        <v>63</v>
      </c>
      <c r="Q798" s="166" t="s">
        <v>63</v>
      </c>
      <c r="R798" s="166">
        <v>90.3</v>
      </c>
      <c r="S798" s="166">
        <v>90.3</v>
      </c>
      <c r="T798" s="166" t="s">
        <v>64</v>
      </c>
      <c r="U798" s="166">
        <v>140</v>
      </c>
      <c r="V798" s="178" t="str">
        <f>CHOOSE(MATCH(U:U,{0;1;140;150;160;800000000}),"VACIO","140 y -","140-150","150-160","&gt;160","")</f>
        <v>140-150</v>
      </c>
      <c r="W798" s="166">
        <v>90</v>
      </c>
      <c r="X798" s="178" t="str">
        <f>CHOOSE(MATCH(W:W,{0,1,90,120,800000000}),"VACIO","90 y -","90-120","&gt;120","")</f>
        <v>90-120</v>
      </c>
      <c r="Y798" s="166" t="s">
        <v>63</v>
      </c>
      <c r="Z798" s="166" t="s">
        <v>65</v>
      </c>
      <c r="AA798" s="166" t="s">
        <v>63</v>
      </c>
      <c r="AB798" s="166" t="s">
        <v>65</v>
      </c>
      <c r="AC798" s="166" t="s">
        <v>72</v>
      </c>
      <c r="AD798" s="208" t="s">
        <v>67</v>
      </c>
      <c r="AE798" s="209"/>
      <c r="AF798" s="209"/>
      <c r="AG798" s="227" t="s">
        <v>63</v>
      </c>
      <c r="AH798" s="227"/>
      <c r="AI798" s="209"/>
      <c r="AJ798" s="229">
        <v>89</v>
      </c>
      <c r="AK798" s="167">
        <v>43746</v>
      </c>
      <c r="AL798" s="166">
        <v>161</v>
      </c>
      <c r="AM798" s="166">
        <v>96</v>
      </c>
      <c r="AN798" s="178" t="str">
        <f>CHOOSE(MATCH(AM:AM,{0,1,100,800000000}),"VACIO","100 y -","100 y +","")</f>
        <v>100 y -</v>
      </c>
      <c r="AO798" s="166">
        <v>45</v>
      </c>
      <c r="AP798" s="166">
        <v>99</v>
      </c>
      <c r="AQ798" s="166"/>
      <c r="AR798" s="178" t="str">
        <f>CHOOSE(MATCH(AQ:AQ,{0,1,7,8,9,12,30}),"VACIO","7 y -","7-8","8-9","9-12","&gt;12","")</f>
        <v>VACIO</v>
      </c>
      <c r="AS798" s="166"/>
      <c r="AT798" s="178" t="str">
        <f>CHOOSE(MATCH(AS:AS,{0,0.1,30,80000000}),"VACIO","30 y -","30 y +","")</f>
        <v>VACIO</v>
      </c>
      <c r="AU798" s="166"/>
      <c r="AV798" s="236"/>
      <c r="AW798" s="178" t="str">
        <f>CHOOSE(MATCH(AV:AV,{0,0.1,30,80000000}),"VACIO","30 y -","30 y +","")</f>
        <v>VACIO</v>
      </c>
      <c r="AX798" s="166"/>
      <c r="AY798" s="178" t="str">
        <f ca="1">CHOOSE(MATCH(AX:AX,{0,1,15,30,45,60,80000000}),"VACIO","15 y -","15-29","30-44","45-59","60 y +","")</f>
        <v>VACIO</v>
      </c>
      <c r="AZ798" s="166"/>
      <c r="BA798" s="167"/>
      <c r="BB798" s="247" t="str">
        <f ca="1" t="shared" si="78"/>
        <v>No Vigente</v>
      </c>
      <c r="BC798" s="166"/>
      <c r="BD798" s="167">
        <v>43746</v>
      </c>
      <c r="BE798" s="167">
        <v>43862</v>
      </c>
      <c r="BF798" s="251" t="str">
        <f ca="1" t="shared" si="79"/>
        <v>activo</v>
      </c>
      <c r="BG798" s="208"/>
    </row>
    <row r="799" s="129" customFormat="1" ht="15" customHeight="1" spans="1:59">
      <c r="A799" s="256" t="s">
        <v>2063</v>
      </c>
      <c r="B799" s="166" t="s">
        <v>2064</v>
      </c>
      <c r="C799" s="166">
        <v>4944</v>
      </c>
      <c r="D799" s="167">
        <v>26309</v>
      </c>
      <c r="E799" s="175">
        <f ca="1" t="shared" si="75"/>
        <v>43990</v>
      </c>
      <c r="F799" s="176">
        <f ca="1" t="shared" si="76"/>
        <v>17681</v>
      </c>
      <c r="G799" s="177">
        <f ca="1" t="shared" si="77"/>
        <v>48</v>
      </c>
      <c r="H799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799" s="166">
        <v>1</v>
      </c>
      <c r="J799" s="167">
        <v>43748</v>
      </c>
      <c r="K799" s="166" t="s">
        <v>59</v>
      </c>
      <c r="L799" s="166" t="s">
        <v>70</v>
      </c>
      <c r="M799" s="166"/>
      <c r="N799" s="166" t="s">
        <v>62</v>
      </c>
      <c r="O799" s="166" t="s">
        <v>62</v>
      </c>
      <c r="P799" s="166" t="s">
        <v>63</v>
      </c>
      <c r="Q799" s="166" t="s">
        <v>63</v>
      </c>
      <c r="R799" s="166">
        <v>106.5</v>
      </c>
      <c r="S799" s="166">
        <v>104.5</v>
      </c>
      <c r="T799" s="166" t="s">
        <v>64</v>
      </c>
      <c r="U799" s="166">
        <v>142</v>
      </c>
      <c r="V799" s="178" t="str">
        <f>CHOOSE(MATCH(U:U,{0,1,140,150,160,800000000}),"VACIO","140 y -","140-150","150-160","&gt;160","")</f>
        <v>140-150</v>
      </c>
      <c r="W799" s="166">
        <v>98</v>
      </c>
      <c r="X799" s="178" t="str">
        <f>CHOOSE(MATCH(W:W,{0,1,90,120,800000000}),"VACIO","90 y -","90-120","&gt;120","")</f>
        <v>90-120</v>
      </c>
      <c r="Y799" s="166" t="s">
        <v>63</v>
      </c>
      <c r="Z799" s="166" t="s">
        <v>63</v>
      </c>
      <c r="AA799" s="166" t="s">
        <v>65</v>
      </c>
      <c r="AB799" s="166" t="s">
        <v>63</v>
      </c>
      <c r="AC799" s="166" t="s">
        <v>66</v>
      </c>
      <c r="AD799" s="208" t="s">
        <v>73</v>
      </c>
      <c r="AE799" s="209"/>
      <c r="AF799" s="209"/>
      <c r="AG799" s="227" t="s">
        <v>63</v>
      </c>
      <c r="AH799" s="227"/>
      <c r="AI799" s="209"/>
      <c r="AJ799" s="229">
        <v>141</v>
      </c>
      <c r="AK799" s="167">
        <v>43838</v>
      </c>
      <c r="AL799" s="166">
        <v>152</v>
      </c>
      <c r="AM799" s="166">
        <v>99</v>
      </c>
      <c r="AN799" s="178" t="str">
        <f>CHOOSE(MATCH(AM:AM,{0,1,100,800000000}),"VACIO","100 y -","100 y +","")</f>
        <v>100 y -</v>
      </c>
      <c r="AO799" s="166">
        <v>33</v>
      </c>
      <c r="AP799" s="166">
        <v>98</v>
      </c>
      <c r="AQ799" s="166">
        <v>7</v>
      </c>
      <c r="AR799" s="178" t="str">
        <f>CHOOSE(MATCH(AQ:AQ,{0,1,7,8,9,12,30}),"VACIO","7 y -","7-8","8-9","9-12","&gt;12","")</f>
        <v>7-8</v>
      </c>
      <c r="AS799" s="166"/>
      <c r="AT799" s="178" t="str">
        <f>CHOOSE(MATCH(AS:AS,{0,0.1,30,80000000}),"VACIO","30 y -","30 y +","")</f>
        <v>VACIO</v>
      </c>
      <c r="AU799" s="166">
        <v>0.7</v>
      </c>
      <c r="AV799" s="236"/>
      <c r="AW799" s="178" t="str">
        <f>CHOOSE(MATCH(AV:AV,{0,0.1,30,80000000}),"VACIO","30 y -","30 y +","")</f>
        <v>VACIO</v>
      </c>
      <c r="AX799" s="166"/>
      <c r="AY799" s="178" t="str">
        <f ca="1">CHOOSE(MATCH(AX:AX,{0,1,15,30,45,60,80000000}),"VACIO","15 y -","15-29","30-44","45-59","60 y +","")</f>
        <v>VACIO</v>
      </c>
      <c r="AZ799" s="166"/>
      <c r="BA799" s="167"/>
      <c r="BB799" s="247" t="str">
        <f ca="1" t="shared" si="78"/>
        <v>No Vigente</v>
      </c>
      <c r="BC799" s="166"/>
      <c r="BD799" s="167">
        <v>43838</v>
      </c>
      <c r="BE799" s="167">
        <v>43922</v>
      </c>
      <c r="BF799" s="251" t="str">
        <f ca="1" t="shared" si="79"/>
        <v>activo</v>
      </c>
      <c r="BG799" s="208"/>
    </row>
    <row r="800" s="129" customFormat="1" ht="15" customHeight="1" spans="1:59">
      <c r="A800" s="256" t="s">
        <v>2065</v>
      </c>
      <c r="B800" s="166" t="s">
        <v>1518</v>
      </c>
      <c r="C800" s="166">
        <v>6557</v>
      </c>
      <c r="D800" s="167">
        <v>12530</v>
      </c>
      <c r="E800" s="175">
        <f ca="1" t="shared" si="75"/>
        <v>43990</v>
      </c>
      <c r="F800" s="176">
        <f ca="1" t="shared" si="76"/>
        <v>31460</v>
      </c>
      <c r="G800" s="177">
        <f ca="1" t="shared" si="77"/>
        <v>86</v>
      </c>
      <c r="H800" s="17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800" s="166">
        <v>1</v>
      </c>
      <c r="J800" s="167">
        <v>41863</v>
      </c>
      <c r="K800" s="166" t="s">
        <v>59</v>
      </c>
      <c r="L800" s="166" t="s">
        <v>102</v>
      </c>
      <c r="M800" s="166"/>
      <c r="N800" s="166" t="s">
        <v>62</v>
      </c>
      <c r="O800" s="166" t="s">
        <v>62</v>
      </c>
      <c r="P800" s="166" t="s">
        <v>65</v>
      </c>
      <c r="Q800" s="166" t="s">
        <v>63</v>
      </c>
      <c r="R800" s="166">
        <v>89.5</v>
      </c>
      <c r="S800" s="166"/>
      <c r="T800" s="166"/>
      <c r="U800" s="166">
        <v>126</v>
      </c>
      <c r="V800" s="178" t="str">
        <f>CHOOSE(MATCH(U:U,{0;1;140;150;160;800000000}),"VACIO","140 y -","140-150","150-160","&gt;160","")</f>
        <v>140 y -</v>
      </c>
      <c r="W800" s="166">
        <v>70</v>
      </c>
      <c r="X800" s="178" t="str">
        <f>CHOOSE(MATCH(W:W,{0,1,90,120,800000000}),"VACIO","90 y -","90-120","&gt;120","")</f>
        <v>90 y -</v>
      </c>
      <c r="Y800" s="166" t="s">
        <v>63</v>
      </c>
      <c r="Z800" s="166" t="s">
        <v>65</v>
      </c>
      <c r="AA800" s="166" t="s">
        <v>63</v>
      </c>
      <c r="AB800" s="166" t="s">
        <v>63</v>
      </c>
      <c r="AC800" s="166" t="s">
        <v>72</v>
      </c>
      <c r="AD800" s="208" t="s">
        <v>73</v>
      </c>
      <c r="AE800" s="228">
        <v>43747</v>
      </c>
      <c r="AF800" s="209" t="s">
        <v>74</v>
      </c>
      <c r="AG800" s="227" t="s">
        <v>63</v>
      </c>
      <c r="AH800" s="227"/>
      <c r="AI800" s="209"/>
      <c r="AJ800" s="229">
        <v>96</v>
      </c>
      <c r="AK800" s="167">
        <v>43678</v>
      </c>
      <c r="AL800" s="166">
        <v>166</v>
      </c>
      <c r="AM800" s="166">
        <v>100</v>
      </c>
      <c r="AN800" s="178" t="str">
        <f>CHOOSE(MATCH(AM:AM,{0,1,100,800000000}),"VACIO","100 y -","100 y +","")</f>
        <v>100 y +</v>
      </c>
      <c r="AO800" s="166">
        <v>44</v>
      </c>
      <c r="AP800" s="166">
        <v>110</v>
      </c>
      <c r="AQ800" s="166">
        <v>5.4</v>
      </c>
      <c r="AR800" s="178" t="str">
        <f>CHOOSE(MATCH(AQ:AQ,{0,1,7,8,9,12,30}),"VACIO","7 y -","7-8","8-9","9-12","&gt;12","")</f>
        <v>7 y -</v>
      </c>
      <c r="AS800" s="166">
        <v>12</v>
      </c>
      <c r="AT800" s="178" t="str">
        <f>CHOOSE(MATCH(AS:AS,{0;0.1;30;80000000}),"VACIO","30 y -","30 y +","")</f>
        <v>30 y -</v>
      </c>
      <c r="AU800" s="166">
        <v>0.7</v>
      </c>
      <c r="AV800" s="236"/>
      <c r="AW800" s="178" t="str">
        <f>CHOOSE(MATCH(AV:AV,{0,0.1,30,80000000}),"VACIO","30 y -","30 y +","")</f>
        <v>VACIO</v>
      </c>
      <c r="AX800" s="166">
        <v>79</v>
      </c>
      <c r="AY800" s="178" t="str">
        <f ca="1">CHOOSE(MATCH(AX:AX,{0,1,15,30,45,60,80000000}),"VACIO","15 y -","15-29","30-44","45-59","60 y +","")</f>
        <v>60 y +</v>
      </c>
      <c r="AZ800" s="166"/>
      <c r="BA800" s="167"/>
      <c r="BB800" s="247" t="str">
        <f ca="1" t="shared" si="78"/>
        <v>No Vigente</v>
      </c>
      <c r="BC800" s="166"/>
      <c r="BD800" s="167">
        <v>43747</v>
      </c>
      <c r="BE800" s="167">
        <v>44105</v>
      </c>
      <c r="BF800" s="251" t="str">
        <f ca="1" t="shared" si="79"/>
        <v>activo</v>
      </c>
      <c r="BG800" s="208" t="s">
        <v>1799</v>
      </c>
    </row>
    <row r="801" s="129" customFormat="1" ht="15" customHeight="1" spans="1:59">
      <c r="A801" s="256" t="s">
        <v>2066</v>
      </c>
      <c r="B801" s="166" t="s">
        <v>2067</v>
      </c>
      <c r="C801" s="166">
        <v>1107</v>
      </c>
      <c r="D801" s="167">
        <v>24791</v>
      </c>
      <c r="E801" s="175">
        <f ca="1" t="shared" si="75"/>
        <v>43990</v>
      </c>
      <c r="F801" s="176">
        <f ca="1" t="shared" si="76"/>
        <v>19199</v>
      </c>
      <c r="G801" s="177">
        <f ca="1" t="shared" si="77"/>
        <v>52</v>
      </c>
      <c r="H801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801" s="166">
        <v>1</v>
      </c>
      <c r="J801" s="167">
        <v>43748</v>
      </c>
      <c r="K801" s="166" t="s">
        <v>59</v>
      </c>
      <c r="L801" s="166" t="s">
        <v>102</v>
      </c>
      <c r="M801" s="166"/>
      <c r="N801" s="166" t="s">
        <v>62</v>
      </c>
      <c r="O801" s="166" t="s">
        <v>62</v>
      </c>
      <c r="P801" s="166" t="s">
        <v>63</v>
      </c>
      <c r="Q801" s="166" t="s">
        <v>63</v>
      </c>
      <c r="R801" s="166">
        <v>64.5</v>
      </c>
      <c r="S801" s="166">
        <v>65</v>
      </c>
      <c r="T801" s="166" t="s">
        <v>85</v>
      </c>
      <c r="U801" s="166">
        <v>120</v>
      </c>
      <c r="V801" s="178" t="str">
        <f>CHOOSE(MATCH(U:U,{0,1,140,150,160,800000000}),"VACIO","140 y -","140-150","150-160","&gt;160","")</f>
        <v>140 y -</v>
      </c>
      <c r="W801" s="166">
        <v>60</v>
      </c>
      <c r="X801" s="178" t="str">
        <f>CHOOSE(MATCH(W:W,{0,1,90,120,800000000}),"VACIO","90 y -","90-120","&gt;120","")</f>
        <v>90 y -</v>
      </c>
      <c r="Y801" s="166" t="s">
        <v>63</v>
      </c>
      <c r="Z801" s="166" t="s">
        <v>65</v>
      </c>
      <c r="AA801" s="166" t="s">
        <v>63</v>
      </c>
      <c r="AB801" s="166" t="s">
        <v>63</v>
      </c>
      <c r="AC801" s="166" t="s">
        <v>72</v>
      </c>
      <c r="AD801" s="208" t="s">
        <v>73</v>
      </c>
      <c r="AE801" s="228">
        <v>43878</v>
      </c>
      <c r="AF801" s="209" t="s">
        <v>74</v>
      </c>
      <c r="AG801" s="227" t="s">
        <v>63</v>
      </c>
      <c r="AH801" s="227"/>
      <c r="AI801" s="209"/>
      <c r="AJ801" s="229">
        <v>113</v>
      </c>
      <c r="AK801" s="167">
        <v>43748</v>
      </c>
      <c r="AL801" s="166">
        <v>124</v>
      </c>
      <c r="AM801" s="166">
        <v>97</v>
      </c>
      <c r="AN801" s="178" t="str">
        <f>CHOOSE(MATCH(AM:AM,{0,1,100,800000000}),"VACIO","100 y -","100 y +","")</f>
        <v>100 y -</v>
      </c>
      <c r="AO801" s="166">
        <v>27</v>
      </c>
      <c r="AP801" s="166">
        <v>273</v>
      </c>
      <c r="AQ801" s="166"/>
      <c r="AR801" s="178" t="str">
        <f>CHOOSE(MATCH(AQ:AQ,{0,1,7,8,9,12,30}),"VACIO","7 y -","7-8","8-9","9-12","&gt;12","")</f>
        <v>VACIO</v>
      </c>
      <c r="AS801" s="166">
        <v>9</v>
      </c>
      <c r="AT801" s="178" t="str">
        <f>CHOOSE(MATCH(AS:AS,{0;0.1;30;80000000}),"VACIO","30 y -","30 y +","")</f>
        <v>30 y -</v>
      </c>
      <c r="AU801" s="166">
        <v>0.8</v>
      </c>
      <c r="AV801" s="236"/>
      <c r="AW801" s="178" t="str">
        <f>CHOOSE(MATCH(AV:AV,{0;0.1;30;80000000}),"VACIO","30 y -","30 y +","")</f>
        <v>VACIO</v>
      </c>
      <c r="AX801" s="166">
        <v>85</v>
      </c>
      <c r="AY801" s="178" t="str">
        <f ca="1">CHOOSE(MATCH(AX:AX,{0,1,15,30,45,60,80000000}),"VACIO","15 y -","15-29","30-44","45-59","60 y +","")</f>
        <v>60 y +</v>
      </c>
      <c r="AZ801" s="166"/>
      <c r="BA801" s="167"/>
      <c r="BB801" s="247" t="str">
        <f ca="1" t="shared" si="78"/>
        <v>No Vigente</v>
      </c>
      <c r="BC801" s="166"/>
      <c r="BD801" s="167">
        <v>43878</v>
      </c>
      <c r="BE801" s="167">
        <v>43922</v>
      </c>
      <c r="BF801" s="251" t="str">
        <f ca="1" t="shared" si="79"/>
        <v>activo</v>
      </c>
      <c r="BG801" s="208"/>
    </row>
    <row r="802" s="129" customFormat="1" ht="15" customHeight="1" spans="1:59">
      <c r="A802" s="256" t="s">
        <v>2068</v>
      </c>
      <c r="B802" s="166" t="s">
        <v>2069</v>
      </c>
      <c r="C802" s="166">
        <v>2982</v>
      </c>
      <c r="D802" s="167">
        <v>22906</v>
      </c>
      <c r="E802" s="175">
        <f ca="1" t="shared" si="75"/>
        <v>43990</v>
      </c>
      <c r="F802" s="176">
        <f ca="1" t="shared" si="76"/>
        <v>21084</v>
      </c>
      <c r="G802" s="177">
        <f ca="1" t="shared" si="77"/>
        <v>57</v>
      </c>
      <c r="H802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802" s="166">
        <v>1</v>
      </c>
      <c r="J802" s="167">
        <v>43747</v>
      </c>
      <c r="K802" s="166" t="s">
        <v>59</v>
      </c>
      <c r="L802" s="166" t="s">
        <v>2040</v>
      </c>
      <c r="M802" s="166" t="s">
        <v>411</v>
      </c>
      <c r="N802" s="166" t="s">
        <v>62</v>
      </c>
      <c r="O802" s="166" t="s">
        <v>62</v>
      </c>
      <c r="P802" s="166" t="s">
        <v>63</v>
      </c>
      <c r="Q802" s="166" t="s">
        <v>63</v>
      </c>
      <c r="R802" s="166">
        <v>60</v>
      </c>
      <c r="S802" s="166">
        <v>60</v>
      </c>
      <c r="T802" s="166" t="s">
        <v>85</v>
      </c>
      <c r="U802" s="166">
        <v>128</v>
      </c>
      <c r="V802" s="178" t="str">
        <f>CHOOSE(MATCH(U:U,{0;1;140;150;160;800000000}),"VACIO","140 y -","140-150","150-160","&gt;160","")</f>
        <v>140 y -</v>
      </c>
      <c r="W802" s="166">
        <v>82</v>
      </c>
      <c r="X802" s="178" t="str">
        <f>CHOOSE(MATCH(W:W,{0,1,90,120,800000000}),"VACIO","90 y -","90-120","&gt;120","")</f>
        <v>90 y -</v>
      </c>
      <c r="Y802" s="166" t="s">
        <v>63</v>
      </c>
      <c r="Z802" s="166" t="s">
        <v>65</v>
      </c>
      <c r="AA802" s="166" t="s">
        <v>63</v>
      </c>
      <c r="AB802" s="166" t="s">
        <v>65</v>
      </c>
      <c r="AC802" s="166" t="s">
        <v>72</v>
      </c>
      <c r="AD802" s="208"/>
      <c r="AE802" s="209"/>
      <c r="AF802" s="209"/>
      <c r="AG802" s="227" t="s">
        <v>63</v>
      </c>
      <c r="AH802" s="227"/>
      <c r="AI802" s="209"/>
      <c r="AJ802" s="229"/>
      <c r="AK802" s="167"/>
      <c r="AL802" s="166"/>
      <c r="AM802" s="166"/>
      <c r="AN802" s="178" t="str">
        <f>CHOOSE(MATCH(AM:AM,{0,1,100,800000000}),"VACIO","100 y -","100 y +","")</f>
        <v>VACIO</v>
      </c>
      <c r="AO802" s="166"/>
      <c r="AP802" s="166"/>
      <c r="AQ802" s="166"/>
      <c r="AR802" s="178" t="str">
        <f>CHOOSE(MATCH(AQ:AQ,{0,1,7,8,9,12,30}),"VACIO","7 y -","7-8","8-9","9-12","&gt;12","")</f>
        <v>VACIO</v>
      </c>
      <c r="AS802" s="166"/>
      <c r="AT802" s="178" t="str">
        <f>CHOOSE(MATCH(AS:AS,{0,0.1,30,80000000}),"VACIO","30 y -","30 y +","")</f>
        <v>VACIO</v>
      </c>
      <c r="AU802" s="166"/>
      <c r="AV802" s="236"/>
      <c r="AW802" s="178" t="str">
        <f>CHOOSE(MATCH(AV:AV,{0,0.1,30,80000000}),"VACIO","30 y -","30 y +","")</f>
        <v>VACIO</v>
      </c>
      <c r="AX802" s="166"/>
      <c r="AY802" s="178" t="str">
        <f ca="1">CHOOSE(MATCH(AX:AX,{0,1,15,30,45,60,80000000}),"VACIO","15 y -","15-29","30-44","45-59","60 y +","")</f>
        <v>VACIO</v>
      </c>
      <c r="AZ802" s="166"/>
      <c r="BA802" s="167"/>
      <c r="BB802" s="247" t="str">
        <f ca="1" t="shared" si="78"/>
        <v>No Vigente</v>
      </c>
      <c r="BC802" s="166"/>
      <c r="BD802" s="167">
        <v>43747</v>
      </c>
      <c r="BE802" s="167">
        <v>43800</v>
      </c>
      <c r="BF802" s="251" t="str">
        <f ca="1" t="shared" si="79"/>
        <v>activo</v>
      </c>
      <c r="BG802" s="208"/>
    </row>
    <row r="803" s="129" customFormat="1" ht="15" customHeight="1" spans="1:59">
      <c r="A803" s="256" t="s">
        <v>2070</v>
      </c>
      <c r="B803" s="166" t="s">
        <v>2071</v>
      </c>
      <c r="C803" s="166">
        <v>964</v>
      </c>
      <c r="D803" s="167">
        <v>30894</v>
      </c>
      <c r="E803" s="175">
        <f ca="1" t="shared" si="75"/>
        <v>43990</v>
      </c>
      <c r="F803" s="176">
        <f ca="1" t="shared" si="76"/>
        <v>13096</v>
      </c>
      <c r="G803" s="177">
        <f ca="1" t="shared" si="77"/>
        <v>35</v>
      </c>
      <c r="H803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03" s="166">
        <v>1</v>
      </c>
      <c r="J803" s="167">
        <v>43280</v>
      </c>
      <c r="K803" s="166" t="s">
        <v>59</v>
      </c>
      <c r="L803" s="166" t="s">
        <v>2040</v>
      </c>
      <c r="M803" s="166"/>
      <c r="N803" s="166" t="s">
        <v>62</v>
      </c>
      <c r="O803" s="166" t="s">
        <v>62</v>
      </c>
      <c r="P803" s="166" t="s">
        <v>63</v>
      </c>
      <c r="Q803" s="166" t="s">
        <v>63</v>
      </c>
      <c r="R803" s="166">
        <v>89</v>
      </c>
      <c r="S803" s="166">
        <v>90</v>
      </c>
      <c r="T803" s="166" t="s">
        <v>64</v>
      </c>
      <c r="U803" s="166">
        <v>120</v>
      </c>
      <c r="V803" s="178" t="str">
        <f>CHOOSE(MATCH(U:U,{0,1,140,150,160,800000000}),"VACIO","140 y -","140-150","150-160","&gt;160","")</f>
        <v>140 y -</v>
      </c>
      <c r="W803" s="166">
        <v>70</v>
      </c>
      <c r="X803" s="178" t="str">
        <f>CHOOSE(MATCH(W:W,{0,1,90,120,800000000}),"VACIO","90 y -","90-120","&gt;120","")</f>
        <v>90 y -</v>
      </c>
      <c r="Y803" s="166" t="s">
        <v>63</v>
      </c>
      <c r="Z803" s="166" t="s">
        <v>65</v>
      </c>
      <c r="AA803" s="166" t="s">
        <v>63</v>
      </c>
      <c r="AB803" s="166" t="s">
        <v>65</v>
      </c>
      <c r="AC803" s="166" t="s">
        <v>66</v>
      </c>
      <c r="AD803" s="208" t="s">
        <v>74</v>
      </c>
      <c r="AE803" s="209"/>
      <c r="AF803" s="209"/>
      <c r="AG803" s="227" t="s">
        <v>63</v>
      </c>
      <c r="AH803" s="227"/>
      <c r="AI803" s="209"/>
      <c r="AJ803" s="229">
        <v>86</v>
      </c>
      <c r="AK803" s="167">
        <v>43645</v>
      </c>
      <c r="AL803" s="166">
        <v>263</v>
      </c>
      <c r="AM803" s="166">
        <v>138</v>
      </c>
      <c r="AN803" s="178" t="str">
        <f>CHOOSE(MATCH(AM:AM,{0,1,100,800000000}),"VACIO","100 y -","100 y +","")</f>
        <v>100 y +</v>
      </c>
      <c r="AO803" s="166">
        <v>59</v>
      </c>
      <c r="AP803" s="166">
        <v>327</v>
      </c>
      <c r="AQ803" s="166"/>
      <c r="AR803" s="178" t="str">
        <f>CHOOSE(MATCH(AQ:AQ,{0,1,7,8,9,12,30}),"VACIO","7 y -","7-8","8-9","9-12","&gt;12","")</f>
        <v>VACIO</v>
      </c>
      <c r="AS803" s="166"/>
      <c r="AT803" s="178" t="str">
        <f>CHOOSE(MATCH(AS:AS,{0,0.1,30,80000000}),"VACIO","30 y -","30 y +","")</f>
        <v>VACIO</v>
      </c>
      <c r="AU803" s="166"/>
      <c r="AV803" s="236"/>
      <c r="AW803" s="178" t="str">
        <f>CHOOSE(MATCH(AV:AV,{0,0.1,30,80000000}),"VACIO","30 y -","30 y +","")</f>
        <v>VACIO</v>
      </c>
      <c r="AX803" s="166"/>
      <c r="AY803" s="178" t="str">
        <f ca="1">CHOOSE(MATCH(AX:AX,{0,1,15,30,45,60,80000000}),"VACIO","15 y -","15-29","30-44","45-59","60 y +","")</f>
        <v>VACIO</v>
      </c>
      <c r="AZ803" s="166"/>
      <c r="BA803" s="167"/>
      <c r="BB803" s="247" t="str">
        <f ca="1" t="shared" si="78"/>
        <v>No Vigente</v>
      </c>
      <c r="BC803" s="166"/>
      <c r="BD803" s="167">
        <v>43304</v>
      </c>
      <c r="BE803" s="167">
        <v>43466</v>
      </c>
      <c r="BF803" s="251" t="str">
        <f ca="1" t="shared" si="79"/>
        <v>pasivo</v>
      </c>
      <c r="BG803" s="208"/>
    </row>
    <row r="804" s="129" customFormat="1" ht="15" customHeight="1" spans="1:59">
      <c r="A804" s="256" t="s">
        <v>2072</v>
      </c>
      <c r="B804" s="166" t="s">
        <v>2073</v>
      </c>
      <c r="C804" s="166">
        <v>1162</v>
      </c>
      <c r="D804" s="167">
        <v>20523</v>
      </c>
      <c r="E804" s="175">
        <f ca="1" t="shared" si="75"/>
        <v>43990</v>
      </c>
      <c r="F804" s="176">
        <f ca="1" t="shared" ref="F804:F835" si="80">DATEDIF(D:D,TODAY(),"d")</f>
        <v>23467</v>
      </c>
      <c r="G804" s="177">
        <f ca="1" t="shared" ref="G804:G835" si="81">IF(MONTH(E:E)=MONTH(D804),IF(DAY(E:E)&lt;DAY(D804),YEAR(E:E)-YEAR(D804)-1,YEAR(E:E)-YEAR(D804)),IF(MONTH(E:E)&gt;MONTH(D804),YEAR(E:E)-YEAR(D804),YEAR(E:E)-YEAR(D804)-1))</f>
        <v>64</v>
      </c>
      <c r="H804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04" s="166">
        <v>1</v>
      </c>
      <c r="J804" s="167">
        <v>42082</v>
      </c>
      <c r="K804" s="166" t="s">
        <v>59</v>
      </c>
      <c r="L804" s="166" t="s">
        <v>2040</v>
      </c>
      <c r="M804" s="166"/>
      <c r="N804" s="166" t="s">
        <v>62</v>
      </c>
      <c r="O804" s="166" t="s">
        <v>62</v>
      </c>
      <c r="P804" s="166" t="s">
        <v>63</v>
      </c>
      <c r="Q804" s="166" t="s">
        <v>63</v>
      </c>
      <c r="R804" s="166">
        <v>67.5</v>
      </c>
      <c r="S804" s="166">
        <v>67.5</v>
      </c>
      <c r="T804" s="166" t="s">
        <v>85</v>
      </c>
      <c r="U804" s="166">
        <v>110</v>
      </c>
      <c r="V804" s="178" t="str">
        <f>CHOOSE(MATCH(U:U,{0,1,140,150,160,800000000}),"VACIO","140 y -","140-150","150-160","&gt;160","")</f>
        <v>140 y -</v>
      </c>
      <c r="W804" s="166">
        <v>60</v>
      </c>
      <c r="X804" s="178" t="str">
        <f>CHOOSE(MATCH(W:W,{0,1,90,120,800000000}),"VACIO","90 y -","90-120","&gt;120","")</f>
        <v>90 y -</v>
      </c>
      <c r="Y804" s="166" t="s">
        <v>63</v>
      </c>
      <c r="Z804" s="166" t="s">
        <v>63</v>
      </c>
      <c r="AA804" s="166" t="s">
        <v>63</v>
      </c>
      <c r="AB804" s="166" t="s">
        <v>65</v>
      </c>
      <c r="AC804" s="166" t="s">
        <v>66</v>
      </c>
      <c r="AD804" s="208" t="s">
        <v>73</v>
      </c>
      <c r="AE804" s="209"/>
      <c r="AF804" s="209"/>
      <c r="AG804" s="227" t="s">
        <v>63</v>
      </c>
      <c r="AH804" s="227"/>
      <c r="AI804" s="209"/>
      <c r="AJ804" s="229"/>
      <c r="AK804" s="167">
        <v>43316</v>
      </c>
      <c r="AL804" s="166">
        <v>239</v>
      </c>
      <c r="AM804" s="166">
        <v>141</v>
      </c>
      <c r="AN804" s="178" t="str">
        <f>CHOOSE(MATCH(AM:AM,{0,1,100,800000000}),"VACIO","100 y -","100 y +","")</f>
        <v>100 y +</v>
      </c>
      <c r="AO804" s="166">
        <v>37</v>
      </c>
      <c r="AP804" s="166">
        <v>305</v>
      </c>
      <c r="AQ804" s="166"/>
      <c r="AR804" s="178" t="str">
        <f>CHOOSE(MATCH(AQ:AQ,{0;1;7;8;9;12;30}),"VACIO","7 y -","7-8","8-9","9-12","&gt;12","")</f>
        <v>VACIO</v>
      </c>
      <c r="AS804" s="166"/>
      <c r="AT804" s="178" t="str">
        <f>CHOOSE(MATCH(AS:AS,{0,0.1,30,80000000}),"VACIO","30 y -","30 y +","")</f>
        <v>VACIO</v>
      </c>
      <c r="AU804" s="166">
        <v>0.9</v>
      </c>
      <c r="AV804" s="236"/>
      <c r="AW804" s="178" t="str">
        <f>CHOOSE(MATCH(AV:AV,{0,0.1,30,80000000}),"VACIO","30 y -","30 y +","")</f>
        <v>VACIO</v>
      </c>
      <c r="AX804" s="166">
        <v>68.5</v>
      </c>
      <c r="AY804" s="178" t="str">
        <f ca="1">CHOOSE(MATCH(AX:AX,{0,1,15,30,45,60,80000000}),"VACIO","15 y -","15-29","30-44","45-59","60 y +","")</f>
        <v>60 y +</v>
      </c>
      <c r="AZ804" s="166"/>
      <c r="BA804" s="167"/>
      <c r="BB804" s="247" t="str">
        <f ca="1" t="shared" ref="BB804:BB835" si="82">IF((E:E-BA:BA)&lt;365,"Vigente","No Vigente")</f>
        <v>No Vigente</v>
      </c>
      <c r="BC804" s="166"/>
      <c r="BD804" s="167">
        <v>43558</v>
      </c>
      <c r="BE804" s="167">
        <v>43678</v>
      </c>
      <c r="BF804" s="251" t="str">
        <f ca="1" t="shared" ref="BF804:BF835" si="83">IF((E:E-BE:BE)&lt;395,"activo","pasivo")</f>
        <v>activo</v>
      </c>
      <c r="BG804" s="208"/>
    </row>
    <row r="805" s="129" customFormat="1" ht="15" customHeight="1" spans="1:59">
      <c r="A805" s="256" t="s">
        <v>2074</v>
      </c>
      <c r="B805" s="166" t="s">
        <v>2075</v>
      </c>
      <c r="C805" s="166">
        <v>1933</v>
      </c>
      <c r="D805" s="167">
        <v>21162</v>
      </c>
      <c r="E805" s="175">
        <f ca="1" t="shared" si="75"/>
        <v>43990</v>
      </c>
      <c r="F805" s="176">
        <f ca="1" t="shared" si="80"/>
        <v>22828</v>
      </c>
      <c r="G805" s="177">
        <f ca="1" t="shared" si="81"/>
        <v>62</v>
      </c>
      <c r="H805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05" s="166">
        <v>1</v>
      </c>
      <c r="J805" s="167">
        <v>41597</v>
      </c>
      <c r="K805" s="166" t="s">
        <v>59</v>
      </c>
      <c r="L805" s="166" t="s">
        <v>2040</v>
      </c>
      <c r="M805" s="166"/>
      <c r="N805" s="166" t="s">
        <v>62</v>
      </c>
      <c r="O805" s="166" t="s">
        <v>62</v>
      </c>
      <c r="P805" s="166" t="s">
        <v>63</v>
      </c>
      <c r="Q805" s="166" t="s">
        <v>63</v>
      </c>
      <c r="R805" s="166">
        <v>62</v>
      </c>
      <c r="S805" s="166">
        <v>60</v>
      </c>
      <c r="T805" s="166" t="s">
        <v>85</v>
      </c>
      <c r="U805" s="166">
        <v>100</v>
      </c>
      <c r="V805" s="178" t="str">
        <f>CHOOSE(MATCH(U:U,{0,1,140,150,160,800000000}),"VACIO","140 y -","140-150","150-160","&gt;160","")</f>
        <v>140 y -</v>
      </c>
      <c r="W805" s="166">
        <v>60</v>
      </c>
      <c r="X805" s="178" t="str">
        <f>CHOOSE(MATCH(W:W,{0,1,90,120,800000000}),"VACIO","90 y -","90-120","&gt;120","")</f>
        <v>90 y -</v>
      </c>
      <c r="Y805" s="166" t="s">
        <v>63</v>
      </c>
      <c r="Z805" s="166" t="s">
        <v>63</v>
      </c>
      <c r="AA805" s="166" t="s">
        <v>63</v>
      </c>
      <c r="AB805" s="166" t="s">
        <v>65</v>
      </c>
      <c r="AC805" s="166" t="s">
        <v>72</v>
      </c>
      <c r="AD805" s="208" t="s">
        <v>74</v>
      </c>
      <c r="AE805" s="209"/>
      <c r="AF805" s="209"/>
      <c r="AG805" s="227" t="s">
        <v>63</v>
      </c>
      <c r="AH805" s="227"/>
      <c r="AI805" s="209"/>
      <c r="AJ805" s="229">
        <v>96</v>
      </c>
      <c r="AK805" s="167">
        <v>43486</v>
      </c>
      <c r="AL805" s="166">
        <v>206</v>
      </c>
      <c r="AM805" s="166">
        <v>124</v>
      </c>
      <c r="AN805" s="178" t="str">
        <f>CHOOSE(MATCH(AM:AM,{0,1,100,800000000}),"VACIO","100 y -","100 y +","")</f>
        <v>100 y +</v>
      </c>
      <c r="AO805" s="166">
        <v>65</v>
      </c>
      <c r="AP805" s="166">
        <v>81</v>
      </c>
      <c r="AQ805" s="166"/>
      <c r="AR805" s="178" t="str">
        <f>CHOOSE(MATCH(AQ:AQ,{0,1,7,8,9,12,30}),"VACIO","7 y -","7-8","8-9","9-12","&gt;12","")</f>
        <v>VACIO</v>
      </c>
      <c r="AS805" s="166"/>
      <c r="AT805" s="178" t="str">
        <f>CHOOSE(MATCH(AS:AS,{0,0.1,30,80000000}),"VACIO","30 y -","30 y +","")</f>
        <v>VACIO</v>
      </c>
      <c r="AU805" s="166"/>
      <c r="AV805" s="236"/>
      <c r="AW805" s="178" t="str">
        <f>CHOOSE(MATCH(AV:AV,{0;0.1;30;80000000}),"VACIO","30 y -","30 y +","")</f>
        <v>VACIO</v>
      </c>
      <c r="AX805" s="166"/>
      <c r="AY805" s="178" t="str">
        <f ca="1">CHOOSE(MATCH(AX:AX,{0,1,15,30,45,60,80000000}),"VACIO","15 y -","15-29","30-44","45-59","60 y +","")</f>
        <v>VACIO</v>
      </c>
      <c r="AZ805" s="166"/>
      <c r="BA805" s="167"/>
      <c r="BB805" s="247" t="str">
        <f ca="1" t="shared" si="82"/>
        <v>No Vigente</v>
      </c>
      <c r="BC805" s="166"/>
      <c r="BD805" s="167">
        <v>43577</v>
      </c>
      <c r="BE805" s="167">
        <v>43922</v>
      </c>
      <c r="BF805" s="251" t="str">
        <f ca="1" t="shared" si="83"/>
        <v>activo</v>
      </c>
      <c r="BG805" s="208"/>
    </row>
    <row r="806" s="129" customFormat="1" ht="15" customHeight="1" spans="1:59">
      <c r="A806" s="256" t="s">
        <v>2076</v>
      </c>
      <c r="B806" s="166" t="s">
        <v>2077</v>
      </c>
      <c r="C806" s="166">
        <v>2039</v>
      </c>
      <c r="D806" s="167">
        <v>25204</v>
      </c>
      <c r="E806" s="175">
        <f ca="1" t="shared" si="75"/>
        <v>43990</v>
      </c>
      <c r="F806" s="176">
        <f ca="1" t="shared" si="80"/>
        <v>18786</v>
      </c>
      <c r="G806" s="177">
        <f ca="1" t="shared" si="81"/>
        <v>51</v>
      </c>
      <c r="H806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06" s="166">
        <v>1</v>
      </c>
      <c r="J806" s="167">
        <v>43439</v>
      </c>
      <c r="K806" s="166" t="s">
        <v>59</v>
      </c>
      <c r="L806" s="166" t="s">
        <v>2040</v>
      </c>
      <c r="M806" s="166"/>
      <c r="N806" s="166" t="s">
        <v>62</v>
      </c>
      <c r="O806" s="166" t="s">
        <v>62</v>
      </c>
      <c r="P806" s="166" t="s">
        <v>63</v>
      </c>
      <c r="Q806" s="166" t="s">
        <v>63</v>
      </c>
      <c r="R806" s="166">
        <v>86</v>
      </c>
      <c r="S806" s="166">
        <v>86</v>
      </c>
      <c r="T806" s="166" t="s">
        <v>64</v>
      </c>
      <c r="U806" s="166">
        <v>134</v>
      </c>
      <c r="V806" s="178" t="str">
        <f>CHOOSE(MATCH(U:U,{0,1,140,150,160,800000000}),"VACIO","140 y -","140-150","150-160","&gt;160","")</f>
        <v>140 y -</v>
      </c>
      <c r="W806" s="166">
        <v>87</v>
      </c>
      <c r="X806" s="178" t="str">
        <f>CHOOSE(MATCH(W:W,{0,1,90,120,800000000}),"VACIO","90 y -","90-120","&gt;120","")</f>
        <v>90 y -</v>
      </c>
      <c r="Y806" s="166" t="s">
        <v>63</v>
      </c>
      <c r="Z806" s="166" t="s">
        <v>63</v>
      </c>
      <c r="AA806" s="166" t="s">
        <v>63</v>
      </c>
      <c r="AB806" s="166" t="s">
        <v>65</v>
      </c>
      <c r="AC806" s="166" t="s">
        <v>72</v>
      </c>
      <c r="AD806" s="208" t="s">
        <v>67</v>
      </c>
      <c r="AE806" s="209"/>
      <c r="AF806" s="209"/>
      <c r="AG806" s="227" t="s">
        <v>63</v>
      </c>
      <c r="AH806" s="227"/>
      <c r="AI806" s="209"/>
      <c r="AJ806" s="229">
        <v>96</v>
      </c>
      <c r="AK806" s="167">
        <v>43371</v>
      </c>
      <c r="AL806" s="166">
        <v>250</v>
      </c>
      <c r="AM806" s="166">
        <v>169</v>
      </c>
      <c r="AN806" s="178" t="str">
        <f>CHOOSE(MATCH(AM:AM,{0,1,100,800000000}),"VACIO","100 y -","100 y +","")</f>
        <v>100 y +</v>
      </c>
      <c r="AO806" s="166">
        <v>38</v>
      </c>
      <c r="AP806" s="166">
        <v>214</v>
      </c>
      <c r="AQ806" s="166"/>
      <c r="AR806" s="178" t="str">
        <f>CHOOSE(MATCH(AQ:AQ,{0,1,7,8,9,12,30}),"VACIO","7 y -","7-8","8-9","9-12","&gt;12","")</f>
        <v>VACIO</v>
      </c>
      <c r="AS806" s="166"/>
      <c r="AT806" s="178" t="str">
        <f>CHOOSE(MATCH(AS:AS,{0,0.1,30,80000000}),"VACIO","30 y -","30 y +","")</f>
        <v>VACIO</v>
      </c>
      <c r="AU806" s="166"/>
      <c r="AV806" s="236"/>
      <c r="AW806" s="178" t="str">
        <f>CHOOSE(MATCH(AV:AV,{0,0.1,30,80000000}),"VACIO","30 y -","30 y +","")</f>
        <v>VACIO</v>
      </c>
      <c r="AX806" s="166"/>
      <c r="AY806" s="178" t="str">
        <f ca="1">CHOOSE(MATCH(AX:AX,{0,1,15,30,45,60,80000000}),"VACIO","15 y -","15-29","30-44","45-59","60 y +","")</f>
        <v>VACIO</v>
      </c>
      <c r="AZ806" s="166"/>
      <c r="BA806" s="167"/>
      <c r="BB806" s="247" t="str">
        <f ca="1" t="shared" si="82"/>
        <v>No Vigente</v>
      </c>
      <c r="BC806" s="166"/>
      <c r="BD806" s="167">
        <v>43700</v>
      </c>
      <c r="BE806" s="167">
        <v>43709</v>
      </c>
      <c r="BF806" s="251" t="str">
        <f ca="1" t="shared" si="83"/>
        <v>activo</v>
      </c>
      <c r="BG806" s="208"/>
    </row>
    <row r="807" s="129" customFormat="1" ht="15" customHeight="1" spans="1:59">
      <c r="A807" s="256" t="s">
        <v>2078</v>
      </c>
      <c r="B807" s="166" t="s">
        <v>2079</v>
      </c>
      <c r="C807" s="166">
        <v>2198</v>
      </c>
      <c r="D807" s="167">
        <v>16680</v>
      </c>
      <c r="E807" s="175">
        <f ca="1" t="shared" si="75"/>
        <v>43990</v>
      </c>
      <c r="F807" s="176">
        <f ca="1" t="shared" si="80"/>
        <v>27310</v>
      </c>
      <c r="G807" s="177">
        <f ca="1" t="shared" si="81"/>
        <v>74</v>
      </c>
      <c r="H807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07" s="166">
        <v>1</v>
      </c>
      <c r="J807" s="167">
        <v>42438</v>
      </c>
      <c r="K807" s="166" t="s">
        <v>59</v>
      </c>
      <c r="L807" s="166" t="s">
        <v>2040</v>
      </c>
      <c r="M807" s="166"/>
      <c r="N807" s="166" t="s">
        <v>62</v>
      </c>
      <c r="O807" s="166" t="s">
        <v>62</v>
      </c>
      <c r="P807" s="166" t="s">
        <v>63</v>
      </c>
      <c r="Q807" s="166" t="s">
        <v>63</v>
      </c>
      <c r="R807" s="166">
        <v>75.7</v>
      </c>
      <c r="S807" s="166">
        <v>76.4</v>
      </c>
      <c r="T807" s="166" t="s">
        <v>85</v>
      </c>
      <c r="U807" s="166">
        <v>130</v>
      </c>
      <c r="V807" s="178" t="str">
        <f>CHOOSE(MATCH(U:U,{0,1,140,150,160,800000000}),"VACIO","140 y -","140-150","150-160","&gt;160","")</f>
        <v>140 y -</v>
      </c>
      <c r="W807" s="166">
        <v>60</v>
      </c>
      <c r="X807" s="178" t="str">
        <f>CHOOSE(MATCH(W:W,{0,1,90,120,800000000}),"VACIO","90 y -","90-120","&gt;120","")</f>
        <v>90 y -</v>
      </c>
      <c r="Y807" s="166" t="s">
        <v>63</v>
      </c>
      <c r="Z807" s="166" t="s">
        <v>63</v>
      </c>
      <c r="AA807" s="166" t="s">
        <v>63</v>
      </c>
      <c r="AB807" s="166" t="s">
        <v>65</v>
      </c>
      <c r="AC807" s="166" t="s">
        <v>66</v>
      </c>
      <c r="AD807" s="208" t="s">
        <v>73</v>
      </c>
      <c r="AE807" s="209"/>
      <c r="AF807" s="209"/>
      <c r="AG807" s="227" t="s">
        <v>63</v>
      </c>
      <c r="AH807" s="227"/>
      <c r="AI807" s="209"/>
      <c r="AJ807" s="229">
        <v>103</v>
      </c>
      <c r="AK807" s="167">
        <v>43669</v>
      </c>
      <c r="AL807" s="166">
        <v>260</v>
      </c>
      <c r="AM807" s="166">
        <v>181</v>
      </c>
      <c r="AN807" s="178" t="str">
        <f>CHOOSE(MATCH(AM:AM,{0,1,100,800000000}),"VACIO","100 y -","100 y +","")</f>
        <v>100 y +</v>
      </c>
      <c r="AO807" s="166">
        <v>42</v>
      </c>
      <c r="AP807" s="166">
        <v>187</v>
      </c>
      <c r="AQ807" s="166"/>
      <c r="AR807" s="178" t="str">
        <f>CHOOSE(MATCH(AQ:AQ,{0,1,7,8,9,12,30}),"VACIO","7 y -","7-8","8-9","9-12","&gt;12","")</f>
        <v>VACIO</v>
      </c>
      <c r="AS807" s="166"/>
      <c r="AT807" s="178" t="str">
        <f>CHOOSE(MATCH(AS:AS,{0,0.1,30,80000000}),"VACIO","30 y -","30 y +","")</f>
        <v>VACIO</v>
      </c>
      <c r="AU807" s="166">
        <v>102</v>
      </c>
      <c r="AV807" s="236"/>
      <c r="AW807" s="178" t="str">
        <f>CHOOSE(MATCH(AV:AV,{0,0.1,30,80000000}),"VACIO","30 y -","30 y +","")</f>
        <v>VACIO</v>
      </c>
      <c r="AX807" s="166">
        <v>59</v>
      </c>
      <c r="AY807" s="178" t="str">
        <f ca="1">CHOOSE(MATCH(AX:AX,{0;1;15;30;45;60;80000000}),"VACIO","15 y -","15-29","30-44","45-59","60 y +","")</f>
        <v>45-59</v>
      </c>
      <c r="AZ807" s="166"/>
      <c r="BA807" s="167"/>
      <c r="BB807" s="247" t="str">
        <f ca="1" t="shared" si="82"/>
        <v>No Vigente</v>
      </c>
      <c r="BC807" s="166"/>
      <c r="BD807" s="167">
        <v>43745</v>
      </c>
      <c r="BE807" s="167">
        <v>43862</v>
      </c>
      <c r="BF807" s="251" t="str">
        <f ca="1" t="shared" si="83"/>
        <v>activo</v>
      </c>
      <c r="BG807" s="208"/>
    </row>
    <row r="808" s="129" customFormat="1" ht="15" customHeight="1" spans="1:59">
      <c r="A808" s="256" t="s">
        <v>2080</v>
      </c>
      <c r="B808" s="166" t="s">
        <v>2081</v>
      </c>
      <c r="C808" s="166">
        <v>2299</v>
      </c>
      <c r="D808" s="167">
        <v>30747</v>
      </c>
      <c r="E808" s="175">
        <f ca="1" t="shared" si="75"/>
        <v>43990</v>
      </c>
      <c r="F808" s="176">
        <f ca="1" t="shared" si="80"/>
        <v>13243</v>
      </c>
      <c r="G808" s="177">
        <f ca="1" t="shared" si="81"/>
        <v>36</v>
      </c>
      <c r="H808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08" s="166">
        <v>1</v>
      </c>
      <c r="J808" s="167">
        <v>43333</v>
      </c>
      <c r="K808" s="166" t="s">
        <v>59</v>
      </c>
      <c r="L808" s="166" t="s">
        <v>2040</v>
      </c>
      <c r="M808" s="166"/>
      <c r="N808" s="166" t="s">
        <v>62</v>
      </c>
      <c r="O808" s="166" t="s">
        <v>62</v>
      </c>
      <c r="P808" s="166" t="s">
        <v>63</v>
      </c>
      <c r="Q808" s="166" t="s">
        <v>63</v>
      </c>
      <c r="R808" s="166">
        <v>92</v>
      </c>
      <c r="S808" s="166">
        <v>91</v>
      </c>
      <c r="T808" s="166" t="s">
        <v>64</v>
      </c>
      <c r="U808" s="166">
        <v>118</v>
      </c>
      <c r="V808" s="178" t="str">
        <f>CHOOSE(MATCH(U:U,{0;1;140;150;160;800000000}),"VACIO","140 y -","140-150","150-160","&gt;160","")</f>
        <v>140 y -</v>
      </c>
      <c r="W808" s="166">
        <v>74</v>
      </c>
      <c r="X808" s="178" t="str">
        <f>CHOOSE(MATCH(W:W,{0,1,90,120,800000000}),"VACIO","90 y -","90-120","&gt;120","")</f>
        <v>90 y -</v>
      </c>
      <c r="Y808" s="166" t="s">
        <v>63</v>
      </c>
      <c r="Z808" s="166" t="s">
        <v>63</v>
      </c>
      <c r="AA808" s="166" t="s">
        <v>63</v>
      </c>
      <c r="AB808" s="166" t="s">
        <v>65</v>
      </c>
      <c r="AC808" s="166" t="s">
        <v>66</v>
      </c>
      <c r="AD808" s="208" t="s">
        <v>74</v>
      </c>
      <c r="AE808" s="209"/>
      <c r="AF808" s="209"/>
      <c r="AG808" s="227" t="s">
        <v>63</v>
      </c>
      <c r="AH808" s="227"/>
      <c r="AI808" s="209"/>
      <c r="AJ808" s="229">
        <v>88</v>
      </c>
      <c r="AK808" s="167">
        <v>43333</v>
      </c>
      <c r="AL808" s="166">
        <v>263</v>
      </c>
      <c r="AM808" s="166"/>
      <c r="AN808" s="178" t="str">
        <f>CHOOSE(MATCH(AM:AM,{0,1,100,800000000}),"VACIO","100 y -","100 y +","")</f>
        <v>VACIO</v>
      </c>
      <c r="AO808" s="166">
        <v>40</v>
      </c>
      <c r="AP808" s="166">
        <v>263</v>
      </c>
      <c r="AQ808" s="166"/>
      <c r="AR808" s="178" t="str">
        <f>CHOOSE(MATCH(AQ:AQ,{0;1;7;8;9;12;30}),"VACIO","7 y -","7-8","8-9","9-12","&gt;12","")</f>
        <v>VACIO</v>
      </c>
      <c r="AS808" s="166"/>
      <c r="AT808" s="178" t="str">
        <f>CHOOSE(MATCH(AS:AS,{0,0.1,30,80000000}),"VACIO","30 y -","30 y +","")</f>
        <v>VACIO</v>
      </c>
      <c r="AU808" s="166"/>
      <c r="AV808" s="236"/>
      <c r="AW808" s="178" t="str">
        <f>CHOOSE(MATCH(AV:AV,{0,0.1,30,80000000}),"VACIO","30 y -","30 y +","")</f>
        <v>VACIO</v>
      </c>
      <c r="AX808" s="166"/>
      <c r="AY808" s="178" t="str">
        <f ca="1">CHOOSE(MATCH(AX:AX,{0,1,15,30,45,60,80000000}),"VACIO","15 y -","15-29","30-44","45-59","60 y +","")</f>
        <v>VACIO</v>
      </c>
      <c r="AZ808" s="166"/>
      <c r="BA808" s="167"/>
      <c r="BB808" s="247" t="str">
        <f ca="1" t="shared" si="82"/>
        <v>No Vigente</v>
      </c>
      <c r="BC808" s="166"/>
      <c r="BD808" s="167">
        <v>43465</v>
      </c>
      <c r="BE808" s="167">
        <v>43556</v>
      </c>
      <c r="BF808" s="251" t="str">
        <f ca="1" t="shared" si="83"/>
        <v>pasivo</v>
      </c>
      <c r="BG808" s="208"/>
    </row>
    <row r="809" s="129" customFormat="1" ht="15" customHeight="1" spans="1:59">
      <c r="A809" s="256" t="s">
        <v>2082</v>
      </c>
      <c r="B809" s="166" t="s">
        <v>2083</v>
      </c>
      <c r="C809" s="166">
        <v>2360</v>
      </c>
      <c r="D809" s="167">
        <v>24981</v>
      </c>
      <c r="E809" s="175">
        <f ca="1" t="shared" si="75"/>
        <v>43990</v>
      </c>
      <c r="F809" s="176">
        <f ca="1" t="shared" si="80"/>
        <v>19009</v>
      </c>
      <c r="G809" s="177">
        <f ca="1" t="shared" si="81"/>
        <v>52</v>
      </c>
      <c r="H809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09" s="166">
        <v>1</v>
      </c>
      <c r="J809" s="167">
        <v>41610</v>
      </c>
      <c r="K809" s="166" t="s">
        <v>59</v>
      </c>
      <c r="L809" s="166" t="s">
        <v>2040</v>
      </c>
      <c r="M809" s="166"/>
      <c r="N809" s="166" t="s">
        <v>62</v>
      </c>
      <c r="O809" s="166" t="s">
        <v>62</v>
      </c>
      <c r="P809" s="166" t="s">
        <v>63</v>
      </c>
      <c r="Q809" s="166" t="s">
        <v>63</v>
      </c>
      <c r="R809" s="166">
        <v>61</v>
      </c>
      <c r="S809" s="166">
        <v>62.5</v>
      </c>
      <c r="T809" s="166" t="s">
        <v>85</v>
      </c>
      <c r="U809" s="166">
        <v>119</v>
      </c>
      <c r="V809" s="178" t="str">
        <f>CHOOSE(MATCH(U:U,{0,1,140,150,160,800000000}),"VACIO","140 y -","140-150","150-160","&gt;160","")</f>
        <v>140 y -</v>
      </c>
      <c r="W809" s="166">
        <v>74</v>
      </c>
      <c r="X809" s="178" t="str">
        <f>CHOOSE(MATCH(W:W,{0,1,90,120,800000000}),"VACIO","90 y -","90-120","&gt;120","")</f>
        <v>90 y -</v>
      </c>
      <c r="Y809" s="166" t="s">
        <v>63</v>
      </c>
      <c r="Z809" s="166" t="s">
        <v>63</v>
      </c>
      <c r="AA809" s="166" t="s">
        <v>63</v>
      </c>
      <c r="AB809" s="166" t="s">
        <v>65</v>
      </c>
      <c r="AC809" s="166" t="s">
        <v>66</v>
      </c>
      <c r="AD809" s="208" t="s">
        <v>67</v>
      </c>
      <c r="AE809" s="209"/>
      <c r="AF809" s="209"/>
      <c r="AG809" s="227" t="s">
        <v>63</v>
      </c>
      <c r="AH809" s="227"/>
      <c r="AI809" s="209"/>
      <c r="AJ809" s="229">
        <v>92</v>
      </c>
      <c r="AK809" s="167">
        <v>43497</v>
      </c>
      <c r="AL809" s="166">
        <v>237</v>
      </c>
      <c r="AM809" s="166">
        <v>83</v>
      </c>
      <c r="AN809" s="178" t="str">
        <f>CHOOSE(MATCH(AM:AM,{0,1,100,800000000}),"VACIO","100 y -","100 y +","")</f>
        <v>100 y -</v>
      </c>
      <c r="AO809" s="166">
        <v>44</v>
      </c>
      <c r="AP809" s="166">
        <v>217</v>
      </c>
      <c r="AQ809" s="166"/>
      <c r="AR809" s="178" t="str">
        <f>CHOOSE(MATCH(AQ:AQ,{0,1,7,8,9,12,30}),"VACIO","7 y -","7-8","8-9","9-12","&gt;12","")</f>
        <v>VACIO</v>
      </c>
      <c r="AS809" s="166"/>
      <c r="AT809" s="178" t="str">
        <f>CHOOSE(MATCH(AS:AS,{0,0.1,30,80000000}),"VACIO","30 y -","30 y +","")</f>
        <v>VACIO</v>
      </c>
      <c r="AU809" s="166">
        <v>0.7</v>
      </c>
      <c r="AV809" s="236"/>
      <c r="AW809" s="178" t="str">
        <f>CHOOSE(MATCH(AV:AV,{0,0.1,30,80000000}),"VACIO","30 y -","30 y +","")</f>
        <v>VACIO</v>
      </c>
      <c r="AX809" s="166"/>
      <c r="AY809" s="178" t="str">
        <f ca="1">CHOOSE(MATCH(AX:AX,{0;1;15;30;45;60;80000000}),"VACIO","15 y -","15-29","30-44","45-59","60 y +","")</f>
        <v>VACIO</v>
      </c>
      <c r="AZ809" s="166"/>
      <c r="BA809" s="167"/>
      <c r="BB809" s="247" t="str">
        <f ca="1" t="shared" si="82"/>
        <v>No Vigente</v>
      </c>
      <c r="BC809" s="166"/>
      <c r="BD809" s="167">
        <v>43742</v>
      </c>
      <c r="BE809" s="167">
        <v>43800</v>
      </c>
      <c r="BF809" s="251" t="str">
        <f ca="1" t="shared" si="83"/>
        <v>activo</v>
      </c>
      <c r="BG809" s="208"/>
    </row>
    <row r="810" s="129" customFormat="1" ht="15" customHeight="1" spans="1:59">
      <c r="A810" s="256" t="s">
        <v>2084</v>
      </c>
      <c r="B810" s="166" t="s">
        <v>2085</v>
      </c>
      <c r="C810" s="166">
        <v>2419</v>
      </c>
      <c r="D810" s="167">
        <v>18588</v>
      </c>
      <c r="E810" s="414">
        <f ca="1" t="shared" si="75"/>
        <v>43990</v>
      </c>
      <c r="F810" s="415">
        <f ca="1" t="shared" si="80"/>
        <v>25402</v>
      </c>
      <c r="G810" s="177">
        <f ca="1" t="shared" si="81"/>
        <v>69</v>
      </c>
      <c r="H81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10" s="166">
        <v>1</v>
      </c>
      <c r="J810" s="167">
        <v>40476</v>
      </c>
      <c r="K810" s="166" t="s">
        <v>59</v>
      </c>
      <c r="L810" s="166" t="s">
        <v>2040</v>
      </c>
      <c r="M810" s="166" t="s">
        <v>120</v>
      </c>
      <c r="N810" s="166" t="s">
        <v>62</v>
      </c>
      <c r="O810" s="166" t="s">
        <v>62</v>
      </c>
      <c r="P810" s="166" t="s">
        <v>63</v>
      </c>
      <c r="Q810" s="166" t="s">
        <v>63</v>
      </c>
      <c r="R810" s="166">
        <v>62</v>
      </c>
      <c r="S810" s="166">
        <v>63.5</v>
      </c>
      <c r="T810" s="166" t="s">
        <v>76</v>
      </c>
      <c r="U810" s="166">
        <v>114</v>
      </c>
      <c r="V810" s="417" t="str">
        <f>CHOOSE(MATCH(U:U,{0,1,140,150,160,800000000}),"VACIO","140 y -","140-150","150-160","&gt;160","")</f>
        <v>140 y -</v>
      </c>
      <c r="W810" s="166">
        <v>59</v>
      </c>
      <c r="X810" s="417" t="str">
        <f>CHOOSE(MATCH(W:W,{0;1;90;120;800000000}),"VACIO","90 y -","90-120","&gt;120","")</f>
        <v>90 y -</v>
      </c>
      <c r="Y810" s="166" t="s">
        <v>63</v>
      </c>
      <c r="Z810" s="166" t="s">
        <v>63</v>
      </c>
      <c r="AA810" s="166" t="s">
        <v>65</v>
      </c>
      <c r="AB810" s="166" t="s">
        <v>65</v>
      </c>
      <c r="AC810" s="166" t="s">
        <v>66</v>
      </c>
      <c r="AD810" s="208" t="s">
        <v>73</v>
      </c>
      <c r="AE810" s="209"/>
      <c r="AF810" s="209"/>
      <c r="AG810" s="227" t="s">
        <v>63</v>
      </c>
      <c r="AH810" s="227" t="s">
        <v>214</v>
      </c>
      <c r="AI810" s="228">
        <v>43846</v>
      </c>
      <c r="AJ810" s="229">
        <v>92</v>
      </c>
      <c r="AK810" s="167">
        <v>43563</v>
      </c>
      <c r="AL810" s="166">
        <v>182</v>
      </c>
      <c r="AM810" s="166">
        <v>118</v>
      </c>
      <c r="AN810" s="417" t="str">
        <f>CHOOSE(MATCH(AM:AM,{0,1,100,800000000}),"VACIO","100 y -","100 y +","")</f>
        <v>100 y +</v>
      </c>
      <c r="AO810" s="166">
        <v>32</v>
      </c>
      <c r="AP810" s="166">
        <v>167</v>
      </c>
      <c r="AQ810" s="166"/>
      <c r="AR810" s="417" t="str">
        <f>CHOOSE(MATCH(AQ:AQ,{0,1,7,8,9,12,30}),"VACIO","7 y -","7-8","8-9","9-12","&gt;12","")</f>
        <v>VACIO</v>
      </c>
      <c r="AS810" s="166">
        <v>6</v>
      </c>
      <c r="AT810" s="417" t="str">
        <f>CHOOSE(MATCH(AS:AS,{0,0.1,30,80000000}),"VACIO","30 y -","30 y +","")</f>
        <v>30 y -</v>
      </c>
      <c r="AU810" s="166">
        <v>0.7</v>
      </c>
      <c r="AV810" s="236"/>
      <c r="AW810" s="417" t="str">
        <f>CHOOSE(MATCH(AV:AV,{0,0.1,30,80000000}),"VACIO","30 y -","30 y +","")</f>
        <v>VACIO</v>
      </c>
      <c r="AX810" s="166"/>
      <c r="AY810" s="417" t="str">
        <f ca="1">CHOOSE(MATCH(AX:AX,{0,1,15,30,45,60,80000000}),"VACIO","15 y -","15-29","30-44","45-59","60 y +","")</f>
        <v>VACIO</v>
      </c>
      <c r="AZ810" s="166"/>
      <c r="BA810" s="167"/>
      <c r="BB810" s="247" t="str">
        <f ca="1" t="shared" si="82"/>
        <v>No Vigente</v>
      </c>
      <c r="BC810" s="166"/>
      <c r="BD810" s="167">
        <v>43826</v>
      </c>
      <c r="BE810" s="167">
        <v>43983</v>
      </c>
      <c r="BF810" s="251" t="str">
        <f ca="1" t="shared" si="83"/>
        <v>activo</v>
      </c>
      <c r="BG810" s="208"/>
    </row>
    <row r="811" s="129" customFormat="1" ht="15" customHeight="1" spans="1:59">
      <c r="A811" s="256" t="s">
        <v>2086</v>
      </c>
      <c r="B811" s="166" t="s">
        <v>2087</v>
      </c>
      <c r="C811" s="166">
        <v>6746</v>
      </c>
      <c r="D811" s="167">
        <v>35823</v>
      </c>
      <c r="E811" s="175">
        <f ca="1" t="shared" si="75"/>
        <v>43990</v>
      </c>
      <c r="F811" s="176">
        <f ca="1" t="shared" si="80"/>
        <v>8167</v>
      </c>
      <c r="G811" s="177">
        <f ca="1" t="shared" si="81"/>
        <v>22</v>
      </c>
      <c r="H811" s="178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811" s="166">
        <v>1</v>
      </c>
      <c r="J811" s="167">
        <v>43756</v>
      </c>
      <c r="K811" s="166" t="s">
        <v>59</v>
      </c>
      <c r="L811" s="166" t="s">
        <v>2040</v>
      </c>
      <c r="M811" s="166"/>
      <c r="N811" s="166" t="s">
        <v>62</v>
      </c>
      <c r="O811" s="166" t="s">
        <v>62</v>
      </c>
      <c r="P811" s="166" t="s">
        <v>63</v>
      </c>
      <c r="Q811" s="166" t="s">
        <v>63</v>
      </c>
      <c r="R811" s="166">
        <v>110.5</v>
      </c>
      <c r="S811" s="166">
        <v>110.5</v>
      </c>
      <c r="T811" s="166" t="s">
        <v>64</v>
      </c>
      <c r="U811" s="166">
        <v>142</v>
      </c>
      <c r="V811" s="178" t="str">
        <f>CHOOSE(MATCH(U:U,{0,1,140,150,160,800000000}),"VACIO","140 y -","140-150","150-160","&gt;160","")</f>
        <v>140-150</v>
      </c>
      <c r="W811" s="166">
        <v>90</v>
      </c>
      <c r="X811" s="178" t="str">
        <f>CHOOSE(MATCH(W:W,{0;1;90;120;800000000}),"VACIO","90 y -","90-120","&gt;120","")</f>
        <v>90-120</v>
      </c>
      <c r="Y811" s="166" t="s">
        <v>63</v>
      </c>
      <c r="Z811" s="166" t="s">
        <v>63</v>
      </c>
      <c r="AA811" s="166" t="s">
        <v>63</v>
      </c>
      <c r="AB811" s="166" t="s">
        <v>65</v>
      </c>
      <c r="AC811" s="166" t="s">
        <v>66</v>
      </c>
      <c r="AD811" s="208" t="s">
        <v>67</v>
      </c>
      <c r="AE811" s="209"/>
      <c r="AF811" s="209"/>
      <c r="AG811" s="227" t="s">
        <v>63</v>
      </c>
      <c r="AH811" s="227"/>
      <c r="AI811" s="209"/>
      <c r="AJ811" s="229"/>
      <c r="AK811" s="167">
        <v>43718</v>
      </c>
      <c r="AL811" s="166">
        <v>192</v>
      </c>
      <c r="AM811" s="166">
        <v>121</v>
      </c>
      <c r="AN811" s="178" t="str">
        <f>CHOOSE(MATCH(AM:AM,{0,1,100,800000000}),"VACIO","100 y -","100 y +","")</f>
        <v>100 y +</v>
      </c>
      <c r="AO811" s="166">
        <v>30</v>
      </c>
      <c r="AP811" s="166">
        <v>203</v>
      </c>
      <c r="AQ811" s="166"/>
      <c r="AR811" s="178" t="str">
        <f>CHOOSE(MATCH(AQ:AQ,{0,1,7,8,9,12,30}),"VACIO","7 y -","7-8","8-9","9-12","&gt;12","")</f>
        <v>VACIO</v>
      </c>
      <c r="AS811" s="166"/>
      <c r="AT811" s="178" t="str">
        <f>CHOOSE(MATCH(AS:AS,{0,0.1,30,80000000}),"VACIO","30 y -","30 y +","")</f>
        <v>VACIO</v>
      </c>
      <c r="AU811" s="166"/>
      <c r="AV811" s="236"/>
      <c r="AW811" s="178" t="str">
        <f>CHOOSE(MATCH(AV:AV,{0,0.1,30,80000000}),"VACIO","30 y -","30 y +","")</f>
        <v>VACIO</v>
      </c>
      <c r="AX811" s="166"/>
      <c r="AY811" s="178" t="str">
        <f ca="1">CHOOSE(MATCH(AX:AX,{0,1,15,30,45,60,80000000}),"VACIO","15 y -","15-29","30-44","45-59","60 y +","")</f>
        <v>VACIO</v>
      </c>
      <c r="AZ811" s="166"/>
      <c r="BA811" s="167"/>
      <c r="BB811" s="247" t="str">
        <f ca="1" t="shared" si="82"/>
        <v>No Vigente</v>
      </c>
      <c r="BC811" s="166"/>
      <c r="BD811" s="167">
        <v>43756</v>
      </c>
      <c r="BE811" s="167">
        <v>43831</v>
      </c>
      <c r="BF811" s="251" t="str">
        <f ca="1" t="shared" si="83"/>
        <v>activo</v>
      </c>
      <c r="BG811" s="208"/>
    </row>
    <row r="812" s="129" customFormat="1" ht="15" customHeight="1" spans="1:59">
      <c r="A812" s="256" t="s">
        <v>2088</v>
      </c>
      <c r="B812" s="166" t="s">
        <v>2089</v>
      </c>
      <c r="C812" s="166">
        <v>2299</v>
      </c>
      <c r="D812" s="167">
        <v>30736</v>
      </c>
      <c r="E812" s="175">
        <f ca="1" t="shared" si="75"/>
        <v>43990</v>
      </c>
      <c r="F812" s="176">
        <f ca="1" t="shared" si="80"/>
        <v>13254</v>
      </c>
      <c r="G812" s="177">
        <f ca="1" t="shared" si="81"/>
        <v>36</v>
      </c>
      <c r="H812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12" s="166">
        <v>1</v>
      </c>
      <c r="J812" s="167">
        <v>43756</v>
      </c>
      <c r="K812" s="166" t="s">
        <v>59</v>
      </c>
      <c r="L812" s="166" t="s">
        <v>60</v>
      </c>
      <c r="M812" s="166"/>
      <c r="N812" s="166" t="s">
        <v>89</v>
      </c>
      <c r="O812" s="166" t="s">
        <v>62</v>
      </c>
      <c r="P812" s="166" t="s">
        <v>63</v>
      </c>
      <c r="Q812" s="166" t="s">
        <v>63</v>
      </c>
      <c r="R812" s="166">
        <v>76</v>
      </c>
      <c r="S812" s="166">
        <v>75.7</v>
      </c>
      <c r="T812" s="166" t="s">
        <v>85</v>
      </c>
      <c r="U812" s="166">
        <v>142</v>
      </c>
      <c r="V812" s="178" t="str">
        <f>CHOOSE(MATCH(U:U,{0,1,140,150,160,800000000}),"VACIO","140 y -","140-150","150-160","&gt;160","")</f>
        <v>140-150</v>
      </c>
      <c r="W812" s="166">
        <v>118</v>
      </c>
      <c r="X812" s="178" t="str">
        <f>CHOOSE(MATCH(W:W,{0,1,90,120,800000000}),"VACIO","90 y -","90-120","&gt;120","")</f>
        <v>90-120</v>
      </c>
      <c r="Y812" s="166" t="s">
        <v>63</v>
      </c>
      <c r="Z812" s="166" t="s">
        <v>65</v>
      </c>
      <c r="AA812" s="166" t="s">
        <v>65</v>
      </c>
      <c r="AB812" s="166" t="s">
        <v>63</v>
      </c>
      <c r="AC812" s="166" t="s">
        <v>66</v>
      </c>
      <c r="AD812" s="208" t="s">
        <v>74</v>
      </c>
      <c r="AE812" s="209"/>
      <c r="AF812" s="209"/>
      <c r="AG812" s="227" t="s">
        <v>63</v>
      </c>
      <c r="AH812" s="227"/>
      <c r="AI812" s="209"/>
      <c r="AJ812" s="229">
        <v>87</v>
      </c>
      <c r="AK812" s="167">
        <v>43811</v>
      </c>
      <c r="AL812" s="166">
        <v>146</v>
      </c>
      <c r="AM812" s="166">
        <v>87</v>
      </c>
      <c r="AN812" s="178" t="str">
        <f>CHOOSE(MATCH(AM:AM,{0,1,100,800000000}),"VACIO","100 y -","100 y +","")</f>
        <v>100 y -</v>
      </c>
      <c r="AO812" s="166">
        <v>36</v>
      </c>
      <c r="AP812" s="166">
        <v>116</v>
      </c>
      <c r="AQ812" s="166"/>
      <c r="AR812" s="178" t="str">
        <f>CHOOSE(MATCH(AQ:AQ,{0,1,7,8,9,12,30}),"VACIO","7 y -","7-8","8-9","9-12","&gt;12","")</f>
        <v>VACIO</v>
      </c>
      <c r="AS812" s="166">
        <v>8</v>
      </c>
      <c r="AT812" s="178" t="str">
        <f>CHOOSE(MATCH(AS:AS,{0;0.1;30;80000000}),"VACIO","30 y -","30 y +","")</f>
        <v>30 y -</v>
      </c>
      <c r="AU812" s="166">
        <v>0.9</v>
      </c>
      <c r="AV812" s="236">
        <v>5.8</v>
      </c>
      <c r="AW812" s="178" t="str">
        <f>CHOOSE(MATCH(AV:AV,{0;0.1;30;80000000}),"VACIO","30 y -","30 y +","")</f>
        <v>30 y -</v>
      </c>
      <c r="AX812" s="166">
        <v>82</v>
      </c>
      <c r="AY812" s="178" t="str">
        <f ca="1">CHOOSE(MATCH(AX:AX,{0,1,15,30,45,60,80000000}),"VACIO","15 y -","15-29","30-44","45-59","60 y +","")</f>
        <v>60 y +</v>
      </c>
      <c r="AZ812" s="166" t="s">
        <v>1913</v>
      </c>
      <c r="BA812" s="167"/>
      <c r="BB812" s="247" t="str">
        <f ca="1" t="shared" si="82"/>
        <v>No Vigente</v>
      </c>
      <c r="BC812" s="166"/>
      <c r="BD812" s="167">
        <v>43872</v>
      </c>
      <c r="BE812" s="167">
        <v>44228</v>
      </c>
      <c r="BF812" s="251" t="str">
        <f ca="1" t="shared" si="83"/>
        <v>activo</v>
      </c>
      <c r="BG812" s="208"/>
    </row>
    <row r="813" s="129" customFormat="1" ht="15" customHeight="1" spans="1:59">
      <c r="A813" s="256" t="s">
        <v>2090</v>
      </c>
      <c r="B813" s="166" t="s">
        <v>2091</v>
      </c>
      <c r="C813" s="166">
        <v>3273</v>
      </c>
      <c r="D813" s="167">
        <v>25085</v>
      </c>
      <c r="E813" s="175">
        <f ca="1" t="shared" si="75"/>
        <v>43990</v>
      </c>
      <c r="F813" s="176">
        <f ca="1" t="shared" si="80"/>
        <v>18905</v>
      </c>
      <c r="G813" s="177">
        <f ca="1" t="shared" si="81"/>
        <v>51</v>
      </c>
      <c r="H813" s="178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813" s="166">
        <v>1</v>
      </c>
      <c r="J813" s="167">
        <v>41388</v>
      </c>
      <c r="K813" s="166" t="s">
        <v>59</v>
      </c>
      <c r="L813" s="166" t="s">
        <v>60</v>
      </c>
      <c r="M813" s="166" t="s">
        <v>124</v>
      </c>
      <c r="N813" s="166" t="s">
        <v>62</v>
      </c>
      <c r="O813" s="166" t="s">
        <v>62</v>
      </c>
      <c r="P813" s="166" t="s">
        <v>63</v>
      </c>
      <c r="Q813" s="166" t="s">
        <v>63</v>
      </c>
      <c r="R813" s="166">
        <v>98</v>
      </c>
      <c r="S813" s="166">
        <v>92.5</v>
      </c>
      <c r="T813" s="166" t="s">
        <v>64</v>
      </c>
      <c r="U813" s="166">
        <v>122</v>
      </c>
      <c r="V813" s="178" t="str">
        <f>CHOOSE(MATCH(U:U,{0,1,140,150,160,800000000}),"VACIO","140 y -","140-150","150-160","&gt;160","")</f>
        <v>140 y -</v>
      </c>
      <c r="W813" s="166">
        <v>86</v>
      </c>
      <c r="X813" s="178" t="str">
        <f>CHOOSE(MATCH(W:W,{0,1,90,120,800000000}),"VACIO","90 y -","90-120","&gt;120","")</f>
        <v>90 y -</v>
      </c>
      <c r="Y813" s="166" t="s">
        <v>63</v>
      </c>
      <c r="Z813" s="166" t="s">
        <v>65</v>
      </c>
      <c r="AA813" s="166" t="s">
        <v>63</v>
      </c>
      <c r="AB813" s="166" t="s">
        <v>63</v>
      </c>
      <c r="AC813" s="166" t="s">
        <v>66</v>
      </c>
      <c r="AD813" s="208" t="s">
        <v>67</v>
      </c>
      <c r="AE813" s="209"/>
      <c r="AF813" s="209"/>
      <c r="AG813" s="227" t="s">
        <v>63</v>
      </c>
      <c r="AH813" s="227"/>
      <c r="AI813" s="209"/>
      <c r="AJ813" s="229">
        <v>99</v>
      </c>
      <c r="AK813" s="167">
        <v>43749</v>
      </c>
      <c r="AL813" s="166">
        <v>121</v>
      </c>
      <c r="AM813" s="166">
        <v>67</v>
      </c>
      <c r="AN813" s="178" t="str">
        <f>CHOOSE(MATCH(AM:AM,{0,1,100,800000000}),"VACIO","100 y -","100 y +","")</f>
        <v>100 y -</v>
      </c>
      <c r="AO813" s="166">
        <v>34</v>
      </c>
      <c r="AP813" s="166">
        <v>102</v>
      </c>
      <c r="AQ813" s="166"/>
      <c r="AR813" s="178" t="str">
        <f>CHOOSE(MATCH(AQ:AQ,{0,1,7,8,9,12,30}),"VACIO","7 y -","7-8","8-9","9-12","&gt;12","")</f>
        <v>VACIO</v>
      </c>
      <c r="AS813" s="166">
        <v>12</v>
      </c>
      <c r="AT813" s="178" t="str">
        <f>CHOOSE(MATCH(AS:AS,{0,0.1,30,80000000}),"VACIO","30 y -","30 y +","")</f>
        <v>30 y -</v>
      </c>
      <c r="AU813" s="166">
        <v>0.7</v>
      </c>
      <c r="AV813" s="236">
        <v>5.44</v>
      </c>
      <c r="AW813" s="178" t="str">
        <f>CHOOSE(MATCH(AV:AV,{0,0.1,30,80000000}),"VACIO","30 y -","30 y +","")</f>
        <v>30 y -</v>
      </c>
      <c r="AX813" s="166">
        <v>100</v>
      </c>
      <c r="AY813" s="178" t="str">
        <f ca="1">CHOOSE(MATCH(AX:AX,{0,1,15,30,45,60,80000000}),"VACIO","15 y -","15-29","30-44","45-59","60 y +","")</f>
        <v>60 y +</v>
      </c>
      <c r="AZ813" s="166"/>
      <c r="BA813" s="167"/>
      <c r="BB813" s="247" t="str">
        <f ca="1" t="shared" si="82"/>
        <v>No Vigente</v>
      </c>
      <c r="BC813" s="166"/>
      <c r="BD813" s="167">
        <v>43879</v>
      </c>
      <c r="BE813" s="167">
        <v>44013</v>
      </c>
      <c r="BF813" s="251" t="str">
        <f ca="1" t="shared" si="83"/>
        <v>activo</v>
      </c>
      <c r="BG813" s="208"/>
    </row>
    <row r="814" s="129" customFormat="1" ht="15" customHeight="1" spans="1:59">
      <c r="A814" s="256" t="s">
        <v>2092</v>
      </c>
      <c r="B814" s="166" t="s">
        <v>2093</v>
      </c>
      <c r="C814" s="166">
        <v>2069</v>
      </c>
      <c r="D814" s="167">
        <v>24437</v>
      </c>
      <c r="E814" s="175">
        <f ca="1" t="shared" ref="E814:E872" si="84">TODAY()</f>
        <v>43990</v>
      </c>
      <c r="F814" s="176">
        <f ca="1" t="shared" si="80"/>
        <v>19553</v>
      </c>
      <c r="G814" s="177">
        <f ca="1" t="shared" si="81"/>
        <v>53</v>
      </c>
      <c r="H814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14" s="166">
        <v>1</v>
      </c>
      <c r="J814" s="167">
        <v>41932</v>
      </c>
      <c r="K814" s="166" t="s">
        <v>59</v>
      </c>
      <c r="L814" s="166" t="s">
        <v>2040</v>
      </c>
      <c r="M814" s="166" t="s">
        <v>124</v>
      </c>
      <c r="N814" s="166" t="s">
        <v>62</v>
      </c>
      <c r="O814" s="166" t="s">
        <v>62</v>
      </c>
      <c r="P814" s="166" t="s">
        <v>63</v>
      </c>
      <c r="Q814" s="166" t="s">
        <v>63</v>
      </c>
      <c r="R814" s="166">
        <v>59.5</v>
      </c>
      <c r="S814" s="166">
        <v>64.4</v>
      </c>
      <c r="T814" s="166" t="s">
        <v>85</v>
      </c>
      <c r="U814" s="166">
        <v>128</v>
      </c>
      <c r="V814" s="178" t="str">
        <f>CHOOSE(MATCH(U:U,{0,1,140,150,160,800000000}),"VACIO","140 y -","140-150","150-160","&gt;160","")</f>
        <v>140 y -</v>
      </c>
      <c r="W814" s="166">
        <v>84</v>
      </c>
      <c r="X814" s="178" t="str">
        <f>CHOOSE(MATCH(W:W,{0,1,90,120,800000000}),"VACIO","90 y -","90-120","&gt;120","")</f>
        <v>90 y -</v>
      </c>
      <c r="Y814" s="166" t="s">
        <v>63</v>
      </c>
      <c r="Z814" s="166" t="s">
        <v>63</v>
      </c>
      <c r="AA814" s="166" t="s">
        <v>63</v>
      </c>
      <c r="AB814" s="166" t="s">
        <v>65</v>
      </c>
      <c r="AC814" s="166" t="s">
        <v>72</v>
      </c>
      <c r="AD814" s="208" t="s">
        <v>74</v>
      </c>
      <c r="AE814" s="209"/>
      <c r="AF814" s="209"/>
      <c r="AG814" s="227" t="s">
        <v>63</v>
      </c>
      <c r="AH814" s="227"/>
      <c r="AI814" s="209"/>
      <c r="AJ814" s="229">
        <v>87</v>
      </c>
      <c r="AK814" s="167">
        <v>43748</v>
      </c>
      <c r="AL814" s="166">
        <v>187</v>
      </c>
      <c r="AM814" s="166">
        <v>71</v>
      </c>
      <c r="AN814" s="178" t="str">
        <f>CHOOSE(MATCH(AM:AM,{0,1,100,800000000}),"VACIO","100 y -","100 y +","")</f>
        <v>100 y -</v>
      </c>
      <c r="AO814" s="166">
        <v>102</v>
      </c>
      <c r="AP814" s="166">
        <v>70</v>
      </c>
      <c r="AQ814" s="166"/>
      <c r="AR814" s="178" t="str">
        <f>CHOOSE(MATCH(AQ:AQ,{0,1,7,8,9,12,30}),"VACIO","7 y -","7-8","8-9","9-12","&gt;12","")</f>
        <v>VACIO</v>
      </c>
      <c r="AS814" s="166"/>
      <c r="AT814" s="178" t="str">
        <f>CHOOSE(MATCH(AS:AS,{0,0.1,30,80000000}),"VACIO","30 y -","30 y +","")</f>
        <v>VACIO</v>
      </c>
      <c r="AU814" s="166"/>
      <c r="AV814" s="236"/>
      <c r="AW814" s="178" t="str">
        <f>CHOOSE(MATCH(AV:AV,{0,0.1,30,80000000}),"VACIO","30 y -","30 y +","")</f>
        <v>VACIO</v>
      </c>
      <c r="AX814" s="166"/>
      <c r="AY814" s="178" t="str">
        <f ca="1">CHOOSE(MATCH(AX:AX,{0,1,15,30,45,60,80000000}),"VACIO","15 y -","15-29","30-44","45-59","60 y +","")</f>
        <v>VACIO</v>
      </c>
      <c r="AZ814" s="166"/>
      <c r="BA814" s="167"/>
      <c r="BB814" s="247" t="str">
        <f ca="1" t="shared" si="82"/>
        <v>No Vigente</v>
      </c>
      <c r="BC814" s="166"/>
      <c r="BD814" s="167">
        <v>43809</v>
      </c>
      <c r="BE814" s="167">
        <v>43983</v>
      </c>
      <c r="BF814" s="251" t="str">
        <f ca="1" t="shared" si="83"/>
        <v>activo</v>
      </c>
      <c r="BG814" s="208"/>
    </row>
    <row r="815" s="129" customFormat="1" ht="15" customHeight="1" spans="1:59">
      <c r="A815" s="256" t="s">
        <v>2094</v>
      </c>
      <c r="B815" s="166" t="s">
        <v>2095</v>
      </c>
      <c r="C815" s="166">
        <v>5657</v>
      </c>
      <c r="D815" s="167">
        <v>19629</v>
      </c>
      <c r="E815" s="175">
        <f ca="1" t="shared" si="84"/>
        <v>43990</v>
      </c>
      <c r="F815" s="176">
        <f ca="1" t="shared" si="80"/>
        <v>24361</v>
      </c>
      <c r="G815" s="177">
        <f ca="1" t="shared" si="81"/>
        <v>66</v>
      </c>
      <c r="H815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15" s="166">
        <v>1</v>
      </c>
      <c r="J815" s="167">
        <v>43409</v>
      </c>
      <c r="K815" s="166" t="s">
        <v>101</v>
      </c>
      <c r="L815" s="166" t="s">
        <v>102</v>
      </c>
      <c r="M815" s="166"/>
      <c r="N815" s="166" t="s">
        <v>62</v>
      </c>
      <c r="O815" s="166" t="s">
        <v>62</v>
      </c>
      <c r="P815" s="166" t="s">
        <v>65</v>
      </c>
      <c r="Q815" s="166" t="s">
        <v>65</v>
      </c>
      <c r="R815" s="166">
        <v>55</v>
      </c>
      <c r="S815" s="166">
        <v>58</v>
      </c>
      <c r="T815" s="166" t="s">
        <v>76</v>
      </c>
      <c r="U815" s="166">
        <v>130</v>
      </c>
      <c r="V815" s="178" t="str">
        <f>CHOOSE(MATCH(U:U,{0,1,140,150,160,800000000}),"VACIO","140 y -","140-150","150-160","&gt;160","")</f>
        <v>140 y -</v>
      </c>
      <c r="W815" s="166">
        <v>84</v>
      </c>
      <c r="X815" s="178" t="str">
        <f>CHOOSE(MATCH(W:W,{0,1,90,120,800000000}),"VACIO","90 y -","90-120","&gt;120","")</f>
        <v>90 y -</v>
      </c>
      <c r="Y815" s="166" t="s">
        <v>63</v>
      </c>
      <c r="Z815" s="166" t="s">
        <v>65</v>
      </c>
      <c r="AA815" s="166" t="s">
        <v>65</v>
      </c>
      <c r="AB815" s="166" t="s">
        <v>65</v>
      </c>
      <c r="AC815" s="166" t="s">
        <v>72</v>
      </c>
      <c r="AD815" s="208" t="s">
        <v>355</v>
      </c>
      <c r="AE815" s="228">
        <v>43812</v>
      </c>
      <c r="AF815" s="209" t="s">
        <v>74</v>
      </c>
      <c r="AG815" s="227" t="s">
        <v>63</v>
      </c>
      <c r="AH815" s="227"/>
      <c r="AI815" s="209"/>
      <c r="AJ815" s="229">
        <v>138</v>
      </c>
      <c r="AK815" s="167">
        <v>43752</v>
      </c>
      <c r="AL815" s="166">
        <v>294</v>
      </c>
      <c r="AM815" s="166">
        <v>178</v>
      </c>
      <c r="AN815" s="178" t="str">
        <f>CHOOSE(MATCH(AM:AM,{0,1,100,800000000}),"VACIO","100 y -","100 y +","")</f>
        <v>100 y +</v>
      </c>
      <c r="AO815" s="166">
        <v>40</v>
      </c>
      <c r="AP815" s="166">
        <v>376</v>
      </c>
      <c r="AQ815" s="166">
        <v>7.4</v>
      </c>
      <c r="AR815" s="178" t="str">
        <f>CHOOSE(MATCH(AQ:AQ,{0,1,7,8,9,12,30}),"VACIO","7 y -","7-8","8-9","9-12","&gt;12","")</f>
        <v>7-8</v>
      </c>
      <c r="AS815" s="166">
        <v>1</v>
      </c>
      <c r="AT815" s="178" t="str">
        <f>CHOOSE(MATCH(AS:AS,{0,0.1,30,80000000}),"VACIO","30 y -","30 y +","")</f>
        <v>30 y -</v>
      </c>
      <c r="AU815" s="166">
        <v>1.2</v>
      </c>
      <c r="AV815" s="236"/>
      <c r="AW815" s="178" t="str">
        <f>CHOOSE(MATCH(AV:AV,{0,0.1,30,80000000}),"VACIO","30 y -","30 y +","")</f>
        <v>VACIO</v>
      </c>
      <c r="AX815" s="166">
        <v>64</v>
      </c>
      <c r="AY815" s="178" t="str">
        <f ca="1">CHOOSE(MATCH(AX:AX,{0,1,15,30,45,60,80000000}),"VACIO","15 y -","15-29","30-44","45-59","60 y +","")</f>
        <v>60 y +</v>
      </c>
      <c r="AZ815" s="166" t="s">
        <v>2096</v>
      </c>
      <c r="BA815" s="167"/>
      <c r="BB815" s="247" t="str">
        <f ca="1" t="shared" si="82"/>
        <v>No Vigente</v>
      </c>
      <c r="BC815" s="166"/>
      <c r="BD815" s="167">
        <v>43811</v>
      </c>
      <c r="BE815" s="167">
        <v>43922</v>
      </c>
      <c r="BF815" s="251" t="str">
        <f ca="1" t="shared" si="83"/>
        <v>activo</v>
      </c>
      <c r="BG815" s="208"/>
    </row>
    <row r="816" s="129" customFormat="1" ht="15" customHeight="1" spans="1:59">
      <c r="A816" s="256" t="s">
        <v>815</v>
      </c>
      <c r="B816" s="166" t="s">
        <v>816</v>
      </c>
      <c r="C816" s="166">
        <v>167</v>
      </c>
      <c r="D816" s="167">
        <v>29315</v>
      </c>
      <c r="E816" s="175">
        <f ca="1" t="shared" si="84"/>
        <v>43990</v>
      </c>
      <c r="F816" s="176">
        <f ca="1" t="shared" si="80"/>
        <v>14675</v>
      </c>
      <c r="G816" s="177">
        <f ca="1" t="shared" si="81"/>
        <v>40</v>
      </c>
      <c r="H816" s="178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816" s="166">
        <v>1</v>
      </c>
      <c r="J816" s="167">
        <v>43812</v>
      </c>
      <c r="K816" s="166" t="s">
        <v>101</v>
      </c>
      <c r="L816" s="166" t="s">
        <v>70</v>
      </c>
      <c r="M816" s="166"/>
      <c r="N816" s="166" t="s">
        <v>62</v>
      </c>
      <c r="O816" s="166" t="s">
        <v>62</v>
      </c>
      <c r="P816" s="166" t="s">
        <v>63</v>
      </c>
      <c r="Q816" s="166" t="s">
        <v>63</v>
      </c>
      <c r="R816" s="166">
        <v>91.5</v>
      </c>
      <c r="S816" s="166">
        <v>91.5</v>
      </c>
      <c r="T816" s="166" t="s">
        <v>85</v>
      </c>
      <c r="U816" s="166">
        <v>124</v>
      </c>
      <c r="V816" s="178" t="str">
        <f>CHOOSE(MATCH(U:U,{0,1,140,150,160,800000000}),"VACIO","140 y -","140-150","150-160","&gt;160","")</f>
        <v>140 y -</v>
      </c>
      <c r="W816" s="166">
        <v>78</v>
      </c>
      <c r="X816" s="178" t="str">
        <f>CHOOSE(MATCH(W:W,{0,1,90,120,800000000}),"VACIO","90 y -","90-120","&gt;120","")</f>
        <v>90 y -</v>
      </c>
      <c r="Y816" s="166" t="s">
        <v>65</v>
      </c>
      <c r="Z816" s="166" t="s">
        <v>63</v>
      </c>
      <c r="AA816" s="166" t="s">
        <v>63</v>
      </c>
      <c r="AB816" s="166" t="s">
        <v>63</v>
      </c>
      <c r="AC816" s="166" t="s">
        <v>72</v>
      </c>
      <c r="AD816" s="208" t="s">
        <v>73</v>
      </c>
      <c r="AE816" s="228">
        <v>43812</v>
      </c>
      <c r="AF816" s="209" t="s">
        <v>74</v>
      </c>
      <c r="AG816" s="227" t="s">
        <v>63</v>
      </c>
      <c r="AH816" s="227"/>
      <c r="AI816" s="209"/>
      <c r="AJ816" s="229">
        <v>307</v>
      </c>
      <c r="AK816" s="167">
        <v>43724</v>
      </c>
      <c r="AL816" s="166">
        <v>200</v>
      </c>
      <c r="AM816" s="166">
        <v>113</v>
      </c>
      <c r="AN816" s="178" t="str">
        <f>CHOOSE(MATCH(AM:AM,{0;1;100;800000000}),"VACIO","100 y -","100 y +","")</f>
        <v>100 y +</v>
      </c>
      <c r="AO816" s="166">
        <v>39</v>
      </c>
      <c r="AP816" s="166">
        <v>240</v>
      </c>
      <c r="AQ816" s="166">
        <v>12.8</v>
      </c>
      <c r="AR816" s="178" t="str">
        <f>CHOOSE(MATCH(AQ:AQ,{0,1,7,8,9,12,30}),"VACIO","7 y -","7-8","8-9","9-12","&gt;12","")</f>
        <v>&gt;12</v>
      </c>
      <c r="AS816" s="166">
        <v>52</v>
      </c>
      <c r="AT816" s="178" t="str">
        <f>CHOOSE(MATCH(AS:AS,{0;0.1;30;80000000}),"VACIO","30 y -","30 y +","")</f>
        <v>30 y +</v>
      </c>
      <c r="AU816" s="166">
        <v>0.9</v>
      </c>
      <c r="AV816" s="236"/>
      <c r="AW816" s="178" t="str">
        <f>CHOOSE(MATCH(AV:AV,{0,0.1,30,80000000}),"VACIO","30 y -","30 y +","")</f>
        <v>VACIO</v>
      </c>
      <c r="AX816" s="166"/>
      <c r="AY816" s="178" t="str">
        <f ca="1">CHOOSE(MATCH(AX:AX,{0,1,15,30,45,60,80000000}),"VACIO","15 y -","15-29","30-44","45-59","60 y +","")</f>
        <v>VACIO</v>
      </c>
      <c r="AZ816" s="166"/>
      <c r="BA816" s="167"/>
      <c r="BB816" s="247" t="str">
        <f ca="1" t="shared" si="82"/>
        <v>No Vigente</v>
      </c>
      <c r="BC816" s="166"/>
      <c r="BD816" s="167">
        <v>43812</v>
      </c>
      <c r="BE816" s="167">
        <v>43497</v>
      </c>
      <c r="BF816" s="251" t="str">
        <f ca="1" t="shared" si="83"/>
        <v>pasivo</v>
      </c>
      <c r="BG816" s="208" t="s">
        <v>2097</v>
      </c>
    </row>
    <row r="817" s="129" customFormat="1" ht="15" customHeight="1" spans="1:59">
      <c r="A817" s="256" t="s">
        <v>2098</v>
      </c>
      <c r="B817" s="166" t="s">
        <v>2099</v>
      </c>
      <c r="C817" s="166">
        <v>2299</v>
      </c>
      <c r="D817" s="167">
        <v>29946</v>
      </c>
      <c r="E817" s="175">
        <f ca="1" t="shared" si="84"/>
        <v>43990</v>
      </c>
      <c r="F817" s="176">
        <f ca="1" t="shared" si="80"/>
        <v>14044</v>
      </c>
      <c r="G817" s="177">
        <f ca="1" t="shared" si="81"/>
        <v>38</v>
      </c>
      <c r="H817" s="178" t="str">
        <f ca="1">CHOOSE(MATCH(F:F,{0;7305;9131;10957;12784;14610;16436;18262;20089;21915;23741;25567;27394;29220;41729}),"15-19","20-24","25-29","30-34","35-39","40-44","45-49","50-54","55-59","60-64","65-69","70-74","75-79","80 y +","")</f>
        <v>35-39</v>
      </c>
      <c r="I817" s="166">
        <v>1</v>
      </c>
      <c r="J817" s="167">
        <v>43809</v>
      </c>
      <c r="K817" s="166" t="s">
        <v>101</v>
      </c>
      <c r="L817" s="166" t="s">
        <v>60</v>
      </c>
      <c r="M817" s="166"/>
      <c r="N817" s="166" t="s">
        <v>62</v>
      </c>
      <c r="O817" s="166" t="s">
        <v>62</v>
      </c>
      <c r="P817" s="166" t="s">
        <v>63</v>
      </c>
      <c r="Q817" s="166" t="s">
        <v>63</v>
      </c>
      <c r="R817" s="166"/>
      <c r="S817" s="166">
        <v>109.5</v>
      </c>
      <c r="T817" s="166"/>
      <c r="U817" s="166">
        <v>148</v>
      </c>
      <c r="V817" s="178" t="str">
        <f>CHOOSE(MATCH(U:U,{0,1,140,150,160,800000000}),"VACIO","140 y -","140-150","150-160","&gt;160","")</f>
        <v>140-150</v>
      </c>
      <c r="W817" s="166">
        <v>100</v>
      </c>
      <c r="X817" s="178" t="str">
        <f>CHOOSE(MATCH(W:W,{0;1;90;120;800000000}),"VACIO","90 y -","90-120","&gt;120","")</f>
        <v>90-120</v>
      </c>
      <c r="Y817" s="166"/>
      <c r="Z817" s="166"/>
      <c r="AA817" s="166"/>
      <c r="AB817" s="166"/>
      <c r="AC817" s="166"/>
      <c r="AD817" s="208"/>
      <c r="AE817" s="209"/>
      <c r="AF817" s="209"/>
      <c r="AG817" s="227" t="s">
        <v>63</v>
      </c>
      <c r="AH817" s="227"/>
      <c r="AI817" s="209"/>
      <c r="AJ817" s="229"/>
      <c r="AK817" s="167"/>
      <c r="AL817" s="166"/>
      <c r="AM817" s="166"/>
      <c r="AN817" s="178" t="str">
        <f>CHOOSE(MATCH(AM:AM,{0,1,100,800000000}),"VACIO","100 y -","100 y +","")</f>
        <v>VACIO</v>
      </c>
      <c r="AO817" s="166"/>
      <c r="AP817" s="166"/>
      <c r="AQ817" s="166"/>
      <c r="AR817" s="178" t="str">
        <f>CHOOSE(MATCH(AQ:AQ,{0,1,7,8,9,12,30}),"VACIO","7 y -","7-8","8-9","9-12","&gt;12","")</f>
        <v>VACIO</v>
      </c>
      <c r="AS817" s="166"/>
      <c r="AT817" s="178" t="str">
        <f>CHOOSE(MATCH(AS:AS,{0,0.1,30,80000000}),"VACIO","30 y -","30 y +","")</f>
        <v>VACIO</v>
      </c>
      <c r="AU817" s="166"/>
      <c r="AV817" s="236"/>
      <c r="AW817" s="178" t="str">
        <f>CHOOSE(MATCH(AV:AV,{0;0.1;30;80000000}),"VACIO","30 y -","30 y +","")</f>
        <v>VACIO</v>
      </c>
      <c r="AX817" s="166"/>
      <c r="AY817" s="178" t="str">
        <f ca="1">CHOOSE(MATCH(AX:AX,{0,1,15,30,45,60,80000000}),"VACIO","15 y -","15-29","30-44","45-59","60 y +","")</f>
        <v>VACIO</v>
      </c>
      <c r="AZ817" s="166"/>
      <c r="BA817" s="167"/>
      <c r="BB817" s="247" t="str">
        <f ca="1" t="shared" si="82"/>
        <v>No Vigente</v>
      </c>
      <c r="BC817" s="166"/>
      <c r="BD817" s="167">
        <v>43809</v>
      </c>
      <c r="BE817" s="167">
        <v>43525</v>
      </c>
      <c r="BF817" s="251" t="str">
        <f ca="1" t="shared" si="83"/>
        <v>pasivo</v>
      </c>
      <c r="BG817" s="208"/>
    </row>
    <row r="818" s="129" customFormat="1" ht="15" customHeight="1" spans="1:59">
      <c r="A818" s="256" t="s">
        <v>2100</v>
      </c>
      <c r="B818" s="166" t="s">
        <v>2101</v>
      </c>
      <c r="C818" s="166">
        <v>5419</v>
      </c>
      <c r="D818" s="167">
        <v>25284</v>
      </c>
      <c r="E818" s="175">
        <f ca="1" t="shared" si="84"/>
        <v>43990</v>
      </c>
      <c r="F818" s="176">
        <f ca="1" t="shared" si="80"/>
        <v>18706</v>
      </c>
      <c r="G818" s="177">
        <f ca="1" t="shared" si="81"/>
        <v>51</v>
      </c>
      <c r="H81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18" s="166">
        <v>1</v>
      </c>
      <c r="J818" s="167">
        <v>43809</v>
      </c>
      <c r="K818" s="166" t="s">
        <v>59</v>
      </c>
      <c r="L818" s="166" t="s">
        <v>102</v>
      </c>
      <c r="M818" s="166"/>
      <c r="N818" s="166" t="s">
        <v>62</v>
      </c>
      <c r="O818" s="166" t="s">
        <v>62</v>
      </c>
      <c r="P818" s="166" t="s">
        <v>63</v>
      </c>
      <c r="Q818" s="166" t="s">
        <v>63</v>
      </c>
      <c r="R818" s="166">
        <v>77.5</v>
      </c>
      <c r="S818" s="166">
        <v>76.5</v>
      </c>
      <c r="T818" s="166" t="s">
        <v>85</v>
      </c>
      <c r="U818" s="166">
        <v>130</v>
      </c>
      <c r="V818" s="178" t="str">
        <f>CHOOSE(MATCH(U:U,{0,1,140,150,160,800000000}),"VACIO","140 y -","140-150","150-160","&gt;160","")</f>
        <v>140 y -</v>
      </c>
      <c r="W818" s="166">
        <v>78</v>
      </c>
      <c r="X818" s="178" t="str">
        <f>CHOOSE(MATCH(W:W,{0,1,90,120,800000000}),"VACIO","90 y -","90-120","&gt;120","")</f>
        <v>90 y -</v>
      </c>
      <c r="Y818" s="166" t="s">
        <v>63</v>
      </c>
      <c r="Z818" s="166" t="s">
        <v>65</v>
      </c>
      <c r="AA818" s="166" t="s">
        <v>65</v>
      </c>
      <c r="AB818" s="166" t="s">
        <v>63</v>
      </c>
      <c r="AC818" s="166" t="s">
        <v>66</v>
      </c>
      <c r="AD818" s="208"/>
      <c r="AE818" s="228">
        <v>43809</v>
      </c>
      <c r="AF818" s="209" t="s">
        <v>74</v>
      </c>
      <c r="AG818" s="227" t="s">
        <v>63</v>
      </c>
      <c r="AH818" s="227"/>
      <c r="AI818" s="209"/>
      <c r="AJ818" s="229"/>
      <c r="AK818" s="167"/>
      <c r="AL818" s="166"/>
      <c r="AM818" s="166"/>
      <c r="AN818" s="419" t="str">
        <f>CHOOSE(MATCH(AM:AM,{0,1,100,800000000}),"VACIO","100 y -","100 y +","")</f>
        <v>VACIO</v>
      </c>
      <c r="AO818" s="166"/>
      <c r="AP818" s="166"/>
      <c r="AQ818" s="166"/>
      <c r="AR818" s="419" t="str">
        <f>CHOOSE(MATCH(AQ:AQ,{0,1,7,8,9,12,30}),"VACIO","7 y -","7-8","8-9","9-12","&gt;12","")</f>
        <v>VACIO</v>
      </c>
      <c r="AS818" s="166"/>
      <c r="AT818" s="419" t="str">
        <f>CHOOSE(MATCH(AS:AS,{0,0.1,30,80000000}),"VACIO","30 y -","30 y +","")</f>
        <v>VACIO</v>
      </c>
      <c r="AU818" s="166"/>
      <c r="AV818" s="236"/>
      <c r="AW818" s="419" t="str">
        <f>CHOOSE(MATCH(AV:AV,{0,0.1,30,80000000}),"VACIO","30 y -","30 y +","")</f>
        <v>VACIO</v>
      </c>
      <c r="AX818" s="166"/>
      <c r="AY818" s="419" t="str">
        <f ca="1">CHOOSE(MATCH(AX:AX,{0,1,15,30,45,60,80000000}),"VACIO","15 y -","15-29","30-44","45-59","60 y +","")</f>
        <v>VACIO</v>
      </c>
      <c r="AZ818" s="166"/>
      <c r="BA818" s="167"/>
      <c r="BB818" s="247" t="str">
        <f ca="1" t="shared" si="82"/>
        <v>No Vigente</v>
      </c>
      <c r="BC818" s="166"/>
      <c r="BD818" s="167">
        <v>43837</v>
      </c>
      <c r="BE818" s="167">
        <v>43862</v>
      </c>
      <c r="BF818" s="251" t="str">
        <f ca="1" t="shared" si="83"/>
        <v>activo</v>
      </c>
      <c r="BG818" s="208"/>
    </row>
    <row r="819" s="52" customFormat="1" ht="15" customHeight="1" spans="1:59">
      <c r="A819" s="389" t="s">
        <v>2102</v>
      </c>
      <c r="B819" s="368" t="s">
        <v>2103</v>
      </c>
      <c r="C819" s="368">
        <v>7619</v>
      </c>
      <c r="D819" s="390">
        <v>25568</v>
      </c>
      <c r="E819" s="175">
        <f ca="1" t="shared" si="84"/>
        <v>43990</v>
      </c>
      <c r="F819" s="176">
        <f ca="1" t="shared" si="80"/>
        <v>18422</v>
      </c>
      <c r="G819" s="64">
        <f ca="1" t="shared" si="81"/>
        <v>50</v>
      </c>
      <c r="H819" s="65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19" s="368">
        <v>1</v>
      </c>
      <c r="J819" s="390">
        <v>43815</v>
      </c>
      <c r="K819" s="368" t="s">
        <v>59</v>
      </c>
      <c r="L819" s="368" t="s">
        <v>2040</v>
      </c>
      <c r="M819" s="368" t="s">
        <v>2104</v>
      </c>
      <c r="N819" s="368" t="s">
        <v>62</v>
      </c>
      <c r="O819" s="368" t="s">
        <v>89</v>
      </c>
      <c r="P819" s="368" t="s">
        <v>63</v>
      </c>
      <c r="Q819" s="368" t="s">
        <v>63</v>
      </c>
      <c r="R819" s="368">
        <v>63</v>
      </c>
      <c r="S819" s="368">
        <v>61.5</v>
      </c>
      <c r="T819" s="368" t="s">
        <v>85</v>
      </c>
      <c r="U819" s="368">
        <v>120</v>
      </c>
      <c r="V819" s="178" t="str">
        <f>CHOOSE(MATCH(U:U,{0,1,140,150,160,800000000}),"VACIO","140 y -","140-150","150-160","&gt;160","")</f>
        <v>140 y -</v>
      </c>
      <c r="W819" s="368">
        <v>60</v>
      </c>
      <c r="X819" s="178" t="str">
        <f>CHOOSE(MATCH(W:W,{0,1,90,120,800000000}),"VACIO","90 y -","90-120","&gt;120","")</f>
        <v>90 y -</v>
      </c>
      <c r="Y819" s="368" t="s">
        <v>63</v>
      </c>
      <c r="Z819" s="368" t="s">
        <v>63</v>
      </c>
      <c r="AA819" s="368" t="s">
        <v>63</v>
      </c>
      <c r="AB819" s="368" t="s">
        <v>63</v>
      </c>
      <c r="AC819" s="368" t="s">
        <v>66</v>
      </c>
      <c r="AD819" s="307" t="s">
        <v>74</v>
      </c>
      <c r="AE819" s="393"/>
      <c r="AF819" s="393"/>
      <c r="AG819" s="394" t="s">
        <v>63</v>
      </c>
      <c r="AH819" s="394"/>
      <c r="AI819" s="393"/>
      <c r="AJ819" s="395"/>
      <c r="AK819" s="390"/>
      <c r="AL819" s="368"/>
      <c r="AM819" s="368"/>
      <c r="AN819" s="178" t="str">
        <f>CHOOSE(MATCH(AM:AM,{0,1,100,800000000}),"VACIO","100 y -","100 y +","")</f>
        <v>VACIO</v>
      </c>
      <c r="AO819" s="368"/>
      <c r="AP819" s="368"/>
      <c r="AQ819" s="368"/>
      <c r="AR819" s="178" t="str">
        <f>CHOOSE(MATCH(AQ:AQ,{0,1,7,8,9,12,30}),"VACIO","7 y -","7-8","8-9","9-12","&gt;12","")</f>
        <v>VACIO</v>
      </c>
      <c r="AS819" s="368"/>
      <c r="AT819" s="178" t="str">
        <f>CHOOSE(MATCH(AS:AS,{0,0.1,30,80000000}),"VACIO","30 y -","30 y +","")</f>
        <v>VACIO</v>
      </c>
      <c r="AU819" s="368"/>
      <c r="AV819" s="81"/>
      <c r="AW819" s="178" t="str">
        <f>CHOOSE(MATCH(AV:AV,{0,0.1,30,80000000}),"VACIO","30 y -","30 y +","")</f>
        <v>VACIO</v>
      </c>
      <c r="AX819" s="368"/>
      <c r="AY819" s="178" t="str">
        <f ca="1">CHOOSE(MATCH(AX:AX,{0,1,15,30,45,60,80000000}),"VACIO","15 y -","15-29","30-44","45-59","60 y +","")</f>
        <v>VACIO</v>
      </c>
      <c r="AZ819" s="368"/>
      <c r="BA819" s="390"/>
      <c r="BB819" s="85" t="str">
        <f ca="1" t="shared" si="82"/>
        <v>No Vigente</v>
      </c>
      <c r="BC819" s="368"/>
      <c r="BD819" s="390">
        <v>43878</v>
      </c>
      <c r="BE819" s="390">
        <v>43862</v>
      </c>
      <c r="BF819" s="252" t="str">
        <f ca="1" t="shared" si="83"/>
        <v>activo</v>
      </c>
      <c r="BG819" s="307" t="s">
        <v>2105</v>
      </c>
    </row>
    <row r="820" s="129" customFormat="1" ht="15" customHeight="1" spans="1:59">
      <c r="A820" s="256" t="s">
        <v>2106</v>
      </c>
      <c r="B820" s="166" t="s">
        <v>2107</v>
      </c>
      <c r="C820" s="166">
        <v>17</v>
      </c>
      <c r="D820" s="167">
        <v>18918</v>
      </c>
      <c r="E820" s="175">
        <f ca="1" t="shared" si="84"/>
        <v>43990</v>
      </c>
      <c r="F820" s="176">
        <f ca="1" t="shared" si="80"/>
        <v>25072</v>
      </c>
      <c r="G820" s="177">
        <f ca="1" t="shared" si="81"/>
        <v>68</v>
      </c>
      <c r="H820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20" s="166">
        <v>1</v>
      </c>
      <c r="J820" s="167">
        <v>43810</v>
      </c>
      <c r="K820" s="166" t="s">
        <v>59</v>
      </c>
      <c r="L820" s="166" t="s">
        <v>2040</v>
      </c>
      <c r="M820" s="166"/>
      <c r="N820" s="166" t="s">
        <v>62</v>
      </c>
      <c r="O820" s="166" t="s">
        <v>62</v>
      </c>
      <c r="P820" s="166" t="s">
        <v>63</v>
      </c>
      <c r="Q820" s="166" t="s">
        <v>63</v>
      </c>
      <c r="R820" s="166">
        <v>84.4</v>
      </c>
      <c r="S820" s="166">
        <v>84.4</v>
      </c>
      <c r="T820" s="166" t="s">
        <v>64</v>
      </c>
      <c r="U820" s="166">
        <v>120</v>
      </c>
      <c r="V820" s="178" t="str">
        <f>CHOOSE(MATCH(U:U,{0,1,140,150,160,800000000}),"VACIO","140 y -","140-150","150-160","&gt;160","")</f>
        <v>140 y -</v>
      </c>
      <c r="W820" s="166">
        <v>84</v>
      </c>
      <c r="X820" s="178" t="str">
        <f>CHOOSE(MATCH(W:W,{0,1,90,120,800000000}),"VACIO","90 y -","90-120","&gt;120","")</f>
        <v>90 y -</v>
      </c>
      <c r="Y820" s="166" t="s">
        <v>63</v>
      </c>
      <c r="Z820" s="166" t="s">
        <v>63</v>
      </c>
      <c r="AA820" s="166" t="s">
        <v>63</v>
      </c>
      <c r="AB820" s="166" t="s">
        <v>63</v>
      </c>
      <c r="AC820" s="166"/>
      <c r="AD820" s="208"/>
      <c r="AE820" s="209"/>
      <c r="AF820" s="209"/>
      <c r="AG820" s="227" t="s">
        <v>63</v>
      </c>
      <c r="AH820" s="227"/>
      <c r="AI820" s="209"/>
      <c r="AJ820" s="229"/>
      <c r="AK820" s="167">
        <v>43706</v>
      </c>
      <c r="AL820" s="166">
        <v>188</v>
      </c>
      <c r="AM820" s="166">
        <v>122</v>
      </c>
      <c r="AN820" s="178" t="str">
        <f>CHOOSE(MATCH(AM:AM,{0,1,100,800000000}),"VACIO","100 y -","100 y +","")</f>
        <v>100 y +</v>
      </c>
      <c r="AO820" s="166">
        <v>38</v>
      </c>
      <c r="AP820" s="166">
        <v>188</v>
      </c>
      <c r="AQ820" s="166"/>
      <c r="AR820" s="178" t="str">
        <f>CHOOSE(MATCH(AQ:AQ,{0,1,7,8,9,12,30}),"VACIO","7 y -","7-8","8-9","9-12","&gt;12","")</f>
        <v>VACIO</v>
      </c>
      <c r="AS820" s="166"/>
      <c r="AT820" s="178" t="str">
        <f>CHOOSE(MATCH(AS:AS,{0,0.1,30,80000000}),"VACIO","30 y -","30 y +","")</f>
        <v>VACIO</v>
      </c>
      <c r="AU820" s="166"/>
      <c r="AV820" s="236"/>
      <c r="AW820" s="178" t="str">
        <f>CHOOSE(MATCH(AV:AV,{0,0.1,30,80000000}),"VACIO","30 y -","30 y +","")</f>
        <v>VACIO</v>
      </c>
      <c r="AX820" s="166"/>
      <c r="AY820" s="178" t="str">
        <f ca="1">CHOOSE(MATCH(AX:AX,{0,1,15,30,45,60,80000000}),"VACIO","15 y -","15-29","30-44","45-59","60 y +","")</f>
        <v>VACIO</v>
      </c>
      <c r="AZ820" s="166"/>
      <c r="BA820" s="167"/>
      <c r="BB820" s="247" t="str">
        <f ca="1" t="shared" si="82"/>
        <v>No Vigente</v>
      </c>
      <c r="BC820" s="166"/>
      <c r="BD820" s="167">
        <v>43816</v>
      </c>
      <c r="BE820" s="167">
        <v>43862</v>
      </c>
      <c r="BF820" s="251" t="str">
        <f ca="1" t="shared" si="83"/>
        <v>activo</v>
      </c>
      <c r="BG820" s="208" t="s">
        <v>2097</v>
      </c>
    </row>
    <row r="821" s="129" customFormat="1" ht="3.75" customHeight="1" spans="1:59">
      <c r="A821" s="256" t="s">
        <v>2108</v>
      </c>
      <c r="B821" s="166" t="s">
        <v>2109</v>
      </c>
      <c r="C821" s="166">
        <v>246</v>
      </c>
      <c r="D821" s="167">
        <v>16959</v>
      </c>
      <c r="E821" s="175">
        <f ca="1" t="shared" si="84"/>
        <v>43990</v>
      </c>
      <c r="F821" s="176">
        <f ca="1" t="shared" si="80"/>
        <v>27031</v>
      </c>
      <c r="G821" s="177">
        <f ca="1" t="shared" si="81"/>
        <v>74</v>
      </c>
      <c r="H821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21" s="166">
        <v>1</v>
      </c>
      <c r="J821" s="167">
        <v>43819</v>
      </c>
      <c r="K821" s="166" t="s">
        <v>101</v>
      </c>
      <c r="L821" s="166" t="s">
        <v>60</v>
      </c>
      <c r="M821" s="166"/>
      <c r="N821" s="166" t="s">
        <v>62</v>
      </c>
      <c r="O821" s="166" t="s">
        <v>62</v>
      </c>
      <c r="P821" s="166" t="s">
        <v>63</v>
      </c>
      <c r="Q821" s="166" t="s">
        <v>63</v>
      </c>
      <c r="R821" s="166">
        <v>89</v>
      </c>
      <c r="S821" s="166">
        <v>89</v>
      </c>
      <c r="T821" s="166" t="s">
        <v>64</v>
      </c>
      <c r="U821" s="166">
        <v>138</v>
      </c>
      <c r="V821" s="178" t="str">
        <f>CHOOSE(MATCH(U:U,{0,1,140,150,160,800000000}),"VACIO","140 y -","140-150","150-160","&gt;160","")</f>
        <v>140 y -</v>
      </c>
      <c r="W821" s="166">
        <v>83</v>
      </c>
      <c r="X821" s="178" t="str">
        <f>CHOOSE(MATCH(W:W,{0,1,90,120,800000000}),"VACIO","90 y -","90-120","&gt;120","")</f>
        <v>90 y -</v>
      </c>
      <c r="Y821" s="166" t="s">
        <v>63</v>
      </c>
      <c r="Z821" s="166" t="s">
        <v>65</v>
      </c>
      <c r="AA821" s="166" t="s">
        <v>65</v>
      </c>
      <c r="AB821" s="166" t="s">
        <v>65</v>
      </c>
      <c r="AC821" s="166"/>
      <c r="AD821" s="208"/>
      <c r="AE821" s="209"/>
      <c r="AF821" s="209"/>
      <c r="AG821" s="227" t="s">
        <v>63</v>
      </c>
      <c r="AH821" s="227"/>
      <c r="AI821" s="209"/>
      <c r="AJ821" s="229"/>
      <c r="AK821" s="167"/>
      <c r="AL821" s="166"/>
      <c r="AM821" s="166"/>
      <c r="AN821" s="178" t="str">
        <f>CHOOSE(MATCH(AM:AM,{0,1,100,800000000}),"VACIO","100 y -","100 y +","")</f>
        <v>VACIO</v>
      </c>
      <c r="AO821" s="166"/>
      <c r="AP821" s="166"/>
      <c r="AQ821" s="166"/>
      <c r="AR821" s="178" t="str">
        <f>CHOOSE(MATCH(AQ:AQ,{0,1,7,8,9,12,30}),"VACIO","7 y -","7-8","8-9","9-12","&gt;12","")</f>
        <v>VACIO</v>
      </c>
      <c r="AS821" s="166"/>
      <c r="AT821" s="178" t="str">
        <f>CHOOSE(MATCH(AS:AS,{0,0.1,30,80000000}),"VACIO","30 y -","30 y +","")</f>
        <v>VACIO</v>
      </c>
      <c r="AU821" s="166"/>
      <c r="AV821" s="236"/>
      <c r="AW821" s="178" t="str">
        <f>CHOOSE(MATCH(AV:AV,{0,0.1,30,80000000}),"VACIO","30 y -","30 y +","")</f>
        <v>VACIO</v>
      </c>
      <c r="AX821" s="166"/>
      <c r="AY821" s="178" t="str">
        <f ca="1">CHOOSE(MATCH(AX:AX,{0,1,15,30,45,60,80000000}),"VACIO","15 y -","15-29","30-44","45-59","60 y +","")</f>
        <v>VACIO</v>
      </c>
      <c r="AZ821" s="166"/>
      <c r="BA821" s="167"/>
      <c r="BB821" s="247" t="str">
        <f ca="1" t="shared" si="82"/>
        <v>No Vigente</v>
      </c>
      <c r="BC821" s="166"/>
      <c r="BD821" s="167">
        <v>43819</v>
      </c>
      <c r="BE821" s="167">
        <v>43891</v>
      </c>
      <c r="BF821" s="251" t="str">
        <f ca="1" t="shared" si="83"/>
        <v>activo</v>
      </c>
      <c r="BG821" s="208" t="s">
        <v>2105</v>
      </c>
    </row>
    <row r="822" s="129" customFormat="1" ht="15" customHeight="1" spans="1:59">
      <c r="A822" s="256" t="s">
        <v>2110</v>
      </c>
      <c r="B822" s="166" t="s">
        <v>2111</v>
      </c>
      <c r="C822" s="166">
        <v>5275</v>
      </c>
      <c r="D822" s="167">
        <v>23421</v>
      </c>
      <c r="E822" s="175">
        <f ca="1" t="shared" si="84"/>
        <v>43990</v>
      </c>
      <c r="F822" s="176">
        <f ca="1" t="shared" si="80"/>
        <v>20569</v>
      </c>
      <c r="G822" s="177">
        <f ca="1" t="shared" si="81"/>
        <v>56</v>
      </c>
      <c r="H82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22" s="166">
        <v>1</v>
      </c>
      <c r="J822" s="167">
        <v>42410</v>
      </c>
      <c r="K822" s="166" t="s">
        <v>101</v>
      </c>
      <c r="L822" s="166" t="s">
        <v>60</v>
      </c>
      <c r="M822" s="166"/>
      <c r="N822" s="166" t="s">
        <v>62</v>
      </c>
      <c r="O822" s="166" t="s">
        <v>62</v>
      </c>
      <c r="P822" s="166" t="s">
        <v>63</v>
      </c>
      <c r="Q822" s="166" t="s">
        <v>63</v>
      </c>
      <c r="R822" s="166">
        <v>101.5</v>
      </c>
      <c r="S822" s="166">
        <v>117</v>
      </c>
      <c r="T822" s="166" t="s">
        <v>64</v>
      </c>
      <c r="U822" s="166">
        <v>128</v>
      </c>
      <c r="V822" s="178" t="str">
        <f>CHOOSE(MATCH(U:U,{0,1,140,150,160,800000000}),"VACIO","140 y -","140-150","150-160","&gt;160","")</f>
        <v>140 y -</v>
      </c>
      <c r="W822" s="166">
        <v>90</v>
      </c>
      <c r="X822" s="178" t="str">
        <f>CHOOSE(MATCH(W:W,{0,1,90,120,800000000}),"VACIO","90 y -","90-120","&gt;120","")</f>
        <v>90-120</v>
      </c>
      <c r="Y822" s="166" t="s">
        <v>63</v>
      </c>
      <c r="Z822" s="166" t="s">
        <v>65</v>
      </c>
      <c r="AA822" s="166" t="s">
        <v>65</v>
      </c>
      <c r="AB822" s="166" t="s">
        <v>65</v>
      </c>
      <c r="AC822" s="166" t="s">
        <v>66</v>
      </c>
      <c r="AD822" s="208" t="s">
        <v>74</v>
      </c>
      <c r="AE822" s="209"/>
      <c r="AF822" s="209"/>
      <c r="AG822" s="227" t="s">
        <v>63</v>
      </c>
      <c r="AH822" s="227"/>
      <c r="AI822" s="209"/>
      <c r="AJ822" s="229">
        <v>98</v>
      </c>
      <c r="AK822" s="167">
        <v>43812</v>
      </c>
      <c r="AL822" s="166">
        <v>150</v>
      </c>
      <c r="AM822" s="166">
        <v>82</v>
      </c>
      <c r="AN822" s="178" t="str">
        <f>CHOOSE(MATCH(AM:AM,{0,1,100,800000000}),"VACIO","100 y -","100 y +","")</f>
        <v>100 y -</v>
      </c>
      <c r="AO822" s="166">
        <v>42.8</v>
      </c>
      <c r="AP822" s="166">
        <v>126</v>
      </c>
      <c r="AQ822" s="166"/>
      <c r="AR822" s="178" t="str">
        <f>CHOOSE(MATCH(AQ:AQ,{0,1,7,8,9,12,30}),"VACIO","7 y -","7-8","8-9","9-12","&gt;12","")</f>
        <v>VACIO</v>
      </c>
      <c r="AS822" s="166">
        <v>25</v>
      </c>
      <c r="AT822" s="178" t="str">
        <f>CHOOSE(MATCH(AS:AS,{0,0.1,30,80000000}),"VACIO","30 y -","30 y +","")</f>
        <v>30 y -</v>
      </c>
      <c r="AU822" s="166">
        <v>0.67</v>
      </c>
      <c r="AV822" s="236"/>
      <c r="AW822" s="178" t="str">
        <f>CHOOSE(MATCH(AV:AV,{0,0.1,30,80000000}),"VACIO","30 y -","30 y +","")</f>
        <v>VACIO</v>
      </c>
      <c r="AX822" s="166">
        <v>108</v>
      </c>
      <c r="AY822" s="178" t="str">
        <f ca="1">CHOOSE(MATCH(AX:AX,{0,1,15,30,45,60,80000000}),"VACIO","15 y -","15-29","30-44","45-59","60 y +","")</f>
        <v>60 y +</v>
      </c>
      <c r="AZ822" s="166"/>
      <c r="BA822" s="167"/>
      <c r="BB822" s="247" t="str">
        <f ca="1" t="shared" si="82"/>
        <v>No Vigente</v>
      </c>
      <c r="BC822" s="166"/>
      <c r="BD822" s="167">
        <v>43853</v>
      </c>
      <c r="BE822" s="167">
        <v>44013</v>
      </c>
      <c r="BF822" s="251" t="str">
        <f ca="1" t="shared" si="83"/>
        <v>activo</v>
      </c>
      <c r="BG822" s="208" t="s">
        <v>2112</v>
      </c>
    </row>
    <row r="823" s="129" customFormat="1" ht="15" customHeight="1" spans="1:59">
      <c r="A823" s="256" t="s">
        <v>2113</v>
      </c>
      <c r="B823" s="166" t="s">
        <v>2114</v>
      </c>
      <c r="C823" s="166">
        <v>7410</v>
      </c>
      <c r="D823" s="167">
        <v>15131</v>
      </c>
      <c r="E823" s="175">
        <f ca="1" t="shared" si="84"/>
        <v>43990</v>
      </c>
      <c r="F823" s="176">
        <f ca="1" t="shared" si="80"/>
        <v>28859</v>
      </c>
      <c r="G823" s="177">
        <f ca="1" t="shared" si="81"/>
        <v>79</v>
      </c>
      <c r="H823" s="17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823" s="166">
        <v>1</v>
      </c>
      <c r="J823" s="167">
        <v>42436</v>
      </c>
      <c r="K823" s="166" t="s">
        <v>101</v>
      </c>
      <c r="L823" s="166" t="s">
        <v>60</v>
      </c>
      <c r="M823" s="166" t="s">
        <v>124</v>
      </c>
      <c r="N823" s="166" t="s">
        <v>62</v>
      </c>
      <c r="O823" s="166" t="s">
        <v>62</v>
      </c>
      <c r="P823" s="166" t="s">
        <v>63</v>
      </c>
      <c r="Q823" s="166" t="s">
        <v>63</v>
      </c>
      <c r="R823" s="166">
        <v>59.3</v>
      </c>
      <c r="S823" s="166">
        <v>61</v>
      </c>
      <c r="T823" s="166" t="s">
        <v>76</v>
      </c>
      <c r="U823" s="166">
        <v>120</v>
      </c>
      <c r="V823" s="178" t="str">
        <f>CHOOSE(MATCH(U:U,{0,1,140,150,160,800000000}),"VACIO","140 y -","140-150","150-160","&gt;160","")</f>
        <v>140 y -</v>
      </c>
      <c r="W823" s="166">
        <v>80</v>
      </c>
      <c r="X823" s="178" t="str">
        <f>CHOOSE(MATCH(W:W,{0,1,90,120,800000000}),"VACIO","90 y -","90-120","&gt;120","")</f>
        <v>90 y -</v>
      </c>
      <c r="Y823" s="166" t="s">
        <v>63</v>
      </c>
      <c r="Z823" s="166" t="s">
        <v>65</v>
      </c>
      <c r="AA823" s="166" t="s">
        <v>65</v>
      </c>
      <c r="AB823" s="166" t="s">
        <v>63</v>
      </c>
      <c r="AC823" s="166" t="s">
        <v>72</v>
      </c>
      <c r="AD823" s="208" t="s">
        <v>73</v>
      </c>
      <c r="AE823" s="209"/>
      <c r="AF823" s="209"/>
      <c r="AG823" s="227" t="s">
        <v>63</v>
      </c>
      <c r="AH823" s="227" t="s">
        <v>324</v>
      </c>
      <c r="AI823" s="228">
        <v>43095</v>
      </c>
      <c r="AJ823" s="229">
        <v>106</v>
      </c>
      <c r="AK823" s="167">
        <v>43493</v>
      </c>
      <c r="AL823" s="166">
        <v>199</v>
      </c>
      <c r="AM823" s="166">
        <v>125</v>
      </c>
      <c r="AN823" s="178" t="str">
        <f>CHOOSE(MATCH(AM:AM,{0,1,100,800000000}),"VACIO","100 y -","100 y +","")</f>
        <v>100 y +</v>
      </c>
      <c r="AO823" s="166">
        <v>29</v>
      </c>
      <c r="AP823" s="166">
        <v>224</v>
      </c>
      <c r="AQ823" s="166"/>
      <c r="AR823" s="178" t="str">
        <f>CHOOSE(MATCH(AQ:AQ,{0,1,7,8,9,12,30}),"VACIO","7 y -","7-8","8-9","9-12","&gt;12","")</f>
        <v>VACIO</v>
      </c>
      <c r="AS823" s="166"/>
      <c r="AT823" s="178" t="str">
        <f>CHOOSE(MATCH(AS:AS,{0,0.1,30,80000000}),"VACIO","30 y -","30 y +","")</f>
        <v>VACIO</v>
      </c>
      <c r="AU823" s="166">
        <v>0.9</v>
      </c>
      <c r="AV823" s="236"/>
      <c r="AW823" s="178" t="str">
        <f>CHOOSE(MATCH(AV:AV,{0;0.1;30;80000000}),"VACIO","30 y -","30 y +","")</f>
        <v>VACIO</v>
      </c>
      <c r="AX823" s="166">
        <v>82</v>
      </c>
      <c r="AY823" s="178" t="str">
        <f ca="1">CHOOSE(MATCH(AX:AX,{0,1,15,30,45,60,80000000}),"VACIO","15 y -","15-29","30-44","45-59","60 y +","")</f>
        <v>60 y +</v>
      </c>
      <c r="AZ823" s="166"/>
      <c r="BA823" s="167"/>
      <c r="BB823" s="247" t="str">
        <f ca="1" t="shared" si="82"/>
        <v>No Vigente</v>
      </c>
      <c r="BC823" s="166"/>
      <c r="BD823" s="167">
        <v>43752</v>
      </c>
      <c r="BE823" s="167">
        <v>43831</v>
      </c>
      <c r="BF823" s="251" t="str">
        <f ca="1" t="shared" si="83"/>
        <v>activo</v>
      </c>
      <c r="BG823" s="208" t="s">
        <v>2112</v>
      </c>
    </row>
    <row r="824" s="129" customFormat="1" ht="15" customHeight="1" spans="1:59">
      <c r="A824" s="256" t="s">
        <v>2115</v>
      </c>
      <c r="B824" s="166" t="s">
        <v>2116</v>
      </c>
      <c r="C824" s="166">
        <v>134</v>
      </c>
      <c r="D824" s="167">
        <v>18662</v>
      </c>
      <c r="E824" s="175">
        <f ca="1" t="shared" si="84"/>
        <v>43990</v>
      </c>
      <c r="F824" s="176">
        <f ca="1" t="shared" si="80"/>
        <v>25328</v>
      </c>
      <c r="G824" s="177">
        <f ca="1" t="shared" si="81"/>
        <v>69</v>
      </c>
      <c r="H824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824" s="166">
        <v>1</v>
      </c>
      <c r="J824" s="167">
        <v>41396</v>
      </c>
      <c r="K824" s="166" t="s">
        <v>101</v>
      </c>
      <c r="L824" s="166" t="s">
        <v>60</v>
      </c>
      <c r="M824" s="166" t="s">
        <v>149</v>
      </c>
      <c r="N824" s="166" t="s">
        <v>62</v>
      </c>
      <c r="O824" s="166" t="s">
        <v>62</v>
      </c>
      <c r="P824" s="166" t="s">
        <v>65</v>
      </c>
      <c r="Q824" s="166" t="s">
        <v>63</v>
      </c>
      <c r="R824" s="166"/>
      <c r="S824" s="166"/>
      <c r="T824" s="166"/>
      <c r="U824" s="166">
        <v>126</v>
      </c>
      <c r="V824" s="178" t="str">
        <f>CHOOSE(MATCH(U:U,{0,1,140,150,160,800000000}),"VACIO","140 y -","140-150","150-160","&gt;160","")</f>
        <v>140 y -</v>
      </c>
      <c r="W824" s="166">
        <v>82</v>
      </c>
      <c r="X824" s="178" t="str">
        <f>CHOOSE(MATCH(W:W,{0,1,90,120,800000000}),"VACIO","90 y -","90-120","&gt;120","")</f>
        <v>90 y -</v>
      </c>
      <c r="Y824" s="166" t="s">
        <v>63</v>
      </c>
      <c r="Z824" s="166" t="s">
        <v>65</v>
      </c>
      <c r="AA824" s="166" t="s">
        <v>65</v>
      </c>
      <c r="AB824" s="166" t="s">
        <v>65</v>
      </c>
      <c r="AC824" s="166"/>
      <c r="AD824" s="208" t="s">
        <v>73</v>
      </c>
      <c r="AE824" s="209"/>
      <c r="AF824" s="209"/>
      <c r="AG824" s="227" t="s">
        <v>63</v>
      </c>
      <c r="AH824" s="227"/>
      <c r="AI824" s="209"/>
      <c r="AJ824" s="229"/>
      <c r="AK824" s="167"/>
      <c r="AL824" s="166"/>
      <c r="AM824" s="166"/>
      <c r="AN824" s="178" t="str">
        <f>CHOOSE(MATCH(AM:AM,{0,1,100,800000000}),"VACIO","100 y -","100 y +","")</f>
        <v>VACIO</v>
      </c>
      <c r="AO824" s="166"/>
      <c r="AP824" s="166"/>
      <c r="AQ824" s="166"/>
      <c r="AR824" s="178" t="str">
        <f>CHOOSE(MATCH(AQ:AQ,{0,1,7,8,9,12,30}),"VACIO","7 y -","7-8","8-9","9-12","&gt;12","")</f>
        <v>VACIO</v>
      </c>
      <c r="AS824" s="166"/>
      <c r="AT824" s="178" t="str">
        <f>CHOOSE(MATCH(AS:AS,{0,0.1,30,80000000}),"VACIO","30 y -","30 y +","")</f>
        <v>VACIO</v>
      </c>
      <c r="AU824" s="166"/>
      <c r="AV824" s="236"/>
      <c r="AW824" s="178" t="str">
        <f>CHOOSE(MATCH(AV:AV,{0,0.1,30,80000000}),"VACIO","30 y -","30 y +","")</f>
        <v>VACIO</v>
      </c>
      <c r="AX824" s="166"/>
      <c r="AY824" s="178" t="str">
        <f ca="1">CHOOSE(MATCH(AX:AX,{0,1,15,30,45,60,80000000}),"VACIO","15 y -","15-29","30-44","45-59","60 y +","")</f>
        <v>VACIO</v>
      </c>
      <c r="AZ824" s="166"/>
      <c r="BA824" s="167"/>
      <c r="BB824" s="247" t="str">
        <f ca="1" t="shared" si="82"/>
        <v>No Vigente</v>
      </c>
      <c r="BC824" s="166"/>
      <c r="BD824" s="167">
        <v>43810</v>
      </c>
      <c r="BE824" s="167">
        <v>44166</v>
      </c>
      <c r="BF824" s="251" t="str">
        <f ca="1" t="shared" si="83"/>
        <v>activo</v>
      </c>
      <c r="BG824" s="208" t="s">
        <v>385</v>
      </c>
    </row>
    <row r="825" s="129" customFormat="1" ht="15" customHeight="1" spans="1:59">
      <c r="A825" s="256" t="s">
        <v>2117</v>
      </c>
      <c r="B825" s="166" t="s">
        <v>1247</v>
      </c>
      <c r="C825" s="166">
        <v>1940</v>
      </c>
      <c r="D825" s="167">
        <v>27820</v>
      </c>
      <c r="E825" s="175">
        <f ca="1" t="shared" si="84"/>
        <v>43990</v>
      </c>
      <c r="F825" s="176">
        <f ca="1" t="shared" si="80"/>
        <v>16170</v>
      </c>
      <c r="G825" s="177">
        <f ca="1" t="shared" si="81"/>
        <v>44</v>
      </c>
      <c r="H825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25" s="166">
        <v>1</v>
      </c>
      <c r="J825" s="167">
        <v>43830</v>
      </c>
      <c r="K825" s="166" t="s">
        <v>101</v>
      </c>
      <c r="L825" s="166" t="s">
        <v>60</v>
      </c>
      <c r="M825" s="166"/>
      <c r="N825" s="166" t="s">
        <v>62</v>
      </c>
      <c r="O825" s="166" t="s">
        <v>62</v>
      </c>
      <c r="P825" s="166" t="s">
        <v>63</v>
      </c>
      <c r="Q825" s="166" t="s">
        <v>63</v>
      </c>
      <c r="R825" s="166">
        <v>119.2</v>
      </c>
      <c r="S825" s="166">
        <v>119.2</v>
      </c>
      <c r="T825" s="166" t="s">
        <v>64</v>
      </c>
      <c r="U825" s="166">
        <v>152</v>
      </c>
      <c r="V825" s="178" t="str">
        <f>CHOOSE(MATCH(U:U,{0,1,140,150,160,800000000}),"VACIO","140 y -","140-150","150-160","&gt;160","")</f>
        <v>150-160</v>
      </c>
      <c r="W825" s="166">
        <v>110</v>
      </c>
      <c r="X825" s="178" t="str">
        <f>CHOOSE(MATCH(W:W,{0,1,90,120,800000000}),"VACIO","90 y -","90-120","&gt;120","")</f>
        <v>90-120</v>
      </c>
      <c r="Y825" s="166" t="s">
        <v>63</v>
      </c>
      <c r="Z825" s="166" t="s">
        <v>65</v>
      </c>
      <c r="AA825" s="166" t="s">
        <v>65</v>
      </c>
      <c r="AB825" s="166" t="s">
        <v>63</v>
      </c>
      <c r="AC825" s="166" t="s">
        <v>66</v>
      </c>
      <c r="AD825" s="208" t="s">
        <v>73</v>
      </c>
      <c r="AE825" s="209"/>
      <c r="AF825" s="209"/>
      <c r="AG825" s="227" t="s">
        <v>63</v>
      </c>
      <c r="AH825" s="227"/>
      <c r="AI825" s="209"/>
      <c r="AJ825" s="229"/>
      <c r="AK825" s="167"/>
      <c r="AL825" s="166"/>
      <c r="AM825" s="166"/>
      <c r="AN825" s="178" t="str">
        <f>CHOOSE(MATCH(AM:AM,{0,1,100,800000000}),"VACIO","100 y -","100 y +","")</f>
        <v>VACIO</v>
      </c>
      <c r="AO825" s="166"/>
      <c r="AP825" s="166"/>
      <c r="AQ825" s="166"/>
      <c r="AR825" s="178" t="str">
        <f>CHOOSE(MATCH(AQ:AQ,{0,1,7,8,9,12,30}),"VACIO","7 y -","7-8","8-9","9-12","&gt;12","")</f>
        <v>VACIO</v>
      </c>
      <c r="AS825" s="166"/>
      <c r="AT825" s="178" t="str">
        <f>CHOOSE(MATCH(AS:AS,{0,0.1,30,80000000}),"VACIO","30 y -","30 y +","")</f>
        <v>VACIO</v>
      </c>
      <c r="AU825" s="166"/>
      <c r="AV825" s="236"/>
      <c r="AW825" s="178" t="str">
        <f>CHOOSE(MATCH(AV:AV,{0,0.1,30,80000000}),"VACIO","30 y -","30 y +","")</f>
        <v>VACIO</v>
      </c>
      <c r="AX825" s="166"/>
      <c r="AY825" s="178" t="str">
        <f ca="1">CHOOSE(MATCH(AX:AX,{0,1,15,30,45,60,80000000}),"VACIO","15 y -","15-29","30-44","45-59","60 y +","")</f>
        <v>VACIO</v>
      </c>
      <c r="AZ825" s="166"/>
      <c r="BA825" s="167"/>
      <c r="BB825" s="247" t="str">
        <f ca="1" t="shared" si="82"/>
        <v>No Vigente</v>
      </c>
      <c r="BC825" s="166"/>
      <c r="BD825" s="167">
        <v>43555</v>
      </c>
      <c r="BE825" s="167">
        <v>43891</v>
      </c>
      <c r="BF825" s="251" t="str">
        <f ca="1" t="shared" si="83"/>
        <v>activo</v>
      </c>
      <c r="BG825" s="208"/>
    </row>
    <row r="826" s="129" customFormat="1" ht="15" customHeight="1" spans="1:59">
      <c r="A826" s="256" t="s">
        <v>2118</v>
      </c>
      <c r="B826" s="166" t="s">
        <v>1959</v>
      </c>
      <c r="C826" s="166">
        <v>7040</v>
      </c>
      <c r="D826" s="167">
        <v>29366</v>
      </c>
      <c r="E826" s="175">
        <f ca="1" t="shared" si="84"/>
        <v>43990</v>
      </c>
      <c r="F826" s="176">
        <f ca="1" t="shared" si="80"/>
        <v>14624</v>
      </c>
      <c r="G826" s="177">
        <f ca="1" t="shared" si="81"/>
        <v>40</v>
      </c>
      <c r="H826" s="17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26" s="166">
        <v>1</v>
      </c>
      <c r="J826" s="167">
        <v>43826</v>
      </c>
      <c r="K826" s="167" t="s">
        <v>101</v>
      </c>
      <c r="L826" s="166" t="s">
        <v>70</v>
      </c>
      <c r="M826" s="166" t="s">
        <v>149</v>
      </c>
      <c r="N826" s="166" t="s">
        <v>62</v>
      </c>
      <c r="O826" s="166" t="s">
        <v>62</v>
      </c>
      <c r="P826" s="166" t="s">
        <v>63</v>
      </c>
      <c r="Q826" s="166" t="s">
        <v>63</v>
      </c>
      <c r="R826" s="166">
        <v>72.8</v>
      </c>
      <c r="S826" s="166">
        <v>72.8</v>
      </c>
      <c r="T826" s="166" t="s">
        <v>76</v>
      </c>
      <c r="U826" s="166">
        <v>130</v>
      </c>
      <c r="V826" s="178" t="str">
        <f>CHOOSE(MATCH(U:U,{0;1;140;150;160;800000000}),"VACIO","140 y -","140-150","150-160","&gt;160","")</f>
        <v>140 y -</v>
      </c>
      <c r="W826" s="166">
        <v>84</v>
      </c>
      <c r="X826" s="178" t="str">
        <f>CHOOSE(MATCH(W:W,{0,1,90,120,800000000}),"VACIO","90 y -","90-120","&gt;120","")</f>
        <v>90 y -</v>
      </c>
      <c r="Y826" s="166" t="s">
        <v>63</v>
      </c>
      <c r="Z826" s="166" t="s">
        <v>63</v>
      </c>
      <c r="AA826" s="166" t="s">
        <v>63</v>
      </c>
      <c r="AB826" s="166" t="s">
        <v>65</v>
      </c>
      <c r="AC826" s="166" t="s">
        <v>66</v>
      </c>
      <c r="AD826" s="208" t="s">
        <v>74</v>
      </c>
      <c r="AE826" s="228">
        <v>43682</v>
      </c>
      <c r="AF826" s="209" t="s">
        <v>74</v>
      </c>
      <c r="AG826" s="227" t="s">
        <v>63</v>
      </c>
      <c r="AH826" s="227"/>
      <c r="AI826" s="209"/>
      <c r="AJ826" s="229">
        <v>119</v>
      </c>
      <c r="AK826" s="167">
        <v>43739</v>
      </c>
      <c r="AL826" s="166">
        <v>104</v>
      </c>
      <c r="AM826" s="166">
        <v>64</v>
      </c>
      <c r="AN826" s="178" t="str">
        <f>CHOOSE(MATCH(AM:AM,{0;1;100;800000000}),"VACIO","100 y -","100 y +","")</f>
        <v>100 y -</v>
      </c>
      <c r="AO826" s="166">
        <v>27</v>
      </c>
      <c r="AP826" s="166">
        <v>61</v>
      </c>
      <c r="AQ826" s="166">
        <v>7.7</v>
      </c>
      <c r="AR826" s="178" t="str">
        <f>CHOOSE(MATCH(AQ:AQ,{0;1;7;8;9;12;30}),"VACIO","7 y -","7-8","8-9","9-12","&gt;12","")</f>
        <v>7-8</v>
      </c>
      <c r="AS826" s="166">
        <v>1</v>
      </c>
      <c r="AT826" s="178" t="str">
        <f>CHOOSE(MATCH(AS:AS,{0;0.1;30;80000000}),"VACIO","30 y -","30 y +","")</f>
        <v>30 y -</v>
      </c>
      <c r="AU826" s="166">
        <v>0.8</v>
      </c>
      <c r="AV826" s="236">
        <v>2</v>
      </c>
      <c r="AW826" s="178" t="str">
        <f>CHOOSE(MATCH(AV:AV,{0,0.1,30,80000000}),"VACIO","30 y -","30 y +","")</f>
        <v>30 y -</v>
      </c>
      <c r="AX826" s="166">
        <v>112</v>
      </c>
      <c r="AY826" s="178" t="str">
        <f ca="1">CHOOSE(MATCH(AX:AX,{0,1,15,30,45,60,80000000}),"VACIO","15 y -","15-29","30-44","45-59","60 y +","")</f>
        <v>60 y +</v>
      </c>
      <c r="AZ826" s="166"/>
      <c r="BA826" s="167"/>
      <c r="BB826" s="247" t="str">
        <f ca="1" t="shared" si="82"/>
        <v>No Vigente</v>
      </c>
      <c r="BC826" s="166"/>
      <c r="BD826" s="167">
        <v>43826</v>
      </c>
      <c r="BE826" s="167">
        <v>43983</v>
      </c>
      <c r="BF826" s="251" t="str">
        <f ca="1" t="shared" si="83"/>
        <v>activo</v>
      </c>
      <c r="BG826" s="208"/>
    </row>
    <row r="827" s="129" customFormat="1" ht="15" customHeight="1" spans="1:59">
      <c r="A827" s="256" t="s">
        <v>2119</v>
      </c>
      <c r="B827" s="166" t="s">
        <v>2120</v>
      </c>
      <c r="C827" s="166">
        <v>3443</v>
      </c>
      <c r="D827" s="167">
        <v>22108</v>
      </c>
      <c r="E827" s="175">
        <f ca="1" t="shared" si="84"/>
        <v>43990</v>
      </c>
      <c r="F827" s="176">
        <f ca="1" t="shared" si="80"/>
        <v>21882</v>
      </c>
      <c r="G827" s="177">
        <f ca="1" t="shared" si="81"/>
        <v>59</v>
      </c>
      <c r="H827" s="17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827" s="166">
        <v>1</v>
      </c>
      <c r="J827" s="167">
        <v>43826</v>
      </c>
      <c r="K827" s="166" t="s">
        <v>101</v>
      </c>
      <c r="L827" s="166" t="s">
        <v>60</v>
      </c>
      <c r="M827" s="166"/>
      <c r="N827" s="166" t="s">
        <v>62</v>
      </c>
      <c r="O827" s="166" t="s">
        <v>62</v>
      </c>
      <c r="P827" s="166" t="s">
        <v>63</v>
      </c>
      <c r="Q827" s="166" t="s">
        <v>63</v>
      </c>
      <c r="R827" s="166">
        <v>103</v>
      </c>
      <c r="S827" s="166">
        <v>97</v>
      </c>
      <c r="T827" s="166" t="s">
        <v>64</v>
      </c>
      <c r="U827" s="166">
        <v>180</v>
      </c>
      <c r="V827" s="178" t="str">
        <f>CHOOSE(MATCH(U:U,{0,1,140,150,160,800000000}),"VACIO","140 y -","140-150","150-160","&gt;160","")</f>
        <v>&gt;160</v>
      </c>
      <c r="W827" s="166">
        <v>120</v>
      </c>
      <c r="X827" s="178" t="str">
        <f>CHOOSE(MATCH(W:W,{0,1,90,120,800000000}),"VACIO","90 y -","90-120","&gt;120","")</f>
        <v>&gt;120</v>
      </c>
      <c r="Y827" s="166" t="s">
        <v>63</v>
      </c>
      <c r="Z827" s="166" t="s">
        <v>65</v>
      </c>
      <c r="AA827" s="166" t="s">
        <v>65</v>
      </c>
      <c r="AB827" s="166" t="s">
        <v>63</v>
      </c>
      <c r="AC827" s="166" t="s">
        <v>72</v>
      </c>
      <c r="AD827" s="208" t="s">
        <v>73</v>
      </c>
      <c r="AE827" s="209"/>
      <c r="AF827" s="209"/>
      <c r="AG827" s="227" t="s">
        <v>63</v>
      </c>
      <c r="AH827" s="227"/>
      <c r="AI827" s="209"/>
      <c r="AJ827" s="229">
        <v>99</v>
      </c>
      <c r="AK827" s="167">
        <v>43824</v>
      </c>
      <c r="AL827" s="166">
        <v>153</v>
      </c>
      <c r="AM827" s="166">
        <v>97.2</v>
      </c>
      <c r="AN827" s="178" t="str">
        <f>CHOOSE(MATCH(AM:AM,{0,1,100,800000000}),"VACIO","100 y -","100 y +","")</f>
        <v>100 y -</v>
      </c>
      <c r="AO827" s="166">
        <v>36</v>
      </c>
      <c r="AP827" s="166">
        <v>99</v>
      </c>
      <c r="AQ827" s="166"/>
      <c r="AR827" s="178" t="str">
        <f>CHOOSE(MATCH(AQ:AQ,{0,1,7,8,9,12,30}),"VACIO","7 y -","7-8","8-9","9-12","&gt;12","")</f>
        <v>VACIO</v>
      </c>
      <c r="AS827" s="166">
        <v>384</v>
      </c>
      <c r="AT827" s="178" t="str">
        <f>CHOOSE(MATCH(AS:AS,{0,0.1,30,80000000}),"VACIO","30 y -","30 y +","")</f>
        <v>30 y +</v>
      </c>
      <c r="AU827" s="166">
        <v>1.1</v>
      </c>
      <c r="AV827" s="236"/>
      <c r="AW827" s="178" t="str">
        <f>CHOOSE(MATCH(AV:AV,{0,0.1,30,80000000}),"VACIO","30 y -","30 y +","")</f>
        <v>VACIO</v>
      </c>
      <c r="AX827" s="166">
        <v>73</v>
      </c>
      <c r="AY827" s="178" t="str">
        <f ca="1">CHOOSE(MATCH(AX:AX,{0,1,15,30,45,60,80000000}),"VACIO","15 y -","15-29","30-44","45-59","60 y +","")</f>
        <v>60 y +</v>
      </c>
      <c r="AZ827" s="166"/>
      <c r="BA827" s="167"/>
      <c r="BB827" s="247" t="str">
        <f ca="1" t="shared" si="82"/>
        <v>No Vigente</v>
      </c>
      <c r="BC827" s="166"/>
      <c r="BD827" s="167">
        <v>43826</v>
      </c>
      <c r="BE827" s="167">
        <v>43891</v>
      </c>
      <c r="BF827" s="251" t="str">
        <f ca="1" t="shared" si="83"/>
        <v>activo</v>
      </c>
      <c r="BG827" s="208"/>
    </row>
    <row r="828" s="129" customFormat="1" ht="15" customHeight="1" spans="1:59">
      <c r="A828" s="256" t="s">
        <v>2121</v>
      </c>
      <c r="B828" s="166" t="s">
        <v>2122</v>
      </c>
      <c r="C828" s="166">
        <v>2486</v>
      </c>
      <c r="D828" s="167">
        <v>23910</v>
      </c>
      <c r="E828" s="175">
        <f ca="1" t="shared" si="84"/>
        <v>43990</v>
      </c>
      <c r="F828" s="176">
        <f ca="1" t="shared" si="80"/>
        <v>20080</v>
      </c>
      <c r="G828" s="177">
        <f ca="1" t="shared" si="81"/>
        <v>54</v>
      </c>
      <c r="H828" s="17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28" s="166">
        <v>1</v>
      </c>
      <c r="J828" s="167">
        <v>43784</v>
      </c>
      <c r="K828" s="166" t="s">
        <v>59</v>
      </c>
      <c r="L828" s="166" t="s">
        <v>2040</v>
      </c>
      <c r="M828" s="166"/>
      <c r="N828" s="166" t="s">
        <v>62</v>
      </c>
      <c r="O828" s="166" t="s">
        <v>62</v>
      </c>
      <c r="P828" s="166" t="s">
        <v>63</v>
      </c>
      <c r="Q828" s="166" t="s">
        <v>63</v>
      </c>
      <c r="R828" s="166">
        <v>67.5</v>
      </c>
      <c r="S828" s="166">
        <v>67.5</v>
      </c>
      <c r="T828" s="166" t="s">
        <v>85</v>
      </c>
      <c r="U828" s="166">
        <v>100</v>
      </c>
      <c r="V828" s="178" t="str">
        <f>CHOOSE(MATCH(U:U,{0,1,140,150,160,800000000}),"VACIO","140 y -","140-150","150-160","&gt;160","")</f>
        <v>140 y -</v>
      </c>
      <c r="W828" s="166">
        <v>60</v>
      </c>
      <c r="X828" s="178" t="str">
        <f>CHOOSE(MATCH(W:W,{0,1,90,120,800000000}),"VACIO","90 y -","90-120","&gt;120","")</f>
        <v>90 y -</v>
      </c>
      <c r="Y828" s="166" t="s">
        <v>63</v>
      </c>
      <c r="Z828" s="166" t="s">
        <v>63</v>
      </c>
      <c r="AA828" s="166" t="s">
        <v>63</v>
      </c>
      <c r="AB828" s="166" t="s">
        <v>65</v>
      </c>
      <c r="AC828" s="166" t="s">
        <v>66</v>
      </c>
      <c r="AD828" s="208" t="s">
        <v>67</v>
      </c>
      <c r="AE828" s="209"/>
      <c r="AF828" s="209"/>
      <c r="AG828" s="227" t="s">
        <v>63</v>
      </c>
      <c r="AH828" s="227"/>
      <c r="AI828" s="209"/>
      <c r="AJ828" s="229">
        <v>95</v>
      </c>
      <c r="AK828" s="167">
        <v>43784</v>
      </c>
      <c r="AL828" s="166">
        <v>299</v>
      </c>
      <c r="AM828" s="166">
        <v>177</v>
      </c>
      <c r="AN828" s="178" t="str">
        <f>CHOOSE(MATCH(AM:AM,{0,1,100,800000000}),"VACIO","100 y -","100 y +","")</f>
        <v>100 y +</v>
      </c>
      <c r="AO828" s="166">
        <v>45</v>
      </c>
      <c r="AP828" s="166">
        <v>383</v>
      </c>
      <c r="AQ828" s="166"/>
      <c r="AR828" s="178" t="str">
        <f>CHOOSE(MATCH(AQ:AQ,{0,1,7,8,9,12,30}),"VACIO","7 y -","7-8","8-9","9-12","&gt;12","")</f>
        <v>VACIO</v>
      </c>
      <c r="AS828" s="166"/>
      <c r="AT828" s="178" t="str">
        <f>CHOOSE(MATCH(AS:AS,{0,0.1,30,80000000}),"VACIO","30 y -","30 y +","")</f>
        <v>VACIO</v>
      </c>
      <c r="AU828" s="166"/>
      <c r="AV828" s="236"/>
      <c r="AW828" s="178" t="str">
        <f>CHOOSE(MATCH(AV:AV,{0,0.1,30,80000000}),"VACIO","30 y -","30 y +","")</f>
        <v>VACIO</v>
      </c>
      <c r="AX828" s="166"/>
      <c r="AY828" s="178" t="str">
        <f ca="1">CHOOSE(MATCH(AX:AX,{0,1,15,30,45,60,80000000}),"VACIO","15 y -","15-29","30-44","45-59","60 y +","")</f>
        <v>VACIO</v>
      </c>
      <c r="AZ828" s="166"/>
      <c r="BA828" s="167"/>
      <c r="BB828" s="247" t="str">
        <f ca="1" t="shared" si="82"/>
        <v>No Vigente</v>
      </c>
      <c r="BC828" s="166"/>
      <c r="BD828" s="167">
        <v>43784</v>
      </c>
      <c r="BE828" s="167">
        <v>43922</v>
      </c>
      <c r="BF828" s="251" t="str">
        <f ca="1" t="shared" si="83"/>
        <v>activo</v>
      </c>
      <c r="BG828" s="208"/>
    </row>
    <row r="829" s="129" customFormat="1" ht="15" customHeight="1" spans="1:59">
      <c r="A829" s="256" t="s">
        <v>2123</v>
      </c>
      <c r="B829" s="166" t="s">
        <v>2124</v>
      </c>
      <c r="C829" s="166">
        <v>2544</v>
      </c>
      <c r="D829" s="167">
        <v>19719</v>
      </c>
      <c r="E829" s="175">
        <f ca="1" t="shared" si="84"/>
        <v>43990</v>
      </c>
      <c r="F829" s="176">
        <f ca="1" t="shared" si="80"/>
        <v>24271</v>
      </c>
      <c r="G829" s="177">
        <f ca="1" t="shared" si="81"/>
        <v>66</v>
      </c>
      <c r="H82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29" s="166">
        <v>1</v>
      </c>
      <c r="J829" s="167">
        <v>41141</v>
      </c>
      <c r="K829" s="166" t="s">
        <v>59</v>
      </c>
      <c r="L829" s="166" t="s">
        <v>2040</v>
      </c>
      <c r="M829" s="166" t="s">
        <v>2125</v>
      </c>
      <c r="N829" s="166" t="s">
        <v>62</v>
      </c>
      <c r="O829" s="166" t="s">
        <v>89</v>
      </c>
      <c r="P829" s="166" t="s">
        <v>63</v>
      </c>
      <c r="Q829" s="166" t="s">
        <v>63</v>
      </c>
      <c r="R829" s="166">
        <v>92</v>
      </c>
      <c r="S829" s="166">
        <v>95</v>
      </c>
      <c r="T829" s="166" t="s">
        <v>64</v>
      </c>
      <c r="U829" s="166">
        <v>120</v>
      </c>
      <c r="V829" s="178" t="str">
        <f>CHOOSE(MATCH(U:U,{0,1,140,150,160,800000000}),"VACIO","140 y -","140-150","150-160","&gt;160","")</f>
        <v>140 y -</v>
      </c>
      <c r="W829" s="166">
        <v>84</v>
      </c>
      <c r="X829" s="178" t="str">
        <f>CHOOSE(MATCH(W:W,{0,1,90,120,800000000}),"VACIO","90 y -","90-120","&gt;120","")</f>
        <v>90 y -</v>
      </c>
      <c r="Y829" s="166" t="s">
        <v>63</v>
      </c>
      <c r="Z829" s="166" t="s">
        <v>63</v>
      </c>
      <c r="AA829" s="166" t="s">
        <v>63</v>
      </c>
      <c r="AB829" s="166" t="s">
        <v>65</v>
      </c>
      <c r="AC829" s="166" t="s">
        <v>72</v>
      </c>
      <c r="AD829" s="208" t="s">
        <v>67</v>
      </c>
      <c r="AE829" s="209"/>
      <c r="AF829" s="209"/>
      <c r="AG829" s="227" t="s">
        <v>63</v>
      </c>
      <c r="AH829" s="227"/>
      <c r="AI829" s="209"/>
      <c r="AJ829" s="229"/>
      <c r="AK829" s="167"/>
      <c r="AL829" s="166"/>
      <c r="AM829" s="166"/>
      <c r="AN829" s="178" t="str">
        <f>CHOOSE(MATCH(AM:AM,{0,1,100,800000000}),"VACIO","100 y -","100 y +","")</f>
        <v>VACIO</v>
      </c>
      <c r="AO829" s="166"/>
      <c r="AP829" s="166"/>
      <c r="AQ829" s="166"/>
      <c r="AR829" s="178" t="str">
        <f>CHOOSE(MATCH(AQ:AQ,{0,1,7,8,9,12,30}),"VACIO","7 y -","7-8","8-9","9-12","&gt;12","")</f>
        <v>VACIO</v>
      </c>
      <c r="AS829" s="166"/>
      <c r="AT829" s="178" t="str">
        <f>CHOOSE(MATCH(AS:AS,{0;0.1;30;80000000}),"VACIO","30 y -","30 y +","")</f>
        <v>VACIO</v>
      </c>
      <c r="AU829" s="166"/>
      <c r="AV829" s="236"/>
      <c r="AW829" s="178" t="str">
        <f>CHOOSE(MATCH(AV:AV,{0,0.1,30,80000000}),"VACIO","30 y -","30 y +","")</f>
        <v>VACIO</v>
      </c>
      <c r="AX829" s="166"/>
      <c r="AY829" s="178" t="str">
        <f ca="1">CHOOSE(MATCH(AX:AX,{0,1,15,30,45,60,80000000}),"VACIO","15 y -","15-29","30-44","45-59","60 y +","")</f>
        <v>VACIO</v>
      </c>
      <c r="AZ829" s="166"/>
      <c r="BA829" s="167"/>
      <c r="BB829" s="247" t="str">
        <f ca="1" t="shared" si="82"/>
        <v>No Vigente</v>
      </c>
      <c r="BC829" s="166"/>
      <c r="BD829" s="167">
        <v>43871</v>
      </c>
      <c r="BE829" s="167">
        <v>43862</v>
      </c>
      <c r="BF829" s="251" t="str">
        <f ca="1" t="shared" si="83"/>
        <v>activo</v>
      </c>
      <c r="BG829" s="208"/>
    </row>
    <row r="830" s="129" customFormat="1" ht="15" customHeight="1" spans="1:59">
      <c r="A830" s="256" t="s">
        <v>2126</v>
      </c>
      <c r="B830" s="166" t="s">
        <v>2127</v>
      </c>
      <c r="C830" s="166">
        <v>2882</v>
      </c>
      <c r="D830" s="167">
        <v>30132</v>
      </c>
      <c r="E830" s="175">
        <f ca="1" t="shared" si="84"/>
        <v>43990</v>
      </c>
      <c r="F830" s="176">
        <f ca="1" t="shared" si="80"/>
        <v>13858</v>
      </c>
      <c r="G830" s="177">
        <f ca="1" t="shared" si="81"/>
        <v>37</v>
      </c>
      <c r="H830" s="178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30" s="166">
        <v>1</v>
      </c>
      <c r="J830" s="167">
        <v>42915</v>
      </c>
      <c r="K830" s="166" t="s">
        <v>59</v>
      </c>
      <c r="L830" s="166" t="s">
        <v>2040</v>
      </c>
      <c r="M830" s="166"/>
      <c r="N830" s="166" t="s">
        <v>62</v>
      </c>
      <c r="O830" s="166" t="s">
        <v>62</v>
      </c>
      <c r="P830" s="166" t="s">
        <v>63</v>
      </c>
      <c r="Q830" s="166" t="s">
        <v>63</v>
      </c>
      <c r="R830" s="166">
        <v>94.5</v>
      </c>
      <c r="S830" s="166">
        <v>91</v>
      </c>
      <c r="T830" s="166" t="s">
        <v>64</v>
      </c>
      <c r="U830" s="166">
        <v>110</v>
      </c>
      <c r="V830" s="178" t="str">
        <f>CHOOSE(MATCH(U:U,{0,1,140,150,160,800000000}),"VACIO","140 y -","140-150","150-160","&gt;160","")</f>
        <v>140 y -</v>
      </c>
      <c r="W830" s="166">
        <v>70</v>
      </c>
      <c r="X830" s="178" t="str">
        <f>CHOOSE(MATCH(W:W,{0,1,90,120,800000000}),"VACIO","90 y -","90-120","&gt;120","")</f>
        <v>90 y -</v>
      </c>
      <c r="Y830" s="166" t="s">
        <v>63</v>
      </c>
      <c r="Z830" s="166" t="s">
        <v>63</v>
      </c>
      <c r="AA830" s="166" t="s">
        <v>63</v>
      </c>
      <c r="AB830" s="166"/>
      <c r="AC830" s="166"/>
      <c r="AD830" s="208"/>
      <c r="AE830" s="209"/>
      <c r="AF830" s="209"/>
      <c r="AG830" s="227" t="s">
        <v>63</v>
      </c>
      <c r="AH830" s="227"/>
      <c r="AI830" s="209"/>
      <c r="AJ830" s="229">
        <v>104</v>
      </c>
      <c r="AK830" s="167">
        <v>42934</v>
      </c>
      <c r="AL830" s="166">
        <v>160</v>
      </c>
      <c r="AM830" s="166">
        <v>106</v>
      </c>
      <c r="AN830" s="178" t="str">
        <f>CHOOSE(MATCH(AM:AM,{0,1,100,800000000}),"VACIO","100 y -","100 y +","")</f>
        <v>100 y +</v>
      </c>
      <c r="AO830" s="166">
        <v>37</v>
      </c>
      <c r="AP830" s="166">
        <v>84</v>
      </c>
      <c r="AQ830" s="166"/>
      <c r="AR830" s="178" t="str">
        <f>CHOOSE(MATCH(AQ:AQ,{0,1,7,8,9,12,30}),"VACIO","7 y -","7-8","8-9","9-12","&gt;12","")</f>
        <v>VACIO</v>
      </c>
      <c r="AS830" s="166"/>
      <c r="AT830" s="178" t="str">
        <f>CHOOSE(MATCH(AS:AS,{0,0.1,30,80000000}),"VACIO","30 y -","30 y +","")</f>
        <v>VACIO</v>
      </c>
      <c r="AU830" s="166"/>
      <c r="AV830" s="236"/>
      <c r="AW830" s="178" t="str">
        <f>CHOOSE(MATCH(AV:AV,{0,0.1,30,80000000}),"VACIO","30 y -","30 y +","")</f>
        <v>VACIO</v>
      </c>
      <c r="AX830" s="166"/>
      <c r="AY830" s="178" t="str">
        <f ca="1">CHOOSE(MATCH(AX:AX,{0;1;15;30;45;60;80000000}),"VACIO","15 y -","15-29","30-44","45-59","60 y +","")</f>
        <v>VACIO</v>
      </c>
      <c r="AZ830" s="166"/>
      <c r="BA830" s="167"/>
      <c r="BB830" s="247" t="str">
        <f ca="1" t="shared" si="82"/>
        <v>No Vigente</v>
      </c>
      <c r="BC830" s="166"/>
      <c r="BD830" s="167">
        <v>43124</v>
      </c>
      <c r="BE830" s="167">
        <v>43252</v>
      </c>
      <c r="BF830" s="251" t="str">
        <f ca="1" t="shared" si="83"/>
        <v>pasivo</v>
      </c>
      <c r="BG830" s="208"/>
    </row>
    <row r="831" s="129" customFormat="1" ht="15" customHeight="1" spans="1:59">
      <c r="A831" s="256" t="s">
        <v>2128</v>
      </c>
      <c r="B831" s="166" t="s">
        <v>2129</v>
      </c>
      <c r="C831" s="166">
        <v>3064</v>
      </c>
      <c r="D831" s="167">
        <v>21402</v>
      </c>
      <c r="E831" s="175">
        <f ca="1" t="shared" si="84"/>
        <v>43990</v>
      </c>
      <c r="F831" s="176">
        <f ca="1" t="shared" si="80"/>
        <v>22588</v>
      </c>
      <c r="G831" s="177">
        <f ca="1" t="shared" si="81"/>
        <v>61</v>
      </c>
      <c r="H831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31" s="166">
        <v>1</v>
      </c>
      <c r="J831" s="167">
        <v>41330</v>
      </c>
      <c r="K831" s="166" t="s">
        <v>101</v>
      </c>
      <c r="L831" s="166" t="s">
        <v>2040</v>
      </c>
      <c r="M831" s="166"/>
      <c r="N831" s="166" t="s">
        <v>62</v>
      </c>
      <c r="O831" s="166" t="s">
        <v>62</v>
      </c>
      <c r="P831" s="166" t="s">
        <v>63</v>
      </c>
      <c r="Q831" s="166" t="s">
        <v>65</v>
      </c>
      <c r="R831" s="166">
        <v>72</v>
      </c>
      <c r="S831" s="166">
        <v>68.5</v>
      </c>
      <c r="T831" s="166" t="s">
        <v>76</v>
      </c>
      <c r="U831" s="166">
        <v>111</v>
      </c>
      <c r="V831" s="178" t="str">
        <f>CHOOSE(MATCH(U:U,{0,1,140,150,160,800000000}),"VACIO","140 y -","140-150","150-160","&gt;160","")</f>
        <v>140 y -</v>
      </c>
      <c r="W831" s="166">
        <v>64</v>
      </c>
      <c r="X831" s="178" t="str">
        <f>CHOOSE(MATCH(W:W,{0,1,90,120,800000000}),"VACIO","90 y -","90-120","&gt;120","")</f>
        <v>90 y -</v>
      </c>
      <c r="Y831" s="166" t="s">
        <v>63</v>
      </c>
      <c r="Z831" s="166" t="s">
        <v>63</v>
      </c>
      <c r="AA831" s="166" t="s">
        <v>65</v>
      </c>
      <c r="AB831" s="166" t="s">
        <v>65</v>
      </c>
      <c r="AC831" s="166" t="s">
        <v>66</v>
      </c>
      <c r="AD831" s="208" t="s">
        <v>73</v>
      </c>
      <c r="AE831" s="209"/>
      <c r="AF831" s="209"/>
      <c r="AG831" s="227" t="s">
        <v>63</v>
      </c>
      <c r="AH831" s="227"/>
      <c r="AI831" s="209"/>
      <c r="AJ831" s="229">
        <v>106</v>
      </c>
      <c r="AK831" s="167">
        <v>43654</v>
      </c>
      <c r="AL831" s="166">
        <v>153</v>
      </c>
      <c r="AM831" s="166">
        <v>92</v>
      </c>
      <c r="AN831" s="178" t="str">
        <f>CHOOSE(MATCH(AM:AM,{0,1,100,800000000}),"VACIO","100 y -","100 y +","")</f>
        <v>100 y -</v>
      </c>
      <c r="AO831" s="166">
        <v>30</v>
      </c>
      <c r="AP831" s="166">
        <v>158</v>
      </c>
      <c r="AQ831" s="166"/>
      <c r="AR831" s="178" t="str">
        <f>CHOOSE(MATCH(AQ:AQ,{0,1,7,8,9,12,30}),"VACIO","7 y -","7-8","8-9","9-12","&gt;12","")</f>
        <v>VACIO</v>
      </c>
      <c r="AS831" s="166"/>
      <c r="AT831" s="178" t="str">
        <f>CHOOSE(MATCH(AS:AS,{0,0.1,30,80000000}),"VACIO","30 y -","30 y +","")</f>
        <v>VACIO</v>
      </c>
      <c r="AU831" s="166">
        <v>0.8</v>
      </c>
      <c r="AV831" s="236"/>
      <c r="AW831" s="178" t="str">
        <f>CHOOSE(MATCH(AV:AV,{0,0.1,30,80000000}),"VACIO","30 y -","30 y +","")</f>
        <v>VACIO</v>
      </c>
      <c r="AX831" s="166">
        <v>97</v>
      </c>
      <c r="AY831" s="178" t="str">
        <f ca="1">CHOOSE(MATCH(AX:AX,{0,1,15,30,45,60,80000000}),"VACIO","15 y -","15-29","30-44","45-59","60 y +","")</f>
        <v>60 y +</v>
      </c>
      <c r="AZ831" s="166"/>
      <c r="BA831" s="167"/>
      <c r="BB831" s="247" t="str">
        <f ca="1" t="shared" si="82"/>
        <v>No Vigente</v>
      </c>
      <c r="BC831" s="166"/>
      <c r="BD831" s="167">
        <v>43669</v>
      </c>
      <c r="BE831" s="167">
        <v>44013</v>
      </c>
      <c r="BF831" s="251" t="str">
        <f ca="1" t="shared" si="83"/>
        <v>activo</v>
      </c>
      <c r="BG831" s="208"/>
    </row>
    <row r="832" s="129" customFormat="1" ht="15" customHeight="1" spans="1:59">
      <c r="A832" s="256" t="s">
        <v>2130</v>
      </c>
      <c r="B832" s="166" t="s">
        <v>2131</v>
      </c>
      <c r="C832" s="166">
        <v>3500</v>
      </c>
      <c r="D832" s="167">
        <v>22026</v>
      </c>
      <c r="E832" s="175">
        <f ca="1" t="shared" si="84"/>
        <v>43990</v>
      </c>
      <c r="F832" s="176">
        <f ca="1" t="shared" si="80"/>
        <v>21964</v>
      </c>
      <c r="G832" s="177">
        <f ca="1" t="shared" si="81"/>
        <v>60</v>
      </c>
      <c r="H832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32" s="166">
        <v>1</v>
      </c>
      <c r="J832" s="167">
        <v>43745</v>
      </c>
      <c r="K832" s="166" t="s">
        <v>59</v>
      </c>
      <c r="L832" s="166" t="s">
        <v>2040</v>
      </c>
      <c r="M832" s="166"/>
      <c r="N832" s="166" t="s">
        <v>62</v>
      </c>
      <c r="O832" s="166" t="s">
        <v>62</v>
      </c>
      <c r="P832" s="166" t="s">
        <v>63</v>
      </c>
      <c r="Q832" s="166" t="s">
        <v>63</v>
      </c>
      <c r="R832" s="166">
        <v>73</v>
      </c>
      <c r="S832" s="166">
        <v>74</v>
      </c>
      <c r="T832" s="166" t="s">
        <v>85</v>
      </c>
      <c r="U832" s="166">
        <v>120</v>
      </c>
      <c r="V832" s="178" t="str">
        <f>CHOOSE(MATCH(U:U,{0,1,140,150,160,800000000}),"VACIO","140 y -","140-150","150-160","&gt;160","")</f>
        <v>140 y -</v>
      </c>
      <c r="W832" s="166">
        <v>80</v>
      </c>
      <c r="X832" s="178" t="str">
        <f>CHOOSE(MATCH(W:W,{0,1,90,120,800000000}),"VACIO","90 y -","90-120","&gt;120","")</f>
        <v>90 y -</v>
      </c>
      <c r="Y832" s="166" t="s">
        <v>63</v>
      </c>
      <c r="Z832" s="166" t="s">
        <v>63</v>
      </c>
      <c r="AA832" s="166" t="s">
        <v>63</v>
      </c>
      <c r="AB832" s="166" t="s">
        <v>65</v>
      </c>
      <c r="AC832" s="166" t="s">
        <v>66</v>
      </c>
      <c r="AD832" s="208" t="s">
        <v>67</v>
      </c>
      <c r="AE832" s="209"/>
      <c r="AF832" s="209"/>
      <c r="AG832" s="227" t="s">
        <v>63</v>
      </c>
      <c r="AH832" s="227"/>
      <c r="AI832" s="209"/>
      <c r="AJ832" s="229">
        <v>96</v>
      </c>
      <c r="AK832" s="167">
        <v>43699</v>
      </c>
      <c r="AL832" s="166">
        <v>254</v>
      </c>
      <c r="AM832" s="166">
        <v>174</v>
      </c>
      <c r="AN832" s="178" t="str">
        <f>CHOOSE(MATCH(AM:AM,{0;1;100;800000000}),"VACIO","100 y -","100 y +","")</f>
        <v>100 y +</v>
      </c>
      <c r="AO832" s="166">
        <v>44</v>
      </c>
      <c r="AP832" s="166">
        <v>179</v>
      </c>
      <c r="AQ832" s="166"/>
      <c r="AR832" s="178" t="str">
        <f>CHOOSE(MATCH(AQ:AQ,{0,1,7,8,9,12,30}),"VACIO","7 y -","7-8","8-9","9-12","&gt;12","")</f>
        <v>VACIO</v>
      </c>
      <c r="AS832" s="166">
        <v>47</v>
      </c>
      <c r="AT832" s="178" t="str">
        <f>CHOOSE(MATCH(AS:AS,{0,0.1,30,80000000}),"VACIO","30 y -","30 y +","")</f>
        <v>30 y +</v>
      </c>
      <c r="AU832" s="166">
        <v>0.7</v>
      </c>
      <c r="AV832" s="236">
        <v>9</v>
      </c>
      <c r="AW832" s="178" t="str">
        <f>CHOOSE(MATCH(AV:AV,{0,0.1,30,80000000}),"VACIO","30 y -","30 y +","")</f>
        <v>30 y -</v>
      </c>
      <c r="AX832" s="166">
        <v>94</v>
      </c>
      <c r="AY832" s="178" t="str">
        <f ca="1">CHOOSE(MATCH(AX:AX,{0;1;15;30;45;60;80000000}),"VACIO","15 y -","15-29","30-44","45-59","60 y +","")</f>
        <v>60 y +</v>
      </c>
      <c r="AZ832" s="166"/>
      <c r="BA832" s="167"/>
      <c r="BB832" s="247" t="str">
        <f ca="1" t="shared" si="82"/>
        <v>No Vigente</v>
      </c>
      <c r="BC832" s="166"/>
      <c r="BD832" s="167">
        <v>43745</v>
      </c>
      <c r="BE832" s="167">
        <v>43862</v>
      </c>
      <c r="BF832" s="251" t="str">
        <f ca="1" t="shared" si="83"/>
        <v>activo</v>
      </c>
      <c r="BG832" s="208"/>
    </row>
    <row r="833" s="129" customFormat="1" ht="15" customHeight="1" spans="1:59">
      <c r="A833" s="256" t="s">
        <v>2132</v>
      </c>
      <c r="B833" s="166" t="s">
        <v>2133</v>
      </c>
      <c r="C833" s="166">
        <v>3781</v>
      </c>
      <c r="D833" s="167">
        <v>20230</v>
      </c>
      <c r="E833" s="175">
        <f ca="1" t="shared" si="84"/>
        <v>43990</v>
      </c>
      <c r="F833" s="176">
        <f ca="1" t="shared" si="80"/>
        <v>23760</v>
      </c>
      <c r="G833" s="177">
        <f ca="1" t="shared" si="81"/>
        <v>65</v>
      </c>
      <c r="H833" s="178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833" s="166">
        <v>1</v>
      </c>
      <c r="J833" s="167">
        <v>40408</v>
      </c>
      <c r="K833" s="166" t="s">
        <v>59</v>
      </c>
      <c r="L833" s="166" t="s">
        <v>2040</v>
      </c>
      <c r="M833" s="166"/>
      <c r="N833" s="166" t="s">
        <v>62</v>
      </c>
      <c r="O833" s="166" t="s">
        <v>62</v>
      </c>
      <c r="P833" s="166" t="s">
        <v>63</v>
      </c>
      <c r="Q833" s="166" t="s">
        <v>63</v>
      </c>
      <c r="R833" s="166">
        <v>74.5</v>
      </c>
      <c r="S833" s="166">
        <v>70</v>
      </c>
      <c r="T833" s="166" t="s">
        <v>64</v>
      </c>
      <c r="U833" s="166">
        <v>138</v>
      </c>
      <c r="V833" s="178" t="str">
        <f>CHOOSE(MATCH(U:U,{0,1,140,150,160,800000000}),"VACIO","140 y -","140-150","150-160","&gt;160","")</f>
        <v>140 y -</v>
      </c>
      <c r="W833" s="166">
        <v>78</v>
      </c>
      <c r="X833" s="178" t="str">
        <f>CHOOSE(MATCH(W:W,{0,1,90,120,800000000}),"VACIO","90 y -","90-120","&gt;120","")</f>
        <v>90 y -</v>
      </c>
      <c r="Y833" s="166" t="s">
        <v>63</v>
      </c>
      <c r="Z833" s="166" t="s">
        <v>63</v>
      </c>
      <c r="AA833" s="166" t="s">
        <v>63</v>
      </c>
      <c r="AB833" s="166" t="s">
        <v>65</v>
      </c>
      <c r="AC833" s="166" t="s">
        <v>72</v>
      </c>
      <c r="AD833" s="208" t="s">
        <v>74</v>
      </c>
      <c r="AE833" s="209"/>
      <c r="AF833" s="209"/>
      <c r="AG833" s="227" t="s">
        <v>63</v>
      </c>
      <c r="AH833" s="227"/>
      <c r="AI833" s="209"/>
      <c r="AJ833" s="229">
        <v>89</v>
      </c>
      <c r="AK833" s="167">
        <v>43621</v>
      </c>
      <c r="AL833" s="166">
        <v>163</v>
      </c>
      <c r="AM833" s="166">
        <v>86</v>
      </c>
      <c r="AN833" s="178" t="str">
        <f>CHOOSE(MATCH(AM:AM,{0;1;100;800000000}),"VACIO","100 y -","100 y +","")</f>
        <v>100 y -</v>
      </c>
      <c r="AO833" s="166">
        <v>52</v>
      </c>
      <c r="AP833" s="166">
        <v>123</v>
      </c>
      <c r="AQ833" s="166"/>
      <c r="AR833" s="178" t="str">
        <f>CHOOSE(MATCH(AQ:AQ,{0,1,7,8,9,12,30}),"VACIO","7 y -","7-8","8-9","9-12","&gt;12","")</f>
        <v>VACIO</v>
      </c>
      <c r="AS833" s="166"/>
      <c r="AT833" s="178" t="str">
        <f>CHOOSE(MATCH(AS:AS,{0,0.1,30,80000000}),"VACIO","30 y -","30 y +","")</f>
        <v>VACIO</v>
      </c>
      <c r="AU833" s="166"/>
      <c r="AV833" s="236"/>
      <c r="AW833" s="178" t="str">
        <f>CHOOSE(MATCH(AV:AV,{0,0.1,30,80000000}),"VACIO","30 y -","30 y +","")</f>
        <v>VACIO</v>
      </c>
      <c r="AX833" s="166"/>
      <c r="AY833" s="178" t="str">
        <f ca="1">CHOOSE(MATCH(AX:AX,{0,1,15,30,45,60,80000000}),"VACIO","15 y -","15-29","30-44","45-59","60 y +","")</f>
        <v>VACIO</v>
      </c>
      <c r="AZ833" s="166"/>
      <c r="BA833" s="167"/>
      <c r="BB833" s="247" t="str">
        <f ca="1" t="shared" si="82"/>
        <v>No Vigente</v>
      </c>
      <c r="BC833" s="166"/>
      <c r="BD833" s="167">
        <v>43840</v>
      </c>
      <c r="BE833" s="167">
        <v>43983</v>
      </c>
      <c r="BF833" s="251" t="str">
        <f ca="1" t="shared" si="83"/>
        <v>activo</v>
      </c>
      <c r="BG833" s="208"/>
    </row>
    <row r="834" s="129" customFormat="1" ht="15" customHeight="1" spans="1:59">
      <c r="A834" s="256" t="s">
        <v>2134</v>
      </c>
      <c r="B834" s="166" t="s">
        <v>2135</v>
      </c>
      <c r="C834" s="166">
        <v>3971</v>
      </c>
      <c r="D834" s="167">
        <v>19204</v>
      </c>
      <c r="E834" s="175">
        <f ca="1" t="shared" si="84"/>
        <v>43990</v>
      </c>
      <c r="F834" s="176">
        <f ca="1" t="shared" si="80"/>
        <v>24786</v>
      </c>
      <c r="G834" s="177">
        <f ca="1" t="shared" si="81"/>
        <v>67</v>
      </c>
      <c r="H834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34" s="166">
        <v>1</v>
      </c>
      <c r="J834" s="167">
        <v>40861</v>
      </c>
      <c r="K834" s="166" t="s">
        <v>59</v>
      </c>
      <c r="L834" s="166" t="s">
        <v>2040</v>
      </c>
      <c r="M834" s="166" t="s">
        <v>2136</v>
      </c>
      <c r="N834" s="166" t="s">
        <v>62</v>
      </c>
      <c r="O834" s="166" t="s">
        <v>62</v>
      </c>
      <c r="P834" s="166" t="s">
        <v>63</v>
      </c>
      <c r="Q834" s="166" t="s">
        <v>65</v>
      </c>
      <c r="R834" s="166">
        <v>70.5</v>
      </c>
      <c r="S834" s="166">
        <v>70</v>
      </c>
      <c r="T834" s="166" t="s">
        <v>85</v>
      </c>
      <c r="U834" s="166">
        <v>132</v>
      </c>
      <c r="V834" s="178" t="str">
        <f>CHOOSE(MATCH(U:U,{0,1,140,150,160,800000000}),"VACIO","140 y -","140-150","150-160","&gt;160","")</f>
        <v>140 y -</v>
      </c>
      <c r="W834" s="166">
        <v>80</v>
      </c>
      <c r="X834" s="178" t="str">
        <f>CHOOSE(MATCH(W:W,{0,1,90,120,800000000}),"VACIO","90 y -","90-120","&gt;120","")</f>
        <v>90 y -</v>
      </c>
      <c r="Y834" s="166" t="s">
        <v>63</v>
      </c>
      <c r="Z834" s="166" t="s">
        <v>63</v>
      </c>
      <c r="AA834" s="166" t="s">
        <v>65</v>
      </c>
      <c r="AB834" s="166" t="s">
        <v>65</v>
      </c>
      <c r="AC834" s="166" t="s">
        <v>66</v>
      </c>
      <c r="AD834" s="208" t="s">
        <v>73</v>
      </c>
      <c r="AE834" s="209"/>
      <c r="AF834" s="209"/>
      <c r="AG834" s="227" t="s">
        <v>63</v>
      </c>
      <c r="AH834" s="227"/>
      <c r="AI834" s="209"/>
      <c r="AJ834" s="229">
        <v>96</v>
      </c>
      <c r="AK834" s="167">
        <v>43587</v>
      </c>
      <c r="AL834" s="166">
        <v>195</v>
      </c>
      <c r="AM834" s="166">
        <v>80</v>
      </c>
      <c r="AN834" s="178" t="str">
        <f>CHOOSE(MATCH(AM:AM,{0,1,100,800000000}),"VACIO","100 y -","100 y +","")</f>
        <v>100 y -</v>
      </c>
      <c r="AO834" s="166">
        <v>33</v>
      </c>
      <c r="AP834" s="166">
        <v>159</v>
      </c>
      <c r="AQ834" s="166"/>
      <c r="AR834" s="178" t="str">
        <f>CHOOSE(MATCH(AQ:AQ,{0,1,7,8,9,12,30}),"VACIO","7 y -","7-8","8-9","9-12","&gt;12","")</f>
        <v>VACIO</v>
      </c>
      <c r="AS834" s="166"/>
      <c r="AT834" s="178" t="str">
        <f>CHOOSE(MATCH(AS:AS,{0,0.1,30,80000000}),"VACIO","30 y -","30 y +","")</f>
        <v>VACIO</v>
      </c>
      <c r="AU834" s="166">
        <v>0.7</v>
      </c>
      <c r="AV834" s="236">
        <v>93</v>
      </c>
      <c r="AW834" s="178" t="str">
        <f>CHOOSE(MATCH(AV:AV,{0,0.1,30,80000000}),"VACIO","30 y -","30 y +","")</f>
        <v>30 y +</v>
      </c>
      <c r="AX834" s="166">
        <v>89</v>
      </c>
      <c r="AY834" s="178" t="str">
        <f ca="1">CHOOSE(MATCH(AX:AX,{0,1,15,30,45,60,80000000}),"VACIO","15 y -","15-29","30-44","45-59","60 y +","")</f>
        <v>60 y +</v>
      </c>
      <c r="AZ834" s="166"/>
      <c r="BA834" s="167"/>
      <c r="BB834" s="247" t="str">
        <f ca="1" t="shared" si="82"/>
        <v>No Vigente</v>
      </c>
      <c r="BC834" s="166"/>
      <c r="BD834" s="167">
        <v>43676</v>
      </c>
      <c r="BE834" s="167">
        <v>43831</v>
      </c>
      <c r="BF834" s="251" t="str">
        <f ca="1" t="shared" si="83"/>
        <v>activo</v>
      </c>
      <c r="BG834" s="208"/>
    </row>
    <row r="835" s="129" customFormat="1" ht="15" customHeight="1" spans="1:59">
      <c r="A835" s="256" t="s">
        <v>2137</v>
      </c>
      <c r="B835" s="166" t="s">
        <v>2138</v>
      </c>
      <c r="C835" s="166">
        <v>4233</v>
      </c>
      <c r="D835" s="167">
        <v>21058</v>
      </c>
      <c r="E835" s="175">
        <f ca="1" t="shared" si="84"/>
        <v>43990</v>
      </c>
      <c r="F835" s="176">
        <f ca="1" t="shared" si="80"/>
        <v>22932</v>
      </c>
      <c r="G835" s="177">
        <f ca="1" t="shared" si="81"/>
        <v>62</v>
      </c>
      <c r="H835" s="178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835" s="166">
        <v>1</v>
      </c>
      <c r="J835" s="167">
        <v>41947</v>
      </c>
      <c r="K835" s="166" t="s">
        <v>59</v>
      </c>
      <c r="L835" s="166" t="s">
        <v>2040</v>
      </c>
      <c r="M835" s="166"/>
      <c r="N835" s="166" t="s">
        <v>62</v>
      </c>
      <c r="O835" s="166" t="s">
        <v>62</v>
      </c>
      <c r="P835" s="166" t="s">
        <v>63</v>
      </c>
      <c r="Q835" s="166" t="s">
        <v>63</v>
      </c>
      <c r="R835" s="166">
        <v>60</v>
      </c>
      <c r="S835" s="166">
        <v>66</v>
      </c>
      <c r="T835" s="166" t="s">
        <v>64</v>
      </c>
      <c r="U835" s="166">
        <v>138</v>
      </c>
      <c r="V835" s="178" t="str">
        <f>CHOOSE(MATCH(U:U,{0;1;140;150;160;800000000}),"VACIO","140 y -","140-150","150-160","&gt;160","")</f>
        <v>140 y -</v>
      </c>
      <c r="W835" s="166">
        <v>80</v>
      </c>
      <c r="X835" s="178" t="str">
        <f>CHOOSE(MATCH(W:W,{0,1,90,120,800000000}),"VACIO","90 y -","90-120","&gt;120","")</f>
        <v>90 y -</v>
      </c>
      <c r="Y835" s="166" t="s">
        <v>63</v>
      </c>
      <c r="Z835" s="166" t="s">
        <v>63</v>
      </c>
      <c r="AA835" s="166" t="s">
        <v>63</v>
      </c>
      <c r="AB835" s="166" t="s">
        <v>65</v>
      </c>
      <c r="AC835" s="166" t="s">
        <v>66</v>
      </c>
      <c r="AD835" s="208" t="s">
        <v>74</v>
      </c>
      <c r="AE835" s="209"/>
      <c r="AF835" s="209"/>
      <c r="AG835" s="227" t="s">
        <v>63</v>
      </c>
      <c r="AH835" s="227"/>
      <c r="AI835" s="209"/>
      <c r="AJ835" s="229">
        <v>98</v>
      </c>
      <c r="AK835" s="167">
        <v>43678</v>
      </c>
      <c r="AL835" s="166">
        <v>231</v>
      </c>
      <c r="AM835" s="166">
        <v>170</v>
      </c>
      <c r="AN835" s="178" t="str">
        <f>CHOOSE(MATCH(AM:AM,{0,1,100,800000000}),"VACIO","100 y -","100 y +","")</f>
        <v>100 y +</v>
      </c>
      <c r="AO835" s="166">
        <v>46</v>
      </c>
      <c r="AP835" s="166">
        <v>77</v>
      </c>
      <c r="AQ835" s="166"/>
      <c r="AR835" s="178" t="str">
        <f>CHOOSE(MATCH(AQ:AQ,{0,1,7,8,9,12,30}),"VACIO","7 y -","7-8","8-9","9-12","&gt;12","")</f>
        <v>VACIO</v>
      </c>
      <c r="AS835" s="166"/>
      <c r="AT835" s="178" t="str">
        <f>CHOOSE(MATCH(AS:AS,{0,0.1,30,80000000}),"VACIO","30 y -","30 y +","")</f>
        <v>VACIO</v>
      </c>
      <c r="AU835" s="166">
        <v>0.7</v>
      </c>
      <c r="AV835" s="236"/>
      <c r="AW835" s="178" t="str">
        <f>CHOOSE(MATCH(AV:AV,{0,0.1,30,80000000}),"VACIO","30 y -","30 y +","")</f>
        <v>VACIO</v>
      </c>
      <c r="AX835" s="166">
        <v>94.17</v>
      </c>
      <c r="AY835" s="178" t="str">
        <f ca="1">CHOOSE(MATCH(AX:AX,{0,1,15,30,45,60,80000000}),"VACIO","15 y -","15-29","30-44","45-59","60 y +","")</f>
        <v>60 y +</v>
      </c>
      <c r="AZ835" s="166"/>
      <c r="BA835" s="167"/>
      <c r="BB835" s="247" t="str">
        <f ca="1" t="shared" si="82"/>
        <v>No Vigente</v>
      </c>
      <c r="BC835" s="166"/>
      <c r="BD835" s="167">
        <v>43689</v>
      </c>
      <c r="BE835" s="167">
        <v>43862</v>
      </c>
      <c r="BF835" s="251" t="str">
        <f ca="1" t="shared" si="83"/>
        <v>activo</v>
      </c>
      <c r="BG835" s="208"/>
    </row>
    <row r="836" s="129" customFormat="1" ht="15" customHeight="1" spans="1:59">
      <c r="A836" s="256" t="s">
        <v>2139</v>
      </c>
      <c r="B836" s="166" t="s">
        <v>2140</v>
      </c>
      <c r="C836" s="166">
        <v>4508</v>
      </c>
      <c r="D836" s="167">
        <v>23807</v>
      </c>
      <c r="E836" s="175">
        <f ca="1" t="shared" si="84"/>
        <v>43990</v>
      </c>
      <c r="F836" s="176">
        <f ca="1" t="shared" ref="F836:F867" si="85">DATEDIF(D:D,TODAY(),"d")</f>
        <v>20183</v>
      </c>
      <c r="G836" s="177">
        <f ca="1" t="shared" ref="G836:G852" si="86">IF(MONTH(E:E)=MONTH(D836),IF(DAY(E:E)&lt;DAY(D836),YEAR(E:E)-YEAR(D836)-1,YEAR(E:E)-YEAR(D836)),IF(MONTH(E:E)&gt;MONTH(D836),YEAR(E:E)-YEAR(D836),YEAR(E:E)-YEAR(D836)-1))</f>
        <v>55</v>
      </c>
      <c r="H836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36" s="166">
        <v>1</v>
      </c>
      <c r="J836" s="167">
        <v>41610</v>
      </c>
      <c r="K836" s="166" t="s">
        <v>59</v>
      </c>
      <c r="L836" s="166" t="s">
        <v>2040</v>
      </c>
      <c r="M836" s="166"/>
      <c r="N836" s="166" t="s">
        <v>62</v>
      </c>
      <c r="O836" s="166" t="s">
        <v>62</v>
      </c>
      <c r="P836" s="166" t="s">
        <v>63</v>
      </c>
      <c r="Q836" s="166" t="s">
        <v>63</v>
      </c>
      <c r="R836" s="166">
        <v>75</v>
      </c>
      <c r="S836" s="166">
        <v>70</v>
      </c>
      <c r="T836" s="166" t="s">
        <v>85</v>
      </c>
      <c r="U836" s="166">
        <v>120</v>
      </c>
      <c r="V836" s="178" t="str">
        <f>CHOOSE(MATCH(U:U,{0,1,140,150,160,800000000}),"VACIO","140 y -","140-150","150-160","&gt;160","")</f>
        <v>140 y -</v>
      </c>
      <c r="W836" s="166">
        <v>80</v>
      </c>
      <c r="X836" s="178" t="str">
        <f>CHOOSE(MATCH(W:W,{0,1,90,120,800000000}),"VACIO","90 y -","90-120","&gt;120","")</f>
        <v>90 y -</v>
      </c>
      <c r="Y836" s="166" t="s">
        <v>63</v>
      </c>
      <c r="Z836" s="166" t="s">
        <v>63</v>
      </c>
      <c r="AA836" s="166" t="s">
        <v>63</v>
      </c>
      <c r="AB836" s="166" t="s">
        <v>65</v>
      </c>
      <c r="AC836" s="166" t="s">
        <v>66</v>
      </c>
      <c r="AD836" s="208" t="s">
        <v>74</v>
      </c>
      <c r="AE836" s="209"/>
      <c r="AF836" s="209"/>
      <c r="AG836" s="227" t="s">
        <v>63</v>
      </c>
      <c r="AH836" s="227"/>
      <c r="AI836" s="209"/>
      <c r="AJ836" s="229">
        <v>96</v>
      </c>
      <c r="AK836" s="167">
        <v>43679</v>
      </c>
      <c r="AL836" s="166">
        <v>129</v>
      </c>
      <c r="AM836" s="166">
        <v>30</v>
      </c>
      <c r="AN836" s="178" t="str">
        <f>CHOOSE(MATCH(AM:AM,{0;1;100;800000000}),"VACIO","100 y -","100 y +","")</f>
        <v>100 y -</v>
      </c>
      <c r="AO836" s="166">
        <v>39</v>
      </c>
      <c r="AP836" s="166">
        <v>300</v>
      </c>
      <c r="AQ836" s="166"/>
      <c r="AR836" s="178" t="str">
        <f>CHOOSE(MATCH(AQ:AQ,{0,1,7,8,9,12,30}),"VACIO","7 y -","7-8","8-9","9-12","&gt;12","")</f>
        <v>VACIO</v>
      </c>
      <c r="AS836" s="166"/>
      <c r="AT836" s="178" t="str">
        <f>CHOOSE(MATCH(AS:AS,{0;0.1;30;80000000}),"VACIO","30 y -","30 y +","")</f>
        <v>VACIO</v>
      </c>
      <c r="AU836" s="166"/>
      <c r="AV836" s="236"/>
      <c r="AW836" s="178" t="str">
        <f>CHOOSE(MATCH(AV:AV,{0,0.1,30,80000000}),"VACIO","30 y -","30 y +","")</f>
        <v>VACIO</v>
      </c>
      <c r="AX836" s="166"/>
      <c r="AY836" s="178" t="str">
        <f ca="1">CHOOSE(MATCH(AX:AX,{0,1,15,30,45,60,80000000}),"VACIO","15 y -","15-29","30-44","45-59","60 y +","")</f>
        <v>VACIO</v>
      </c>
      <c r="AZ836" s="166"/>
      <c r="BA836" s="167"/>
      <c r="BB836" s="247" t="str">
        <f ca="1" t="shared" ref="BB836:BB867" si="87">IF((E:E-BA:BA)&lt;365,"Vigente","No Vigente")</f>
        <v>No Vigente</v>
      </c>
      <c r="BC836" s="166"/>
      <c r="BD836" s="167">
        <v>43697</v>
      </c>
      <c r="BE836" s="167">
        <v>43862</v>
      </c>
      <c r="BF836" s="251" t="str">
        <f ca="1" t="shared" ref="BF836:BF867" si="88">IF((E:E-BE:BE)&lt;395,"activo","pasivo")</f>
        <v>activo</v>
      </c>
      <c r="BG836" s="208"/>
    </row>
    <row r="837" s="129" customFormat="1" ht="15" customHeight="1" spans="1:59">
      <c r="A837" s="256" t="s">
        <v>2141</v>
      </c>
      <c r="B837" s="166" t="s">
        <v>2142</v>
      </c>
      <c r="C837" s="166">
        <v>4708</v>
      </c>
      <c r="D837" s="167">
        <v>19694</v>
      </c>
      <c r="E837" s="175">
        <f ca="1" t="shared" si="84"/>
        <v>43990</v>
      </c>
      <c r="F837" s="176">
        <f ca="1" t="shared" si="85"/>
        <v>24296</v>
      </c>
      <c r="G837" s="177">
        <f ca="1" t="shared" si="86"/>
        <v>66</v>
      </c>
      <c r="H837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37" s="166">
        <v>1</v>
      </c>
      <c r="J837" s="167">
        <v>43677</v>
      </c>
      <c r="K837" s="166" t="s">
        <v>101</v>
      </c>
      <c r="L837" s="166" t="s">
        <v>2040</v>
      </c>
      <c r="M837" s="166" t="s">
        <v>2143</v>
      </c>
      <c r="N837" s="166" t="s">
        <v>62</v>
      </c>
      <c r="O837" s="166" t="s">
        <v>62</v>
      </c>
      <c r="P837" s="166" t="s">
        <v>63</v>
      </c>
      <c r="Q837" s="166" t="s">
        <v>63</v>
      </c>
      <c r="R837" s="166">
        <v>75</v>
      </c>
      <c r="S837" s="166">
        <v>74.5</v>
      </c>
      <c r="T837" s="166" t="s">
        <v>76</v>
      </c>
      <c r="U837" s="166">
        <v>138</v>
      </c>
      <c r="V837" s="178" t="str">
        <f>CHOOSE(MATCH(U:U,{0,1,140,150,160,800000000}),"VACIO","140 y -","140-150","150-160","&gt;160","")</f>
        <v>140 y -</v>
      </c>
      <c r="W837" s="166">
        <v>88</v>
      </c>
      <c r="X837" s="178" t="str">
        <f>CHOOSE(MATCH(W:W,{0,1,90,120,800000000}),"VACIO","90 y -","90-120","&gt;120","")</f>
        <v>90 y -</v>
      </c>
      <c r="Y837" s="166" t="s">
        <v>63</v>
      </c>
      <c r="Z837" s="166" t="s">
        <v>63</v>
      </c>
      <c r="AA837" s="166" t="s">
        <v>63</v>
      </c>
      <c r="AB837" s="166" t="s">
        <v>65</v>
      </c>
      <c r="AC837" s="166" t="s">
        <v>66</v>
      </c>
      <c r="AD837" s="208" t="s">
        <v>73</v>
      </c>
      <c r="AE837" s="209"/>
      <c r="AF837" s="209"/>
      <c r="AG837" s="227" t="s">
        <v>63</v>
      </c>
      <c r="AH837" s="227" t="s">
        <v>324</v>
      </c>
      <c r="AI837" s="228">
        <v>43684</v>
      </c>
      <c r="AJ837" s="229">
        <v>107</v>
      </c>
      <c r="AK837" s="167">
        <v>43815</v>
      </c>
      <c r="AL837" s="166">
        <v>258</v>
      </c>
      <c r="AM837" s="166"/>
      <c r="AN837" s="178" t="str">
        <f>CHOOSE(MATCH(AM:AM,{0,1,100,800000000}),"VACIO","100 y -","100 y +","")</f>
        <v>VACIO</v>
      </c>
      <c r="AO837" s="166">
        <v>26</v>
      </c>
      <c r="AP837" s="166">
        <v>1592</v>
      </c>
      <c r="AQ837" s="166"/>
      <c r="AR837" s="178" t="str">
        <f>CHOOSE(MATCH(AQ:AQ,{0,1,7,8,9,12,30}),"VACIO","7 y -","7-8","8-9","9-12","&gt;12","")</f>
        <v>VACIO</v>
      </c>
      <c r="AS837" s="166">
        <v>8</v>
      </c>
      <c r="AT837" s="178" t="str">
        <f>CHOOSE(MATCH(AS:AS,{0,0.1,30,80000000}),"VACIO","30 y -","30 y +","")</f>
        <v>30 y -</v>
      </c>
      <c r="AU837" s="166">
        <v>1</v>
      </c>
      <c r="AV837" s="236">
        <v>4.7</v>
      </c>
      <c r="AW837" s="178" t="str">
        <f>CHOOSE(MATCH(AV:AV,{0,0.1,30,80000000}),"VACIO","30 y -","30 y +","")</f>
        <v>30 y -</v>
      </c>
      <c r="AX837" s="166">
        <v>78</v>
      </c>
      <c r="AY837" s="178" t="str">
        <f ca="1">CHOOSE(MATCH(AX:AX,{0,1,15,30,45,60,80000000}),"VACIO","15 y -","15-29","30-44","45-59","60 y +","")</f>
        <v>60 y +</v>
      </c>
      <c r="AZ837" s="166"/>
      <c r="BA837" s="167"/>
      <c r="BB837" s="247" t="str">
        <f ca="1" t="shared" si="87"/>
        <v>No Vigente</v>
      </c>
      <c r="BC837" s="166"/>
      <c r="BD837" s="167">
        <v>43815</v>
      </c>
      <c r="BE837" s="167">
        <v>43891</v>
      </c>
      <c r="BF837" s="251" t="str">
        <f ca="1" t="shared" si="88"/>
        <v>activo</v>
      </c>
      <c r="BG837" s="208"/>
    </row>
    <row r="838" s="129" customFormat="1" ht="15" customHeight="1" spans="1:59">
      <c r="A838" s="256" t="s">
        <v>2144</v>
      </c>
      <c r="B838" s="166" t="s">
        <v>2145</v>
      </c>
      <c r="C838" s="166">
        <v>4930</v>
      </c>
      <c r="D838" s="167">
        <v>33126</v>
      </c>
      <c r="E838" s="175">
        <f ca="1" t="shared" si="84"/>
        <v>43990</v>
      </c>
      <c r="F838" s="176">
        <f ca="1" t="shared" si="85"/>
        <v>10864</v>
      </c>
      <c r="G838" s="177">
        <f ca="1" t="shared" si="86"/>
        <v>29</v>
      </c>
      <c r="H838" s="17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838" s="166">
        <v>1</v>
      </c>
      <c r="J838" s="167">
        <v>43153</v>
      </c>
      <c r="K838" s="166" t="s">
        <v>101</v>
      </c>
      <c r="L838" s="166" t="s">
        <v>2040</v>
      </c>
      <c r="M838" s="166"/>
      <c r="N838" s="166" t="s">
        <v>62</v>
      </c>
      <c r="O838" s="166" t="s">
        <v>62</v>
      </c>
      <c r="P838" s="166" t="s">
        <v>63</v>
      </c>
      <c r="Q838" s="166" t="s">
        <v>63</v>
      </c>
      <c r="R838" s="166">
        <v>97</v>
      </c>
      <c r="S838" s="166">
        <v>98.5</v>
      </c>
      <c r="T838" s="166" t="s">
        <v>64</v>
      </c>
      <c r="U838" s="166">
        <v>140</v>
      </c>
      <c r="V838" s="178" t="str">
        <f>CHOOSE(MATCH(U:U,{0;1;140;150;160;800000000}),"VACIO","140 y -","140-150","150-160","&gt;160","")</f>
        <v>140-150</v>
      </c>
      <c r="W838" s="166">
        <v>70</v>
      </c>
      <c r="X838" s="178" t="str">
        <f>CHOOSE(MATCH(W:W,{0,1,90,120,800000000}),"VACIO","90 y -","90-120","&gt;120","")</f>
        <v>90 y -</v>
      </c>
      <c r="Y838" s="166" t="s">
        <v>63</v>
      </c>
      <c r="Z838" s="166" t="s">
        <v>63</v>
      </c>
      <c r="AA838" s="166" t="s">
        <v>63</v>
      </c>
      <c r="AB838" s="166" t="s">
        <v>65</v>
      </c>
      <c r="AC838" s="166" t="s">
        <v>66</v>
      </c>
      <c r="AD838" s="208" t="s">
        <v>67</v>
      </c>
      <c r="AE838" s="209"/>
      <c r="AF838" s="209"/>
      <c r="AG838" s="227" t="s">
        <v>63</v>
      </c>
      <c r="AH838" s="227"/>
      <c r="AI838" s="209"/>
      <c r="AJ838" s="229"/>
      <c r="AK838" s="167"/>
      <c r="AL838" s="166"/>
      <c r="AM838" s="166"/>
      <c r="AN838" s="178" t="str">
        <f>CHOOSE(MATCH(AM:AM,{0,1,100,800000000}),"VACIO","100 y -","100 y +","")</f>
        <v>VACIO</v>
      </c>
      <c r="AO838" s="166"/>
      <c r="AP838" s="166"/>
      <c r="AQ838" s="166"/>
      <c r="AR838" s="178" t="str">
        <f>CHOOSE(MATCH(AQ:AQ,{0;1;7;8;9;12;30}),"VACIO","7 y -","7-8","8-9","9-12","&gt;12","")</f>
        <v>VACIO</v>
      </c>
      <c r="AS838" s="166"/>
      <c r="AT838" s="178" t="str">
        <f>CHOOSE(MATCH(AS:AS,{0,0.1,30,80000000}),"VACIO","30 y -","30 y +","")</f>
        <v>VACIO</v>
      </c>
      <c r="AU838" s="166"/>
      <c r="AV838" s="236"/>
      <c r="AW838" s="178" t="str">
        <f>CHOOSE(MATCH(AV:AV,{0,0.1,30,80000000}),"VACIO","30 y -","30 y +","")</f>
        <v>VACIO</v>
      </c>
      <c r="AX838" s="166"/>
      <c r="AY838" s="178" t="str">
        <f ca="1">CHOOSE(MATCH(AX:AX,{0;1;15;30;45;60;80000000}),"VACIO","15 y -","15-29","30-44","45-59","60 y +","")</f>
        <v>VACIO</v>
      </c>
      <c r="AZ838" s="166"/>
      <c r="BA838" s="167"/>
      <c r="BB838" s="247" t="str">
        <f ca="1" t="shared" si="87"/>
        <v>No Vigente</v>
      </c>
      <c r="BC838" s="166"/>
      <c r="BD838" s="167">
        <v>43680</v>
      </c>
      <c r="BE838" s="167">
        <v>43831</v>
      </c>
      <c r="BF838" s="251" t="str">
        <f ca="1" t="shared" si="88"/>
        <v>activo</v>
      </c>
      <c r="BG838" s="208"/>
    </row>
    <row r="839" s="129" customFormat="1" ht="15" customHeight="1" spans="1:59">
      <c r="A839" s="256" t="s">
        <v>2146</v>
      </c>
      <c r="B839" s="166" t="s">
        <v>2147</v>
      </c>
      <c r="C839" s="166">
        <v>2644</v>
      </c>
      <c r="D839" s="167">
        <v>23795</v>
      </c>
      <c r="E839" s="175">
        <f ca="1" t="shared" si="84"/>
        <v>43990</v>
      </c>
      <c r="F839" s="176">
        <f ca="1" t="shared" si="85"/>
        <v>20195</v>
      </c>
      <c r="G839" s="177">
        <f ca="1" t="shared" si="86"/>
        <v>55</v>
      </c>
      <c r="H839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39" s="166">
        <v>1</v>
      </c>
      <c r="J839" s="167">
        <v>40683</v>
      </c>
      <c r="K839" s="166" t="s">
        <v>59</v>
      </c>
      <c r="L839" s="166" t="s">
        <v>2040</v>
      </c>
      <c r="M839" s="166" t="s">
        <v>124</v>
      </c>
      <c r="N839" s="166" t="s">
        <v>62</v>
      </c>
      <c r="O839" s="166" t="s">
        <v>62</v>
      </c>
      <c r="P839" s="166" t="s">
        <v>63</v>
      </c>
      <c r="Q839" s="166" t="s">
        <v>63</v>
      </c>
      <c r="R839" s="166">
        <v>81</v>
      </c>
      <c r="S839" s="166">
        <v>78</v>
      </c>
      <c r="T839" s="166" t="s">
        <v>64</v>
      </c>
      <c r="U839" s="166">
        <v>128</v>
      </c>
      <c r="V839" s="178" t="str">
        <f>CHOOSE(MATCH(U:U,{0,1,140,150,160,800000000}),"VACIO","140 y -","140-150","150-160","&gt;160","")</f>
        <v>140 y -</v>
      </c>
      <c r="W839" s="166">
        <v>78</v>
      </c>
      <c r="X839" s="178" t="str">
        <f>CHOOSE(MATCH(W:W,{0;1;90;120;800000000}),"VACIO","90 y -","90-120","&gt;120","")</f>
        <v>90 y -</v>
      </c>
      <c r="Y839" s="166" t="s">
        <v>63</v>
      </c>
      <c r="Z839" s="166" t="s">
        <v>63</v>
      </c>
      <c r="AA839" s="166" t="s">
        <v>63</v>
      </c>
      <c r="AB839" s="166" t="s">
        <v>65</v>
      </c>
      <c r="AC839" s="166" t="s">
        <v>72</v>
      </c>
      <c r="AD839" s="208" t="s">
        <v>67</v>
      </c>
      <c r="AE839" s="209"/>
      <c r="AF839" s="209"/>
      <c r="AG839" s="227" t="s">
        <v>63</v>
      </c>
      <c r="AH839" s="227"/>
      <c r="AI839" s="209"/>
      <c r="AJ839" s="229">
        <v>110</v>
      </c>
      <c r="AK839" s="167">
        <v>43684</v>
      </c>
      <c r="AL839" s="166">
        <v>175</v>
      </c>
      <c r="AM839" s="166">
        <v>100</v>
      </c>
      <c r="AN839" s="178" t="str">
        <f>CHOOSE(MATCH(AM:AM,{0,1,100,800000000}),"VACIO","100 y -","100 y +","")</f>
        <v>100 y +</v>
      </c>
      <c r="AO839" s="166">
        <v>52</v>
      </c>
      <c r="AP839" s="166">
        <v>114</v>
      </c>
      <c r="AQ839" s="166"/>
      <c r="AR839" s="178" t="str">
        <f>CHOOSE(MATCH(AQ:AQ,{0,1,7,8,9,12,30}),"VACIO","7 y -","7-8","8-9","9-12","&gt;12","")</f>
        <v>VACIO</v>
      </c>
      <c r="AS839" s="166"/>
      <c r="AT839" s="178" t="str">
        <f>CHOOSE(MATCH(AS:AS,{0,0.1,30,80000000}),"VACIO","30 y -","30 y +","")</f>
        <v>VACIO</v>
      </c>
      <c r="AU839" s="166"/>
      <c r="AV839" s="236"/>
      <c r="AW839" s="178" t="str">
        <f>CHOOSE(MATCH(AV:AV,{0,0.1,30,80000000}),"VACIO","30 y -","30 y +","")</f>
        <v>VACIO</v>
      </c>
      <c r="AX839" s="166"/>
      <c r="AY839" s="178" t="str">
        <f ca="1">CHOOSE(MATCH(AX:AX,{0,1,15,30,45,60,80000000}),"VACIO","15 y -","15-29","30-44","45-59","60 y +","")</f>
        <v>VACIO</v>
      </c>
      <c r="AZ839" s="166"/>
      <c r="BA839" s="167"/>
      <c r="BB839" s="247" t="str">
        <f ca="1" t="shared" si="87"/>
        <v>No Vigente</v>
      </c>
      <c r="BC839" s="166"/>
      <c r="BD839" s="167">
        <v>43738</v>
      </c>
      <c r="BE839" s="167">
        <v>43922</v>
      </c>
      <c r="BF839" s="251" t="str">
        <f ca="1" t="shared" si="88"/>
        <v>activo</v>
      </c>
      <c r="BG839" s="208"/>
    </row>
    <row r="840" s="129" customFormat="1" ht="15" customHeight="1" spans="1:59">
      <c r="A840" s="256" t="s">
        <v>2148</v>
      </c>
      <c r="B840" s="166" t="s">
        <v>2149</v>
      </c>
      <c r="C840" s="166">
        <v>6799</v>
      </c>
      <c r="D840" s="167">
        <v>27327</v>
      </c>
      <c r="E840" s="175">
        <f ca="1" t="shared" si="84"/>
        <v>43990</v>
      </c>
      <c r="F840" s="176">
        <f ca="1" t="shared" si="85"/>
        <v>16663</v>
      </c>
      <c r="G840" s="177">
        <f ca="1" t="shared" si="86"/>
        <v>45</v>
      </c>
      <c r="H840" s="17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840" s="166">
        <v>1</v>
      </c>
      <c r="J840" s="167">
        <v>43838</v>
      </c>
      <c r="K840" s="166" t="s">
        <v>59</v>
      </c>
      <c r="L840" s="166" t="s">
        <v>60</v>
      </c>
      <c r="M840" s="166"/>
      <c r="N840" s="166" t="s">
        <v>62</v>
      </c>
      <c r="O840" s="166" t="s">
        <v>62</v>
      </c>
      <c r="P840" s="166" t="s">
        <v>63</v>
      </c>
      <c r="Q840" s="166" t="s">
        <v>63</v>
      </c>
      <c r="R840" s="166">
        <v>67</v>
      </c>
      <c r="S840" s="166">
        <v>67</v>
      </c>
      <c r="T840" s="166" t="s">
        <v>85</v>
      </c>
      <c r="U840" s="166">
        <v>140</v>
      </c>
      <c r="V840" s="178" t="str">
        <f>CHOOSE(MATCH(U:U,{0,1,140,150,160,800000000}),"VACIO","140 y -","140-150","150-160","&gt;160","")</f>
        <v>140-150</v>
      </c>
      <c r="W840" s="166">
        <v>92</v>
      </c>
      <c r="X840" s="178" t="str">
        <f>CHOOSE(MATCH(W:W,{0,1,90,120,800000000}),"VACIO","90 y -","90-120","&gt;120","")</f>
        <v>90-120</v>
      </c>
      <c r="Y840" s="166" t="s">
        <v>63</v>
      </c>
      <c r="Z840" s="166" t="s">
        <v>65</v>
      </c>
      <c r="AA840" s="166" t="s">
        <v>63</v>
      </c>
      <c r="AB840" s="166" t="s">
        <v>63</v>
      </c>
      <c r="AC840" s="166" t="s">
        <v>66</v>
      </c>
      <c r="AD840" s="208"/>
      <c r="AE840" s="209"/>
      <c r="AF840" s="209"/>
      <c r="AG840" s="227" t="s">
        <v>63</v>
      </c>
      <c r="AH840" s="227"/>
      <c r="AI840" s="209"/>
      <c r="AJ840" s="229"/>
      <c r="AK840" s="167"/>
      <c r="AL840" s="166"/>
      <c r="AM840" s="166"/>
      <c r="AN840" s="178" t="str">
        <f>CHOOSE(MATCH(AM:AM,{0,1,100,800000000}),"VACIO","100 y -","100 y +","")</f>
        <v>VACIO</v>
      </c>
      <c r="AO840" s="166"/>
      <c r="AP840" s="166"/>
      <c r="AQ840" s="166"/>
      <c r="AR840" s="178" t="str">
        <f>CHOOSE(MATCH(AQ:AQ,{0,1,7,8,9,12,30}),"VACIO","7 y -","7-8","8-9","9-12","&gt;12","")</f>
        <v>VACIO</v>
      </c>
      <c r="AS840" s="166"/>
      <c r="AT840" s="178" t="str">
        <f>CHOOSE(MATCH(AS:AS,{0,0.1,30,80000000}),"VACIO","30 y -","30 y +","")</f>
        <v>VACIO</v>
      </c>
      <c r="AU840" s="166"/>
      <c r="AV840" s="236"/>
      <c r="AW840" s="178" t="str">
        <f>CHOOSE(MATCH(AV:AV,{0,0.1,30,80000000}),"VACIO","30 y -","30 y +","")</f>
        <v>VACIO</v>
      </c>
      <c r="AX840" s="166"/>
      <c r="AY840" s="178" t="str">
        <f ca="1">CHOOSE(MATCH(AX:AX,{0;1;15;30;45;60;80000000}),"VACIO","15 y -","15-29","30-44","45-59","60 y +","")</f>
        <v>VACIO</v>
      </c>
      <c r="AZ840" s="166"/>
      <c r="BA840" s="167"/>
      <c r="BB840" s="247" t="str">
        <f ca="1" t="shared" si="87"/>
        <v>No Vigente</v>
      </c>
      <c r="BC840" s="166"/>
      <c r="BD840" s="167">
        <v>43838</v>
      </c>
      <c r="BE840" s="167">
        <v>43891</v>
      </c>
      <c r="BF840" s="251" t="str">
        <f ca="1" t="shared" si="88"/>
        <v>activo</v>
      </c>
      <c r="BG840" s="208"/>
    </row>
    <row r="841" s="52" customFormat="1" ht="15" customHeight="1" spans="1:59">
      <c r="A841" s="389" t="s">
        <v>2150</v>
      </c>
      <c r="B841" s="368" t="s">
        <v>2151</v>
      </c>
      <c r="C841" s="368">
        <v>594</v>
      </c>
      <c r="D841" s="390">
        <v>24597</v>
      </c>
      <c r="E841" s="62">
        <f ca="1" t="shared" si="84"/>
        <v>43990</v>
      </c>
      <c r="F841" s="63">
        <f ca="1" t="shared" si="85"/>
        <v>19393</v>
      </c>
      <c r="G841" s="64">
        <f ca="1" t="shared" si="86"/>
        <v>53</v>
      </c>
      <c r="H841" s="65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841" s="368">
        <v>1</v>
      </c>
      <c r="J841" s="390">
        <v>41316</v>
      </c>
      <c r="K841" s="368" t="s">
        <v>59</v>
      </c>
      <c r="L841" s="368" t="s">
        <v>2040</v>
      </c>
      <c r="M841" s="368" t="s">
        <v>124</v>
      </c>
      <c r="N841" s="368" t="s">
        <v>62</v>
      </c>
      <c r="O841" s="368" t="s">
        <v>62</v>
      </c>
      <c r="P841" s="368" t="s">
        <v>62</v>
      </c>
      <c r="Q841" s="368" t="s">
        <v>63</v>
      </c>
      <c r="R841" s="368">
        <v>59.5</v>
      </c>
      <c r="S841" s="368">
        <v>62</v>
      </c>
      <c r="T841" s="368" t="s">
        <v>85</v>
      </c>
      <c r="U841" s="368">
        <v>100</v>
      </c>
      <c r="V841" s="65" t="str">
        <f>CHOOSE(MATCH(U:U,{0,1,140,150,160,800000000}),"VACIO","140 y -","140-150","150-160","&gt;160","")</f>
        <v>140 y -</v>
      </c>
      <c r="W841" s="368">
        <v>70</v>
      </c>
      <c r="X841" s="65" t="str">
        <f>CHOOSE(MATCH(W:W,{0,1,90,120,800000000}),"VACIO","90 y -","90-120","&gt;120","")</f>
        <v>90 y -</v>
      </c>
      <c r="Y841" s="368" t="s">
        <v>63</v>
      </c>
      <c r="Z841" s="368" t="s">
        <v>63</v>
      </c>
      <c r="AA841" s="368" t="s">
        <v>63</v>
      </c>
      <c r="AB841" s="368" t="s">
        <v>63</v>
      </c>
      <c r="AC841" s="368" t="s">
        <v>66</v>
      </c>
      <c r="AD841" s="307" t="s">
        <v>74</v>
      </c>
      <c r="AE841" s="393"/>
      <c r="AF841" s="393"/>
      <c r="AG841" s="394" t="s">
        <v>63</v>
      </c>
      <c r="AH841" s="394"/>
      <c r="AI841" s="393"/>
      <c r="AJ841" s="395">
        <v>103</v>
      </c>
      <c r="AK841" s="390">
        <v>43192</v>
      </c>
      <c r="AL841" s="368">
        <v>190</v>
      </c>
      <c r="AM841" s="368">
        <v>114</v>
      </c>
      <c r="AN841" s="65" t="str">
        <f>CHOOSE(MATCH(AM:AM,{0,1,100,800000000}),"VACIO","100 y -","100 y +","")</f>
        <v>100 y +</v>
      </c>
      <c r="AO841" s="368">
        <v>48</v>
      </c>
      <c r="AP841" s="368">
        <v>139</v>
      </c>
      <c r="AQ841" s="368"/>
      <c r="AR841" s="65" t="str">
        <f>CHOOSE(MATCH(AQ:AQ,{0,1,7,8,9,12,30}),"VACIO","7 y -","7-8","8-9","9-12","&gt;12","")</f>
        <v>VACIO</v>
      </c>
      <c r="AS841" s="368"/>
      <c r="AT841" s="65" t="str">
        <f>CHOOSE(MATCH(AS:AS,{0;0.1;30;80000000}),"VACIO","30 y -","30 y +","")</f>
        <v>VACIO</v>
      </c>
      <c r="AU841" s="368"/>
      <c r="AV841" s="81"/>
      <c r="AW841" s="65" t="s">
        <v>121</v>
      </c>
      <c r="AX841" s="368"/>
      <c r="AY841" s="65" t="str">
        <f ca="1">CHOOSE(MATCH(AX:AX,{0,1,15,30,45,60,80000000}),"VACIO","15 y -","15-29","30-44","45-59","60 y +","")</f>
        <v>VACIO</v>
      </c>
      <c r="AZ841" s="368"/>
      <c r="BA841" s="390"/>
      <c r="BB841" s="85" t="str">
        <f ca="1" t="shared" si="87"/>
        <v>No Vigente</v>
      </c>
      <c r="BC841" s="368"/>
      <c r="BD841" s="390">
        <v>43298</v>
      </c>
      <c r="BE841" s="390">
        <v>43525</v>
      </c>
      <c r="BF841" s="252" t="str">
        <f ca="1" t="shared" si="88"/>
        <v>pasivo</v>
      </c>
      <c r="BG841" s="307"/>
    </row>
    <row r="842" s="52" customFormat="1" ht="15" customHeight="1" spans="1:59">
      <c r="A842" s="389" t="s">
        <v>2152</v>
      </c>
      <c r="B842" s="368" t="s">
        <v>2153</v>
      </c>
      <c r="C842" s="368">
        <v>593</v>
      </c>
      <c r="D842" s="390">
        <v>21714</v>
      </c>
      <c r="E842" s="62">
        <f ca="1" t="shared" si="84"/>
        <v>43990</v>
      </c>
      <c r="F842" s="63">
        <f ca="1" t="shared" si="85"/>
        <v>22276</v>
      </c>
      <c r="G842" s="64">
        <f ca="1" t="shared" si="86"/>
        <v>60</v>
      </c>
      <c r="H842" s="65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42" s="368">
        <v>1</v>
      </c>
      <c r="J842" s="390">
        <v>42768</v>
      </c>
      <c r="K842" s="368" t="s">
        <v>59</v>
      </c>
      <c r="L842" s="368" t="s">
        <v>2040</v>
      </c>
      <c r="M842" s="368" t="s">
        <v>124</v>
      </c>
      <c r="N842" s="368" t="s">
        <v>62</v>
      </c>
      <c r="O842" s="368" t="s">
        <v>62</v>
      </c>
      <c r="P842" s="368" t="s">
        <v>63</v>
      </c>
      <c r="Q842" s="368" t="s">
        <v>63</v>
      </c>
      <c r="R842" s="368">
        <v>67.5</v>
      </c>
      <c r="S842" s="368">
        <v>69</v>
      </c>
      <c r="T842" s="368" t="s">
        <v>85</v>
      </c>
      <c r="U842" s="368">
        <v>124</v>
      </c>
      <c r="V842" s="65" t="str">
        <f>CHOOSE(MATCH(U:U,{0,1,140,150,160,800000000}),"VACIO","140 y -","140-150","150-160","&gt;160","")</f>
        <v>140 y -</v>
      </c>
      <c r="W842" s="368">
        <v>84</v>
      </c>
      <c r="X842" s="65" t="str">
        <f>CHOOSE(MATCH(W:W,{0,1,90,120,800000000}),"VACIO","90 y -","90-120","&gt;120","")</f>
        <v>90 y -</v>
      </c>
      <c r="Y842" s="368" t="s">
        <v>63</v>
      </c>
      <c r="Z842" s="368" t="s">
        <v>63</v>
      </c>
      <c r="AA842" s="368" t="s">
        <v>63</v>
      </c>
      <c r="AB842" s="368" t="s">
        <v>65</v>
      </c>
      <c r="AC842" s="368" t="s">
        <v>66</v>
      </c>
      <c r="AD842" s="307" t="s">
        <v>74</v>
      </c>
      <c r="AE842" s="393"/>
      <c r="AF842" s="393"/>
      <c r="AG842" s="394" t="s">
        <v>63</v>
      </c>
      <c r="AH842" s="394"/>
      <c r="AI842" s="393"/>
      <c r="AJ842" s="395">
        <v>103</v>
      </c>
      <c r="AK842" s="390">
        <v>43271</v>
      </c>
      <c r="AL842" s="368">
        <v>190</v>
      </c>
      <c r="AM842" s="368">
        <v>107</v>
      </c>
      <c r="AN842" s="65" t="str">
        <f>CHOOSE(MATCH(AM:AM,{0,1,100,800000000}),"VACIO","100 y -","100 y +","")</f>
        <v>100 y +</v>
      </c>
      <c r="AO842" s="368">
        <v>59</v>
      </c>
      <c r="AP842" s="368">
        <v>122</v>
      </c>
      <c r="AQ842" s="368"/>
      <c r="AR842" s="65" t="str">
        <f>CHOOSE(MATCH(AQ:AQ,{0,1,7,8,9,12,30}),"VACIO","7 y -","7-8","8-9","9-12","&gt;12","")</f>
        <v>VACIO</v>
      </c>
      <c r="AS842" s="368"/>
      <c r="AT842" s="65" t="str">
        <f>CHOOSE(MATCH(AS:AS,{0,0.1,30,80000000}),"VACIO","30 y -","30 y +","")</f>
        <v>VACIO</v>
      </c>
      <c r="AU842" s="368">
        <v>0.7</v>
      </c>
      <c r="AV842" s="81"/>
      <c r="AW842" s="65" t="str">
        <f>CHOOSE(MATCH(AV:AV,{0,0.1,30,80000000}),"VACIO","30 y -","30 y +","")</f>
        <v>VACIO</v>
      </c>
      <c r="AX842" s="368"/>
      <c r="AY842" s="65" t="str">
        <f ca="1">CHOOSE(MATCH(AX:AX,{0,1,15,30,45,60,80000000}),"VACIO","15 y -","15-29","30-44","45-59","60 y +","")</f>
        <v>VACIO</v>
      </c>
      <c r="AZ842" s="368"/>
      <c r="BA842" s="390"/>
      <c r="BB842" s="85" t="str">
        <f ca="1" t="shared" si="87"/>
        <v>No Vigente</v>
      </c>
      <c r="BC842" s="368"/>
      <c r="BD842" s="390">
        <v>43363</v>
      </c>
      <c r="BE842" s="390">
        <v>43525</v>
      </c>
      <c r="BF842" s="252" t="str">
        <f ca="1" t="shared" si="88"/>
        <v>pasivo</v>
      </c>
      <c r="BG842" s="307"/>
    </row>
    <row r="843" s="129" customFormat="1" ht="15" customHeight="1" spans="1:59">
      <c r="A843" s="256" t="s">
        <v>2154</v>
      </c>
      <c r="B843" s="166" t="s">
        <v>2155</v>
      </c>
      <c r="C843" s="166">
        <v>35</v>
      </c>
      <c r="D843" s="167">
        <v>20021</v>
      </c>
      <c r="E843" s="414">
        <f ca="1" t="shared" si="84"/>
        <v>43990</v>
      </c>
      <c r="F843" s="415">
        <f ca="1" t="shared" si="85"/>
        <v>23969</v>
      </c>
      <c r="G843" s="177">
        <f ca="1" t="shared" si="86"/>
        <v>65</v>
      </c>
      <c r="H843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43" s="166">
        <v>1</v>
      </c>
      <c r="J843" s="167">
        <v>41425</v>
      </c>
      <c r="K843" s="166" t="s">
        <v>59</v>
      </c>
      <c r="L843" s="166" t="s">
        <v>2040</v>
      </c>
      <c r="M843" s="166" t="s">
        <v>2156</v>
      </c>
      <c r="N843" s="166" t="s">
        <v>62</v>
      </c>
      <c r="O843" s="166" t="s">
        <v>89</v>
      </c>
      <c r="P843" s="166" t="s">
        <v>63</v>
      </c>
      <c r="Q843" s="166" t="s">
        <v>63</v>
      </c>
      <c r="R843" s="166">
        <v>52</v>
      </c>
      <c r="S843" s="166">
        <v>50</v>
      </c>
      <c r="T843" s="166" t="s">
        <v>76</v>
      </c>
      <c r="U843" s="166">
        <v>136</v>
      </c>
      <c r="V843" s="417" t="str">
        <f>CHOOSE(MATCH(U:U,{0,1,140,150,160,800000000}),"VACIO","140 y -","140-150","150-160","&gt;160","")</f>
        <v>140 y -</v>
      </c>
      <c r="W843" s="166">
        <v>80</v>
      </c>
      <c r="X843" s="417" t="str">
        <f>CHOOSE(MATCH(W:W,{0,1,90,120,800000000}),"VACIO","90 y -","90-120","&gt;120","")</f>
        <v>90 y -</v>
      </c>
      <c r="Y843" s="166" t="s">
        <v>63</v>
      </c>
      <c r="Z843" s="166" t="s">
        <v>63</v>
      </c>
      <c r="AA843" s="166" t="s">
        <v>63</v>
      </c>
      <c r="AB843" s="166" t="s">
        <v>65</v>
      </c>
      <c r="AC843" s="166" t="s">
        <v>72</v>
      </c>
      <c r="AD843" s="208" t="s">
        <v>67</v>
      </c>
      <c r="AE843" s="209"/>
      <c r="AF843" s="209"/>
      <c r="AG843" s="227" t="s">
        <v>63</v>
      </c>
      <c r="AH843" s="227" t="s">
        <v>324</v>
      </c>
      <c r="AI843" s="228">
        <v>43810</v>
      </c>
      <c r="AJ843" s="229">
        <v>107</v>
      </c>
      <c r="AK843" s="167">
        <v>43832</v>
      </c>
      <c r="AL843" s="166">
        <v>241</v>
      </c>
      <c r="AM843" s="166">
        <v>151</v>
      </c>
      <c r="AN843" s="417" t="str">
        <f>CHOOSE(MATCH(AM:AM,{0,1,100,800000000}),"VACIO","100 y -","100 y +","")</f>
        <v>100 y +</v>
      </c>
      <c r="AO843" s="166">
        <v>48</v>
      </c>
      <c r="AP843" s="166">
        <v>207</v>
      </c>
      <c r="AQ843" s="166"/>
      <c r="AR843" s="417" t="str">
        <f>CHOOSE(MATCH(AQ:AQ,{0,1,7,8,9,12,30}),"VACIO","7 y -","7-8","8-9","9-12","&gt;12","")</f>
        <v>VACIO</v>
      </c>
      <c r="AS843" s="166">
        <v>3.8</v>
      </c>
      <c r="AT843" s="417" t="str">
        <f>CHOOSE(MATCH(AS:AS,{0;0.1;30;80000000}),"VACIO","30 y -","30 y +","")</f>
        <v>30 y -</v>
      </c>
      <c r="AU843" s="166">
        <v>0.51</v>
      </c>
      <c r="AV843" s="236"/>
      <c r="AW843" s="417" t="str">
        <f>CHOOSE(MATCH(AV:AV,{0,0.1,30,80000000}),"VACIO","30 y -","30 y +","")</f>
        <v>VACIO</v>
      </c>
      <c r="AX843" s="166">
        <v>100</v>
      </c>
      <c r="AY843" s="417" t="str">
        <f ca="1">CHOOSE(MATCH(AX:AX,{0,1,15,30,45,60,80000000}),"VACIO","15 y -","15-29","30-44","45-59","60 y +","")</f>
        <v>60 y +</v>
      </c>
      <c r="AZ843" s="166"/>
      <c r="BA843" s="167"/>
      <c r="BB843" s="247" t="str">
        <f ca="1" t="shared" si="87"/>
        <v>No Vigente</v>
      </c>
      <c r="BC843" s="166"/>
      <c r="BD843" s="167">
        <v>43860</v>
      </c>
      <c r="BE843" s="167">
        <v>44013</v>
      </c>
      <c r="BF843" s="251" t="str">
        <f ca="1" t="shared" si="88"/>
        <v>activo</v>
      </c>
      <c r="BG843" s="208"/>
    </row>
    <row r="844" s="129" customFormat="1" spans="1:59">
      <c r="A844" s="421" t="s">
        <v>2157</v>
      </c>
      <c r="B844" s="130" t="s">
        <v>1765</v>
      </c>
      <c r="C844" s="130">
        <v>7165</v>
      </c>
      <c r="D844" s="422">
        <v>18368</v>
      </c>
      <c r="E844" s="175">
        <f ca="1" t="shared" si="84"/>
        <v>43990</v>
      </c>
      <c r="F844" s="176">
        <f ca="1" t="shared" si="85"/>
        <v>25622</v>
      </c>
      <c r="G844" s="177">
        <f ca="1" t="shared" si="86"/>
        <v>70</v>
      </c>
      <c r="H844" s="129" t="s">
        <v>159</v>
      </c>
      <c r="I844" s="130">
        <v>1</v>
      </c>
      <c r="J844" s="422">
        <v>43839</v>
      </c>
      <c r="K844" s="130" t="s">
        <v>101</v>
      </c>
      <c r="L844" s="130" t="s">
        <v>60</v>
      </c>
      <c r="M844" s="130"/>
      <c r="N844" s="130" t="s">
        <v>62</v>
      </c>
      <c r="O844" s="130" t="s">
        <v>62</v>
      </c>
      <c r="P844" s="130" t="s">
        <v>63</v>
      </c>
      <c r="Q844" s="130" t="s">
        <v>65</v>
      </c>
      <c r="R844" s="130">
        <v>93</v>
      </c>
      <c r="S844" s="444">
        <v>93</v>
      </c>
      <c r="T844" s="166" t="s">
        <v>64</v>
      </c>
      <c r="U844" s="130">
        <v>140</v>
      </c>
      <c r="V844" s="178" t="str">
        <f>CHOOSE(MATCH(U:U,{0,1,140,150,160,800000000}),"VACIO","140 y -","140-150","150-160","&gt;160","")</f>
        <v>140-150</v>
      </c>
      <c r="W844" s="166">
        <v>88</v>
      </c>
      <c r="X844" s="178" t="str">
        <f>CHOOSE(MATCH(W:W,{0,1,90,120,800000000}),"VACIO","90 y -","90-120","&gt;120","")</f>
        <v>90 y -</v>
      </c>
      <c r="Y844" s="130" t="s">
        <v>63</v>
      </c>
      <c r="Z844" s="130" t="s">
        <v>65</v>
      </c>
      <c r="AA844" s="130" t="s">
        <v>65</v>
      </c>
      <c r="AB844" s="130" t="s">
        <v>65</v>
      </c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78" t="str">
        <f>CHOOSE(MATCH(AM:AM,{0;1;100;800000000}),"VACIO","100 y -","100 y +","")</f>
        <v>VACIO</v>
      </c>
      <c r="AO844" s="130"/>
      <c r="AP844" s="130"/>
      <c r="AQ844" s="130"/>
      <c r="AR844" s="178" t="str">
        <f>CHOOSE(MATCH(AQ:AQ,{0,1,7,8,9,12,30}),"VACIO","7 y -","7-8","8-9","9-12","&gt;12","")</f>
        <v>VACIO</v>
      </c>
      <c r="AS844" s="130"/>
      <c r="AT844" s="178" t="str">
        <f>CHOOSE(MATCH(AS:AS,{0,0.1,30,80000000}),"VACIO","30 y -","30 y +","")</f>
        <v>VACIO</v>
      </c>
      <c r="AU844" s="130"/>
      <c r="AV844" s="130"/>
      <c r="AW844" s="178" t="str">
        <f>CHOOSE(MATCH(AV:AV,{0,0.1,30,80000000}),"VACIO","30 y -","30 y +","")</f>
        <v>VACIO</v>
      </c>
      <c r="AX844" s="130"/>
      <c r="AY844" s="178" t="str">
        <f ca="1">CHOOSE(MATCH(AX:AX,{0,1,15,30,45,60,80000000}),"VACIO","15 y -","15-29","30-44","45-59","60 y +","")</f>
        <v>VACIO</v>
      </c>
      <c r="AZ844" s="130"/>
      <c r="BA844" s="130"/>
      <c r="BB844" s="247" t="str">
        <f ca="1" t="shared" si="87"/>
        <v>No Vigente</v>
      </c>
      <c r="BD844" s="456">
        <v>43839</v>
      </c>
      <c r="BE844" s="130"/>
      <c r="BF844" s="251" t="str">
        <f ca="1" t="shared" si="88"/>
        <v>pasivo</v>
      </c>
      <c r="BG844" s="130"/>
    </row>
    <row r="845" s="129" customFormat="1" spans="1:59">
      <c r="A845" s="421" t="s">
        <v>2158</v>
      </c>
      <c r="B845" s="130" t="s">
        <v>2159</v>
      </c>
      <c r="C845" s="130">
        <v>7053</v>
      </c>
      <c r="D845" s="422">
        <v>24230</v>
      </c>
      <c r="E845" s="175">
        <f ca="1" t="shared" si="84"/>
        <v>43990</v>
      </c>
      <c r="F845" s="176">
        <f ca="1" t="shared" si="85"/>
        <v>19760</v>
      </c>
      <c r="G845" s="177">
        <f ca="1" t="shared" si="86"/>
        <v>54</v>
      </c>
      <c r="I845" s="130">
        <v>1</v>
      </c>
      <c r="J845" s="422">
        <v>43081</v>
      </c>
      <c r="K845" s="130" t="s">
        <v>59</v>
      </c>
      <c r="L845" s="130"/>
      <c r="M845" s="130" t="s">
        <v>124</v>
      </c>
      <c r="N845" s="130" t="s">
        <v>62</v>
      </c>
      <c r="O845" s="130" t="s">
        <v>62</v>
      </c>
      <c r="P845" s="130" t="s">
        <v>63</v>
      </c>
      <c r="Q845" s="130" t="s">
        <v>63</v>
      </c>
      <c r="R845" s="130">
        <v>68</v>
      </c>
      <c r="S845" s="444">
        <v>67</v>
      </c>
      <c r="T845" s="166" t="s">
        <v>85</v>
      </c>
      <c r="U845" s="130">
        <v>120</v>
      </c>
      <c r="V845" s="178" t="str">
        <f>CHOOSE(MATCH(U:U,{0,1,140,150,160,800000000}),"VACIO","140 y -","140-150","150-160","&gt;160","")</f>
        <v>140 y -</v>
      </c>
      <c r="W845" s="130">
        <v>76</v>
      </c>
      <c r="X845" s="178" t="str">
        <f>CHOOSE(MATCH(W:W,{0;1;90;120;800000000}),"VACIO","90 y -","90-120","&gt;120","")</f>
        <v>90 y -</v>
      </c>
      <c r="Y845" s="130" t="s">
        <v>63</v>
      </c>
      <c r="Z845" s="130" t="s">
        <v>63</v>
      </c>
      <c r="AA845" s="130" t="s">
        <v>63</v>
      </c>
      <c r="AB845" s="130" t="s">
        <v>63</v>
      </c>
      <c r="AC845" s="130" t="s">
        <v>72</v>
      </c>
      <c r="AD845" s="130" t="s">
        <v>74</v>
      </c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78" t="str">
        <f>CHOOSE(MATCH(AM:AM,{0,1,100,800000000}),"VACIO","100 y -","100 y +","")</f>
        <v>VACIO</v>
      </c>
      <c r="AO845" s="130"/>
      <c r="AP845" s="130"/>
      <c r="AQ845" s="130"/>
      <c r="AR845" s="178" t="str">
        <f>CHOOSE(MATCH(AQ:AQ,{0,1,7,8,9,12,30}),"VACIO","7 y -","7-8","8-9","9-12","&gt;12","")</f>
        <v>VACIO</v>
      </c>
      <c r="AS845" s="130"/>
      <c r="AT845" s="178" t="str">
        <f>CHOOSE(MATCH(AS:AS,{0,0.1,30,80000000}),"VACIO","30 y -","30 y +","")</f>
        <v>VACIO</v>
      </c>
      <c r="AU845" s="130"/>
      <c r="AV845" s="130"/>
      <c r="AW845" s="178" t="str">
        <f>CHOOSE(MATCH(AV:AV,{0,0.1,30,80000000}),"VACIO","30 y -","30 y +","")</f>
        <v>VACIO</v>
      </c>
      <c r="AX845" s="130"/>
      <c r="AY845" s="178" t="str">
        <f ca="1">CHOOSE(MATCH(AX:AX,{0,1,15,30,45,60,80000000}),"VACIO","15 y -","15-29","30-44","45-59","60 y +","")</f>
        <v>VACIO</v>
      </c>
      <c r="AZ845" s="130"/>
      <c r="BA845" s="130"/>
      <c r="BB845" s="247" t="str">
        <f ca="1" t="shared" si="87"/>
        <v>No Vigente</v>
      </c>
      <c r="BD845" s="456">
        <v>43843</v>
      </c>
      <c r="BE845" s="422">
        <v>43891</v>
      </c>
      <c r="BF845" s="251" t="str">
        <f ca="1" t="shared" si="88"/>
        <v>activo</v>
      </c>
      <c r="BG845" s="130"/>
    </row>
    <row r="846" s="129" customFormat="1" spans="1:59">
      <c r="A846" s="421" t="s">
        <v>2160</v>
      </c>
      <c r="B846" s="130" t="s">
        <v>2161</v>
      </c>
      <c r="C846" s="130">
        <v>7545</v>
      </c>
      <c r="D846" s="422">
        <v>21309</v>
      </c>
      <c r="E846" s="175">
        <f ca="1" t="shared" si="84"/>
        <v>43990</v>
      </c>
      <c r="F846" s="176">
        <f ca="1" t="shared" si="85"/>
        <v>22681</v>
      </c>
      <c r="G846" s="177">
        <f ca="1" t="shared" si="86"/>
        <v>62</v>
      </c>
      <c r="H846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46" s="130">
        <v>1</v>
      </c>
      <c r="J846" s="422">
        <v>42493</v>
      </c>
      <c r="K846" s="130" t="s">
        <v>59</v>
      </c>
      <c r="L846" s="130" t="s">
        <v>102</v>
      </c>
      <c r="M846" s="130"/>
      <c r="N846" s="130" t="s">
        <v>62</v>
      </c>
      <c r="O846" s="130" t="s">
        <v>62</v>
      </c>
      <c r="P846" s="130" t="s">
        <v>63</v>
      </c>
      <c r="Q846" s="130" t="s">
        <v>63</v>
      </c>
      <c r="R846" s="130">
        <v>77.5</v>
      </c>
      <c r="S846" s="444">
        <v>64.2</v>
      </c>
      <c r="T846" s="166" t="s">
        <v>85</v>
      </c>
      <c r="U846" s="130">
        <v>120</v>
      </c>
      <c r="V846" s="178" t="str">
        <f>CHOOSE(MATCH(U:U,{0,1,140,150,160,800000000}),"VACIO","140 y -","140-150","150-160","&gt;160","")</f>
        <v>140 y -</v>
      </c>
      <c r="W846" s="130">
        <v>86</v>
      </c>
      <c r="X846" s="178" t="str">
        <f>CHOOSE(MATCH(W:W,{0,1,90,120,800000000}),"VACIO","90 y -","90-120","&gt;120","")</f>
        <v>90 y -</v>
      </c>
      <c r="Y846" s="130" t="s">
        <v>63</v>
      </c>
      <c r="Z846" s="130" t="s">
        <v>65</v>
      </c>
      <c r="AA846" s="130" t="s">
        <v>65</v>
      </c>
      <c r="AB846" s="130" t="s">
        <v>63</v>
      </c>
      <c r="AC846" s="130" t="s">
        <v>72</v>
      </c>
      <c r="AD846" s="130" t="s">
        <v>73</v>
      </c>
      <c r="AE846" s="130"/>
      <c r="AF846" s="130"/>
      <c r="AG846" s="130"/>
      <c r="AH846" s="130"/>
      <c r="AI846" s="130"/>
      <c r="AJ846" s="130"/>
      <c r="AK846" s="422"/>
      <c r="AL846" s="130"/>
      <c r="AM846" s="130"/>
      <c r="AN846" s="178" t="str">
        <f>CHOOSE(MATCH(AM:AM,{0,1,100,800000000}),"VACIO","100 y -","100 y +","")</f>
        <v>VACIO</v>
      </c>
      <c r="AO846" s="130"/>
      <c r="AP846" s="130"/>
      <c r="AQ846" s="130"/>
      <c r="AR846" s="178" t="str">
        <f>CHOOSE(MATCH(AQ:AQ,{0,1,7,8,9,12,30}),"VACIO","7 y -","7-8","8-9","9-12","&gt;12","")</f>
        <v>VACIO</v>
      </c>
      <c r="AS846" s="130"/>
      <c r="AT846" s="178" t="str">
        <f>CHOOSE(MATCH(AS:AS,{0,0.1,30,80000000}),"VACIO","30 y -","30 y +","")</f>
        <v>VACIO</v>
      </c>
      <c r="AU846" s="130"/>
      <c r="AV846" s="130"/>
      <c r="AW846" s="178" t="str">
        <f>CHOOSE(MATCH(AV:AV,{0;0.1;30;80000000}),"VACIO","30 y -","30 y +","")</f>
        <v>VACIO</v>
      </c>
      <c r="AX846" s="130"/>
      <c r="AY846" s="178" t="str">
        <f ca="1">CHOOSE(MATCH(AX:AX,{0,1,15,30,45,60,80000000}),"VACIO","15 y -","15-29","30-44","45-59","60 y +","")</f>
        <v>VACIO</v>
      </c>
      <c r="AZ846" s="130"/>
      <c r="BA846" s="130"/>
      <c r="BB846" s="247" t="str">
        <f ca="1" t="shared" si="87"/>
        <v>No Vigente</v>
      </c>
      <c r="BD846" s="456">
        <v>43838</v>
      </c>
      <c r="BE846" s="422">
        <v>43952</v>
      </c>
      <c r="BF846" s="251" t="str">
        <f ca="1" t="shared" si="88"/>
        <v>activo</v>
      </c>
      <c r="BG846" s="130"/>
    </row>
    <row r="847" s="129" customFormat="1" spans="1:59">
      <c r="A847" s="421" t="s">
        <v>2162</v>
      </c>
      <c r="B847" s="130" t="s">
        <v>2163</v>
      </c>
      <c r="C847" s="130">
        <v>1799</v>
      </c>
      <c r="D847" s="422">
        <v>35878</v>
      </c>
      <c r="E847" s="175">
        <f ca="1" t="shared" si="84"/>
        <v>43990</v>
      </c>
      <c r="F847" s="176">
        <f ca="1" t="shared" si="85"/>
        <v>8112</v>
      </c>
      <c r="G847" s="177">
        <f ca="1" t="shared" si="86"/>
        <v>22</v>
      </c>
      <c r="H847" s="178" t="str">
        <f ca="1">CHOOSE(MATCH(F:F,{0;7305;9131;10957;12784;14610;16436;18262;20089;21915;23741;25567;27394;29220;41729}),"15-19","20-24","25-29","30-34","35-39","40-44","45-49","50-54","55-59","60-64","65-69","70-74","75-79","80 y +","")</f>
        <v>20-24</v>
      </c>
      <c r="I847" s="130">
        <v>1</v>
      </c>
      <c r="J847" s="422">
        <v>43844</v>
      </c>
      <c r="K847" s="130" t="s">
        <v>101</v>
      </c>
      <c r="L847" s="130" t="s">
        <v>60</v>
      </c>
      <c r="M847" s="130"/>
      <c r="N847" s="130" t="s">
        <v>62</v>
      </c>
      <c r="O847" s="130" t="s">
        <v>62</v>
      </c>
      <c r="P847" s="130" t="s">
        <v>63</v>
      </c>
      <c r="Q847" s="130" t="s">
        <v>63</v>
      </c>
      <c r="R847" s="130">
        <v>146</v>
      </c>
      <c r="S847" s="444">
        <v>141</v>
      </c>
      <c r="T847" s="166" t="s">
        <v>64</v>
      </c>
      <c r="U847" s="130">
        <v>146</v>
      </c>
      <c r="V847" s="178" t="str">
        <f>CHOOSE(MATCH(U:U,{0,1,140,150,160,800000000}),"VACIO","140 y -","140-150","150-160","&gt;160","")</f>
        <v>140-150</v>
      </c>
      <c r="W847" s="130">
        <v>86</v>
      </c>
      <c r="X847" s="178" t="str">
        <f>CHOOSE(MATCH(W:W,{0;1;90;120;800000000}),"VACIO","90 y -","90-120","&gt;120","")</f>
        <v>90 y -</v>
      </c>
      <c r="Y847" s="130" t="s">
        <v>63</v>
      </c>
      <c r="Z847" s="130" t="s">
        <v>65</v>
      </c>
      <c r="AA847" s="130" t="s">
        <v>65</v>
      </c>
      <c r="AB847" s="130" t="s">
        <v>65</v>
      </c>
      <c r="AC847" s="130"/>
      <c r="AD847" s="130"/>
      <c r="AE847" s="130"/>
      <c r="AF847" s="130"/>
      <c r="AG847" s="130" t="s">
        <v>63</v>
      </c>
      <c r="AH847" s="130"/>
      <c r="AI847" s="130"/>
      <c r="AJ847" s="130">
        <v>101</v>
      </c>
      <c r="AK847" s="422">
        <v>43837</v>
      </c>
      <c r="AL847" s="130">
        <v>183</v>
      </c>
      <c r="AM847" s="130"/>
      <c r="AN847" s="178" t="str">
        <f>CHOOSE(MATCH(AM:AM,{0,1,100,800000000}),"VACIO","100 y -","100 y +","")</f>
        <v>VACIO</v>
      </c>
      <c r="AO847" s="130"/>
      <c r="AP847" s="130"/>
      <c r="AQ847" s="130"/>
      <c r="AR847" s="178" t="str">
        <f>CHOOSE(MATCH(AQ:AQ,{0,1,7,8,9,12,30}),"VACIO","7 y -","7-8","8-9","9-12","&gt;12","")</f>
        <v>VACIO</v>
      </c>
      <c r="AS847" s="130"/>
      <c r="AT847" s="178" t="str">
        <f>CHOOSE(MATCH(AS:AS,{0,0.1,30,80000000}),"VACIO","30 y -","30 y +","")</f>
        <v>VACIO</v>
      </c>
      <c r="AU847" s="130"/>
      <c r="AV847" s="130"/>
      <c r="AW847" s="178" t="str">
        <f>CHOOSE(MATCH(AV:AV,{0,0.1,30,80000000}),"VACIO","30 y -","30 y +","")</f>
        <v>VACIO</v>
      </c>
      <c r="AX847" s="130"/>
      <c r="AY847" s="178" t="str">
        <f ca="1">CHOOSE(MATCH(AX:AX,{0,1,15,30,45,60,80000000}),"VACIO","15 y -","15-29","30-44","45-59","60 y +","")</f>
        <v>VACIO</v>
      </c>
      <c r="AZ847" s="130"/>
      <c r="BA847" s="130"/>
      <c r="BB847" s="247" t="str">
        <f ca="1" t="shared" si="87"/>
        <v>No Vigente</v>
      </c>
      <c r="BD847" s="456">
        <v>43895</v>
      </c>
      <c r="BE847" s="422">
        <v>43922</v>
      </c>
      <c r="BF847" s="251" t="str">
        <f ca="1" t="shared" si="88"/>
        <v>activo</v>
      </c>
      <c r="BG847" s="130"/>
    </row>
    <row r="848" s="129" customFormat="1" spans="1:59">
      <c r="A848" s="421" t="s">
        <v>2164</v>
      </c>
      <c r="B848" s="130" t="s">
        <v>2165</v>
      </c>
      <c r="C848" s="130">
        <v>571</v>
      </c>
      <c r="D848" s="422">
        <v>20699</v>
      </c>
      <c r="E848" s="175">
        <f ca="1" t="shared" si="84"/>
        <v>43990</v>
      </c>
      <c r="F848" s="176">
        <f ca="1" t="shared" si="85"/>
        <v>23291</v>
      </c>
      <c r="G848" s="177">
        <f ca="1" t="shared" si="86"/>
        <v>63</v>
      </c>
      <c r="H848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48" s="130">
        <v>1</v>
      </c>
      <c r="J848" s="422">
        <v>43845</v>
      </c>
      <c r="K848" s="130" t="s">
        <v>101</v>
      </c>
      <c r="L848" s="130" t="s">
        <v>60</v>
      </c>
      <c r="M848" s="130"/>
      <c r="N848" s="130" t="s">
        <v>62</v>
      </c>
      <c r="O848" s="130" t="s">
        <v>62</v>
      </c>
      <c r="P848" s="130" t="s">
        <v>63</v>
      </c>
      <c r="Q848" s="130" t="s">
        <v>65</v>
      </c>
      <c r="R848" s="130">
        <v>78</v>
      </c>
      <c r="S848" s="444">
        <v>78</v>
      </c>
      <c r="T848" s="166" t="s">
        <v>64</v>
      </c>
      <c r="U848" s="130">
        <v>150</v>
      </c>
      <c r="V848" s="178" t="str">
        <f>CHOOSE(MATCH(U:U,{0,1,140,150,160,800000000}),"VACIO","140 y -","140-150","150-160","&gt;160","")</f>
        <v>150-160</v>
      </c>
      <c r="W848" s="130">
        <v>92</v>
      </c>
      <c r="X848" s="178" t="str">
        <f>CHOOSE(MATCH(W:W,{0,1,90,120,800000000}),"VACIO","90 y -","90-120","&gt;120","")</f>
        <v>90-120</v>
      </c>
      <c r="Y848" s="130" t="s">
        <v>63</v>
      </c>
      <c r="Z848" s="130" t="s">
        <v>65</v>
      </c>
      <c r="AA848" s="130" t="s">
        <v>65</v>
      </c>
      <c r="AB848" s="130" t="s">
        <v>65</v>
      </c>
      <c r="AC848" s="130" t="s">
        <v>72</v>
      </c>
      <c r="AD848" s="130" t="s">
        <v>73</v>
      </c>
      <c r="AE848" s="130"/>
      <c r="AF848" s="130"/>
      <c r="AG848" s="130" t="s">
        <v>63</v>
      </c>
      <c r="AH848" s="130"/>
      <c r="AI848" s="130"/>
      <c r="AJ848" s="130"/>
      <c r="AK848" s="130"/>
      <c r="AL848" s="130"/>
      <c r="AM848" s="130"/>
      <c r="AN848" s="178" t="str">
        <f>CHOOSE(MATCH(AM:AM,{0,1,100,800000000}),"VACIO","100 y -","100 y +","")</f>
        <v>VACIO</v>
      </c>
      <c r="AO848" s="130"/>
      <c r="AP848" s="130"/>
      <c r="AQ848" s="130"/>
      <c r="AR848" s="178" t="str">
        <f>CHOOSE(MATCH(AQ:AQ,{0,1,7,8,9,12,30}),"VACIO","7 y -","7-8","8-9","9-12","&gt;12","")</f>
        <v>VACIO</v>
      </c>
      <c r="AS848" s="130"/>
      <c r="AT848" s="178" t="str">
        <f>CHOOSE(MATCH(AS:AS,{0;0.1;30;80000000}),"VACIO","30 y -","30 y +","")</f>
        <v>VACIO</v>
      </c>
      <c r="AU848" s="130"/>
      <c r="AV848" s="130"/>
      <c r="AW848" s="178" t="str">
        <f>CHOOSE(MATCH(AV:AV,{0;0.1;30;80000000}),"VACIO","30 y -","30 y +","")</f>
        <v>VACIO</v>
      </c>
      <c r="AX848" s="130"/>
      <c r="AY848" s="178" t="str">
        <f ca="1">CHOOSE(MATCH(AX:AX,{0;1;15;30;45;60;80000000}),"VACIO","15 y -","15-29","30-44","45-59","60 y +","")</f>
        <v>VACIO</v>
      </c>
      <c r="AZ848" s="130"/>
      <c r="BA848" s="130"/>
      <c r="BB848" s="247" t="str">
        <f ca="1" t="shared" si="87"/>
        <v>No Vigente</v>
      </c>
      <c r="BD848" s="456">
        <v>43845</v>
      </c>
      <c r="BE848" s="422">
        <v>43891</v>
      </c>
      <c r="BF848" s="251" t="str">
        <f ca="1" t="shared" si="88"/>
        <v>activo</v>
      </c>
      <c r="BG848" s="130"/>
    </row>
    <row r="849" s="129" customFormat="1" spans="1:59">
      <c r="A849" s="421" t="s">
        <v>2166</v>
      </c>
      <c r="B849" s="130" t="s">
        <v>2167</v>
      </c>
      <c r="C849" s="130">
        <v>7639</v>
      </c>
      <c r="D849" s="422">
        <v>19156</v>
      </c>
      <c r="E849" s="175">
        <f ca="1" t="shared" si="84"/>
        <v>43990</v>
      </c>
      <c r="F849" s="176">
        <f ca="1" t="shared" si="85"/>
        <v>24834</v>
      </c>
      <c r="G849" s="177">
        <f ca="1" t="shared" si="86"/>
        <v>67</v>
      </c>
      <c r="H849" s="17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49" s="130">
        <v>1</v>
      </c>
      <c r="J849" s="422">
        <v>43846</v>
      </c>
      <c r="K849" s="130" t="s">
        <v>101</v>
      </c>
      <c r="L849" s="130" t="s">
        <v>60</v>
      </c>
      <c r="M849" s="130"/>
      <c r="N849" s="130" t="s">
        <v>62</v>
      </c>
      <c r="O849" s="130" t="s">
        <v>62</v>
      </c>
      <c r="P849" s="130" t="s">
        <v>63</v>
      </c>
      <c r="Q849" s="130" t="s">
        <v>63</v>
      </c>
      <c r="R849" s="130">
        <v>87.4</v>
      </c>
      <c r="S849" s="444">
        <v>87.4</v>
      </c>
      <c r="T849" s="166" t="s">
        <v>64</v>
      </c>
      <c r="U849" s="130">
        <v>128</v>
      </c>
      <c r="V849" s="178" t="str">
        <f>CHOOSE(MATCH(U:U,{0,1,140,150,160,800000000}),"VACIO","140 y -","140-150","150-160","&gt;160","")</f>
        <v>140 y -</v>
      </c>
      <c r="W849" s="130">
        <v>86</v>
      </c>
      <c r="X849" s="178" t="str">
        <f>CHOOSE(MATCH(W:W,{0,1,90,120,800000000}),"VACIO","90 y -","90-120","&gt;120","")</f>
        <v>90 y -</v>
      </c>
      <c r="Y849" s="130" t="s">
        <v>63</v>
      </c>
      <c r="Z849" s="130" t="s">
        <v>65</v>
      </c>
      <c r="AA849" s="130" t="s">
        <v>63</v>
      </c>
      <c r="AB849" s="130" t="s">
        <v>65</v>
      </c>
      <c r="AC849" s="130"/>
      <c r="AD849" s="130"/>
      <c r="AE849" s="130"/>
      <c r="AF849" s="130"/>
      <c r="AG849" s="130" t="s">
        <v>63</v>
      </c>
      <c r="AH849" s="130"/>
      <c r="AI849" s="130"/>
      <c r="AJ849" s="130">
        <v>100</v>
      </c>
      <c r="AK849" s="422">
        <v>43704</v>
      </c>
      <c r="AL849" s="130">
        <v>220</v>
      </c>
      <c r="AM849" s="130">
        <v>132</v>
      </c>
      <c r="AN849" s="178" t="str">
        <f>CHOOSE(MATCH(AM:AM,{0,1,100,800000000}),"VACIO","100 y -","100 y +","")</f>
        <v>100 y +</v>
      </c>
      <c r="AO849" s="130">
        <v>36</v>
      </c>
      <c r="AP849" s="130">
        <v>260</v>
      </c>
      <c r="AQ849" s="130"/>
      <c r="AR849" s="178" t="str">
        <f>CHOOSE(MATCH(AQ:AQ,{0,1,7,8,9,12,30}),"VACIO","7 y -","7-8","8-9","9-12","&gt;12","")</f>
        <v>VACIO</v>
      </c>
      <c r="AS849" s="130">
        <v>8</v>
      </c>
      <c r="AT849" s="178" t="str">
        <f>CHOOSE(MATCH(AS:AS,{0,0.1,30,80000000}),"VACIO","30 y -","30 y +","")</f>
        <v>30 y -</v>
      </c>
      <c r="AU849" s="130">
        <v>1</v>
      </c>
      <c r="AV849" s="130"/>
      <c r="AW849" s="178" t="str">
        <f>CHOOSE(MATCH(AV:AV,{0,0.1,30,80000000}),"VACIO","30 y -","30 y +","")</f>
        <v>VACIO</v>
      </c>
      <c r="AX849" s="130">
        <v>58</v>
      </c>
      <c r="AY849" s="178" t="str">
        <f ca="1">CHOOSE(MATCH(AX:AX,{0;1;15;30;45;60;80000000}),"VACIO","15 y -","15-29","30-44","45-59","60 y +","")</f>
        <v>45-59</v>
      </c>
      <c r="AZ849" s="130"/>
      <c r="BA849" s="130"/>
      <c r="BB849" s="247" t="str">
        <f ca="1" t="shared" si="87"/>
        <v>No Vigente</v>
      </c>
      <c r="BD849" s="456">
        <v>43846</v>
      </c>
      <c r="BE849" s="422">
        <v>43922</v>
      </c>
      <c r="BF849" s="251" t="str">
        <f ca="1" t="shared" si="88"/>
        <v>activo</v>
      </c>
      <c r="BG849" s="130"/>
    </row>
    <row r="850" s="129" customFormat="1" spans="1:59">
      <c r="A850" s="421" t="s">
        <v>2168</v>
      </c>
      <c r="B850" s="130" t="s">
        <v>2169</v>
      </c>
      <c r="C850" s="130">
        <v>7118</v>
      </c>
      <c r="D850" s="422">
        <v>20992</v>
      </c>
      <c r="E850" s="175">
        <f ca="1" t="shared" si="84"/>
        <v>43990</v>
      </c>
      <c r="F850" s="176">
        <f ca="1" t="shared" si="85"/>
        <v>22998</v>
      </c>
      <c r="G850" s="177">
        <f ca="1" t="shared" si="86"/>
        <v>62</v>
      </c>
      <c r="H850" s="17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50" s="130">
        <v>1</v>
      </c>
      <c r="J850" s="422">
        <v>43851</v>
      </c>
      <c r="K850" s="130" t="s">
        <v>59</v>
      </c>
      <c r="L850" s="130" t="s">
        <v>2040</v>
      </c>
      <c r="M850" s="130"/>
      <c r="N850" s="130" t="s">
        <v>62</v>
      </c>
      <c r="O850" s="130" t="s">
        <v>62</v>
      </c>
      <c r="P850" s="130" t="s">
        <v>63</v>
      </c>
      <c r="Q850" s="130" t="s">
        <v>63</v>
      </c>
      <c r="R850" s="130">
        <v>55.6</v>
      </c>
      <c r="S850" s="444">
        <v>55.6</v>
      </c>
      <c r="T850" s="166" t="s">
        <v>76</v>
      </c>
      <c r="U850" s="130">
        <v>120</v>
      </c>
      <c r="V850" s="178" t="str">
        <f>CHOOSE(MATCH(U:U,{0,1,140,150,160,800000000}),"VACIO","140 y -","140-150","150-160","&gt;160","")</f>
        <v>140 y -</v>
      </c>
      <c r="W850" s="130">
        <v>76</v>
      </c>
      <c r="X850" s="178" t="str">
        <f>CHOOSE(MATCH(W:W,{0,1,90,120,800000000}),"VACIO","90 y -","90-120","&gt;120","")</f>
        <v>90 y -</v>
      </c>
      <c r="Y850" s="130" t="s">
        <v>63</v>
      </c>
      <c r="Z850" s="130" t="s">
        <v>63</v>
      </c>
      <c r="AA850" s="130" t="s">
        <v>63</v>
      </c>
      <c r="AB850" s="130" t="s">
        <v>63</v>
      </c>
      <c r="AC850" s="130"/>
      <c r="AD850" s="130"/>
      <c r="AE850" s="130"/>
      <c r="AF850" s="130"/>
      <c r="AG850" s="130"/>
      <c r="AH850" s="130"/>
      <c r="AI850" s="130"/>
      <c r="AJ850" s="130">
        <v>94</v>
      </c>
      <c r="AK850" s="422">
        <v>43811</v>
      </c>
      <c r="AL850" s="130">
        <v>270</v>
      </c>
      <c r="AM850" s="130">
        <v>179</v>
      </c>
      <c r="AN850" s="178" t="str">
        <f>CHOOSE(MATCH(AM:AM,{0,1,100,800000000}),"VACIO","100 y -","100 y +","")</f>
        <v>100 y +</v>
      </c>
      <c r="AO850" s="130">
        <v>76</v>
      </c>
      <c r="AP850" s="130"/>
      <c r="AQ850" s="130"/>
      <c r="AR850" s="178" t="str">
        <f>CHOOSE(MATCH(AQ:AQ,{0,1,7,8,9,12,30}),"VACIO","7 y -","7-8","8-9","9-12","&gt;12","")</f>
        <v>VACIO</v>
      </c>
      <c r="AS850" s="130"/>
      <c r="AT850" s="178" t="str">
        <f>CHOOSE(MATCH(AS:AS,{0,0.1,30,80000000}),"VACIO","30 y -","30 y +","")</f>
        <v>VACIO</v>
      </c>
      <c r="AU850" s="130"/>
      <c r="AV850" s="130"/>
      <c r="AW850" s="178" t="str">
        <f>CHOOSE(MATCH(AV:AV,{0,0.1,30,80000000}),"VACIO","30 y -","30 y +","")</f>
        <v>VACIO</v>
      </c>
      <c r="AX850" s="130"/>
      <c r="AY850" s="178" t="str">
        <f ca="1">CHOOSE(MATCH(AX:AX,{0,1,15,30,45,60,80000000}),"VACIO","15 y -","15-29","30-44","45-59","60 y +","")</f>
        <v>VACIO</v>
      </c>
      <c r="AZ850" s="130"/>
      <c r="BA850" s="130"/>
      <c r="BB850" s="247" t="str">
        <f ca="1" t="shared" si="87"/>
        <v>No Vigente</v>
      </c>
      <c r="BD850" s="456">
        <v>43851</v>
      </c>
      <c r="BE850" s="422">
        <v>43922</v>
      </c>
      <c r="BF850" s="251" t="str">
        <f ca="1" t="shared" si="88"/>
        <v>activo</v>
      </c>
      <c r="BG850" s="130"/>
    </row>
    <row r="851" s="129" customFormat="1" spans="1:59">
      <c r="A851" s="421" t="s">
        <v>2170</v>
      </c>
      <c r="B851" s="130" t="s">
        <v>2171</v>
      </c>
      <c r="C851" s="130">
        <v>6885</v>
      </c>
      <c r="D851" s="422">
        <v>13268</v>
      </c>
      <c r="E851" s="175">
        <f ca="1" t="shared" si="84"/>
        <v>43990</v>
      </c>
      <c r="F851" s="176">
        <f ca="1" t="shared" si="85"/>
        <v>30722</v>
      </c>
      <c r="G851" s="177">
        <f ca="1" t="shared" si="86"/>
        <v>84</v>
      </c>
      <c r="H851" s="178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851" s="130">
        <v>1</v>
      </c>
      <c r="J851" s="422">
        <v>43853</v>
      </c>
      <c r="K851" s="130" t="s">
        <v>59</v>
      </c>
      <c r="L851" s="130" t="s">
        <v>60</v>
      </c>
      <c r="M851" s="130" t="s">
        <v>411</v>
      </c>
      <c r="N851" s="130" t="s">
        <v>62</v>
      </c>
      <c r="O851" s="130" t="s">
        <v>62</v>
      </c>
      <c r="P851" s="130" t="s">
        <v>63</v>
      </c>
      <c r="Q851" s="130" t="s">
        <v>63</v>
      </c>
      <c r="R851" s="130">
        <v>47</v>
      </c>
      <c r="S851" s="444">
        <v>74</v>
      </c>
      <c r="T851" s="166" t="s">
        <v>76</v>
      </c>
      <c r="U851" s="130">
        <v>150</v>
      </c>
      <c r="V851" s="178" t="str">
        <f>CHOOSE(MATCH(U:U,{0,1,140,150,160,800000000}),"VACIO","140 y -","140-150","150-160","&gt;160","")</f>
        <v>150-160</v>
      </c>
      <c r="W851" s="130">
        <v>90</v>
      </c>
      <c r="X851" s="178" t="str">
        <f>CHOOSE(MATCH(W:W,{0,1,90,120,800000000}),"VACIO","90 y -","90-120","&gt;120","")</f>
        <v>90-120</v>
      </c>
      <c r="Y851" s="130" t="s">
        <v>63</v>
      </c>
      <c r="Z851" s="130" t="s">
        <v>65</v>
      </c>
      <c r="AA851" s="130" t="s">
        <v>63</v>
      </c>
      <c r="AB851" s="130" t="s">
        <v>63</v>
      </c>
      <c r="AC851" s="130"/>
      <c r="AD851" s="130"/>
      <c r="AE851" s="422">
        <v>43860</v>
      </c>
      <c r="AF851" s="422" t="s">
        <v>450</v>
      </c>
      <c r="AG851" s="130" t="s">
        <v>63</v>
      </c>
      <c r="AH851" s="130" t="s">
        <v>936</v>
      </c>
      <c r="AI851" s="422">
        <v>43881</v>
      </c>
      <c r="AJ851" s="130">
        <v>129</v>
      </c>
      <c r="AK851" s="422">
        <v>43839</v>
      </c>
      <c r="AL851" s="130"/>
      <c r="AM851" s="130"/>
      <c r="AN851" s="178" t="str">
        <f>CHOOSE(MATCH(AM:AM,{0,1,100,800000000}),"VACIO","100 y -","100 y +","")</f>
        <v>VACIO</v>
      </c>
      <c r="AO851" s="130"/>
      <c r="AP851" s="130"/>
      <c r="AQ851" s="130">
        <v>11.2</v>
      </c>
      <c r="AR851" s="178" t="str">
        <f>CHOOSE(MATCH(AQ:AQ,{0,1,7,8,9,12,30}),"VACIO","7 y -","7-8","8-9","9-12","&gt;12","")</f>
        <v>9-12</v>
      </c>
      <c r="AS851" s="130"/>
      <c r="AT851" s="178" t="str">
        <f>CHOOSE(MATCH(AS:AS,{0,0.1,30,80000000}),"VACIO","30 y -","30 y +","")</f>
        <v>VACIO</v>
      </c>
      <c r="AU851" s="130"/>
      <c r="AV851" s="130"/>
      <c r="AW851" s="178" t="str">
        <f>CHOOSE(MATCH(AV:AV,{0,0.1,30,80000000}),"VACIO","30 y -","30 y +","")</f>
        <v>VACIO</v>
      </c>
      <c r="AX851" s="130"/>
      <c r="AY851" s="178" t="str">
        <f ca="1">CHOOSE(MATCH(AX:AX,{0,1,15,30,45,60,80000000}),"VACIO","15 y -","15-29","30-44","45-59","60 y +","")</f>
        <v>VACIO</v>
      </c>
      <c r="AZ851" s="130"/>
      <c r="BA851" s="130"/>
      <c r="BB851" s="247" t="str">
        <f ca="1" t="shared" si="87"/>
        <v>No Vigente</v>
      </c>
      <c r="BD851" s="456">
        <v>43861</v>
      </c>
      <c r="BE851" s="422">
        <v>43983</v>
      </c>
      <c r="BF851" s="251" t="str">
        <f ca="1" t="shared" si="88"/>
        <v>activo</v>
      </c>
      <c r="BG851" s="130" t="s">
        <v>2172</v>
      </c>
    </row>
    <row r="852" s="129" customFormat="1" spans="1:59">
      <c r="A852" s="421" t="s">
        <v>2173</v>
      </c>
      <c r="B852" s="130" t="s">
        <v>2174</v>
      </c>
      <c r="C852" s="130">
        <v>4523</v>
      </c>
      <c r="D852" s="422">
        <v>23643</v>
      </c>
      <c r="E852" s="175">
        <f ca="1" t="shared" si="84"/>
        <v>43990</v>
      </c>
      <c r="F852" s="176">
        <f ca="1" t="shared" si="85"/>
        <v>20347</v>
      </c>
      <c r="G852" s="177">
        <f ca="1" t="shared" si="86"/>
        <v>55</v>
      </c>
      <c r="H852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52" s="130">
        <v>1</v>
      </c>
      <c r="J852" s="422">
        <v>43848</v>
      </c>
      <c r="K852" s="130" t="s">
        <v>101</v>
      </c>
      <c r="L852" s="130" t="s">
        <v>70</v>
      </c>
      <c r="M852" s="130" t="s">
        <v>149</v>
      </c>
      <c r="N852" s="130" t="s">
        <v>62</v>
      </c>
      <c r="O852" s="130" t="s">
        <v>62</v>
      </c>
      <c r="P852" s="130" t="s">
        <v>63</v>
      </c>
      <c r="Q852" s="130" t="s">
        <v>63</v>
      </c>
      <c r="R852" s="130">
        <v>103</v>
      </c>
      <c r="S852" s="444">
        <v>98.9</v>
      </c>
      <c r="T852" s="166" t="s">
        <v>64</v>
      </c>
      <c r="U852" s="130">
        <v>130</v>
      </c>
      <c r="V852" s="178" t="str">
        <f>CHOOSE(MATCH(U:U,{0,1,140,150,160,800000000}),"VACIO","140 y -","140-150","150-160","&gt;160","")</f>
        <v>140 y -</v>
      </c>
      <c r="W852" s="130">
        <v>88</v>
      </c>
      <c r="X852" s="178" t="str">
        <f>CHOOSE(MATCH(W:W,{0,1,90,120,800000000}),"VACIO","90 y -","90-120","&gt;120","")</f>
        <v>90 y -</v>
      </c>
      <c r="Y852" s="130" t="s">
        <v>63</v>
      </c>
      <c r="Z852" s="130" t="s">
        <v>63</v>
      </c>
      <c r="AA852" s="130" t="s">
        <v>65</v>
      </c>
      <c r="AB852" s="130" t="s">
        <v>65</v>
      </c>
      <c r="AC852" s="130" t="s">
        <v>66</v>
      </c>
      <c r="AD852" s="130" t="s">
        <v>73</v>
      </c>
      <c r="AE852" s="422">
        <v>43848</v>
      </c>
      <c r="AF852" s="197" t="s">
        <v>74</v>
      </c>
      <c r="AG852" s="130" t="s">
        <v>63</v>
      </c>
      <c r="AH852" s="130"/>
      <c r="AI852" s="130"/>
      <c r="AJ852" s="130">
        <v>476</v>
      </c>
      <c r="AK852" s="422">
        <v>43848</v>
      </c>
      <c r="AL852" s="130">
        <v>227</v>
      </c>
      <c r="AM852" s="130">
        <v>136</v>
      </c>
      <c r="AN852" s="178" t="str">
        <f>CHOOSE(MATCH(AM:AM,{0,1,100,800000000}),"VACIO","100 y -","100 y +","")</f>
        <v>100 y +</v>
      </c>
      <c r="AO852" s="130">
        <v>328</v>
      </c>
      <c r="AP852" s="130">
        <v>291</v>
      </c>
      <c r="AQ852" s="130">
        <v>16</v>
      </c>
      <c r="AR852" s="178" t="str">
        <f>CHOOSE(MATCH(AQ:AQ,{0,1,7,8,9,12,30}),"VACIO","7 y -","7-8","8-9","9-12","&gt;12","")</f>
        <v>&gt;12</v>
      </c>
      <c r="AS852" s="130">
        <v>21.7</v>
      </c>
      <c r="AT852" s="178" t="str">
        <f>CHOOSE(MATCH(AS:AS,{0,0.1,30,80000000}),"VACIO","30 y -","30 y +","")</f>
        <v>30 y -</v>
      </c>
      <c r="AU852" s="130">
        <v>1.9</v>
      </c>
      <c r="AV852" s="130">
        <v>0.064</v>
      </c>
      <c r="AW852" s="178" t="str">
        <f>CHOOSE(MATCH(AV:AV,{0,0.1,30,80000000}),"VACIO","30 y -","30 y +","")</f>
        <v>VACIO</v>
      </c>
      <c r="AX852" s="130">
        <v>83</v>
      </c>
      <c r="AY852" s="178" t="str">
        <f ca="1">CHOOSE(MATCH(AX:AX,{0,1,15,30,45,60,80000000}),"VACIO","15 y -","15-29","30-44","45-59","60 y +","")</f>
        <v>60 y +</v>
      </c>
      <c r="AZ852" s="130"/>
      <c r="BA852" s="130"/>
      <c r="BB852" s="247" t="str">
        <f ca="1" t="shared" si="87"/>
        <v>No Vigente</v>
      </c>
      <c r="BD852" s="456">
        <v>43875</v>
      </c>
      <c r="BE852" s="422">
        <v>43891</v>
      </c>
      <c r="BF852" s="251" t="str">
        <f ca="1" t="shared" si="88"/>
        <v>activo</v>
      </c>
      <c r="BG852" s="130"/>
    </row>
    <row r="853" s="129" customFormat="1" spans="1:59">
      <c r="A853" s="421" t="s">
        <v>2175</v>
      </c>
      <c r="B853" s="130" t="s">
        <v>2176</v>
      </c>
      <c r="C853" s="130">
        <v>7449</v>
      </c>
      <c r="D853" s="423">
        <v>18358</v>
      </c>
      <c r="E853" s="175">
        <f ca="1" t="shared" si="84"/>
        <v>43990</v>
      </c>
      <c r="F853" s="176">
        <f ca="1" t="shared" si="85"/>
        <v>25632</v>
      </c>
      <c r="G853" s="177">
        <v>1950</v>
      </c>
      <c r="H853" s="17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53" s="130">
        <v>1</v>
      </c>
      <c r="J853" s="422">
        <v>43854</v>
      </c>
      <c r="K853" s="130" t="s">
        <v>101</v>
      </c>
      <c r="L853" s="130" t="s">
        <v>70</v>
      </c>
      <c r="M853" s="130"/>
      <c r="N853" s="130" t="s">
        <v>62</v>
      </c>
      <c r="O853" s="130" t="s">
        <v>62</v>
      </c>
      <c r="P853" s="130" t="s">
        <v>63</v>
      </c>
      <c r="Q853" s="130" t="s">
        <v>63</v>
      </c>
      <c r="R853" s="130">
        <v>73.5</v>
      </c>
      <c r="S853" s="444">
        <v>73.4</v>
      </c>
      <c r="T853" s="166" t="s">
        <v>64</v>
      </c>
      <c r="U853" s="130">
        <v>132</v>
      </c>
      <c r="V853" s="178" t="str">
        <f>CHOOSE(MATCH(U:U,{0,1,140,150,160,800000000}),"VACIO","140 y -","140-150","150-160","&gt;160","")</f>
        <v>140 y -</v>
      </c>
      <c r="W853" s="130">
        <v>76</v>
      </c>
      <c r="X853" s="178" t="str">
        <f>CHOOSE(MATCH(W:W,{0,1,90,120,800000000}),"VACIO","90 y -","90-120","&gt;120","")</f>
        <v>90 y -</v>
      </c>
      <c r="Y853" s="130" t="s">
        <v>63</v>
      </c>
      <c r="Z853" s="130" t="s">
        <v>63</v>
      </c>
      <c r="AA853" s="130" t="s">
        <v>63</v>
      </c>
      <c r="AB853" s="130" t="s">
        <v>63</v>
      </c>
      <c r="AC853" s="130" t="s">
        <v>72</v>
      </c>
      <c r="AD853" s="130" t="s">
        <v>73</v>
      </c>
      <c r="AE853" s="422">
        <v>43854</v>
      </c>
      <c r="AF853" s="197" t="s">
        <v>74</v>
      </c>
      <c r="AG853" s="130" t="s">
        <v>63</v>
      </c>
      <c r="AH853" s="130"/>
      <c r="AI853" s="130"/>
      <c r="AJ853" s="130">
        <v>134</v>
      </c>
      <c r="AK853" s="422">
        <v>43838</v>
      </c>
      <c r="AL853" s="130">
        <v>147</v>
      </c>
      <c r="AM853" s="130">
        <v>73</v>
      </c>
      <c r="AN853" s="178" t="str">
        <f>CHOOSE(MATCH(AM:AM,{0,1,100,800000000}),"VACIO","100 y -","100 y +","")</f>
        <v>100 y -</v>
      </c>
      <c r="AO853" s="130">
        <v>44</v>
      </c>
      <c r="AP853" s="130">
        <v>117</v>
      </c>
      <c r="AQ853" s="130"/>
      <c r="AR853" s="178" t="str">
        <f>CHOOSE(MATCH(AQ:AQ,{0,1,7,8,9,12,30}),"VACIO","7 y -","7-8","8-9","9-12","&gt;12","")</f>
        <v>VACIO</v>
      </c>
      <c r="AS853" s="130"/>
      <c r="AT853" s="178" t="str">
        <f>CHOOSE(MATCH(AS:AS,{0,0.1,30,80000000}),"VACIO","30 y -","30 y +","")</f>
        <v>VACIO</v>
      </c>
      <c r="AU853" s="130">
        <v>0.58</v>
      </c>
      <c r="AV853" s="130"/>
      <c r="AW853" s="178" t="str">
        <f>CHOOSE(MATCH(AV:AV,{0,0.1,30,80000000}),"VACIO","30 y -","30 y +","")</f>
        <v>VACIO</v>
      </c>
      <c r="AX853" s="130">
        <v>99</v>
      </c>
      <c r="AY853" s="178" t="str">
        <f ca="1">CHOOSE(MATCH(AX:AX,{0,1,15,30,45,60,80000000}),"VACIO","15 y -","15-29","30-44","45-59","60 y +","")</f>
        <v>60 y +</v>
      </c>
      <c r="AZ853" s="130"/>
      <c r="BA853" s="130"/>
      <c r="BB853" s="247" t="str">
        <f ca="1" t="shared" si="87"/>
        <v>No Vigente</v>
      </c>
      <c r="BD853" s="456">
        <v>43893</v>
      </c>
      <c r="BE853" s="422">
        <v>44013</v>
      </c>
      <c r="BF853" s="251" t="str">
        <f ca="1" t="shared" si="88"/>
        <v>activo</v>
      </c>
      <c r="BG853" s="130"/>
    </row>
    <row r="854" s="129" customFormat="1" spans="1:59">
      <c r="A854" s="421" t="s">
        <v>2177</v>
      </c>
      <c r="B854" s="130" t="s">
        <v>2178</v>
      </c>
      <c r="C854" s="130">
        <v>7299</v>
      </c>
      <c r="D854" s="422">
        <v>23420</v>
      </c>
      <c r="E854" s="175">
        <f ca="1" t="shared" si="84"/>
        <v>43990</v>
      </c>
      <c r="F854" s="176">
        <f ca="1" t="shared" si="85"/>
        <v>20570</v>
      </c>
      <c r="G854" s="177">
        <f ca="1" t="shared" ref="G854:G885" si="89">IF(MONTH(E:E)=MONTH(D854),IF(DAY(E:E)&lt;DAY(D854),YEAR(E:E)-YEAR(D854)-1,YEAR(E:E)-YEAR(D854)),IF(MONTH(E:E)&gt;MONTH(D854),YEAR(E:E)-YEAR(D854),YEAR(E:E)-YEAR(D854)-1))</f>
        <v>56</v>
      </c>
      <c r="H854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54" s="130">
        <v>1</v>
      </c>
      <c r="J854" s="422">
        <v>43857</v>
      </c>
      <c r="K854" s="130" t="s">
        <v>101</v>
      </c>
      <c r="L854" s="130" t="s">
        <v>2040</v>
      </c>
      <c r="M854" s="130"/>
      <c r="N854" s="130" t="s">
        <v>62</v>
      </c>
      <c r="O854" s="130" t="s">
        <v>62</v>
      </c>
      <c r="P854" s="130" t="s">
        <v>63</v>
      </c>
      <c r="Q854" s="130" t="s">
        <v>63</v>
      </c>
      <c r="R854" s="130">
        <v>60</v>
      </c>
      <c r="S854" s="444">
        <v>60</v>
      </c>
      <c r="T854" s="166" t="s">
        <v>85</v>
      </c>
      <c r="U854" s="130">
        <v>122</v>
      </c>
      <c r="V854" s="178" t="str">
        <f>CHOOSE(MATCH(U:U,{0,1,140,150,160,800000000}),"VACIO","140 y -","140-150","150-160","&gt;160","")</f>
        <v>140 y -</v>
      </c>
      <c r="W854" s="130">
        <v>70</v>
      </c>
      <c r="X854" s="178" t="str">
        <f>CHOOSE(MATCH(W:W,{0,1,90,120,800000000}),"VACIO","90 y -","90-120","&gt;120","")</f>
        <v>90 y -</v>
      </c>
      <c r="Y854" s="130" t="s">
        <v>63</v>
      </c>
      <c r="Z854" s="130" t="s">
        <v>63</v>
      </c>
      <c r="AA854" s="130" t="s">
        <v>63</v>
      </c>
      <c r="AB854" s="130" t="s">
        <v>63</v>
      </c>
      <c r="AC854" s="130" t="s">
        <v>66</v>
      </c>
      <c r="AD854" s="130" t="s">
        <v>73</v>
      </c>
      <c r="AE854" s="130"/>
      <c r="AF854" s="130"/>
      <c r="AG854" s="130" t="s">
        <v>63</v>
      </c>
      <c r="AH854" s="130"/>
      <c r="AI854" s="130"/>
      <c r="AJ854" s="130">
        <v>98</v>
      </c>
      <c r="AK854" s="422">
        <v>43538</v>
      </c>
      <c r="AL854" s="130">
        <v>286</v>
      </c>
      <c r="AM854" s="130">
        <v>187</v>
      </c>
      <c r="AN854" s="178" t="str">
        <f>CHOOSE(MATCH(AM:AM,{0,1,100,800000000}),"VACIO","100 y -","100 y +","")</f>
        <v>100 y +</v>
      </c>
      <c r="AO854" s="130">
        <v>34</v>
      </c>
      <c r="AP854" s="130">
        <v>325</v>
      </c>
      <c r="AQ854" s="130"/>
      <c r="AR854" s="178" t="str">
        <f>CHOOSE(MATCH(AQ:AQ,{0,1,7,8,9,12,30}),"VACIO","7 y -","7-8","8-9","9-12","&gt;12","")</f>
        <v>VACIO</v>
      </c>
      <c r="AS854" s="130"/>
      <c r="AT854" s="178" t="str">
        <f>CHOOSE(MATCH(AS:AS,{0,0.1,30,80000000}),"VACIO","30 y -","30 y +","")</f>
        <v>VACIO</v>
      </c>
      <c r="AU854" s="130">
        <v>0.7</v>
      </c>
      <c r="AV854" s="130"/>
      <c r="AW854" s="178" t="str">
        <f>CHOOSE(MATCH(AV:AV,{0,0.1,30,80000000}),"VACIO","30 y -","30 y +","")</f>
        <v>VACIO</v>
      </c>
      <c r="AX854" s="130">
        <v>97</v>
      </c>
      <c r="AY854" s="178" t="str">
        <f ca="1">CHOOSE(MATCH(AX:AX,{0,1,15,30,45,60,80000000}),"VACIO","15 y -","15-29","30-44","45-59","60 y +","")</f>
        <v>60 y +</v>
      </c>
      <c r="AZ854" s="130"/>
      <c r="BA854" s="130"/>
      <c r="BB854" s="247" t="str">
        <f ca="1" t="shared" si="87"/>
        <v>No Vigente</v>
      </c>
      <c r="BD854" s="456">
        <v>43857</v>
      </c>
      <c r="BE854" s="422">
        <v>43922</v>
      </c>
      <c r="BF854" s="251" t="str">
        <f ca="1" t="shared" si="88"/>
        <v>activo</v>
      </c>
      <c r="BG854" s="130"/>
    </row>
    <row r="855" s="129" customFormat="1" spans="1:59">
      <c r="A855" s="421" t="s">
        <v>2179</v>
      </c>
      <c r="B855" s="130" t="s">
        <v>2180</v>
      </c>
      <c r="C855" s="130">
        <v>4629</v>
      </c>
      <c r="D855" s="422">
        <v>23545</v>
      </c>
      <c r="E855" s="175">
        <f ca="1" t="shared" si="84"/>
        <v>43990</v>
      </c>
      <c r="F855" s="176">
        <f ca="1" t="shared" si="85"/>
        <v>20445</v>
      </c>
      <c r="G855" s="177">
        <f ca="1" t="shared" si="89"/>
        <v>55</v>
      </c>
      <c r="H855" s="17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55" s="130">
        <v>1</v>
      </c>
      <c r="J855" s="422">
        <v>42564</v>
      </c>
      <c r="K855" s="130" t="s">
        <v>59</v>
      </c>
      <c r="L855" s="130" t="s">
        <v>2040</v>
      </c>
      <c r="M855" s="130" t="s">
        <v>124</v>
      </c>
      <c r="N855" s="130" t="s">
        <v>62</v>
      </c>
      <c r="O855" s="130" t="s">
        <v>62</v>
      </c>
      <c r="P855" s="130" t="s">
        <v>63</v>
      </c>
      <c r="Q855" s="130" t="s">
        <v>63</v>
      </c>
      <c r="R855" s="130">
        <v>82</v>
      </c>
      <c r="S855" s="444">
        <v>80</v>
      </c>
      <c r="T855" s="166" t="s">
        <v>64</v>
      </c>
      <c r="U855" s="130">
        <v>124</v>
      </c>
      <c r="V855" s="178" t="str">
        <f>CHOOSE(MATCH(U:U,{0,1,140,150,160,800000000}),"VACIO","140 y -","140-150","150-160","&gt;160","")</f>
        <v>140 y -</v>
      </c>
      <c r="W855" s="130">
        <v>82</v>
      </c>
      <c r="X855" s="178" t="str">
        <f>CHOOSE(MATCH(W:W,{0,1,90,120,800000000}),"VACIO","90 y -","90-120","&gt;120","")</f>
        <v>90 y -</v>
      </c>
      <c r="Y855" s="130" t="s">
        <v>63</v>
      </c>
      <c r="Z855" s="130" t="s">
        <v>63</v>
      </c>
      <c r="AA855" s="130" t="s">
        <v>63</v>
      </c>
      <c r="AB855" s="130" t="s">
        <v>65</v>
      </c>
      <c r="AC855" s="130" t="s">
        <v>72</v>
      </c>
      <c r="AD855" s="130" t="s">
        <v>67</v>
      </c>
      <c r="AE855" s="130"/>
      <c r="AF855" s="130"/>
      <c r="AG855" s="130" t="s">
        <v>63</v>
      </c>
      <c r="AH855" s="130"/>
      <c r="AI855" s="130"/>
      <c r="AJ855" s="130">
        <v>101</v>
      </c>
      <c r="AK855" s="422">
        <v>43553</v>
      </c>
      <c r="AL855" s="130">
        <v>247</v>
      </c>
      <c r="AM855" s="130">
        <v>164</v>
      </c>
      <c r="AN855" s="178" t="str">
        <f>CHOOSE(MATCH(AM:AM,{0,1,100,800000000}),"VACIO","100 y -","100 y +","")</f>
        <v>100 y +</v>
      </c>
      <c r="AO855" s="130">
        <v>55</v>
      </c>
      <c r="AP855" s="130">
        <v>139</v>
      </c>
      <c r="AQ855" s="130"/>
      <c r="AR855" s="178" t="str">
        <f>CHOOSE(MATCH(AQ:AQ,{0,1,7,8,9,12,30}),"VACIO","7 y -","7-8","8-9","9-12","&gt;12","")</f>
        <v>VACIO</v>
      </c>
      <c r="AS855" s="130"/>
      <c r="AT855" s="178" t="str">
        <f>CHOOSE(MATCH(AS:AS,{0,0.1,30,80000000}),"VACIO","30 y -","30 y +","")</f>
        <v>VACIO</v>
      </c>
      <c r="AU855" s="130">
        <v>0.9</v>
      </c>
      <c r="AV855" s="130"/>
      <c r="AW855" s="178" t="str">
        <f>CHOOSE(MATCH(AV:AV,{0,0.1,30,80000000}),"VACIO","30 y -","30 y +","")</f>
        <v>VACIO</v>
      </c>
      <c r="AX855" s="130">
        <v>72</v>
      </c>
      <c r="AY855" s="178" t="str">
        <f ca="1">CHOOSE(MATCH(AX:AX,{0,1,15,30,45,60,80000000}),"VACIO","15 y -","15-29","30-44","45-59","60 y +","")</f>
        <v>60 y +</v>
      </c>
      <c r="AZ855" s="130"/>
      <c r="BA855" s="130"/>
      <c r="BB855" s="247" t="str">
        <f ca="1" t="shared" si="87"/>
        <v>No Vigente</v>
      </c>
      <c r="BD855" s="456">
        <v>43852</v>
      </c>
      <c r="BE855" s="422">
        <v>43891</v>
      </c>
      <c r="BF855" s="251" t="str">
        <f ca="1" t="shared" si="88"/>
        <v>activo</v>
      </c>
      <c r="BG855" s="130"/>
    </row>
    <row r="856" s="129" customFormat="1" spans="1:59">
      <c r="A856" s="421" t="s">
        <v>2181</v>
      </c>
      <c r="B856" s="130" t="s">
        <v>2182</v>
      </c>
      <c r="C856" s="130">
        <v>2882</v>
      </c>
      <c r="D856" s="422">
        <v>21278</v>
      </c>
      <c r="E856" s="175">
        <f ca="1" t="shared" si="84"/>
        <v>43990</v>
      </c>
      <c r="F856" s="176">
        <f ca="1" t="shared" si="85"/>
        <v>22712</v>
      </c>
      <c r="G856" s="177">
        <f ca="1" t="shared" si="89"/>
        <v>62</v>
      </c>
      <c r="H856" s="130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856" s="130">
        <v>1</v>
      </c>
      <c r="J856" s="130" t="s">
        <v>2183</v>
      </c>
      <c r="K856" s="130" t="s">
        <v>59</v>
      </c>
      <c r="L856" s="130" t="s">
        <v>2040</v>
      </c>
      <c r="M856" s="130" t="s">
        <v>1334</v>
      </c>
      <c r="N856" s="130" t="s">
        <v>62</v>
      </c>
      <c r="O856" s="130" t="s">
        <v>62</v>
      </c>
      <c r="P856" s="130" t="s">
        <v>63</v>
      </c>
      <c r="Q856" s="130" t="s">
        <v>63</v>
      </c>
      <c r="R856" s="130">
        <v>74</v>
      </c>
      <c r="S856" s="444">
        <v>70</v>
      </c>
      <c r="T856" s="166" t="s">
        <v>85</v>
      </c>
      <c r="U856" s="130">
        <v>108</v>
      </c>
      <c r="V856" s="178" t="str">
        <f>CHOOSE(MATCH(U:U,{0,1,140,150,160,800000000}),"VACIO","140 y -","140-150","150-160","&gt;160","")</f>
        <v>140 y -</v>
      </c>
      <c r="W856" s="130">
        <v>70</v>
      </c>
      <c r="X856" s="178" t="str">
        <f>CHOOSE(MATCH(W:W,{0,1,90,120,800000000}),"VACIO","90 y -","90-120","&gt;120","")</f>
        <v>90 y -</v>
      </c>
      <c r="Y856" s="130" t="s">
        <v>63</v>
      </c>
      <c r="Z856" s="130" t="s">
        <v>63</v>
      </c>
      <c r="AA856" s="130" t="s">
        <v>63</v>
      </c>
      <c r="AB856" s="130" t="s">
        <v>65</v>
      </c>
      <c r="AC856" s="130" t="s">
        <v>66</v>
      </c>
      <c r="AD856" s="130" t="s">
        <v>67</v>
      </c>
      <c r="AE856" s="130"/>
      <c r="AF856" s="130"/>
      <c r="AG856" s="130"/>
      <c r="AH856" s="130"/>
      <c r="AI856" s="130"/>
      <c r="AJ856" s="130">
        <v>98</v>
      </c>
      <c r="AK856" s="422">
        <v>42796</v>
      </c>
      <c r="AL856" s="130">
        <v>146</v>
      </c>
      <c r="AM856" s="130">
        <v>62</v>
      </c>
      <c r="AN856" s="178" t="str">
        <f>CHOOSE(MATCH(AM:AM,{0,1,100,800000000}),"VACIO","100 y -","100 y +","")</f>
        <v>100 y -</v>
      </c>
      <c r="AO856" s="130">
        <v>57</v>
      </c>
      <c r="AP856" s="130">
        <v>137</v>
      </c>
      <c r="AQ856" s="130"/>
      <c r="AR856" s="178" t="str">
        <f>CHOOSE(MATCH(AQ:AQ,{0,1,7,8,9,12,30}),"VACIO","7 y -","7-8","8-9","9-12","&gt;12","")</f>
        <v>VACIO</v>
      </c>
      <c r="AS856" s="130">
        <v>6</v>
      </c>
      <c r="AT856" s="178" t="str">
        <f>CHOOSE(MATCH(AS:AS,{0,0.1,30,80000000}),"VACIO","30 y -","30 y +","")</f>
        <v>30 y -</v>
      </c>
      <c r="AU856" s="130">
        <v>0.6</v>
      </c>
      <c r="AV856" s="130">
        <v>5.34</v>
      </c>
      <c r="AW856" s="178" t="str">
        <f>CHOOSE(MATCH(AV:AV,{0,0.1,30,80000000}),"VACIO","30 y -","30 y +","")</f>
        <v>30 y -</v>
      </c>
      <c r="AX856" s="130">
        <v>100</v>
      </c>
      <c r="AY856" s="178" t="str">
        <f ca="1">CHOOSE(MATCH(AX:AX,{0,1,15,30,45,60,80000000}),"VACIO","15 y -","15-29","30-44","45-59","60 y +","")</f>
        <v>60 y +</v>
      </c>
      <c r="AZ856" s="130"/>
      <c r="BA856" s="130"/>
      <c r="BB856" s="247" t="str">
        <f ca="1" t="shared" si="87"/>
        <v>No Vigente</v>
      </c>
      <c r="BD856" s="456">
        <v>43494</v>
      </c>
      <c r="BE856" s="422">
        <v>43466</v>
      </c>
      <c r="BF856" s="251" t="str">
        <f ca="1" t="shared" si="88"/>
        <v>pasivo</v>
      </c>
      <c r="BG856" s="130" t="s">
        <v>2184</v>
      </c>
    </row>
    <row r="857" s="129" customFormat="1" spans="1:59">
      <c r="A857" s="421" t="s">
        <v>2185</v>
      </c>
      <c r="B857" s="130" t="s">
        <v>2186</v>
      </c>
      <c r="C857" s="130">
        <v>6339</v>
      </c>
      <c r="D857" s="422">
        <v>16968</v>
      </c>
      <c r="E857" s="175">
        <f ca="1" t="shared" si="84"/>
        <v>43990</v>
      </c>
      <c r="F857" s="176">
        <f ca="1" t="shared" si="85"/>
        <v>27022</v>
      </c>
      <c r="G857" s="177">
        <f ca="1" t="shared" si="89"/>
        <v>73</v>
      </c>
      <c r="H857" s="13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57" s="130">
        <v>1</v>
      </c>
      <c r="J857" s="422">
        <v>42102</v>
      </c>
      <c r="K857" s="130" t="s">
        <v>59</v>
      </c>
      <c r="L857" s="130" t="s">
        <v>2040</v>
      </c>
      <c r="M857" s="130"/>
      <c r="N857" s="130" t="s">
        <v>62</v>
      </c>
      <c r="O857" s="130" t="s">
        <v>62</v>
      </c>
      <c r="P857" s="130" t="s">
        <v>63</v>
      </c>
      <c r="Q857" s="130" t="s">
        <v>63</v>
      </c>
      <c r="R857" s="130">
        <v>70</v>
      </c>
      <c r="S857" s="444">
        <v>71</v>
      </c>
      <c r="T857" s="166" t="s">
        <v>76</v>
      </c>
      <c r="U857" s="130">
        <v>120</v>
      </c>
      <c r="V857" s="178" t="str">
        <f>CHOOSE(MATCH(U:U,{0,1,140,150,160,800000000}),"VACIO","140 y -","140-150","150-160","&gt;160","")</f>
        <v>140 y -</v>
      </c>
      <c r="W857" s="130">
        <v>78</v>
      </c>
      <c r="X857" s="178" t="str">
        <f>CHOOSE(MATCH(W:W,{0,1,90,120,800000000}),"VACIO","90 y -","90-120","&gt;120","")</f>
        <v>90 y -</v>
      </c>
      <c r="Y857" s="130" t="s">
        <v>63</v>
      </c>
      <c r="Z857" s="130" t="s">
        <v>63</v>
      </c>
      <c r="AA857" s="130" t="s">
        <v>63</v>
      </c>
      <c r="AB857" s="130" t="s">
        <v>65</v>
      </c>
      <c r="AC857" s="130" t="s">
        <v>72</v>
      </c>
      <c r="AD857" s="130" t="s">
        <v>67</v>
      </c>
      <c r="AE857" s="130"/>
      <c r="AF857" s="130"/>
      <c r="AG857" s="130" t="s">
        <v>63</v>
      </c>
      <c r="AH857" s="130" t="s">
        <v>1130</v>
      </c>
      <c r="AI857" s="422">
        <v>43825</v>
      </c>
      <c r="AJ857" s="130">
        <v>76</v>
      </c>
      <c r="AK857" s="422">
        <v>43845</v>
      </c>
      <c r="AL857" s="130">
        <v>155</v>
      </c>
      <c r="AM857" s="130">
        <v>81</v>
      </c>
      <c r="AN857" s="178" t="str">
        <f>CHOOSE(MATCH(AM:AM,{0,1,100,800000000}),"VACIO","100 y -","100 y +","")</f>
        <v>100 y -</v>
      </c>
      <c r="AO857" s="130">
        <v>47</v>
      </c>
      <c r="AP857" s="130">
        <v>131</v>
      </c>
      <c r="AQ857" s="130"/>
      <c r="AR857" s="178" t="str">
        <f>CHOOSE(MATCH(AQ:AQ,{0,1,7,8,9,12,30}),"VACIO","7 y -","7-8","8-9","9-12","&gt;12","")</f>
        <v>VACIO</v>
      </c>
      <c r="AS857" s="130"/>
      <c r="AT857" s="178" t="str">
        <f>CHOOSE(MATCH(AS:AS,{0,0.1,30,80000000}),"VACIO","30 y -","30 y +","")</f>
        <v>VACIO</v>
      </c>
      <c r="AU857" s="130">
        <v>0.9</v>
      </c>
      <c r="AV857" s="130">
        <v>13</v>
      </c>
      <c r="AW857" s="178" t="str">
        <f>CHOOSE(MATCH(AV:AV,{0,0.1,30,80000000}),"VACIO","30 y -","30 y +","")</f>
        <v>30 y -</v>
      </c>
      <c r="AX857" s="130">
        <v>84</v>
      </c>
      <c r="AY857" s="178" t="str">
        <f ca="1">CHOOSE(MATCH(AX:AX,{0,1,15,30,45,60,80000000}),"VACIO","15 y -","15-29","30-44","45-59","60 y +","")</f>
        <v>60 y +</v>
      </c>
      <c r="AZ857" s="130"/>
      <c r="BA857" s="130"/>
      <c r="BB857" s="247" t="str">
        <f ca="1" t="shared" si="87"/>
        <v>No Vigente</v>
      </c>
      <c r="BD857" s="456">
        <v>43854</v>
      </c>
      <c r="BE857" s="422">
        <v>44197</v>
      </c>
      <c r="BF857" s="251" t="str">
        <f ca="1" t="shared" si="88"/>
        <v>activo</v>
      </c>
      <c r="BG857" s="130"/>
    </row>
    <row r="858" s="129" customFormat="1" spans="1:59">
      <c r="A858" s="421" t="s">
        <v>2187</v>
      </c>
      <c r="B858" s="130" t="s">
        <v>2188</v>
      </c>
      <c r="C858" s="130">
        <v>6840</v>
      </c>
      <c r="D858" s="422">
        <v>25531</v>
      </c>
      <c r="E858" s="175">
        <f ca="1" t="shared" si="84"/>
        <v>43990</v>
      </c>
      <c r="F858" s="176">
        <f ca="1" t="shared" si="85"/>
        <v>18459</v>
      </c>
      <c r="G858" s="177">
        <f ca="1" t="shared" si="89"/>
        <v>50</v>
      </c>
      <c r="H858" s="129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858" s="130">
        <v>1</v>
      </c>
      <c r="J858" s="422">
        <v>43591</v>
      </c>
      <c r="K858" s="130" t="s">
        <v>59</v>
      </c>
      <c r="L858" s="130" t="s">
        <v>2040</v>
      </c>
      <c r="M858" s="130" t="s">
        <v>124</v>
      </c>
      <c r="N858" s="130" t="s">
        <v>62</v>
      </c>
      <c r="O858" s="130" t="s">
        <v>62</v>
      </c>
      <c r="P858" s="130" t="s">
        <v>63</v>
      </c>
      <c r="Q858" s="130" t="s">
        <v>63</v>
      </c>
      <c r="R858" s="130">
        <v>81.8</v>
      </c>
      <c r="S858" s="444">
        <v>84</v>
      </c>
      <c r="T858" s="166" t="s">
        <v>64</v>
      </c>
      <c r="U858" s="130">
        <v>138</v>
      </c>
      <c r="V858" s="178" t="str">
        <f>CHOOSE(MATCH(U:U,{0,1,140,150,160,800000000}),"VACIO","140 y -","140-150","150-160","&gt;160","")</f>
        <v>140 y -</v>
      </c>
      <c r="W858" s="130">
        <v>80</v>
      </c>
      <c r="X858" s="178" t="str">
        <f>CHOOSE(MATCH(W:W,{0,1,90,120,800000000}),"VACIO","90 y -","90-120","&gt;120","")</f>
        <v>90 y -</v>
      </c>
      <c r="Y858" s="130" t="s">
        <v>63</v>
      </c>
      <c r="Z858" s="130" t="s">
        <v>63</v>
      </c>
      <c r="AA858" s="130" t="s">
        <v>63</v>
      </c>
      <c r="AB858" s="130" t="s">
        <v>65</v>
      </c>
      <c r="AC858" s="130" t="s">
        <v>66</v>
      </c>
      <c r="AD858" s="130" t="s">
        <v>74</v>
      </c>
      <c r="AE858" s="130"/>
      <c r="AF858" s="130"/>
      <c r="AG858" s="130" t="s">
        <v>63</v>
      </c>
      <c r="AH858" s="130"/>
      <c r="AI858" s="130"/>
      <c r="AJ858" s="130">
        <v>81</v>
      </c>
      <c r="AK858" s="422">
        <v>43837</v>
      </c>
      <c r="AL858" s="130">
        <v>267</v>
      </c>
      <c r="AM858" s="130">
        <v>167</v>
      </c>
      <c r="AN858" s="178" t="str">
        <f>CHOOSE(MATCH(AM:AM,{0,1,100,800000000}),"VACIO","100 y -","100 y +","")</f>
        <v>100 y +</v>
      </c>
      <c r="AO858" s="130">
        <v>61</v>
      </c>
      <c r="AP858" s="130">
        <v>19</v>
      </c>
      <c r="AQ858" s="130"/>
      <c r="AR858" s="178" t="str">
        <f>CHOOSE(MATCH(AQ:AQ,{0;1;7;8;9;12;30}),"VACIO","7 y -","7-8","8-9","9-12","&gt;12","")</f>
        <v>VACIO</v>
      </c>
      <c r="AS858" s="130">
        <v>13</v>
      </c>
      <c r="AT858" s="178" t="str">
        <f>CHOOSE(MATCH(AS:AS,{0,0.1,30,80000000}),"VACIO","30 y -","30 y +","")</f>
        <v>30 y -</v>
      </c>
      <c r="AU858" s="130">
        <v>0.7</v>
      </c>
      <c r="AV858" s="130"/>
      <c r="AW858" s="178" t="str">
        <f>CHOOSE(MATCH(AV:AV,{0,0.1,30,80000000}),"VACIO","30 y -","30 y +","")</f>
        <v>VACIO</v>
      </c>
      <c r="AX858" s="130">
        <v>101</v>
      </c>
      <c r="AY858" s="178" t="str">
        <f ca="1">CHOOSE(MATCH(AX:AX,{0,1,15,30,45,60,80000000}),"VACIO","15 y -","15-29","30-44","45-59","60 y +","")</f>
        <v>60 y +</v>
      </c>
      <c r="AZ858" s="130"/>
      <c r="BA858" s="130"/>
      <c r="BB858" s="247" t="str">
        <f ca="1" t="shared" si="87"/>
        <v>No Vigente</v>
      </c>
      <c r="BD858" s="456">
        <v>43865</v>
      </c>
      <c r="BE858" s="422">
        <v>44044</v>
      </c>
      <c r="BF858" s="251" t="str">
        <f ca="1" t="shared" si="88"/>
        <v>activo</v>
      </c>
      <c r="BG858" s="130"/>
    </row>
    <row r="859" s="129" customFormat="1" spans="1:59">
      <c r="A859" s="421" t="s">
        <v>2189</v>
      </c>
      <c r="B859" s="130" t="s">
        <v>2190</v>
      </c>
      <c r="C859" s="130">
        <v>4192</v>
      </c>
      <c r="D859" s="422">
        <v>23663</v>
      </c>
      <c r="E859" s="175">
        <f ca="1" t="shared" si="84"/>
        <v>43990</v>
      </c>
      <c r="F859" s="176">
        <f ca="1" t="shared" si="85"/>
        <v>20327</v>
      </c>
      <c r="G859" s="177">
        <f ca="1" t="shared" si="89"/>
        <v>55</v>
      </c>
      <c r="H859" s="129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859" s="130">
        <v>1</v>
      </c>
      <c r="J859" s="422">
        <v>43564</v>
      </c>
      <c r="K859" s="130" t="s">
        <v>59</v>
      </c>
      <c r="L859" s="130" t="s">
        <v>2040</v>
      </c>
      <c r="M859" s="130"/>
      <c r="N859" s="130" t="s">
        <v>62</v>
      </c>
      <c r="O859" s="130" t="s">
        <v>62</v>
      </c>
      <c r="P859" s="130" t="s">
        <v>63</v>
      </c>
      <c r="Q859" s="130" t="s">
        <v>63</v>
      </c>
      <c r="R859" s="130">
        <v>66</v>
      </c>
      <c r="S859" s="444">
        <v>65</v>
      </c>
      <c r="T859" s="166" t="s">
        <v>85</v>
      </c>
      <c r="U859" s="130">
        <v>110</v>
      </c>
      <c r="V859" s="178" t="str">
        <f>CHOOSE(MATCH(U:U,{0;1;140;150;160;800000000}),"VACIO","140 y -","140-150","150-160","&gt;160","")</f>
        <v>140 y -</v>
      </c>
      <c r="W859" s="130">
        <v>72</v>
      </c>
      <c r="X859" s="178" t="str">
        <f>CHOOSE(MATCH(W:W,{0,1,90,120,800000000}),"VACIO","90 y -","90-120","&gt;120","")</f>
        <v>90 y -</v>
      </c>
      <c r="Y859" s="130" t="s">
        <v>63</v>
      </c>
      <c r="Z859" s="130" t="s">
        <v>63</v>
      </c>
      <c r="AA859" s="130" t="s">
        <v>63</v>
      </c>
      <c r="AB859" s="130" t="s">
        <v>65</v>
      </c>
      <c r="AC859" s="130" t="s">
        <v>72</v>
      </c>
      <c r="AD859" s="130" t="s">
        <v>67</v>
      </c>
      <c r="AE859" s="130"/>
      <c r="AF859" s="130"/>
      <c r="AG859" s="130" t="s">
        <v>63</v>
      </c>
      <c r="AH859" s="130"/>
      <c r="AI859" s="130"/>
      <c r="AJ859" s="130">
        <v>206</v>
      </c>
      <c r="AK859" s="422">
        <v>43882</v>
      </c>
      <c r="AL859" s="130">
        <v>211</v>
      </c>
      <c r="AM859" s="130">
        <v>93</v>
      </c>
      <c r="AN859" s="178" t="str">
        <f>CHOOSE(MATCH(AM:AM,{0,1,100,800000000}),"VACIO","100 y -","100 y +","")</f>
        <v>100 y -</v>
      </c>
      <c r="AO859" s="130">
        <v>38</v>
      </c>
      <c r="AP859" s="130">
        <v>397</v>
      </c>
      <c r="AQ859" s="130">
        <v>9.6</v>
      </c>
      <c r="AR859" s="178" t="str">
        <f>CHOOSE(MATCH(AQ:AQ,{0,1,7,8,9,12,30}),"VACIO","7 y -","7-8","8-9","9-12","&gt;12","")</f>
        <v>9-12</v>
      </c>
      <c r="AS859" s="130">
        <v>33</v>
      </c>
      <c r="AT859" s="178" t="str">
        <f>CHOOSE(MATCH(AS:AS,{0,0.1,30,80000000}),"VACIO","30 y -","30 y +","")</f>
        <v>30 y +</v>
      </c>
      <c r="AU859" s="130">
        <v>0.5</v>
      </c>
      <c r="AV859" s="130"/>
      <c r="AW859" s="178" t="str">
        <f>CHOOSE(MATCH(AV:AV,{0,0.1,30,80000000}),"VACIO","30 y -","30 y +","")</f>
        <v>VACIO</v>
      </c>
      <c r="AX859" s="130">
        <v>108</v>
      </c>
      <c r="AY859" s="178" t="str">
        <f ca="1">CHOOSE(MATCH(AX:AX,{0;1;15;30;45;60;80000000}),"VACIO","15 y -","15-29","30-44","45-59","60 y +","")</f>
        <v>60 y +</v>
      </c>
      <c r="AZ859" s="130"/>
      <c r="BA859" s="130"/>
      <c r="BB859" s="247" t="str">
        <f ca="1" t="shared" si="87"/>
        <v>No Vigente</v>
      </c>
      <c r="BD859" s="456">
        <v>43894</v>
      </c>
      <c r="BE859" s="422">
        <v>44044</v>
      </c>
      <c r="BF859" s="251" t="str">
        <f ca="1" t="shared" si="88"/>
        <v>activo</v>
      </c>
      <c r="BG859" s="130"/>
    </row>
    <row r="860" s="129" customFormat="1" spans="1:59">
      <c r="A860" s="421" t="s">
        <v>2191</v>
      </c>
      <c r="B860" s="130" t="s">
        <v>2192</v>
      </c>
      <c r="C860" s="130">
        <v>7410</v>
      </c>
      <c r="D860" s="422">
        <v>17646</v>
      </c>
      <c r="E860" s="175">
        <f ca="1" t="shared" si="84"/>
        <v>43990</v>
      </c>
      <c r="F860" s="176">
        <f ca="1" t="shared" si="85"/>
        <v>26344</v>
      </c>
      <c r="G860" s="177">
        <f ca="1" t="shared" si="89"/>
        <v>72</v>
      </c>
      <c r="H860" s="129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60" s="130">
        <v>1</v>
      </c>
      <c r="J860" s="422">
        <v>42488</v>
      </c>
      <c r="K860" s="130" t="s">
        <v>59</v>
      </c>
      <c r="L860" s="130" t="s">
        <v>2040</v>
      </c>
      <c r="M860" s="130" t="s">
        <v>2193</v>
      </c>
      <c r="N860" s="130" t="s">
        <v>62</v>
      </c>
      <c r="O860" s="130" t="s">
        <v>89</v>
      </c>
      <c r="P860" s="130" t="s">
        <v>63</v>
      </c>
      <c r="Q860" s="130" t="s">
        <v>63</v>
      </c>
      <c r="R860" s="130">
        <v>70</v>
      </c>
      <c r="S860" s="444">
        <v>70</v>
      </c>
      <c r="T860" s="166" t="s">
        <v>64</v>
      </c>
      <c r="U860" s="130">
        <v>136</v>
      </c>
      <c r="V860" s="178" t="str">
        <f>CHOOSE(MATCH(U:U,{0,1,140,150,160,800000000}),"VACIO","140 y -","140-150","150-160","&gt;160","")</f>
        <v>140 y -</v>
      </c>
      <c r="W860" s="130">
        <v>84</v>
      </c>
      <c r="X860" s="178" t="str">
        <f>CHOOSE(MATCH(W:W,{0;1;90;120;800000000}),"VACIO","90 y -","90-120","&gt;120","")</f>
        <v>90 y -</v>
      </c>
      <c r="Y860" s="130" t="s">
        <v>63</v>
      </c>
      <c r="Z860" s="130" t="s">
        <v>63</v>
      </c>
      <c r="AA860" s="130" t="s">
        <v>63</v>
      </c>
      <c r="AB860" s="130" t="s">
        <v>65</v>
      </c>
      <c r="AC860" s="130" t="s">
        <v>72</v>
      </c>
      <c r="AD860" s="130" t="s">
        <v>74</v>
      </c>
      <c r="AE860" s="130"/>
      <c r="AF860" s="130"/>
      <c r="AG860" s="130" t="s">
        <v>63</v>
      </c>
      <c r="AH860" s="130" t="s">
        <v>720</v>
      </c>
      <c r="AI860" s="422">
        <v>43746</v>
      </c>
      <c r="AJ860" s="130">
        <v>107</v>
      </c>
      <c r="AK860" s="422">
        <v>43812</v>
      </c>
      <c r="AL860" s="130">
        <v>157</v>
      </c>
      <c r="AM860" s="130">
        <v>95</v>
      </c>
      <c r="AN860" s="178" t="str">
        <f>CHOOSE(MATCH(AM:AM,{0,1,100,800000000}),"VACIO","100 y -","100 y +","")</f>
        <v>100 y -</v>
      </c>
      <c r="AO860" s="130">
        <v>40</v>
      </c>
      <c r="AP860" s="130">
        <v>109</v>
      </c>
      <c r="AQ860" s="130"/>
      <c r="AR860" s="178" t="str">
        <f>CHOOSE(MATCH(AQ:AQ,{0,1,7,8,9,12,30}),"VACIO","7 y -","7-8","8-9","9-12","&gt;12","")</f>
        <v>VACIO</v>
      </c>
      <c r="AS860" s="130">
        <v>9</v>
      </c>
      <c r="AT860" s="178" t="str">
        <f>CHOOSE(MATCH(AS:AS,{0,0.1,30,80000000}),"VACIO","30 y -","30 y +","")</f>
        <v>30 y -</v>
      </c>
      <c r="AU860" s="130">
        <v>0.7</v>
      </c>
      <c r="AV860" s="130"/>
      <c r="AW860" s="178" t="str">
        <f>CHOOSE(MATCH(AV:AV,{0,0.1,30,80000000}),"VACIO","30 y -","30 y +","")</f>
        <v>VACIO</v>
      </c>
      <c r="AX860" s="130"/>
      <c r="AY860" s="178" t="str">
        <f ca="1">CHOOSE(MATCH(AX:AX,{0,1,15,30,45,60,80000000}),"VACIO","15 y -","15-29","30-44","45-59","60 y +","")</f>
        <v>VACIO</v>
      </c>
      <c r="AZ860" s="130"/>
      <c r="BA860" s="130"/>
      <c r="BB860" s="247" t="str">
        <f ca="1" t="shared" si="87"/>
        <v>No Vigente</v>
      </c>
      <c r="BD860" s="456">
        <v>43867</v>
      </c>
      <c r="BE860" s="422">
        <v>44228</v>
      </c>
      <c r="BF860" s="251" t="str">
        <f ca="1" t="shared" si="88"/>
        <v>activo</v>
      </c>
      <c r="BG860" s="130"/>
    </row>
    <row r="861" s="129" customFormat="1" spans="1:59">
      <c r="A861" s="421" t="s">
        <v>2194</v>
      </c>
      <c r="B861" s="130" t="s">
        <v>2195</v>
      </c>
      <c r="C861" s="130">
        <v>48</v>
      </c>
      <c r="D861" s="422">
        <v>32624</v>
      </c>
      <c r="E861" s="175">
        <f ca="1" t="shared" si="84"/>
        <v>43990</v>
      </c>
      <c r="F861" s="176">
        <f ca="1" t="shared" si="85"/>
        <v>11366</v>
      </c>
      <c r="G861" s="177">
        <f ca="1" t="shared" si="89"/>
        <v>31</v>
      </c>
      <c r="H861" s="129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861" s="130">
        <v>1</v>
      </c>
      <c r="J861" s="422">
        <v>41771</v>
      </c>
      <c r="K861" s="130" t="s">
        <v>59</v>
      </c>
      <c r="L861" s="130" t="s">
        <v>2040</v>
      </c>
      <c r="M861" s="130"/>
      <c r="N861" s="130" t="s">
        <v>62</v>
      </c>
      <c r="O861" s="130" t="s">
        <v>62</v>
      </c>
      <c r="P861" s="130" t="s">
        <v>63</v>
      </c>
      <c r="Q861" s="130" t="s">
        <v>63</v>
      </c>
      <c r="R861" s="130">
        <v>56</v>
      </c>
      <c r="S861" s="444">
        <v>52.7</v>
      </c>
      <c r="T861" s="166" t="s">
        <v>76</v>
      </c>
      <c r="U861" s="130">
        <v>118</v>
      </c>
      <c r="V861" s="178" t="str">
        <f>CHOOSE(MATCH(U:U,{0,1,140,150,160,800000000}),"VACIO","140 y -","140-150","150-160","&gt;160","")</f>
        <v>140 y -</v>
      </c>
      <c r="W861" s="130">
        <v>76</v>
      </c>
      <c r="X861" s="178" t="str">
        <f>CHOOSE(MATCH(W:W,{0,1,90,120,800000000}),"VACIO","90 y -","90-120","&gt;120","")</f>
        <v>90 y -</v>
      </c>
      <c r="Y861" s="130" t="s">
        <v>63</v>
      </c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78" t="str">
        <f>CHOOSE(MATCH(AM:AM,{0,1,100,800000000}),"VACIO","100 y -","100 y +","")</f>
        <v>VACIO</v>
      </c>
      <c r="AO861" s="130"/>
      <c r="AP861" s="130"/>
      <c r="AQ861" s="130"/>
      <c r="AR861" s="178" t="str">
        <f>CHOOSE(MATCH(AQ:AQ,{0,1,7,8,9,12,30}),"VACIO","7 y -","7-8","8-9","9-12","&gt;12","")</f>
        <v>VACIO</v>
      </c>
      <c r="AS861" s="130"/>
      <c r="AT861" s="178" t="str">
        <f>CHOOSE(MATCH(AS:AS,{0,0.1,30,80000000}),"VACIO","30 y -","30 y +","")</f>
        <v>VACIO</v>
      </c>
      <c r="AU861" s="130"/>
      <c r="AV861" s="130"/>
      <c r="AW861" s="178" t="str">
        <f>CHOOSE(MATCH(AV:AV,{0,0.1,30,80000000}),"VACIO","30 y -","30 y +","")</f>
        <v>VACIO</v>
      </c>
      <c r="AX861" s="130"/>
      <c r="AY861" s="178" t="str">
        <f ca="1">CHOOSE(MATCH(AX:AX,{0;1;15;30;45;60;80000000}),"VACIO","15 y -","15-29","30-44","45-59","60 y +","")</f>
        <v>VACIO</v>
      </c>
      <c r="AZ861" s="130"/>
      <c r="BA861" s="130"/>
      <c r="BB861" s="247" t="str">
        <f ca="1" t="shared" si="87"/>
        <v>No Vigente</v>
      </c>
      <c r="BE861" s="130"/>
      <c r="BF861" s="251" t="str">
        <f ca="1" t="shared" si="88"/>
        <v>pasivo</v>
      </c>
      <c r="BG861" s="130"/>
    </row>
    <row r="862" s="129" customFormat="1" spans="1:59">
      <c r="A862" s="421" t="s">
        <v>2196</v>
      </c>
      <c r="B862" s="130" t="s">
        <v>2197</v>
      </c>
      <c r="C862" s="130">
        <v>4467</v>
      </c>
      <c r="D862" s="422">
        <v>27751</v>
      </c>
      <c r="E862" s="175">
        <f ca="1" t="shared" si="84"/>
        <v>43990</v>
      </c>
      <c r="F862" s="176">
        <f ca="1" t="shared" si="85"/>
        <v>16239</v>
      </c>
      <c r="G862" s="177">
        <f ca="1" t="shared" si="89"/>
        <v>44</v>
      </c>
      <c r="H862" s="129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62" s="130">
        <v>1</v>
      </c>
      <c r="J862" s="422">
        <v>43861</v>
      </c>
      <c r="K862" s="130" t="s">
        <v>59</v>
      </c>
      <c r="L862" s="130" t="s">
        <v>60</v>
      </c>
      <c r="M862" s="130"/>
      <c r="N862" s="130" t="s">
        <v>62</v>
      </c>
      <c r="O862" s="130" t="s">
        <v>62</v>
      </c>
      <c r="P862" s="130" t="s">
        <v>63</v>
      </c>
      <c r="Q862" s="130" t="s">
        <v>63</v>
      </c>
      <c r="R862" s="130">
        <v>58.5</v>
      </c>
      <c r="S862" s="444">
        <v>58.5</v>
      </c>
      <c r="T862" s="166" t="s">
        <v>85</v>
      </c>
      <c r="U862" s="130">
        <v>128</v>
      </c>
      <c r="V862" s="178" t="str">
        <f>CHOOSE(MATCH(U:U,{0,1,140,150,160,800000000}),"VACIO","140 y -","140-150","150-160","&gt;160","")</f>
        <v>140 y -</v>
      </c>
      <c r="W862" s="130">
        <v>88</v>
      </c>
      <c r="X862" s="178" t="str">
        <f>CHOOSE(MATCH(W:W,{0,1,90,120,800000000}),"VACIO","90 y -","90-120","&gt;120","")</f>
        <v>90 y -</v>
      </c>
      <c r="Y862" s="130" t="s">
        <v>63</v>
      </c>
      <c r="Z862" s="130" t="s">
        <v>65</v>
      </c>
      <c r="AA862" s="130" t="s">
        <v>63</v>
      </c>
      <c r="AB862" s="130" t="s">
        <v>63</v>
      </c>
      <c r="AC862" s="130" t="s">
        <v>66</v>
      </c>
      <c r="AD862" s="130" t="s">
        <v>74</v>
      </c>
      <c r="AE862" s="130"/>
      <c r="AF862" s="130"/>
      <c r="AG862" s="130" t="s">
        <v>63</v>
      </c>
      <c r="AH862" s="130"/>
      <c r="AI862" s="130"/>
      <c r="AJ862" s="130">
        <v>71</v>
      </c>
      <c r="AK862" s="422">
        <v>43846</v>
      </c>
      <c r="AL862" s="130">
        <v>207</v>
      </c>
      <c r="AM862" s="130">
        <v>123</v>
      </c>
      <c r="AN862" s="178" t="str">
        <f>CHOOSE(MATCH(AM:AM,{0,1,100,800000000}),"VACIO","100 y -","100 y +","")</f>
        <v>100 y +</v>
      </c>
      <c r="AO862" s="130">
        <v>50</v>
      </c>
      <c r="AP862" s="130">
        <v>166</v>
      </c>
      <c r="AQ862" s="130"/>
      <c r="AR862" s="178" t="str">
        <f>CHOOSE(MATCH(AQ:AQ,{0;1;7;8;9;12;30}),"VACIO","7 y -","7-8","8-9","9-12","&gt;12","")</f>
        <v>VACIO</v>
      </c>
      <c r="AS862" s="130">
        <v>6.2</v>
      </c>
      <c r="AT862" s="178" t="str">
        <f>CHOOSE(MATCH(AS:AS,{0,0.1,30,80000000}),"VACIO","30 y -","30 y +","")</f>
        <v>30 y -</v>
      </c>
      <c r="AU862" s="130">
        <v>0.5</v>
      </c>
      <c r="AV862" s="130"/>
      <c r="AW862" s="178" t="str">
        <f>CHOOSE(MATCH(AV:AV,{0,0.1,30,80000000}),"VACIO","30 y -","30 y +","")</f>
        <v>VACIO</v>
      </c>
      <c r="AX862" s="130">
        <v>117</v>
      </c>
      <c r="AY862" s="178" t="str">
        <f ca="1">CHOOSE(MATCH(AX:AX,{0,1,15,30,45,60,80000000}),"VACIO","15 y -","15-29","30-44","45-59","60 y +","")</f>
        <v>60 y +</v>
      </c>
      <c r="AZ862" s="130"/>
      <c r="BA862" s="130"/>
      <c r="BB862" s="247" t="str">
        <f ca="1" t="shared" si="87"/>
        <v>No Vigente</v>
      </c>
      <c r="BD862" s="456">
        <v>43861</v>
      </c>
      <c r="BE862" s="422">
        <v>43952</v>
      </c>
      <c r="BF862" s="251" t="str">
        <f ca="1" t="shared" si="88"/>
        <v>activo</v>
      </c>
      <c r="BG862" s="130"/>
    </row>
    <row r="863" s="52" customFormat="1" spans="1:59">
      <c r="A863" s="424" t="s">
        <v>2198</v>
      </c>
      <c r="B863" s="425" t="s">
        <v>2199</v>
      </c>
      <c r="C863" s="425">
        <v>5381</v>
      </c>
      <c r="D863" s="426">
        <v>21125</v>
      </c>
      <c r="E863" s="62">
        <f ca="1" t="shared" si="84"/>
        <v>43990</v>
      </c>
      <c r="F863" s="63">
        <f ca="1" t="shared" si="85"/>
        <v>22865</v>
      </c>
      <c r="G863" s="64">
        <f ca="1" t="shared" si="89"/>
        <v>62</v>
      </c>
      <c r="H863" s="5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63" s="425">
        <v>1</v>
      </c>
      <c r="J863" s="426">
        <v>41508</v>
      </c>
      <c r="K863" s="425" t="s">
        <v>59</v>
      </c>
      <c r="L863" s="425" t="s">
        <v>2040</v>
      </c>
      <c r="M863" s="425"/>
      <c r="N863" s="425" t="s">
        <v>62</v>
      </c>
      <c r="O863" s="425" t="s">
        <v>62</v>
      </c>
      <c r="P863" s="425" t="s">
        <v>63</v>
      </c>
      <c r="Q863" s="425" t="s">
        <v>63</v>
      </c>
      <c r="R863" s="425">
        <v>67.5</v>
      </c>
      <c r="S863" s="445">
        <v>70</v>
      </c>
      <c r="T863" s="368" t="s">
        <v>85</v>
      </c>
      <c r="U863" s="425">
        <v>110</v>
      </c>
      <c r="V863" s="65" t="str">
        <f>CHOOSE(MATCH(U:U,{0,1,140,150,160,800000000}),"VACIO","140 y -","140-150","150-160","&gt;160","")</f>
        <v>140 y -</v>
      </c>
      <c r="W863" s="425">
        <v>70</v>
      </c>
      <c r="X863" s="65" t="str">
        <f>CHOOSE(MATCH(W:W,{0,1,90,120,800000000}),"VACIO","90 y -","90-120","&gt;120","")</f>
        <v>90 y -</v>
      </c>
      <c r="Y863" s="425" t="s">
        <v>63</v>
      </c>
      <c r="Z863" s="425" t="s">
        <v>63</v>
      </c>
      <c r="AA863" s="425" t="s">
        <v>63</v>
      </c>
      <c r="AB863" s="425" t="s">
        <v>65</v>
      </c>
      <c r="AC863" s="425" t="s">
        <v>72</v>
      </c>
      <c r="AD863" s="425" t="s">
        <v>74</v>
      </c>
      <c r="AE863" s="425"/>
      <c r="AF863" s="425"/>
      <c r="AG863" s="425" t="s">
        <v>63</v>
      </c>
      <c r="AH863" s="425"/>
      <c r="AI863" s="425"/>
      <c r="AJ863" s="425">
        <v>104</v>
      </c>
      <c r="AK863" s="426">
        <v>43122</v>
      </c>
      <c r="AL863" s="425">
        <v>215</v>
      </c>
      <c r="AM863" s="425">
        <v>138</v>
      </c>
      <c r="AN863" s="65" t="str">
        <f>CHOOSE(MATCH(AM:AM,{0,1,100,800000000}),"VACIO","100 y -","100 y +","")</f>
        <v>100 y +</v>
      </c>
      <c r="AO863" s="425">
        <v>52</v>
      </c>
      <c r="AP863" s="425">
        <v>124</v>
      </c>
      <c r="AQ863" s="425"/>
      <c r="AR863" s="65" t="str">
        <f>CHOOSE(MATCH(AQ:AQ,{0,1,7,8,9,12,30}),"VACIO","7 y -","7-8","8-9","9-12","&gt;12","")</f>
        <v>VACIO</v>
      </c>
      <c r="AS863" s="425">
        <v>12</v>
      </c>
      <c r="AT863" s="65" t="str">
        <f>CHOOSE(MATCH(AS:AS,{0,0.1,30,80000000}),"VACIO","30 y -","30 y +","")</f>
        <v>30 y -</v>
      </c>
      <c r="AU863" s="425">
        <v>0.8</v>
      </c>
      <c r="AV863" s="425"/>
      <c r="AW863" s="65" t="str">
        <f>CHOOSE(MATCH(AV:AV,{0,0.1,30,80000000}),"VACIO","30 y -","30 y +","")</f>
        <v>VACIO</v>
      </c>
      <c r="AX863" s="425">
        <v>80</v>
      </c>
      <c r="AY863" s="65" t="str">
        <f ca="1">CHOOSE(MATCH(AX:AX,{0,1,15,30,45,60,80000000}),"VACIO","15 y -","15-29","30-44","45-59","60 y +","")</f>
        <v>60 y +</v>
      </c>
      <c r="AZ863" s="425"/>
      <c r="BA863" s="425"/>
      <c r="BB863" s="85" t="str">
        <f ca="1" t="shared" si="87"/>
        <v>No Vigente</v>
      </c>
      <c r="BD863" s="457">
        <v>43381</v>
      </c>
      <c r="BE863" s="426">
        <v>43556</v>
      </c>
      <c r="BF863" s="252" t="str">
        <f ca="1" t="shared" si="88"/>
        <v>pasivo</v>
      </c>
      <c r="BG863" s="425"/>
    </row>
    <row r="864" s="129" customFormat="1" spans="1:59">
      <c r="A864" s="421" t="s">
        <v>2200</v>
      </c>
      <c r="B864" s="130" t="s">
        <v>2201</v>
      </c>
      <c r="C864" s="130">
        <v>5417</v>
      </c>
      <c r="D864" s="422">
        <v>28775</v>
      </c>
      <c r="E864" s="175">
        <f ca="1" t="shared" si="84"/>
        <v>43990</v>
      </c>
      <c r="F864" s="176">
        <f ca="1" t="shared" si="85"/>
        <v>15215</v>
      </c>
      <c r="G864" s="177">
        <f ca="1" t="shared" si="89"/>
        <v>41</v>
      </c>
      <c r="H864" s="129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864" s="130">
        <v>1</v>
      </c>
      <c r="J864" s="422">
        <v>43444</v>
      </c>
      <c r="K864" s="130" t="s">
        <v>101</v>
      </c>
      <c r="L864" s="130" t="s">
        <v>2040</v>
      </c>
      <c r="M864" s="130"/>
      <c r="N864" s="130" t="s">
        <v>62</v>
      </c>
      <c r="O864" s="130" t="s">
        <v>62</v>
      </c>
      <c r="P864" s="130" t="s">
        <v>63</v>
      </c>
      <c r="Q864" s="130" t="s">
        <v>63</v>
      </c>
      <c r="R864" s="130">
        <v>98.7</v>
      </c>
      <c r="S864" s="444">
        <v>94</v>
      </c>
      <c r="T864" s="166" t="s">
        <v>64</v>
      </c>
      <c r="U864" s="130">
        <v>120</v>
      </c>
      <c r="V864" s="178" t="str">
        <f>CHOOSE(MATCH(U:U,{0,1,140,150,160,800000000}),"VACIO","140 y -","140-150","150-160","&gt;160","")</f>
        <v>140 y -</v>
      </c>
      <c r="W864" s="130">
        <v>78</v>
      </c>
      <c r="X864" s="178" t="str">
        <f>CHOOSE(MATCH(W:W,{0,1,90,120,800000000}),"VACIO","90 y -","90-120","&gt;120","")</f>
        <v>90 y -</v>
      </c>
      <c r="Y864" s="130" t="s">
        <v>63</v>
      </c>
      <c r="Z864" s="130" t="s">
        <v>63</v>
      </c>
      <c r="AA864" s="130" t="s">
        <v>63</v>
      </c>
      <c r="AB864" s="130" t="s">
        <v>65</v>
      </c>
      <c r="AC864" s="130" t="s">
        <v>66</v>
      </c>
      <c r="AD864" s="130" t="s">
        <v>67</v>
      </c>
      <c r="AE864" s="130"/>
      <c r="AF864" s="130"/>
      <c r="AG864" s="130" t="s">
        <v>63</v>
      </c>
      <c r="AH864" s="130"/>
      <c r="AI864" s="130"/>
      <c r="AJ864" s="130"/>
      <c r="AK864" s="422">
        <v>43634</v>
      </c>
      <c r="AL864" s="130">
        <v>262</v>
      </c>
      <c r="AM864" s="130">
        <v>174</v>
      </c>
      <c r="AN864" s="178" t="str">
        <f>CHOOSE(MATCH(AM:AM,{0,1,100,800000000}),"VACIO","100 y -","100 y +","")</f>
        <v>100 y +</v>
      </c>
      <c r="AO864" s="130">
        <v>38</v>
      </c>
      <c r="AP864" s="130">
        <v>298</v>
      </c>
      <c r="AQ864" s="130"/>
      <c r="AR864" s="178" t="str">
        <f>CHOOSE(MATCH(AQ:AQ,{0,1,7,8,9,12,30}),"VACIO","7 y -","7-8","8-9","9-12","&gt;12","")</f>
        <v>VACIO</v>
      </c>
      <c r="AS864" s="130"/>
      <c r="AT864" s="178" t="str">
        <f>CHOOSE(MATCH(AS:AS,{0,0.1,30,80000000}),"VACIO","30 y -","30 y +","")</f>
        <v>VACIO</v>
      </c>
      <c r="AU864" s="130">
        <v>0.9</v>
      </c>
      <c r="AV864" s="130"/>
      <c r="AW864" s="178" t="str">
        <f>CHOOSE(MATCH(AV:AV,{0,0.1,30,80000000}),"VACIO","30 y -","30 y +","")</f>
        <v>VACIO</v>
      </c>
      <c r="AX864" s="130">
        <v>106</v>
      </c>
      <c r="AY864" s="178" t="str">
        <f ca="1">CHOOSE(MATCH(AX:AX,{0;1;15;30;45;60;80000000}),"VACIO","15 y -","15-29","30-44","45-59","60 y +","")</f>
        <v>60 y +</v>
      </c>
      <c r="AZ864" s="130"/>
      <c r="BA864" s="130"/>
      <c r="BB864" s="247" t="str">
        <f ca="1" t="shared" si="87"/>
        <v>No Vigente</v>
      </c>
      <c r="BD864" s="456">
        <v>43880</v>
      </c>
      <c r="BE864" s="422">
        <v>43862</v>
      </c>
      <c r="BF864" s="251" t="str">
        <f ca="1" t="shared" si="88"/>
        <v>activo</v>
      </c>
      <c r="BG864" s="130"/>
    </row>
    <row r="865" s="129" customFormat="1" spans="1:59">
      <c r="A865" s="421" t="s">
        <v>2202</v>
      </c>
      <c r="B865" s="130" t="s">
        <v>2203</v>
      </c>
      <c r="C865" s="130">
        <v>5434</v>
      </c>
      <c r="D865" s="422">
        <v>27444</v>
      </c>
      <c r="E865" s="175">
        <f ca="1" t="shared" si="84"/>
        <v>43990</v>
      </c>
      <c r="F865" s="176">
        <f ca="1" t="shared" si="85"/>
        <v>16546</v>
      </c>
      <c r="G865" s="177">
        <f ca="1" t="shared" si="89"/>
        <v>45</v>
      </c>
      <c r="H865" s="129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865" s="130">
        <v>1</v>
      </c>
      <c r="J865" s="422">
        <v>41199</v>
      </c>
      <c r="K865" s="130" t="s">
        <v>101</v>
      </c>
      <c r="L865" s="130" t="s">
        <v>2040</v>
      </c>
      <c r="M865" s="130"/>
      <c r="N865" s="130" t="s">
        <v>62</v>
      </c>
      <c r="O865" s="130" t="s">
        <v>62</v>
      </c>
      <c r="P865" s="130" t="s">
        <v>63</v>
      </c>
      <c r="Q865" s="130" t="s">
        <v>63</v>
      </c>
      <c r="R865" s="130">
        <v>59</v>
      </c>
      <c r="S865" s="444">
        <v>60</v>
      </c>
      <c r="T865" s="166" t="s">
        <v>85</v>
      </c>
      <c r="U865" s="130">
        <v>100</v>
      </c>
      <c r="V865" s="178" t="str">
        <f>CHOOSE(MATCH(U:U,{0,1,140,150,160,800000000}),"VACIO","140 y -","140-150","150-160","&gt;160","")</f>
        <v>140 y -</v>
      </c>
      <c r="W865" s="130">
        <v>60</v>
      </c>
      <c r="X865" s="178" t="str">
        <f>CHOOSE(MATCH(W:W,{0;1;90;120;800000000}),"VACIO","90 y -","90-120","&gt;120","")</f>
        <v>90 y -</v>
      </c>
      <c r="Y865" s="130" t="s">
        <v>63</v>
      </c>
      <c r="Z865" s="130" t="s">
        <v>63</v>
      </c>
      <c r="AA865" s="130" t="s">
        <v>63</v>
      </c>
      <c r="AB865" s="130" t="s">
        <v>65</v>
      </c>
      <c r="AC865" s="130" t="s">
        <v>66</v>
      </c>
      <c r="AD865" s="130" t="s">
        <v>74</v>
      </c>
      <c r="AE865" s="130"/>
      <c r="AF865" s="130"/>
      <c r="AG865" s="130" t="s">
        <v>63</v>
      </c>
      <c r="AH865" s="130"/>
      <c r="AI865" s="130"/>
      <c r="AJ865" s="130">
        <v>79</v>
      </c>
      <c r="AK865" s="422">
        <v>43317</v>
      </c>
      <c r="AL865" s="130">
        <v>203</v>
      </c>
      <c r="AM865" s="130">
        <v>106</v>
      </c>
      <c r="AN865" s="178" t="str">
        <f>CHOOSE(MATCH(AM:AM,{0,1,100,800000000}),"VACIO","100 y -","100 y +","")</f>
        <v>100 y +</v>
      </c>
      <c r="AO865" s="130">
        <v>65</v>
      </c>
      <c r="AP865" s="130">
        <v>160</v>
      </c>
      <c r="AQ865" s="130"/>
      <c r="AR865" s="178" t="str">
        <f>CHOOSE(MATCH(AQ:AQ,{0,1,7,8,9,12,30}),"VACIO","7 y -","7-8","8-9","9-12","&gt;12","")</f>
        <v>VACIO</v>
      </c>
      <c r="AS865" s="130"/>
      <c r="AT865" s="178" t="str">
        <f>CHOOSE(MATCH(AS:AS,{0,0.1,30,80000000}),"VACIO","30 y -","30 y +","")</f>
        <v>VACIO</v>
      </c>
      <c r="AU865" s="130">
        <v>0.6</v>
      </c>
      <c r="AV865" s="130"/>
      <c r="AW865" s="178" t="str">
        <f>CHOOSE(MATCH(AV:AV,{0,0.1,30,80000000}),"VACIO","30 y -","30 y +","")</f>
        <v>VACIO</v>
      </c>
      <c r="AX865" s="130">
        <v>112</v>
      </c>
      <c r="AY865" s="178" t="str">
        <f ca="1">CHOOSE(MATCH(AX:AX,{0,1,15,30,45,60,80000000}),"VACIO","15 y -","15-29","30-44","45-59","60 y +","")</f>
        <v>60 y +</v>
      </c>
      <c r="AZ865" s="130"/>
      <c r="BA865" s="130"/>
      <c r="BB865" s="247" t="str">
        <f ca="1" t="shared" si="87"/>
        <v>No Vigente</v>
      </c>
      <c r="BD865" s="456">
        <v>43713</v>
      </c>
      <c r="BE865" s="422">
        <v>44075</v>
      </c>
      <c r="BF865" s="251" t="str">
        <f ca="1" t="shared" si="88"/>
        <v>activo</v>
      </c>
      <c r="BG865" s="130"/>
    </row>
    <row r="866" s="129" customFormat="1" spans="1:59">
      <c r="A866" s="421" t="s">
        <v>2204</v>
      </c>
      <c r="B866" s="130" t="s">
        <v>2205</v>
      </c>
      <c r="C866" s="130">
        <v>5778</v>
      </c>
      <c r="D866" s="422">
        <v>32258</v>
      </c>
      <c r="E866" s="175">
        <f ca="1" t="shared" si="84"/>
        <v>43990</v>
      </c>
      <c r="F866" s="176">
        <f ca="1" t="shared" si="85"/>
        <v>11732</v>
      </c>
      <c r="G866" s="177">
        <f ca="1" t="shared" si="89"/>
        <v>32</v>
      </c>
      <c r="H866" s="129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866" s="130">
        <v>1</v>
      </c>
      <c r="J866" s="422">
        <v>43121</v>
      </c>
      <c r="K866" s="130" t="s">
        <v>59</v>
      </c>
      <c r="L866" s="130" t="s">
        <v>2040</v>
      </c>
      <c r="M866" s="130" t="s">
        <v>2206</v>
      </c>
      <c r="N866" s="130" t="s">
        <v>89</v>
      </c>
      <c r="O866" s="130" t="s">
        <v>89</v>
      </c>
      <c r="P866" s="130" t="s">
        <v>63</v>
      </c>
      <c r="Q866" s="130" t="s">
        <v>63</v>
      </c>
      <c r="R866" s="130">
        <v>74</v>
      </c>
      <c r="S866" s="444">
        <v>79</v>
      </c>
      <c r="T866" s="129" t="s">
        <v>64</v>
      </c>
      <c r="U866" s="130">
        <v>111</v>
      </c>
      <c r="V866" s="178" t="str">
        <f>CHOOSE(MATCH(U:U,{0,1,140,150,160,800000000}),"VACIO","140 y -","140-150","150-160","&gt;160","")</f>
        <v>140 y -</v>
      </c>
      <c r="W866" s="130">
        <v>76</v>
      </c>
      <c r="X866" s="178" t="str">
        <f>CHOOSE(MATCH(W:W,{0,1,90,120,800000000}),"VACIO","90 y -","90-120","&gt;120","")</f>
        <v>90 y -</v>
      </c>
      <c r="Y866" s="130" t="s">
        <v>63</v>
      </c>
      <c r="Z866" s="130" t="s">
        <v>63</v>
      </c>
      <c r="AA866" s="130" t="s">
        <v>63</v>
      </c>
      <c r="AB866" s="130" t="s">
        <v>65</v>
      </c>
      <c r="AC866" s="130" t="s">
        <v>66</v>
      </c>
      <c r="AD866" s="130" t="s">
        <v>74</v>
      </c>
      <c r="AE866" s="130"/>
      <c r="AF866" s="130"/>
      <c r="AG866" s="130" t="s">
        <v>63</v>
      </c>
      <c r="AH866" s="130"/>
      <c r="AI866" s="130"/>
      <c r="AJ866" s="130">
        <v>94</v>
      </c>
      <c r="AK866" s="422">
        <v>43735</v>
      </c>
      <c r="AL866" s="130">
        <v>269</v>
      </c>
      <c r="AM866" s="130">
        <v>205</v>
      </c>
      <c r="AN866" s="178" t="str">
        <f>CHOOSE(MATCH(AM:AM,{0,1,100,800000000}),"VACIO","100 y -","100 y +","")</f>
        <v>100 y +</v>
      </c>
      <c r="AO866" s="130">
        <v>30</v>
      </c>
      <c r="AP866" s="130">
        <v>167</v>
      </c>
      <c r="AQ866" s="130"/>
      <c r="AR866" s="178" t="str">
        <f>CHOOSE(MATCH(AQ:AQ,{0,1,7,8,9,12,30}),"VACIO","7 y -","7-8","8-9","9-12","&gt;12","")</f>
        <v>VACIO</v>
      </c>
      <c r="AS866" s="130"/>
      <c r="AT866" s="178" t="str">
        <f>CHOOSE(MATCH(AS:AS,{0,0.1,30,80000000}),"VACIO","30 y -","30 y +","")</f>
        <v>VACIO</v>
      </c>
      <c r="AU866" s="130"/>
      <c r="AV866" s="130"/>
      <c r="AW866" s="178" t="str">
        <f>CHOOSE(MATCH(AV:AV,{0,0.1,30,80000000}),"VACIO","30 y -","30 y +","")</f>
        <v>VACIO</v>
      </c>
      <c r="AX866" s="130"/>
      <c r="AY866" s="178" t="str">
        <f ca="1">CHOOSE(MATCH(AX:AX,{0,1,15,30,45,60,80000000}),"VACIO","15 y -","15-29","30-44","45-59","60 y +","")</f>
        <v>VACIO</v>
      </c>
      <c r="AZ866" s="130"/>
      <c r="BA866" s="130"/>
      <c r="BB866" s="247" t="str">
        <f ca="1" t="shared" si="87"/>
        <v>No Vigente</v>
      </c>
      <c r="BD866" s="456">
        <v>43818</v>
      </c>
      <c r="BE866" s="422">
        <v>43983</v>
      </c>
      <c r="BF866" s="251" t="str">
        <f ca="1" t="shared" si="88"/>
        <v>activo</v>
      </c>
      <c r="BG866" s="130"/>
    </row>
    <row r="867" s="129" customFormat="1" spans="1:59">
      <c r="A867" s="421" t="s">
        <v>2207</v>
      </c>
      <c r="B867" s="130" t="s">
        <v>2208</v>
      </c>
      <c r="C867" s="130">
        <v>6000</v>
      </c>
      <c r="D867" s="422">
        <v>24536</v>
      </c>
      <c r="E867" s="175">
        <f ca="1" t="shared" si="84"/>
        <v>43990</v>
      </c>
      <c r="F867" s="176">
        <f ca="1" t="shared" si="85"/>
        <v>19454</v>
      </c>
      <c r="G867" s="177">
        <f ca="1" t="shared" si="89"/>
        <v>53</v>
      </c>
      <c r="H867" s="129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67" s="130">
        <v>1</v>
      </c>
      <c r="J867" s="422">
        <v>42103</v>
      </c>
      <c r="K867" s="130" t="s">
        <v>59</v>
      </c>
      <c r="L867" s="130" t="s">
        <v>2040</v>
      </c>
      <c r="M867" s="130"/>
      <c r="N867" s="130" t="s">
        <v>62</v>
      </c>
      <c r="O867" s="130" t="s">
        <v>62</v>
      </c>
      <c r="P867" s="130" t="s">
        <v>63</v>
      </c>
      <c r="Q867" s="130" t="s">
        <v>63</v>
      </c>
      <c r="R867" s="130">
        <v>75</v>
      </c>
      <c r="S867" s="444">
        <v>76.5</v>
      </c>
      <c r="T867" s="129" t="s">
        <v>85</v>
      </c>
      <c r="U867" s="130">
        <v>136</v>
      </c>
      <c r="V867" s="178" t="str">
        <f>CHOOSE(MATCH(U:U,{0,1,140,150,160,800000000}),"VACIO","140 y -","140-150","150-160","&gt;160","")</f>
        <v>140 y -</v>
      </c>
      <c r="W867" s="130">
        <v>84</v>
      </c>
      <c r="X867" s="178" t="str">
        <f>CHOOSE(MATCH(W:W,{0,1,90,120,800000000}),"VACIO","90 y -","90-120","&gt;120","")</f>
        <v>90 y -</v>
      </c>
      <c r="Y867" s="130" t="s">
        <v>63</v>
      </c>
      <c r="Z867" s="130" t="s">
        <v>63</v>
      </c>
      <c r="AA867" s="130" t="s">
        <v>63</v>
      </c>
      <c r="AB867" s="130" t="s">
        <v>65</v>
      </c>
      <c r="AC867" s="130" t="s">
        <v>66</v>
      </c>
      <c r="AD867" s="130" t="s">
        <v>74</v>
      </c>
      <c r="AE867" s="130"/>
      <c r="AF867" s="130"/>
      <c r="AG867" s="130" t="s">
        <v>63</v>
      </c>
      <c r="AH867" s="130"/>
      <c r="AI867" s="130"/>
      <c r="AJ867" s="130">
        <v>101</v>
      </c>
      <c r="AK867" s="422">
        <v>43262</v>
      </c>
      <c r="AL867" s="130">
        <v>189</v>
      </c>
      <c r="AM867" s="130">
        <v>41</v>
      </c>
      <c r="AN867" s="178" t="str">
        <f>CHOOSE(MATCH(AM:AM,{0,1,100,800000000}),"VACIO","100 y -","100 y +","")</f>
        <v>100 y -</v>
      </c>
      <c r="AO867" s="130">
        <v>115</v>
      </c>
      <c r="AP867" s="130">
        <v>205</v>
      </c>
      <c r="AQ867" s="130"/>
      <c r="AR867" s="178" t="str">
        <f>CHOOSE(MATCH(AQ:AQ,{0,1,7,8,9,12,30}),"VACIO","7 y -","7-8","8-9","9-12","&gt;12","")</f>
        <v>VACIO</v>
      </c>
      <c r="AS867" s="130"/>
      <c r="AT867" s="178" t="str">
        <f>CHOOSE(MATCH(AS:AS,{0,0.1,30,80000000}),"VACIO","30 y -","30 y +","")</f>
        <v>VACIO</v>
      </c>
      <c r="AU867" s="130"/>
      <c r="AV867" s="130"/>
      <c r="AW867" s="178" t="str">
        <f>CHOOSE(MATCH(AV:AV,{0,0.1,30,80000000}),"VACIO","30 y -","30 y +","")</f>
        <v>VACIO</v>
      </c>
      <c r="AX867" s="130">
        <v>100</v>
      </c>
      <c r="AY867" s="178" t="str">
        <f ca="1">CHOOSE(MATCH(AX:AX,{0,1,15,30,45,60,80000000}),"VACIO","15 y -","15-29","30-44","45-59","60 y +","")</f>
        <v>60 y +</v>
      </c>
      <c r="AZ867" s="130"/>
      <c r="BA867" s="130"/>
      <c r="BB867" s="247" t="str">
        <f ca="1" t="shared" si="87"/>
        <v>No Vigente</v>
      </c>
      <c r="BD867" s="456">
        <v>43641</v>
      </c>
      <c r="BE867" s="422">
        <v>43678</v>
      </c>
      <c r="BF867" s="251" t="str">
        <f ca="1" t="shared" si="88"/>
        <v>activo</v>
      </c>
      <c r="BG867" s="130"/>
    </row>
    <row r="868" s="52" customFormat="1" spans="1:59">
      <c r="A868" s="424" t="s">
        <v>2209</v>
      </c>
      <c r="B868" s="425" t="s">
        <v>2210</v>
      </c>
      <c r="C868" s="425">
        <v>6220</v>
      </c>
      <c r="D868" s="426">
        <v>26045</v>
      </c>
      <c r="E868" s="62">
        <f ca="1" t="shared" si="84"/>
        <v>43990</v>
      </c>
      <c r="F868" s="63">
        <f ca="1" t="shared" ref="F868:F931" si="90">DATEDIF(D:D,TODAY(),"d")</f>
        <v>17945</v>
      </c>
      <c r="G868" s="64">
        <f ca="1" t="shared" si="89"/>
        <v>49</v>
      </c>
      <c r="H868" s="5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868" s="425">
        <v>1</v>
      </c>
      <c r="J868" s="426">
        <v>43318</v>
      </c>
      <c r="K868" s="425" t="s">
        <v>101</v>
      </c>
      <c r="L868" s="425" t="s">
        <v>2040</v>
      </c>
      <c r="M868" s="425"/>
      <c r="N868" s="425" t="s">
        <v>62</v>
      </c>
      <c r="O868" s="425" t="s">
        <v>62</v>
      </c>
      <c r="P868" s="425" t="s">
        <v>63</v>
      </c>
      <c r="Q868" s="425" t="s">
        <v>63</v>
      </c>
      <c r="R868" s="425">
        <v>75</v>
      </c>
      <c r="S868" s="445">
        <v>73</v>
      </c>
      <c r="T868" s="52" t="s">
        <v>85</v>
      </c>
      <c r="U868" s="425">
        <v>122</v>
      </c>
      <c r="V868" s="65" t="str">
        <f>CHOOSE(MATCH(U:U,{0,1,140,150,160,800000000}),"VACIO","140 y -","140-150","150-160","&gt;160","")</f>
        <v>140 y -</v>
      </c>
      <c r="W868" s="425">
        <v>68</v>
      </c>
      <c r="X868" s="65" t="str">
        <f>CHOOSE(MATCH(W:W,{0,1,90,120,800000000}),"VACIO","90 y -","90-120","&gt;120","")</f>
        <v>90 y -</v>
      </c>
      <c r="Y868" s="425" t="s">
        <v>63</v>
      </c>
      <c r="Z868" s="425" t="s">
        <v>63</v>
      </c>
      <c r="AA868" s="425" t="s">
        <v>63</v>
      </c>
      <c r="AB868" s="425" t="s">
        <v>65</v>
      </c>
      <c r="AC868" s="425" t="s">
        <v>66</v>
      </c>
      <c r="AD868" s="425" t="s">
        <v>74</v>
      </c>
      <c r="AE868" s="425"/>
      <c r="AF868" s="425"/>
      <c r="AG868" s="425" t="s">
        <v>63</v>
      </c>
      <c r="AH868" s="425"/>
      <c r="AI868" s="425"/>
      <c r="AJ868" s="425">
        <v>101</v>
      </c>
      <c r="AK868" s="426">
        <v>43460</v>
      </c>
      <c r="AL868" s="425">
        <v>224</v>
      </c>
      <c r="AM868" s="425">
        <v>82</v>
      </c>
      <c r="AN868" s="65" t="str">
        <f>CHOOSE(MATCH(AM:AM,{0,1,100,800000000}),"VACIO","100 y -","100 y +","")</f>
        <v>100 y -</v>
      </c>
      <c r="AO868" s="425">
        <v>47</v>
      </c>
      <c r="AP868" s="425">
        <v>82</v>
      </c>
      <c r="AQ868" s="425"/>
      <c r="AR868" s="65" t="str">
        <f>CHOOSE(MATCH(AQ:AQ,{0,1,7,8,9,12,30}),"VACIO","7 y -","7-8","8-9","9-12","&gt;12","")</f>
        <v>VACIO</v>
      </c>
      <c r="AS868" s="425">
        <v>1</v>
      </c>
      <c r="AT868" s="65" t="str">
        <f>CHOOSE(MATCH(AS:AS,{0,0.1,30,80000000}),"VACIO","30 y -","30 y +","")</f>
        <v>30 y -</v>
      </c>
      <c r="AU868" s="425">
        <v>0.9</v>
      </c>
      <c r="AV868" s="425"/>
      <c r="AW868" s="65" t="str">
        <f>CHOOSE(MATCH(AV:AV,{0,0.1,30,80000000}),"VACIO","30 y -","30 y +","")</f>
        <v>VACIO</v>
      </c>
      <c r="AX868" s="425">
        <v>101</v>
      </c>
      <c r="AY868" s="65" t="str">
        <f ca="1">CHOOSE(MATCH(AX:AX,{0,1,15,30,45,60,80000000}),"VACIO","15 y -","15-29","30-44","45-59","60 y +","")</f>
        <v>60 y +</v>
      </c>
      <c r="AZ868" s="425"/>
      <c r="BA868" s="425"/>
      <c r="BB868" s="85" t="str">
        <f ca="1" t="shared" ref="BB868" si="91">IF((E:E-BA:BA)&lt;365,"Vigente","No Vigente")</f>
        <v>No Vigente</v>
      </c>
      <c r="BD868" s="457">
        <v>43460</v>
      </c>
      <c r="BE868" s="426">
        <v>43435</v>
      </c>
      <c r="BF868" s="252" t="str">
        <f ca="1" t="shared" ref="BF868:BF877" si="92">IF((E:E-BE:BE)&lt;395,"activo","pasivo")</f>
        <v>pasivo</v>
      </c>
      <c r="BG868" s="425"/>
    </row>
    <row r="869" s="52" customFormat="1" spans="1:59">
      <c r="A869" s="424" t="s">
        <v>2211</v>
      </c>
      <c r="B869" s="425" t="s">
        <v>2212</v>
      </c>
      <c r="C869" s="425">
        <v>5107</v>
      </c>
      <c r="D869" s="426">
        <v>30406</v>
      </c>
      <c r="E869" s="62">
        <f ca="1" t="shared" si="84"/>
        <v>43990</v>
      </c>
      <c r="F869" s="63">
        <f ca="1" t="shared" si="90"/>
        <v>13584</v>
      </c>
      <c r="G869" s="64">
        <f ca="1" t="shared" si="89"/>
        <v>37</v>
      </c>
      <c r="H869" s="52" t="str">
        <f ca="1">CHOOSE(MATCH(F:F,{0;7305;9131;10957;12784;14610;16436;18262;20089;21915;23741;25567;27394;29220;41729}),"15-19","20-24","25-29","30-34","35-39","40-44","45-49","50-54","55-59","60-64","65-69","70-74","75-79","80 y +","")</f>
        <v>35-39</v>
      </c>
      <c r="I869" s="425">
        <v>1</v>
      </c>
      <c r="J869" s="426">
        <v>43612</v>
      </c>
      <c r="K869" s="425" t="s">
        <v>59</v>
      </c>
      <c r="L869" s="425" t="s">
        <v>2040</v>
      </c>
      <c r="M869" s="425"/>
      <c r="N869" s="425" t="s">
        <v>62</v>
      </c>
      <c r="O869" s="425" t="s">
        <v>62</v>
      </c>
      <c r="P869" s="425" t="s">
        <v>63</v>
      </c>
      <c r="Q869" s="425" t="s">
        <v>63</v>
      </c>
      <c r="R869" s="425">
        <v>77.2</v>
      </c>
      <c r="S869" s="445">
        <v>77.2</v>
      </c>
      <c r="T869" s="52" t="s">
        <v>85</v>
      </c>
      <c r="U869" s="425">
        <v>120</v>
      </c>
      <c r="V869" s="65" t="str">
        <f>CHOOSE(MATCH(U:U,{0,1,140,150,160,800000000}),"VACIO","140 y -","140-150","150-160","&gt;160","")</f>
        <v>140 y -</v>
      </c>
      <c r="W869" s="425">
        <v>78</v>
      </c>
      <c r="X869" s="65" t="str">
        <f>CHOOSE(MATCH(W:W,{0,1,90,120,800000000}),"VACIO","90 y -","90-120","&gt;120","")</f>
        <v>90 y -</v>
      </c>
      <c r="Y869" s="425" t="s">
        <v>63</v>
      </c>
      <c r="Z869" s="425" t="s">
        <v>63</v>
      </c>
      <c r="AA869" s="425" t="s">
        <v>63</v>
      </c>
      <c r="AB869" s="425" t="s">
        <v>65</v>
      </c>
      <c r="AC869" s="425" t="s">
        <v>66</v>
      </c>
      <c r="AD869" s="425" t="s">
        <v>74</v>
      </c>
      <c r="AE869" s="425"/>
      <c r="AF869" s="425"/>
      <c r="AG869" s="425" t="s">
        <v>63</v>
      </c>
      <c r="AH869" s="425"/>
      <c r="AI869" s="425"/>
      <c r="AJ869" s="425"/>
      <c r="AK869" s="426"/>
      <c r="AL869" s="425"/>
      <c r="AM869" s="425"/>
      <c r="AN869" s="65"/>
      <c r="AO869" s="425"/>
      <c r="AP869" s="425"/>
      <c r="AQ869" s="425"/>
      <c r="AR869" s="65"/>
      <c r="AS869" s="425"/>
      <c r="AT869" s="65"/>
      <c r="AU869" s="425"/>
      <c r="AV869" s="425"/>
      <c r="AW869" s="65"/>
      <c r="AX869" s="425"/>
      <c r="AY869" s="65"/>
      <c r="AZ869" s="425"/>
      <c r="BA869" s="425"/>
      <c r="BB869" s="85"/>
      <c r="BD869" s="457">
        <v>43612</v>
      </c>
      <c r="BE869" s="426">
        <v>43678</v>
      </c>
      <c r="BF869" s="252" t="str">
        <f ca="1" t="shared" si="92"/>
        <v>activo</v>
      </c>
      <c r="BG869" s="425"/>
    </row>
    <row r="870" s="52" customFormat="1" spans="1:59">
      <c r="A870" s="424" t="s">
        <v>2213</v>
      </c>
      <c r="B870" s="425" t="s">
        <v>2214</v>
      </c>
      <c r="C870" s="425">
        <v>5280</v>
      </c>
      <c r="D870" s="426">
        <v>5496</v>
      </c>
      <c r="E870" s="62">
        <f ca="1" t="shared" si="84"/>
        <v>43990</v>
      </c>
      <c r="F870" s="63">
        <f ca="1" t="shared" si="90"/>
        <v>38494</v>
      </c>
      <c r="G870" s="64">
        <f ca="1" t="shared" si="89"/>
        <v>105</v>
      </c>
      <c r="H870" s="5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870" s="425">
        <v>1</v>
      </c>
      <c r="J870" s="426">
        <v>43110</v>
      </c>
      <c r="K870" s="425" t="s">
        <v>101</v>
      </c>
      <c r="L870" s="425" t="s">
        <v>2040</v>
      </c>
      <c r="M870" s="425"/>
      <c r="N870" s="425" t="s">
        <v>62</v>
      </c>
      <c r="O870" s="425" t="s">
        <v>62</v>
      </c>
      <c r="P870" s="425" t="s">
        <v>63</v>
      </c>
      <c r="Q870" s="425" t="s">
        <v>63</v>
      </c>
      <c r="R870" s="425">
        <v>78.5</v>
      </c>
      <c r="S870" s="445">
        <v>78.3</v>
      </c>
      <c r="T870" s="52" t="s">
        <v>85</v>
      </c>
      <c r="U870" s="425">
        <v>130</v>
      </c>
      <c r="V870" s="65" t="str">
        <f>CHOOSE(MATCH(U:U,{0,1,140,150,160,800000000}),"VACIO","140 y -","140-150","150-160","&gt;160","")</f>
        <v>140 y -</v>
      </c>
      <c r="W870" s="425">
        <v>80</v>
      </c>
      <c r="X870" s="65" t="str">
        <f>CHOOSE(MATCH(W:W,{0,1,90,120,800000000}),"VACIO","90 y -","90-120","&gt;120","")</f>
        <v>90 y -</v>
      </c>
      <c r="Y870" s="425" t="s">
        <v>63</v>
      </c>
      <c r="Z870" s="425" t="s">
        <v>63</v>
      </c>
      <c r="AA870" s="425" t="s">
        <v>63</v>
      </c>
      <c r="AB870" s="425" t="s">
        <v>65</v>
      </c>
      <c r="AC870" s="425" t="s">
        <v>72</v>
      </c>
      <c r="AD870" s="425" t="s">
        <v>74</v>
      </c>
      <c r="AE870" s="425"/>
      <c r="AF870" s="425"/>
      <c r="AG870" s="425" t="s">
        <v>63</v>
      </c>
      <c r="AH870" s="425" t="s">
        <v>1274</v>
      </c>
      <c r="AI870" s="426">
        <v>43559</v>
      </c>
      <c r="AJ870" s="425">
        <v>91</v>
      </c>
      <c r="AK870" s="426">
        <v>43110</v>
      </c>
      <c r="AL870" s="425">
        <v>212</v>
      </c>
      <c r="AM870" s="425">
        <v>116</v>
      </c>
      <c r="AN870" s="65" t="str">
        <f>CHOOSE(MATCH(AM:AM,{0,1,100,800000000}),"VACIO","100 y -","100 y +","")</f>
        <v>100 y +</v>
      </c>
      <c r="AO870" s="425">
        <v>64</v>
      </c>
      <c r="AP870" s="425">
        <v>161</v>
      </c>
      <c r="AQ870" s="425"/>
      <c r="AR870" s="65" t="str">
        <f>CHOOSE(MATCH(AQ:AQ,{0,1,7,8,9,12,30}),"VACIO","7 y -","7-8","8-9","9-12","&gt;12","")</f>
        <v>VACIO</v>
      </c>
      <c r="AS870" s="425"/>
      <c r="AT870" s="65" t="str">
        <f>CHOOSE(MATCH(AS:AS,{0,0.1,30,80000000}),"VACIO","30 y -","30 y +","")</f>
        <v>VACIO</v>
      </c>
      <c r="AU870" s="425">
        <v>0.8</v>
      </c>
      <c r="AV870" s="425"/>
      <c r="AW870" s="65" t="str">
        <f>CHOOSE(MATCH(AV:AV,{0,0.1,30,80000000}),"VACIO","30 y -","30 y +","")</f>
        <v>VACIO</v>
      </c>
      <c r="AX870" s="425">
        <v>86.2</v>
      </c>
      <c r="AY870" s="65" t="str">
        <f ca="1">CHOOSE(MATCH(AX:AX,{0,1,15,30,45,60,80000000}),"VACIO","15 y -","15-29","30-44","45-59","60 y +","")</f>
        <v>60 y +</v>
      </c>
      <c r="AZ870" s="425"/>
      <c r="BA870" s="425"/>
      <c r="BB870" s="85" t="str">
        <f ca="1" t="shared" ref="BB870:BB933" si="93">IF((E:E-BA:BA)&lt;365,"Vigente","No Vigente")</f>
        <v>No Vigente</v>
      </c>
      <c r="BD870" s="457">
        <v>43560</v>
      </c>
      <c r="BE870" s="426">
        <v>43682</v>
      </c>
      <c r="BF870" s="252" t="str">
        <f ca="1" t="shared" si="92"/>
        <v>activo</v>
      </c>
      <c r="BG870" s="425"/>
    </row>
    <row r="871" s="129" customFormat="1" spans="1:59">
      <c r="A871" s="421" t="s">
        <v>2215</v>
      </c>
      <c r="B871" s="130" t="s">
        <v>2216</v>
      </c>
      <c r="C871" s="130">
        <v>5358</v>
      </c>
      <c r="D871" s="422">
        <v>29658</v>
      </c>
      <c r="E871" s="175">
        <f ca="1" t="shared" si="84"/>
        <v>43990</v>
      </c>
      <c r="F871" s="176">
        <f ca="1" t="shared" si="90"/>
        <v>14332</v>
      </c>
      <c r="G871" s="177">
        <f ca="1" t="shared" si="89"/>
        <v>39</v>
      </c>
      <c r="H871" s="129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871" s="130">
        <v>1</v>
      </c>
      <c r="J871" s="422">
        <v>43291</v>
      </c>
      <c r="K871" s="130" t="s">
        <v>59</v>
      </c>
      <c r="L871" s="130" t="s">
        <v>2040</v>
      </c>
      <c r="M871" s="130"/>
      <c r="N871" s="130" t="s">
        <v>62</v>
      </c>
      <c r="O871" s="130" t="s">
        <v>62</v>
      </c>
      <c r="P871" s="130" t="s">
        <v>63</v>
      </c>
      <c r="Q871" s="130" t="s">
        <v>63</v>
      </c>
      <c r="R871" s="130">
        <v>58.5</v>
      </c>
      <c r="S871" s="444">
        <v>63</v>
      </c>
      <c r="T871" s="129" t="s">
        <v>85</v>
      </c>
      <c r="U871" s="130">
        <v>120</v>
      </c>
      <c r="V871" s="178" t="str">
        <f>CHOOSE(MATCH(U:U,{0;1;140;150;160;800000000}),"VACIO","140 y -","140-150","150-160","&gt;160","")</f>
        <v>140 y -</v>
      </c>
      <c r="W871" s="130">
        <v>60</v>
      </c>
      <c r="X871" s="178" t="str">
        <f>CHOOSE(MATCH(W:W,{0,1,90,120,800000000}),"VACIO","90 y -","90-120","&gt;120","")</f>
        <v>90 y -</v>
      </c>
      <c r="Y871" s="130" t="s">
        <v>63</v>
      </c>
      <c r="Z871" s="130" t="s">
        <v>63</v>
      </c>
      <c r="AA871" s="130" t="s">
        <v>63</v>
      </c>
      <c r="AB871" s="130" t="s">
        <v>65</v>
      </c>
      <c r="AC871" s="130" t="s">
        <v>72</v>
      </c>
      <c r="AD871" s="130" t="s">
        <v>74</v>
      </c>
      <c r="AE871" s="130"/>
      <c r="AF871" s="130"/>
      <c r="AG871" s="130" t="s">
        <v>63</v>
      </c>
      <c r="AH871" s="130"/>
      <c r="AI871" s="130"/>
      <c r="AJ871" s="130">
        <v>96</v>
      </c>
      <c r="AK871" s="422">
        <v>43810</v>
      </c>
      <c r="AL871" s="130">
        <v>263</v>
      </c>
      <c r="AM871" s="130">
        <v>187</v>
      </c>
      <c r="AN871" s="178" t="str">
        <f>CHOOSE(MATCH(AM:AM,{0,1,100,800000000}),"VACIO","100 y -","100 y +","")</f>
        <v>100 y +</v>
      </c>
      <c r="AO871" s="130">
        <v>51</v>
      </c>
      <c r="AP871" s="130">
        <v>123</v>
      </c>
      <c r="AQ871" s="130"/>
      <c r="AR871" s="178" t="str">
        <f>CHOOSE(MATCH(AQ:AQ,{0,1,7,8,9,12,30}),"VACIO","7 y -","7-8","8-9","9-12","&gt;12","")</f>
        <v>VACIO</v>
      </c>
      <c r="AS871" s="130">
        <v>10</v>
      </c>
      <c r="AT871" s="178" t="str">
        <f>CHOOSE(MATCH(AS:AS,{0,0.1,30,80000000}),"VACIO","30 y -","30 y +","")</f>
        <v>30 y -</v>
      </c>
      <c r="AU871" s="130">
        <v>0.7</v>
      </c>
      <c r="AV871" s="130"/>
      <c r="AW871" s="178" t="s">
        <v>121</v>
      </c>
      <c r="AX871" s="130">
        <v>110</v>
      </c>
      <c r="AY871" s="178" t="str">
        <f ca="1">CHOOSE(MATCH(AX:AX,{0,1,15,30,45,60,80000000}),"VACIO","15 y -","15-29","30-44","45-59","60 y +","")</f>
        <v>60 y +</v>
      </c>
      <c r="AZ871" s="130"/>
      <c r="BA871" s="130"/>
      <c r="BB871" s="247" t="str">
        <f ca="1" t="shared" si="93"/>
        <v>No Vigente</v>
      </c>
      <c r="BD871" s="456">
        <v>43909</v>
      </c>
      <c r="BE871" s="422">
        <v>43983</v>
      </c>
      <c r="BF871" s="251" t="str">
        <f ca="1" t="shared" si="92"/>
        <v>activo</v>
      </c>
      <c r="BG871" s="130"/>
    </row>
    <row r="872" s="129" customFormat="1" spans="1:59">
      <c r="A872" s="421" t="s">
        <v>2217</v>
      </c>
      <c r="B872" s="130" t="s">
        <v>2218</v>
      </c>
      <c r="C872" s="130">
        <v>5384</v>
      </c>
      <c r="D872" s="422">
        <v>18172</v>
      </c>
      <c r="E872" s="175">
        <f ca="1" t="shared" si="84"/>
        <v>43990</v>
      </c>
      <c r="F872" s="176">
        <f ca="1" t="shared" si="90"/>
        <v>25818</v>
      </c>
      <c r="G872" s="177">
        <f ca="1" t="shared" si="89"/>
        <v>70</v>
      </c>
      <c r="H872" s="129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872" s="130">
        <v>1</v>
      </c>
      <c r="J872" s="422">
        <v>42418</v>
      </c>
      <c r="K872" s="130" t="s">
        <v>101</v>
      </c>
      <c r="L872" s="130" t="s">
        <v>2040</v>
      </c>
      <c r="M872" s="130"/>
      <c r="N872" s="130" t="s">
        <v>62</v>
      </c>
      <c r="O872" s="130" t="s">
        <v>62</v>
      </c>
      <c r="P872" s="130" t="s">
        <v>63</v>
      </c>
      <c r="Q872" s="130" t="s">
        <v>63</v>
      </c>
      <c r="R872" s="130">
        <v>72</v>
      </c>
      <c r="S872" s="444">
        <v>70.5</v>
      </c>
      <c r="T872" s="129" t="s">
        <v>85</v>
      </c>
      <c r="U872" s="130">
        <v>122</v>
      </c>
      <c r="V872" s="178" t="str">
        <f>CHOOSE(MATCH(U:U,{0,1,140,150,160,800000000}),"VACIO","140 y -","140-150","150-160","&gt;160","")</f>
        <v>140 y -</v>
      </c>
      <c r="W872" s="130">
        <v>82</v>
      </c>
      <c r="X872" s="178" t="str">
        <f>CHOOSE(MATCH(W:W,{0,1,90,120,800000000}),"VACIO","90 y -","90-120","&gt;120","")</f>
        <v>90 y -</v>
      </c>
      <c r="Y872" s="130" t="s">
        <v>63</v>
      </c>
      <c r="Z872" s="130" t="s">
        <v>63</v>
      </c>
      <c r="AA872" s="130" t="s">
        <v>63</v>
      </c>
      <c r="AB872" s="130" t="s">
        <v>65</v>
      </c>
      <c r="AC872" s="130" t="s">
        <v>72</v>
      </c>
      <c r="AD872" s="130" t="s">
        <v>73</v>
      </c>
      <c r="AE872" s="130"/>
      <c r="AF872" s="130"/>
      <c r="AG872" s="130" t="s">
        <v>63</v>
      </c>
      <c r="AH872" s="130" t="s">
        <v>1130</v>
      </c>
      <c r="AI872" s="422">
        <v>43719</v>
      </c>
      <c r="AJ872" s="130">
        <v>92</v>
      </c>
      <c r="AK872" s="422">
        <v>43249</v>
      </c>
      <c r="AL872" s="130">
        <v>245</v>
      </c>
      <c r="AM872" s="130">
        <v>153</v>
      </c>
      <c r="AN872" s="178" t="str">
        <f>CHOOSE(MATCH(AM:AM,{0,1,100,800000000}),"VACIO","100 y -","100 y +","")</f>
        <v>100 y +</v>
      </c>
      <c r="AO872" s="130">
        <v>35</v>
      </c>
      <c r="AP872" s="130">
        <v>282</v>
      </c>
      <c r="AQ872" s="130"/>
      <c r="AR872" s="178" t="str">
        <f>CHOOSE(MATCH(AQ:AQ,{0,1,7,8,9,12,30}),"VACIO","7 y -","7-8","8-9","9-12","&gt;12","")</f>
        <v>VACIO</v>
      </c>
      <c r="AS872" s="130"/>
      <c r="AT872" s="178" t="str">
        <f>CHOOSE(MATCH(AS:AS,{0,0.1,30,80000000}),"VACIO","30 y -","30 y +","")</f>
        <v>VACIO</v>
      </c>
      <c r="AU872" s="130">
        <v>0.9</v>
      </c>
      <c r="AV872" s="130"/>
      <c r="AW872" s="178" t="s">
        <v>121</v>
      </c>
      <c r="AX872" s="130"/>
      <c r="AY872" s="178" t="str">
        <f ca="1">CHOOSE(MATCH(AX:AX,{0,1,15,30,45,60,80000000}),"VACIO","15 y -","15-29","30-44","45-59","60 y +","")</f>
        <v>VACIO</v>
      </c>
      <c r="AZ872" s="130"/>
      <c r="BA872" s="130"/>
      <c r="BB872" s="247" t="str">
        <f ca="1" t="shared" si="93"/>
        <v>No Vigente</v>
      </c>
      <c r="BD872" s="456">
        <v>43730</v>
      </c>
      <c r="BE872" s="422">
        <v>43678</v>
      </c>
      <c r="BF872" s="251" t="str">
        <f ca="1" t="shared" si="92"/>
        <v>activo</v>
      </c>
      <c r="BG872" s="130"/>
    </row>
    <row r="873" s="52" customFormat="1" spans="1:59">
      <c r="A873" s="424" t="s">
        <v>2219</v>
      </c>
      <c r="B873" s="425" t="s">
        <v>2220</v>
      </c>
      <c r="C873" s="425">
        <v>6266</v>
      </c>
      <c r="D873" s="426">
        <v>24392</v>
      </c>
      <c r="E873" s="62">
        <f ca="1" t="shared" ref="E873:E936" si="94">TODAY()</f>
        <v>43990</v>
      </c>
      <c r="F873" s="63">
        <f ca="1" t="shared" si="90"/>
        <v>19598</v>
      </c>
      <c r="G873" s="64">
        <f ca="1" t="shared" si="89"/>
        <v>53</v>
      </c>
      <c r="H873" s="5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73" s="425">
        <v>1</v>
      </c>
      <c r="J873" s="426">
        <v>42409</v>
      </c>
      <c r="K873" s="425" t="s">
        <v>101</v>
      </c>
      <c r="L873" s="425" t="s">
        <v>2040</v>
      </c>
      <c r="M873" s="425"/>
      <c r="N873" s="425" t="s">
        <v>62</v>
      </c>
      <c r="O873" s="425" t="s">
        <v>62</v>
      </c>
      <c r="P873" s="425" t="s">
        <v>63</v>
      </c>
      <c r="Q873" s="425" t="s">
        <v>63</v>
      </c>
      <c r="R873" s="425">
        <v>74.2</v>
      </c>
      <c r="S873" s="445">
        <v>76.7</v>
      </c>
      <c r="T873" s="52" t="s">
        <v>85</v>
      </c>
      <c r="U873" s="425">
        <v>110</v>
      </c>
      <c r="V873" s="65" t="str">
        <f>CHOOSE(MATCH(U:U,{0,1,140,150,160,800000000}),"VACIO","140 y -","140-150","150-160","&gt;160","")</f>
        <v>140 y -</v>
      </c>
      <c r="W873" s="425">
        <v>80</v>
      </c>
      <c r="X873" s="65" t="str">
        <f>CHOOSE(MATCH(W:W,{0,1,90,120,800000000}),"VACIO","90 y -","90-120","&gt;120","")</f>
        <v>90 y -</v>
      </c>
      <c r="Y873" s="425" t="s">
        <v>63</v>
      </c>
      <c r="Z873" s="425" t="s">
        <v>63</v>
      </c>
      <c r="AA873" s="425" t="s">
        <v>63</v>
      </c>
      <c r="AB873" s="425" t="s">
        <v>65</v>
      </c>
      <c r="AC873" s="425" t="s">
        <v>66</v>
      </c>
      <c r="AD873" s="425" t="s">
        <v>74</v>
      </c>
      <c r="AE873" s="425"/>
      <c r="AF873" s="425"/>
      <c r="AG873" s="425" t="s">
        <v>63</v>
      </c>
      <c r="AH873" s="425"/>
      <c r="AI873" s="425"/>
      <c r="AJ873" s="425">
        <v>95</v>
      </c>
      <c r="AK873" s="426">
        <v>43108</v>
      </c>
      <c r="AL873" s="425">
        <v>247</v>
      </c>
      <c r="AM873" s="425">
        <v>138</v>
      </c>
      <c r="AN873" s="65" t="str">
        <f>CHOOSE(MATCH(AM:AM,{0,1,100,800000000}),"VACIO","100 y -","100 y +","")</f>
        <v>100 y +</v>
      </c>
      <c r="AO873" s="425">
        <v>41</v>
      </c>
      <c r="AP873" s="425">
        <v>342</v>
      </c>
      <c r="AQ873" s="425"/>
      <c r="AR873" s="65" t="str">
        <f>CHOOSE(MATCH(AQ:AQ,{0,1,7,8,9,12,30}),"VACIO","7 y -","7-8","8-9","9-12","&gt;12","")</f>
        <v>VACIO</v>
      </c>
      <c r="AS873" s="425"/>
      <c r="AT873" s="65" t="str">
        <f>CHOOSE(MATCH(AS:AS,{0,0.1,30,80000000}),"VACIO","30 y -","30 y +","")</f>
        <v>VACIO</v>
      </c>
      <c r="AU873" s="425">
        <v>1</v>
      </c>
      <c r="AV873" s="425"/>
      <c r="AW873" s="65" t="str">
        <f>CHOOSE(MATCH(AV:AV,{0,0.1,30,80000000}),"VACIO","30 y -","30 y +","")</f>
        <v>VACIO</v>
      </c>
      <c r="AX873" s="425"/>
      <c r="AY873" s="65" t="str">
        <f ca="1">CHOOSE(MATCH(AX:AX,{0,1,15,30,45,60,80000000}),"VACIO","15 y -","15-29","30-44","45-59","60 y +","")</f>
        <v>VACIO</v>
      </c>
      <c r="AZ873" s="425"/>
      <c r="BA873" s="425"/>
      <c r="BB873" s="85" t="str">
        <f ca="1" t="shared" si="93"/>
        <v>No Vigente</v>
      </c>
      <c r="BD873" s="457">
        <v>43504</v>
      </c>
      <c r="BE873" s="426">
        <v>43647</v>
      </c>
      <c r="BF873" s="252" t="str">
        <f ca="1" t="shared" si="92"/>
        <v>activo</v>
      </c>
      <c r="BG873" s="425"/>
    </row>
    <row r="874" s="52" customFormat="1" spans="1:59">
      <c r="A874" s="424" t="s">
        <v>2221</v>
      </c>
      <c r="B874" s="425" t="s">
        <v>2222</v>
      </c>
      <c r="C874" s="425">
        <v>5535</v>
      </c>
      <c r="D874" s="426">
        <v>23686</v>
      </c>
      <c r="E874" s="62">
        <f ca="1" t="shared" si="94"/>
        <v>43990</v>
      </c>
      <c r="F874" s="63">
        <f ca="1" t="shared" si="90"/>
        <v>20304</v>
      </c>
      <c r="G874" s="64">
        <f ca="1" t="shared" si="89"/>
        <v>55</v>
      </c>
      <c r="H874" s="5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74" s="425">
        <v>1</v>
      </c>
      <c r="J874" s="426">
        <v>43381</v>
      </c>
      <c r="K874" s="425" t="s">
        <v>101</v>
      </c>
      <c r="L874" s="425" t="s">
        <v>2040</v>
      </c>
      <c r="M874" s="425" t="s">
        <v>1118</v>
      </c>
      <c r="N874" s="425" t="s">
        <v>62</v>
      </c>
      <c r="O874" s="425" t="s">
        <v>62</v>
      </c>
      <c r="P874" s="425" t="s">
        <v>63</v>
      </c>
      <c r="Q874" s="425" t="s">
        <v>63</v>
      </c>
      <c r="R874" s="425">
        <v>92</v>
      </c>
      <c r="S874" s="445">
        <v>92</v>
      </c>
      <c r="T874" s="52" t="s">
        <v>85</v>
      </c>
      <c r="U874" s="425">
        <v>120</v>
      </c>
      <c r="V874" s="65" t="str">
        <f>CHOOSE(MATCH(U:U,{0,1,140,150,160,800000000}),"VACIO","140 y -","140-150","150-160","&gt;160","")</f>
        <v>140 y -</v>
      </c>
      <c r="W874" s="425">
        <v>70</v>
      </c>
      <c r="X874" s="65" t="str">
        <f>CHOOSE(MATCH(W:W,{0,1,90,120,800000000}),"VACIO","90 y -","90-120","&gt;120","")</f>
        <v>90 y -</v>
      </c>
      <c r="Y874" s="425" t="s">
        <v>63</v>
      </c>
      <c r="Z874" s="425" t="s">
        <v>63</v>
      </c>
      <c r="AA874" s="425" t="s">
        <v>63</v>
      </c>
      <c r="AB874" s="425" t="s">
        <v>65</v>
      </c>
      <c r="AC874" s="425" t="s">
        <v>66</v>
      </c>
      <c r="AD874" s="425" t="s">
        <v>74</v>
      </c>
      <c r="AE874" s="425"/>
      <c r="AF874" s="425"/>
      <c r="AG874" s="425" t="s">
        <v>63</v>
      </c>
      <c r="AH874" s="425"/>
      <c r="AI874" s="425"/>
      <c r="AJ874" s="425">
        <v>101</v>
      </c>
      <c r="AK874" s="426">
        <v>43381</v>
      </c>
      <c r="AL874" s="425">
        <v>237</v>
      </c>
      <c r="AM874" s="425">
        <v>156</v>
      </c>
      <c r="AN874" s="65" t="str">
        <f>CHOOSE(MATCH(AM:AM,{0,1,100,800000000}),"VACIO","100 y -","100 y +","")</f>
        <v>100 y +</v>
      </c>
      <c r="AO874" s="425">
        <v>54</v>
      </c>
      <c r="AP874" s="425">
        <v>135</v>
      </c>
      <c r="AQ874" s="425"/>
      <c r="AR874" s="65" t="str">
        <f>CHOOSE(MATCH(AQ:AQ,{0;1;7;8;9;12;30}),"VACIO","7 y -","7-8","8-9","9-12","&gt;12","")</f>
        <v>VACIO</v>
      </c>
      <c r="AS874" s="425"/>
      <c r="AT874" s="65" t="str">
        <f>CHOOSE(MATCH(AS:AS,{0,0.1,30,80000000}),"VACIO","30 y -","30 y +","")</f>
        <v>VACIO</v>
      </c>
      <c r="AU874" s="425">
        <v>1</v>
      </c>
      <c r="AV874" s="425"/>
      <c r="AW874" s="65" t="str">
        <f>CHOOSE(MATCH(AV:AV,{0,0.1,30,80000000}),"VACIO","30 y -","30 y +","")</f>
        <v>VACIO</v>
      </c>
      <c r="AX874" s="425">
        <v>85</v>
      </c>
      <c r="AY874" s="65" t="str">
        <f ca="1">CHOOSE(MATCH(AX:AX,{0;1;15;30;45;60;80000000}),"VACIO","15 y -","15-29","30-44","45-59","60 y +","")</f>
        <v>60 y +</v>
      </c>
      <c r="AZ874" s="425"/>
      <c r="BA874" s="425"/>
      <c r="BB874" s="85" t="str">
        <f ca="1" t="shared" si="93"/>
        <v>No Vigente</v>
      </c>
      <c r="BD874" s="457">
        <v>43381</v>
      </c>
      <c r="BE874" s="426">
        <v>43617</v>
      </c>
      <c r="BF874" s="252" t="str">
        <f ca="1" t="shared" si="92"/>
        <v>activo</v>
      </c>
      <c r="BG874" s="425"/>
    </row>
    <row r="875" s="52" customFormat="1" spans="1:59">
      <c r="A875" s="424" t="s">
        <v>2223</v>
      </c>
      <c r="B875" s="425" t="s">
        <v>2224</v>
      </c>
      <c r="C875" s="425">
        <v>1868</v>
      </c>
      <c r="D875" s="426">
        <v>19402</v>
      </c>
      <c r="E875" s="62">
        <f ca="1" t="shared" si="94"/>
        <v>43990</v>
      </c>
      <c r="F875" s="63">
        <f ca="1" t="shared" si="90"/>
        <v>24588</v>
      </c>
      <c r="G875" s="64">
        <f ca="1" t="shared" si="89"/>
        <v>67</v>
      </c>
      <c r="H875" s="5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75" s="425">
        <v>1</v>
      </c>
      <c r="J875" s="425" t="s">
        <v>2225</v>
      </c>
      <c r="K875" s="425" t="s">
        <v>101</v>
      </c>
      <c r="L875" s="425" t="s">
        <v>60</v>
      </c>
      <c r="M875" s="425"/>
      <c r="N875" s="425" t="s">
        <v>62</v>
      </c>
      <c r="O875" s="425" t="s">
        <v>62</v>
      </c>
      <c r="P875" s="425" t="s">
        <v>63</v>
      </c>
      <c r="Q875" s="425" t="s">
        <v>63</v>
      </c>
      <c r="R875" s="425">
        <v>84</v>
      </c>
      <c r="S875" s="445">
        <v>84</v>
      </c>
      <c r="T875" s="52" t="s">
        <v>85</v>
      </c>
      <c r="U875" s="425">
        <v>138</v>
      </c>
      <c r="V875" s="65" t="str">
        <f>CHOOSE(MATCH(U:U,{0;1;140;150;160;800000000}),"VACIO","140 y -","140-150","150-160","&gt;160","")</f>
        <v>140 y -</v>
      </c>
      <c r="W875" s="425">
        <v>80</v>
      </c>
      <c r="X875" s="65" t="str">
        <f>CHOOSE(MATCH(W:W,{0,1,90,120,800000000}),"VACIO","90 y -","90-120","&gt;120","")</f>
        <v>90 y -</v>
      </c>
      <c r="Y875" s="425" t="s">
        <v>63</v>
      </c>
      <c r="Z875" s="425" t="s">
        <v>65</v>
      </c>
      <c r="AA875" s="425" t="s">
        <v>65</v>
      </c>
      <c r="AB875" s="425" t="s">
        <v>63</v>
      </c>
      <c r="AC875" s="425" t="s">
        <v>72</v>
      </c>
      <c r="AD875" s="425" t="s">
        <v>67</v>
      </c>
      <c r="AE875" s="425"/>
      <c r="AF875" s="425"/>
      <c r="AG875" s="425" t="s">
        <v>63</v>
      </c>
      <c r="AH875" s="425" t="s">
        <v>936</v>
      </c>
      <c r="AI875" s="425" t="s">
        <v>2226</v>
      </c>
      <c r="AJ875" s="425">
        <v>89</v>
      </c>
      <c r="AK875" s="426">
        <v>43620</v>
      </c>
      <c r="AL875" s="425">
        <v>200</v>
      </c>
      <c r="AM875" s="425">
        <v>104</v>
      </c>
      <c r="AN875" s="65" t="str">
        <f>CHOOSE(MATCH(AM:AM,{0,1,100,800000000}),"VACIO","100 y -","100 y +","")</f>
        <v>100 y +</v>
      </c>
      <c r="AO875" s="425">
        <v>43</v>
      </c>
      <c r="AP875" s="425">
        <v>130</v>
      </c>
      <c r="AQ875" s="425"/>
      <c r="AR875" s="65" t="str">
        <f>CHOOSE(MATCH(AQ:AQ,{0,1,7,8,9,12,30}),"VACIO","7 y -","7-8","8-9","9-12","&gt;12","")</f>
        <v>VACIO</v>
      </c>
      <c r="AS875" s="425">
        <v>17.3</v>
      </c>
      <c r="AT875" s="65" t="str">
        <f>CHOOSE(MATCH(AS:AS,{0,0.1,30,80000000}),"VACIO","30 y -","30 y +","")</f>
        <v>30 y -</v>
      </c>
      <c r="AU875" s="425">
        <v>0.8</v>
      </c>
      <c r="AV875" s="425"/>
      <c r="AW875" s="65" t="str">
        <f>CHOOSE(MATCH(AV:AV,{0,0.1,30,80000000}),"VACIO","30 y -","30 y +","")</f>
        <v>VACIO</v>
      </c>
      <c r="AX875" s="425">
        <v>93</v>
      </c>
      <c r="AY875" s="65" t="str">
        <f ca="1">CHOOSE(MATCH(AX:AX,{0,1,15,30,45,60,80000000}),"VACIO","15 y -","15-29","30-44","45-59","60 y +","")</f>
        <v>60 y +</v>
      </c>
      <c r="AZ875" s="425"/>
      <c r="BA875" s="425"/>
      <c r="BB875" s="85" t="str">
        <f ca="1" t="shared" si="93"/>
        <v>No Vigente</v>
      </c>
      <c r="BD875" s="457">
        <v>43629</v>
      </c>
      <c r="BE875" s="426">
        <v>43800</v>
      </c>
      <c r="BF875" s="252" t="str">
        <f ca="1" t="shared" si="92"/>
        <v>activo</v>
      </c>
      <c r="BG875" s="425"/>
    </row>
    <row r="876" s="52" customFormat="1" spans="1:59">
      <c r="A876" s="424" t="s">
        <v>2227</v>
      </c>
      <c r="B876" s="425" t="s">
        <v>2228</v>
      </c>
      <c r="C876" s="425">
        <v>6482</v>
      </c>
      <c r="D876" s="426">
        <v>13315</v>
      </c>
      <c r="E876" s="62">
        <f ca="1" t="shared" si="94"/>
        <v>43990</v>
      </c>
      <c r="F876" s="63">
        <f ca="1" t="shared" si="90"/>
        <v>30675</v>
      </c>
      <c r="G876" s="64">
        <f ca="1" t="shared" si="89"/>
        <v>83</v>
      </c>
      <c r="H876" s="5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876" s="425">
        <v>1</v>
      </c>
      <c r="J876" s="426">
        <v>42199</v>
      </c>
      <c r="K876" s="425" t="s">
        <v>59</v>
      </c>
      <c r="L876" s="425" t="s">
        <v>60</v>
      </c>
      <c r="M876" s="425" t="s">
        <v>149</v>
      </c>
      <c r="N876" s="425" t="s">
        <v>62</v>
      </c>
      <c r="O876" s="425" t="s">
        <v>62</v>
      </c>
      <c r="P876" s="425" t="s">
        <v>63</v>
      </c>
      <c r="Q876" s="425" t="s">
        <v>63</v>
      </c>
      <c r="R876" s="425">
        <v>52</v>
      </c>
      <c r="S876" s="445">
        <v>51</v>
      </c>
      <c r="T876" s="52" t="s">
        <v>76</v>
      </c>
      <c r="U876" s="425">
        <v>120</v>
      </c>
      <c r="V876" s="65" t="str">
        <f>CHOOSE(MATCH(U:U,{0,1,140,150,160,800000000}),"VACIO","140 y -","140-150","150-160","&gt;160","")</f>
        <v>140 y -</v>
      </c>
      <c r="W876" s="425">
        <v>70</v>
      </c>
      <c r="X876" s="65" t="str">
        <f>CHOOSE(MATCH(W:W,{0,1,90,120,800000000}),"VACIO","90 y -","90-120","&gt;120","")</f>
        <v>90 y -</v>
      </c>
      <c r="Y876" s="425" t="s">
        <v>63</v>
      </c>
      <c r="Z876" s="425" t="s">
        <v>65</v>
      </c>
      <c r="AA876" s="425" t="s">
        <v>63</v>
      </c>
      <c r="AB876" s="425" t="s">
        <v>65</v>
      </c>
      <c r="AC876" s="425" t="s">
        <v>72</v>
      </c>
      <c r="AD876" s="425" t="s">
        <v>74</v>
      </c>
      <c r="AE876" s="425"/>
      <c r="AF876" s="425"/>
      <c r="AG876" s="425" t="s">
        <v>63</v>
      </c>
      <c r="AH876" s="425" t="s">
        <v>669</v>
      </c>
      <c r="AI876" s="426">
        <v>42895</v>
      </c>
      <c r="AJ876" s="425">
        <v>96</v>
      </c>
      <c r="AK876" s="426">
        <v>43284</v>
      </c>
      <c r="AL876" s="425">
        <v>243</v>
      </c>
      <c r="AM876" s="425">
        <v>161</v>
      </c>
      <c r="AN876" s="65" t="str">
        <f>CHOOSE(MATCH(AM:AM,{0;1;100;800000000}),"VACIO","100 y -","100 y +","")</f>
        <v>100 y +</v>
      </c>
      <c r="AO876" s="425">
        <v>57</v>
      </c>
      <c r="AP876" s="425">
        <v>111</v>
      </c>
      <c r="AQ876" s="425"/>
      <c r="AR876" s="65" t="str">
        <f>CHOOSE(MATCH(AQ:AQ,{0,1,7,8,9,12,30}),"VACIO","7 y -","7-8","8-9","9-12","&gt;12","")</f>
        <v>VACIO</v>
      </c>
      <c r="AS876" s="425">
        <v>27</v>
      </c>
      <c r="AT876" s="65" t="str">
        <f>CHOOSE(MATCH(AS:AS,{0,0.1,30,80000000}),"VACIO","30 y -","30 y +","")</f>
        <v>30 y -</v>
      </c>
      <c r="AU876" s="425">
        <v>0.8</v>
      </c>
      <c r="AV876" s="425">
        <v>26</v>
      </c>
      <c r="AW876" s="65" t="str">
        <f>CHOOSE(MATCH(AV:AV,{0,0.1,30,80000000}),"VACIO","30 y -","30 y +","")</f>
        <v>30 y -</v>
      </c>
      <c r="AX876" s="425">
        <v>68</v>
      </c>
      <c r="AY876" s="65" t="str">
        <f ca="1">CHOOSE(MATCH(AX:AX,{0,1,15,30,45,60,80000000}),"VACIO","15 y -","15-29","30-44","45-59","60 y +","")</f>
        <v>60 y +</v>
      </c>
      <c r="AZ876" s="425"/>
      <c r="BA876" s="425"/>
      <c r="BB876" s="85" t="str">
        <f ca="1" t="shared" si="93"/>
        <v>No Vigente</v>
      </c>
      <c r="BD876" s="457">
        <v>43594</v>
      </c>
      <c r="BE876" s="426">
        <v>43617</v>
      </c>
      <c r="BF876" s="252" t="str">
        <f ca="1" t="shared" si="92"/>
        <v>activo</v>
      </c>
      <c r="BG876" s="425"/>
    </row>
    <row r="877" s="27" customFormat="1" spans="1:59">
      <c r="A877" s="427" t="s">
        <v>2229</v>
      </c>
      <c r="B877" s="48" t="s">
        <v>2230</v>
      </c>
      <c r="C877" s="48">
        <v>6396</v>
      </c>
      <c r="D877" s="428">
        <v>24817</v>
      </c>
      <c r="E877" s="175">
        <f ca="1" t="shared" si="94"/>
        <v>43990</v>
      </c>
      <c r="F877" s="176">
        <f ca="1" t="shared" si="90"/>
        <v>19173</v>
      </c>
      <c r="G877" s="177">
        <f ca="1" t="shared" si="89"/>
        <v>52</v>
      </c>
      <c r="H877" s="27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77" s="48">
        <v>1</v>
      </c>
      <c r="J877" s="428">
        <v>43595</v>
      </c>
      <c r="K877" s="48" t="s">
        <v>59</v>
      </c>
      <c r="L877" s="48" t="s">
        <v>2040</v>
      </c>
      <c r="M877" s="48"/>
      <c r="N877" s="48" t="s">
        <v>62</v>
      </c>
      <c r="O877" s="48" t="s">
        <v>62</v>
      </c>
      <c r="P877" s="48" t="s">
        <v>63</v>
      </c>
      <c r="Q877" s="48" t="s">
        <v>63</v>
      </c>
      <c r="R877" s="48">
        <v>61</v>
      </c>
      <c r="S877" s="446">
        <v>61</v>
      </c>
      <c r="T877" s="129" t="s">
        <v>76</v>
      </c>
      <c r="U877" s="48">
        <v>100</v>
      </c>
      <c r="V877" s="178" t="str">
        <f>CHOOSE(MATCH(U:U,{0,1,140,150,160,800000000}),"VACIO","140 y -","140-150","150-160","&gt;160","")</f>
        <v>140 y -</v>
      </c>
      <c r="W877" s="48">
        <v>70</v>
      </c>
      <c r="X877" s="178" t="str">
        <f>CHOOSE(MATCH(W:W,{0,1,90,120,800000000}),"VACIO","90 y -","90-120","&gt;120","")</f>
        <v>90 y -</v>
      </c>
      <c r="Y877" s="48" t="s">
        <v>63</v>
      </c>
      <c r="Z877" s="48" t="s">
        <v>63</v>
      </c>
      <c r="AA877" s="48" t="s">
        <v>63</v>
      </c>
      <c r="AB877" s="48" t="s">
        <v>65</v>
      </c>
      <c r="AC877" s="48" t="s">
        <v>72</v>
      </c>
      <c r="AD877" s="48" t="s">
        <v>74</v>
      </c>
      <c r="AE877" s="48"/>
      <c r="AF877" s="48"/>
      <c r="AG877" s="48" t="s">
        <v>63</v>
      </c>
      <c r="AH877" s="48"/>
      <c r="AI877" s="48"/>
      <c r="AJ877" s="48"/>
      <c r="AK877" s="428">
        <v>43595</v>
      </c>
      <c r="AL877" s="48">
        <v>274</v>
      </c>
      <c r="AM877" s="48">
        <v>207</v>
      </c>
      <c r="AN877" s="178" t="str">
        <f>CHOOSE(MATCH(AM:AM,{0,1,100,800000000}),"VACIO","100 y -","100 y +","")</f>
        <v>100 y +</v>
      </c>
      <c r="AO877" s="48">
        <v>50</v>
      </c>
      <c r="AP877" s="48">
        <v>86</v>
      </c>
      <c r="AQ877" s="48"/>
      <c r="AR877" s="178" t="str">
        <f>CHOOSE(MATCH(AQ:AQ,{0,1,7,8,9,12,30}),"VACIO","7 y -","7-8","8-9","9-12","&gt;12","")</f>
        <v>VACIO</v>
      </c>
      <c r="AS877" s="48"/>
      <c r="AT877" s="178" t="str">
        <f>CHOOSE(MATCH(AS:AS,{0,0.1,30,80000000}),"VACIO","30 y -","30 y +","")</f>
        <v>VACIO</v>
      </c>
      <c r="AU877" s="48"/>
      <c r="AV877" s="48"/>
      <c r="AW877" s="178" t="str">
        <f>CHOOSE(MATCH(AV:AV,{0,0.1,30,80000000}),"VACIO","30 y -","30 y +","")</f>
        <v>VACIO</v>
      </c>
      <c r="AX877" s="48"/>
      <c r="AY877" s="178" t="str">
        <f ca="1">CHOOSE(MATCH(AX:AX,{0,1,15,30,45,60,80000000}),"VACIO","15 y -","15-29","30-44","45-59","60 y +","")</f>
        <v>VACIO</v>
      </c>
      <c r="AZ877" s="48"/>
      <c r="BA877" s="48"/>
      <c r="BB877" s="247" t="str">
        <f ca="1" t="shared" si="93"/>
        <v>No Vigente</v>
      </c>
      <c r="BD877" s="27" t="s">
        <v>2231</v>
      </c>
      <c r="BE877" s="428">
        <v>43770</v>
      </c>
      <c r="BF877" s="251" t="str">
        <f ca="1" t="shared" si="92"/>
        <v>activo</v>
      </c>
      <c r="BG877" s="48"/>
    </row>
    <row r="878" s="27" customFormat="1" spans="1:59">
      <c r="A878" s="427" t="s">
        <v>2232</v>
      </c>
      <c r="B878" s="48" t="s">
        <v>2233</v>
      </c>
      <c r="C878" s="48">
        <v>7103</v>
      </c>
      <c r="D878" s="428">
        <v>26381</v>
      </c>
      <c r="E878" s="175">
        <f ca="1" t="shared" si="94"/>
        <v>43990</v>
      </c>
      <c r="F878" s="176">
        <f ca="1" t="shared" si="90"/>
        <v>17609</v>
      </c>
      <c r="G878" s="177">
        <f ca="1" t="shared" si="89"/>
        <v>48</v>
      </c>
      <c r="H878" s="27" t="s">
        <v>2234</v>
      </c>
      <c r="I878" s="48">
        <v>1</v>
      </c>
      <c r="J878" s="428">
        <v>43167</v>
      </c>
      <c r="K878" s="48" t="s">
        <v>101</v>
      </c>
      <c r="L878" s="48" t="s">
        <v>2040</v>
      </c>
      <c r="M878" s="48"/>
      <c r="N878" s="48" t="s">
        <v>62</v>
      </c>
      <c r="O878" s="48" t="s">
        <v>62</v>
      </c>
      <c r="P878" s="48" t="s">
        <v>63</v>
      </c>
      <c r="Q878" s="48" t="s">
        <v>63</v>
      </c>
      <c r="R878" s="48">
        <v>87</v>
      </c>
      <c r="S878" s="446">
        <v>82</v>
      </c>
      <c r="T878" s="129" t="s">
        <v>85</v>
      </c>
      <c r="U878" s="48">
        <v>130</v>
      </c>
      <c r="V878" s="178" t="str">
        <f>CHOOSE(MATCH(U:U,{0,1,140,150,160,800000000}),"VACIO","140 y -","140-150","150-160","&gt;160","")</f>
        <v>140 y -</v>
      </c>
      <c r="W878" s="48">
        <v>100</v>
      </c>
      <c r="X878" s="178" t="str">
        <f>CHOOSE(MATCH(W:W,{0;1;90;120;800000000}),"VACIO","90 y -","90-120","&gt;120","")</f>
        <v>90-120</v>
      </c>
      <c r="Y878" s="48" t="s">
        <v>63</v>
      </c>
      <c r="Z878" s="48" t="s">
        <v>63</v>
      </c>
      <c r="AA878" s="48" t="s">
        <v>63</v>
      </c>
      <c r="AB878" s="48" t="s">
        <v>65</v>
      </c>
      <c r="AC878" s="48" t="s">
        <v>66</v>
      </c>
      <c r="AD878" s="48" t="s">
        <v>73</v>
      </c>
      <c r="AE878" s="48"/>
      <c r="AF878" s="48"/>
      <c r="AG878" s="48" t="s">
        <v>63</v>
      </c>
      <c r="AH878" s="48"/>
      <c r="AI878" s="48"/>
      <c r="AJ878" s="48">
        <v>128</v>
      </c>
      <c r="AK878" s="428">
        <v>43167</v>
      </c>
      <c r="AL878" s="48">
        <v>228</v>
      </c>
      <c r="AM878" s="48"/>
      <c r="AN878" s="178" t="str">
        <f>CHOOSE(MATCH(AM:AM,{0,1,100,800000000}),"VACIO","100 y -","100 y +","")</f>
        <v>VACIO</v>
      </c>
      <c r="AO878" s="48">
        <v>30</v>
      </c>
      <c r="AP878" s="48">
        <v>505</v>
      </c>
      <c r="AQ878" s="48"/>
      <c r="AR878" s="178" t="str">
        <f>CHOOSE(MATCH(AQ:AQ,{0,1,7,8,9,12,30}),"VACIO","7 y -","7-8","8-9","9-12","&gt;12","")</f>
        <v>VACIO</v>
      </c>
      <c r="AS878" s="48"/>
      <c r="AT878" s="178" t="str">
        <f>CHOOSE(MATCH(AS:AS,{0,0.1,30,80000000}),"VACIO","30 y -","30 y +","")</f>
        <v>VACIO</v>
      </c>
      <c r="AU878" s="48">
        <v>0.8</v>
      </c>
      <c r="AV878" s="48"/>
      <c r="AW878" s="178" t="str">
        <f>CHOOSE(MATCH(AV:AV,{0,0.1,30,80000000}),"VACIO","30 y -","30 y +","")</f>
        <v>VACIO</v>
      </c>
      <c r="AX878" s="48">
        <v>111</v>
      </c>
      <c r="AY878" s="178" t="str">
        <f ca="1">CHOOSE(MATCH(AX:AX,{0,1,15,30,45,60,80000000}),"VACIO","15 y -","15-29","30-44","45-59","60 y +","")</f>
        <v>60 y +</v>
      </c>
      <c r="AZ878" s="48"/>
      <c r="BA878" s="48"/>
      <c r="BB878" s="247" t="str">
        <f ca="1" t="shared" si="93"/>
        <v>No Vigente</v>
      </c>
      <c r="BD878" s="458">
        <v>43647</v>
      </c>
      <c r="BE878" s="428">
        <v>43739</v>
      </c>
      <c r="BF878" s="251" t="s">
        <v>2235</v>
      </c>
      <c r="BG878" s="48"/>
    </row>
    <row r="879" s="27" customFormat="1" spans="1:59">
      <c r="A879" s="427" t="s">
        <v>2236</v>
      </c>
      <c r="B879" s="48" t="s">
        <v>2237</v>
      </c>
      <c r="C879" s="48">
        <v>7284</v>
      </c>
      <c r="D879" s="428">
        <v>32310</v>
      </c>
      <c r="E879" s="175">
        <f ca="1" t="shared" si="94"/>
        <v>43990</v>
      </c>
      <c r="F879" s="176">
        <f ca="1" t="shared" si="90"/>
        <v>11680</v>
      </c>
      <c r="G879" s="177">
        <f ca="1" t="shared" si="89"/>
        <v>31</v>
      </c>
      <c r="H879" s="27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879" s="48">
        <v>1</v>
      </c>
      <c r="J879" s="428">
        <v>43563</v>
      </c>
      <c r="K879" s="48" t="s">
        <v>59</v>
      </c>
      <c r="L879" s="48" t="s">
        <v>2040</v>
      </c>
      <c r="M879" s="48"/>
      <c r="N879" s="48" t="s">
        <v>62</v>
      </c>
      <c r="O879" s="48" t="s">
        <v>62</v>
      </c>
      <c r="P879" s="48" t="s">
        <v>63</v>
      </c>
      <c r="Q879" s="48" t="s">
        <v>63</v>
      </c>
      <c r="R879" s="48">
        <v>59.5</v>
      </c>
      <c r="S879" s="446">
        <v>59.5</v>
      </c>
      <c r="T879" s="129" t="s">
        <v>76</v>
      </c>
      <c r="U879" s="48">
        <v>112</v>
      </c>
      <c r="V879" s="178" t="str">
        <f>CHOOSE(MATCH(U:U,{0,1,140,150,160,800000000}),"VACIO","140 y -","140-150","150-160","&gt;160","")</f>
        <v>140 y -</v>
      </c>
      <c r="W879" s="48">
        <v>68</v>
      </c>
      <c r="X879" s="178" t="str">
        <f>CHOOSE(MATCH(W:W,{0,1,90,120,800000000}),"VACIO","90 y -","90-120","&gt;120","")</f>
        <v>90 y -</v>
      </c>
      <c r="Y879" s="48" t="s">
        <v>63</v>
      </c>
      <c r="Z879" s="48" t="s">
        <v>63</v>
      </c>
      <c r="AA879" s="48" t="s">
        <v>63</v>
      </c>
      <c r="AB879" s="48" t="s">
        <v>65</v>
      </c>
      <c r="AC879" s="48" t="s">
        <v>66</v>
      </c>
      <c r="AD879" s="48" t="s">
        <v>74</v>
      </c>
      <c r="AE879" s="48"/>
      <c r="AF879" s="48"/>
      <c r="AG879" s="48" t="s">
        <v>63</v>
      </c>
      <c r="AH879" s="48"/>
      <c r="AI879" s="48"/>
      <c r="AJ879" s="48">
        <v>95</v>
      </c>
      <c r="AK879" s="428">
        <v>43563</v>
      </c>
      <c r="AL879" s="48">
        <v>180</v>
      </c>
      <c r="AM879" s="48"/>
      <c r="AN879" s="178" t="str">
        <f>CHOOSE(MATCH(AM:AM,{0,1,100,800000000}),"VACIO","100 y -","100 y +","")</f>
        <v>VACIO</v>
      </c>
      <c r="AO879" s="48">
        <v>30</v>
      </c>
      <c r="AP879" s="48">
        <v>659</v>
      </c>
      <c r="AQ879" s="48"/>
      <c r="AR879" s="178" t="str">
        <f>CHOOSE(MATCH(AQ:AQ,{0,1,7,8,9,12,30}),"VACIO","7 y -","7-8","8-9","9-12","&gt;12","")</f>
        <v>VACIO</v>
      </c>
      <c r="AS879" s="48"/>
      <c r="AT879" s="178" t="str">
        <f>CHOOSE(MATCH(AS:AS,{0,0.1,30,80000000}),"VACIO","30 y -","30 y +","")</f>
        <v>VACIO</v>
      </c>
      <c r="AU879" s="48"/>
      <c r="AV879" s="48"/>
      <c r="AW879" s="178" t="str">
        <f>CHOOSE(MATCH(AV:AV,{0,0.1,30,80000000}),"VACIO","30 y -","30 y +","")</f>
        <v>VACIO</v>
      </c>
      <c r="AX879" s="48"/>
      <c r="AY879" s="178" t="str">
        <f ca="1">CHOOSE(MATCH(AX:AX,{0,1,15,30,45,60,80000000}),"VACIO","15 y -","15-29","30-44","45-59","60 y +","")</f>
        <v>VACIO</v>
      </c>
      <c r="AZ879" s="48"/>
      <c r="BA879" s="48"/>
      <c r="BB879" s="247" t="str">
        <f ca="1" t="shared" si="93"/>
        <v>No Vigente</v>
      </c>
      <c r="BD879" s="458">
        <v>43563</v>
      </c>
      <c r="BE879" s="428">
        <v>43647</v>
      </c>
      <c r="BF879" s="251" t="str">
        <f ca="1" t="shared" ref="BF879:BF942" si="95">IF((E:E-BE:BE)&lt;395,"activo","pasivo")</f>
        <v>activo</v>
      </c>
      <c r="BG879" s="48"/>
    </row>
    <row r="880" s="27" customFormat="1" spans="1:59">
      <c r="A880" s="427" t="s">
        <v>2238</v>
      </c>
      <c r="B880" s="48" t="s">
        <v>2239</v>
      </c>
      <c r="C880" s="48">
        <v>6853</v>
      </c>
      <c r="D880" s="428">
        <v>32780</v>
      </c>
      <c r="E880" s="175">
        <f ca="1" t="shared" si="94"/>
        <v>43990</v>
      </c>
      <c r="F880" s="176">
        <f ca="1" t="shared" si="90"/>
        <v>11210</v>
      </c>
      <c r="G880" s="177">
        <f ca="1" t="shared" si="89"/>
        <v>30</v>
      </c>
      <c r="H880" s="27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880" s="48">
        <v>1</v>
      </c>
      <c r="J880" s="428">
        <v>43882</v>
      </c>
      <c r="K880" s="48" t="s">
        <v>59</v>
      </c>
      <c r="L880" s="48" t="s">
        <v>102</v>
      </c>
      <c r="M880" s="48"/>
      <c r="N880" s="48" t="s">
        <v>62</v>
      </c>
      <c r="O880" s="48" t="s">
        <v>62</v>
      </c>
      <c r="P880" s="48" t="s">
        <v>63</v>
      </c>
      <c r="Q880" s="48" t="s">
        <v>63</v>
      </c>
      <c r="R880" s="48">
        <v>76.4</v>
      </c>
      <c r="S880" s="446">
        <v>76.4</v>
      </c>
      <c r="T880" s="129" t="s">
        <v>64</v>
      </c>
      <c r="U880" s="48">
        <v>110</v>
      </c>
      <c r="V880" s="178" t="str">
        <f>CHOOSE(MATCH(U:U,{0,1,140,150,160,800000000}),"VACIO","140 y -","140-150","150-160","&gt;160","")</f>
        <v>140 y -</v>
      </c>
      <c r="W880" s="48">
        <v>76</v>
      </c>
      <c r="X880" s="178" t="str">
        <f>CHOOSE(MATCH(W:W,{0,1,90,120,800000000}),"VACIO","90 y -","90-120","&gt;120","")</f>
        <v>90 y -</v>
      </c>
      <c r="Y880" s="48" t="s">
        <v>63</v>
      </c>
      <c r="Z880" s="48" t="s">
        <v>65</v>
      </c>
      <c r="AA880" s="48" t="s">
        <v>63</v>
      </c>
      <c r="AB880" s="48" t="s">
        <v>63</v>
      </c>
      <c r="AC880" s="48"/>
      <c r="AD880" s="48"/>
      <c r="AE880" s="428">
        <v>43882</v>
      </c>
      <c r="AF880" s="48" t="s">
        <v>74</v>
      </c>
      <c r="AG880" s="48" t="s">
        <v>63</v>
      </c>
      <c r="AH880" s="48"/>
      <c r="AI880" s="48"/>
      <c r="AJ880" s="48">
        <v>125</v>
      </c>
      <c r="AK880" s="428">
        <v>43859</v>
      </c>
      <c r="AL880" s="48">
        <v>197</v>
      </c>
      <c r="AM880" s="48">
        <v>121</v>
      </c>
      <c r="AN880" s="178" t="str">
        <f>CHOOSE(MATCH(AM:AM,{0,1,100,800000000}),"VACIO","100 y -","100 y +","")</f>
        <v>100 y +</v>
      </c>
      <c r="AO880" s="48">
        <v>66</v>
      </c>
      <c r="AP880" s="48">
        <v>48</v>
      </c>
      <c r="AQ880" s="48"/>
      <c r="AR880" s="178" t="str">
        <f>CHOOSE(MATCH(AQ:AQ,{0,1,7,8,9,12,30}),"VACIO","7 y -","7-8","8-9","9-12","&gt;12","")</f>
        <v>VACIO</v>
      </c>
      <c r="AS880" s="48"/>
      <c r="AT880" s="178" t="str">
        <f>CHOOSE(MATCH(AS:AS,{0,0.1,30,80000000}),"VACIO","30 y -","30 y +","")</f>
        <v>VACIO</v>
      </c>
      <c r="AU880" s="48"/>
      <c r="AV880" s="48"/>
      <c r="AW880" s="178" t="str">
        <f>CHOOSE(MATCH(AV:AV,{0,0.1,30,80000000}),"VACIO","30 y -","30 y +","")</f>
        <v>VACIO</v>
      </c>
      <c r="AX880" s="48"/>
      <c r="AY880" s="178" t="str">
        <f ca="1">CHOOSE(MATCH(AX:AX,{0,1,15,30,45,60,80000000}),"VACIO","15 y -","15-29","30-44","45-59","60 y +","")</f>
        <v>VACIO</v>
      </c>
      <c r="AZ880" s="48"/>
      <c r="BA880" s="48"/>
      <c r="BB880" s="247" t="str">
        <f ca="1" t="shared" si="93"/>
        <v>No Vigente</v>
      </c>
      <c r="BD880" s="458">
        <v>43882</v>
      </c>
      <c r="BE880" s="428">
        <v>43952</v>
      </c>
      <c r="BF880" s="251" t="str">
        <f ca="1" t="shared" si="95"/>
        <v>activo</v>
      </c>
      <c r="BG880" s="48"/>
    </row>
    <row r="881" s="27" customFormat="1" spans="1:59">
      <c r="A881" s="427" t="s">
        <v>2240</v>
      </c>
      <c r="B881" s="48" t="s">
        <v>2241</v>
      </c>
      <c r="C881" s="48">
        <v>6274</v>
      </c>
      <c r="D881" s="428">
        <v>17106</v>
      </c>
      <c r="E881" s="175">
        <f ca="1" t="shared" si="94"/>
        <v>43990</v>
      </c>
      <c r="F881" s="176">
        <f ca="1" t="shared" si="90"/>
        <v>26884</v>
      </c>
      <c r="G881" s="177">
        <f ca="1" t="shared" si="89"/>
        <v>73</v>
      </c>
      <c r="H881" s="27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881" s="48">
        <v>1</v>
      </c>
      <c r="J881" s="428">
        <v>43888</v>
      </c>
      <c r="K881" s="48" t="s">
        <v>59</v>
      </c>
      <c r="L881" s="48" t="s">
        <v>102</v>
      </c>
      <c r="M881" s="48" t="s">
        <v>149</v>
      </c>
      <c r="N881" s="48" t="s">
        <v>62</v>
      </c>
      <c r="O881" s="48" t="s">
        <v>62</v>
      </c>
      <c r="P881" s="48" t="s">
        <v>63</v>
      </c>
      <c r="Q881" s="48" t="s">
        <v>63</v>
      </c>
      <c r="R881" s="48">
        <v>89</v>
      </c>
      <c r="S881" s="446">
        <v>89</v>
      </c>
      <c r="T881" s="129" t="s">
        <v>64</v>
      </c>
      <c r="U881" s="48">
        <v>160</v>
      </c>
      <c r="V881" s="178" t="str">
        <f>CHOOSE(MATCH(U:U,{0,1,140,150,160,800000000}),"VACIO","140 y -","140-150","150-160","&gt;160","")</f>
        <v>&gt;160</v>
      </c>
      <c r="W881" s="48">
        <v>100</v>
      </c>
      <c r="X881" s="178" t="str">
        <f>CHOOSE(MATCH(W:W,{0,1,90,120,800000000}),"VACIO","90 y -","90-120","&gt;120","")</f>
        <v>90-120</v>
      </c>
      <c r="Y881" s="48" t="s">
        <v>65</v>
      </c>
      <c r="Z881" s="48" t="s">
        <v>65</v>
      </c>
      <c r="AA881" s="48" t="s">
        <v>65</v>
      </c>
      <c r="AB881" s="48" t="s">
        <v>63</v>
      </c>
      <c r="AC881" s="48" t="s">
        <v>72</v>
      </c>
      <c r="AD881" s="48"/>
      <c r="AE881" s="428">
        <v>43888</v>
      </c>
      <c r="AF881" s="48" t="s">
        <v>333</v>
      </c>
      <c r="AG881" s="48" t="s">
        <v>63</v>
      </c>
      <c r="AH881" s="48" t="s">
        <v>324</v>
      </c>
      <c r="AI881" s="428">
        <v>43740</v>
      </c>
      <c r="AJ881" s="48">
        <v>365</v>
      </c>
      <c r="AK881" s="428">
        <v>43880</v>
      </c>
      <c r="AL881" s="48">
        <v>187</v>
      </c>
      <c r="AM881" s="48">
        <v>95</v>
      </c>
      <c r="AN881" s="178" t="str">
        <f>CHOOSE(MATCH(AM:AM,{0,1,100,800000000}),"VACIO","100 y -","100 y +","")</f>
        <v>100 y -</v>
      </c>
      <c r="AO881" s="48">
        <v>39</v>
      </c>
      <c r="AP881" s="48">
        <v>259</v>
      </c>
      <c r="AQ881" s="48">
        <v>14</v>
      </c>
      <c r="AR881" s="178" t="str">
        <f>CHOOSE(MATCH(AQ:AQ,{0,1,7,8,9,12,30}),"VACIO","7 y -","7-8","8-9","9-12","&gt;12","")</f>
        <v>&gt;12</v>
      </c>
      <c r="AS881" s="48">
        <v>25</v>
      </c>
      <c r="AT881" s="178" t="str">
        <f>CHOOSE(MATCH(AS:AS,{0,0.1,30,80000000}),"VACIO","30 y -","30 y +","")</f>
        <v>30 y -</v>
      </c>
      <c r="AU881" s="48">
        <v>1.1</v>
      </c>
      <c r="AV881" s="48"/>
      <c r="AW881" s="178" t="str">
        <f>CHOOSE(MATCH(AV:AV,{0,0.1,30,80000000}),"VACIO","30 y -","30 y +","")</f>
        <v>VACIO</v>
      </c>
      <c r="AX881" s="48">
        <v>66</v>
      </c>
      <c r="AY881" s="178" t="str">
        <f ca="1">CHOOSE(MATCH(AX:AX,{0,1,15,30,45,60,80000000}),"VACIO","15 y -","15-29","30-44","45-59","60 y +","")</f>
        <v>60 y +</v>
      </c>
      <c r="AZ881" s="48"/>
      <c r="BA881" s="48"/>
      <c r="BB881" s="247" t="str">
        <f ca="1" t="shared" si="93"/>
        <v>No Vigente</v>
      </c>
      <c r="BD881" s="458">
        <v>43888</v>
      </c>
      <c r="BE881" s="428">
        <v>43952</v>
      </c>
      <c r="BF881" s="251" t="str">
        <f ca="1" t="shared" si="95"/>
        <v>activo</v>
      </c>
      <c r="BG881" s="48"/>
    </row>
    <row r="882" s="27" customFormat="1" spans="1:59">
      <c r="A882" s="427" t="s">
        <v>2242</v>
      </c>
      <c r="B882" s="48" t="s">
        <v>2243</v>
      </c>
      <c r="C882" s="48">
        <v>3363</v>
      </c>
      <c r="D882" s="428">
        <v>20511</v>
      </c>
      <c r="E882" s="175">
        <f ca="1" t="shared" si="94"/>
        <v>43990</v>
      </c>
      <c r="F882" s="176">
        <f ca="1" t="shared" si="90"/>
        <v>23479</v>
      </c>
      <c r="G882" s="177">
        <f ca="1" t="shared" si="89"/>
        <v>64</v>
      </c>
      <c r="H882" s="27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82" s="48">
        <v>1</v>
      </c>
      <c r="J882" s="428">
        <v>43651</v>
      </c>
      <c r="K882" s="48" t="s">
        <v>59</v>
      </c>
      <c r="L882" s="48" t="s">
        <v>60</v>
      </c>
      <c r="M882" s="48" t="s">
        <v>149</v>
      </c>
      <c r="N882" s="48" t="s">
        <v>62</v>
      </c>
      <c r="O882" s="48" t="s">
        <v>62</v>
      </c>
      <c r="P882" s="48" t="s">
        <v>63</v>
      </c>
      <c r="Q882" s="48" t="s">
        <v>63</v>
      </c>
      <c r="R882" s="48">
        <v>65</v>
      </c>
      <c r="S882" s="446">
        <v>66</v>
      </c>
      <c r="T882" s="129" t="s">
        <v>85</v>
      </c>
      <c r="U882" s="48">
        <v>100</v>
      </c>
      <c r="V882" s="178" t="str">
        <f>CHOOSE(MATCH(U:U,{0,1,140,150,160,800000000}),"VACIO","140 y -","140-150","150-160","&gt;160","")</f>
        <v>140 y -</v>
      </c>
      <c r="W882" s="48">
        <v>90</v>
      </c>
      <c r="X882" s="178" t="str">
        <f>CHOOSE(MATCH(W:W,{0,1,90,120,800000000}),"VACIO","90 y -","90-120","&gt;120","")</f>
        <v>90-120</v>
      </c>
      <c r="Y882" s="48" t="s">
        <v>63</v>
      </c>
      <c r="Z882" s="48" t="s">
        <v>65</v>
      </c>
      <c r="AA882" s="48" t="s">
        <v>65</v>
      </c>
      <c r="AB882" s="48" t="s">
        <v>65</v>
      </c>
      <c r="AC882" s="48" t="s">
        <v>72</v>
      </c>
      <c r="AD882" s="48" t="s">
        <v>67</v>
      </c>
      <c r="AE882" s="48"/>
      <c r="AF882" s="48"/>
      <c r="AG882" s="48" t="s">
        <v>63</v>
      </c>
      <c r="AH882" s="48"/>
      <c r="AI882" s="48"/>
      <c r="AJ882" s="48">
        <v>109</v>
      </c>
      <c r="AK882" s="428">
        <v>43636</v>
      </c>
      <c r="AL882" s="48">
        <v>243</v>
      </c>
      <c r="AM882" s="48">
        <v>154</v>
      </c>
      <c r="AN882" s="178" t="str">
        <f>CHOOSE(MATCH(AM:AM,{0,1,100,800000000}),"VACIO","100 y -","100 y +","")</f>
        <v>100 y +</v>
      </c>
      <c r="AO882" s="48">
        <v>44</v>
      </c>
      <c r="AP882" s="48">
        <v>222</v>
      </c>
      <c r="AQ882" s="48"/>
      <c r="AR882" s="178" t="str">
        <f>CHOOSE(MATCH(AQ:AQ,{0,1,7,8,9,12,30}),"VACIO","7 y -","7-8","8-9","9-12","&gt;12","")</f>
        <v>VACIO</v>
      </c>
      <c r="AS882" s="48">
        <v>15</v>
      </c>
      <c r="AT882" s="178" t="str">
        <f>CHOOSE(MATCH(AS:AS,{0,0.1,30,80000000}),"VACIO","30 y -","30 y +","")</f>
        <v>30 y -</v>
      </c>
      <c r="AU882" s="48">
        <v>1</v>
      </c>
      <c r="AV882" s="48"/>
      <c r="AW882" s="178" t="str">
        <f>CHOOSE(MATCH(AV:AV,{0,0.1,30,80000000}),"VACIO","30 y -","30 y +","")</f>
        <v>VACIO</v>
      </c>
      <c r="AX882" s="48">
        <v>59.9</v>
      </c>
      <c r="AY882" s="178" t="str">
        <f ca="1">CHOOSE(MATCH(AX:AX,{0,1,15,30,45,60,80000000}),"VACIO","15 y -","15-29","30-44","45-59","60 y +","")</f>
        <v>45-59</v>
      </c>
      <c r="AZ882" s="48" t="s">
        <v>76</v>
      </c>
      <c r="BA882" s="48"/>
      <c r="BB882" s="247" t="str">
        <f ca="1" t="shared" si="93"/>
        <v>No Vigente</v>
      </c>
      <c r="BD882" s="458">
        <v>43854</v>
      </c>
      <c r="BE882" s="428">
        <v>43891</v>
      </c>
      <c r="BF882" s="251" t="str">
        <f ca="1" t="shared" si="95"/>
        <v>activo</v>
      </c>
      <c r="BG882" s="48"/>
    </row>
    <row r="883" s="27" customFormat="1" spans="1:59">
      <c r="A883" s="427" t="s">
        <v>2244</v>
      </c>
      <c r="B883" s="48" t="s">
        <v>2245</v>
      </c>
      <c r="C883" s="48">
        <v>6323</v>
      </c>
      <c r="D883" s="428">
        <v>22121</v>
      </c>
      <c r="E883" s="175">
        <f ca="1" t="shared" si="94"/>
        <v>43990</v>
      </c>
      <c r="F883" s="176">
        <f ca="1" t="shared" si="90"/>
        <v>21869</v>
      </c>
      <c r="G883" s="177">
        <f ca="1" t="shared" si="89"/>
        <v>59</v>
      </c>
      <c r="H883" s="27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83" s="48">
        <v>1</v>
      </c>
      <c r="J883" s="428">
        <v>41066</v>
      </c>
      <c r="K883" s="48" t="s">
        <v>101</v>
      </c>
      <c r="L883" s="48" t="s">
        <v>2040</v>
      </c>
      <c r="M883" s="48" t="s">
        <v>124</v>
      </c>
      <c r="N883" s="48" t="s">
        <v>62</v>
      </c>
      <c r="O883" s="48" t="s">
        <v>62</v>
      </c>
      <c r="P883" s="48" t="s">
        <v>63</v>
      </c>
      <c r="Q883" s="48" t="s">
        <v>63</v>
      </c>
      <c r="R883" s="48">
        <v>81</v>
      </c>
      <c r="S883" s="446">
        <v>77</v>
      </c>
      <c r="T883" s="129" t="s">
        <v>85</v>
      </c>
      <c r="U883" s="48">
        <v>120</v>
      </c>
      <c r="V883" s="178" t="str">
        <f>CHOOSE(MATCH(U:U,{0,1,140,150,160,800000000}),"VACIO","140 y -","140-150","150-160","&gt;160","")</f>
        <v>140 y -</v>
      </c>
      <c r="W883" s="48">
        <v>80</v>
      </c>
      <c r="X883" s="178" t="str">
        <f>CHOOSE(MATCH(W:W,{0,1,90,120,800000000}),"VACIO","90 y -","90-120","&gt;120","")</f>
        <v>90 y -</v>
      </c>
      <c r="Y883" s="48" t="s">
        <v>63</v>
      </c>
      <c r="Z883" s="48" t="s">
        <v>63</v>
      </c>
      <c r="AA883" s="48" t="s">
        <v>63</v>
      </c>
      <c r="AB883" s="48" t="s">
        <v>65</v>
      </c>
      <c r="AC883" s="48" t="s">
        <v>66</v>
      </c>
      <c r="AD883" s="48" t="s">
        <v>74</v>
      </c>
      <c r="AE883" s="48"/>
      <c r="AF883" s="48"/>
      <c r="AG883" s="48" t="s">
        <v>63</v>
      </c>
      <c r="AH883" s="48"/>
      <c r="AI883" s="48"/>
      <c r="AJ883" s="48">
        <v>79</v>
      </c>
      <c r="AK883" s="428">
        <v>43816</v>
      </c>
      <c r="AL883" s="48">
        <v>231</v>
      </c>
      <c r="AM883" s="48">
        <v>162</v>
      </c>
      <c r="AN883" s="178" t="str">
        <f>CHOOSE(MATCH(AM:AM,{0,1,100,800000000}),"VACIO","100 y -","100 y +","")</f>
        <v>100 y +</v>
      </c>
      <c r="AO883" s="48">
        <v>45</v>
      </c>
      <c r="AP883" s="48">
        <v>119</v>
      </c>
      <c r="AQ883" s="48"/>
      <c r="AR883" s="178" t="str">
        <f>CHOOSE(MATCH(AQ:AQ,{0,1,7,8,9,12,30}),"VACIO","7 y -","7-8","8-9","9-12","&gt;12","")</f>
        <v>VACIO</v>
      </c>
      <c r="AS883" s="48">
        <v>6</v>
      </c>
      <c r="AT883" s="178" t="str">
        <f>CHOOSE(MATCH(AS:AS,{0,0.1,30,80000000}),"VACIO","30 y -","30 y +","")</f>
        <v>30 y -</v>
      </c>
      <c r="AU883" s="48">
        <v>1.3</v>
      </c>
      <c r="AV883" s="48">
        <v>3.2</v>
      </c>
      <c r="AW883" s="178" t="str">
        <f>CHOOSE(MATCH(AV:AV,{0;0.1;30;80000000}),"VACIO","30 y -","30 y +","")</f>
        <v>30 y -</v>
      </c>
      <c r="AX883" s="48">
        <v>59</v>
      </c>
      <c r="AY883" s="178" t="str">
        <f ca="1">CHOOSE(MATCH(AX:AX,{0,1,15,30,45,60,80000000}),"VACIO","15 y -","15-29","30-44","45-59","60 y +","")</f>
        <v>45-59</v>
      </c>
      <c r="AZ883" s="48"/>
      <c r="BA883" s="48"/>
      <c r="BB883" s="247" t="str">
        <f ca="1" t="shared" si="93"/>
        <v>No Vigente</v>
      </c>
      <c r="BD883" s="458">
        <v>43888</v>
      </c>
      <c r="BE883" s="428">
        <v>43922</v>
      </c>
      <c r="BF883" s="251" t="str">
        <f ca="1" t="shared" si="95"/>
        <v>activo</v>
      </c>
      <c r="BG883" s="48"/>
    </row>
    <row r="884" s="27" customFormat="1" spans="1:59">
      <c r="A884" s="427" t="s">
        <v>2246</v>
      </c>
      <c r="B884" s="48" t="s">
        <v>2247</v>
      </c>
      <c r="C884" s="48">
        <v>384</v>
      </c>
      <c r="D884" s="428">
        <v>16888</v>
      </c>
      <c r="E884" s="175">
        <f ca="1" t="shared" si="94"/>
        <v>43990</v>
      </c>
      <c r="F884" s="176">
        <f ca="1" t="shared" si="90"/>
        <v>27102</v>
      </c>
      <c r="G884" s="177">
        <f ca="1" t="shared" si="89"/>
        <v>74</v>
      </c>
      <c r="H884" s="27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884" s="48">
        <v>1</v>
      </c>
      <c r="J884" s="428">
        <v>40773</v>
      </c>
      <c r="K884" s="48" t="s">
        <v>59</v>
      </c>
      <c r="L884" s="48" t="s">
        <v>2040</v>
      </c>
      <c r="M884" s="48" t="s">
        <v>2248</v>
      </c>
      <c r="N884" s="48" t="s">
        <v>62</v>
      </c>
      <c r="O884" s="48" t="s">
        <v>89</v>
      </c>
      <c r="P884" s="48" t="s">
        <v>63</v>
      </c>
      <c r="Q884" s="48" t="s">
        <v>63</v>
      </c>
      <c r="R884" s="48">
        <v>53</v>
      </c>
      <c r="S884" s="446">
        <v>51.5</v>
      </c>
      <c r="T884" s="129" t="s">
        <v>76</v>
      </c>
      <c r="U884" s="48">
        <v>134</v>
      </c>
      <c r="V884" s="178" t="str">
        <f>CHOOSE(MATCH(U:U,{0,1,140,150,160,800000000}),"VACIO","140 y -","140-150","150-160","&gt;160","")</f>
        <v>140 y -</v>
      </c>
      <c r="W884" s="48">
        <v>78</v>
      </c>
      <c r="X884" s="178" t="str">
        <f>CHOOSE(MATCH(W:W,{0,1,90,120,800000000}),"VACIO","90 y -","90-120","&gt;120","")</f>
        <v>90 y -</v>
      </c>
      <c r="Y884" s="48" t="s">
        <v>63</v>
      </c>
      <c r="Z884" s="48" t="s">
        <v>63</v>
      </c>
      <c r="AA884" s="48" t="s">
        <v>63</v>
      </c>
      <c r="AB884" s="48" t="s">
        <v>65</v>
      </c>
      <c r="AC884" s="48" t="s">
        <v>72</v>
      </c>
      <c r="AD884" s="48" t="s">
        <v>74</v>
      </c>
      <c r="AE884" s="48"/>
      <c r="AF884" s="48"/>
      <c r="AG884" s="48" t="s">
        <v>63</v>
      </c>
      <c r="AH884" s="48" t="s">
        <v>259</v>
      </c>
      <c r="AI884" s="428">
        <v>43419</v>
      </c>
      <c r="AJ884" s="48">
        <v>105</v>
      </c>
      <c r="AK884" s="428">
        <v>43440</v>
      </c>
      <c r="AL884" s="48">
        <v>158</v>
      </c>
      <c r="AM884" s="48">
        <v>92</v>
      </c>
      <c r="AN884" s="178" t="str">
        <f>CHOOSE(MATCH(AM:AM,{0,1,100,800000000}),"VACIO","100 y -","100 y +","")</f>
        <v>100 y -</v>
      </c>
      <c r="AO884" s="48">
        <v>49</v>
      </c>
      <c r="AP884" s="48">
        <v>83</v>
      </c>
      <c r="AQ884" s="48"/>
      <c r="AR884" s="178" t="str">
        <f>CHOOSE(MATCH(AQ:AQ,{0,1,7,8,9,12,30}),"VACIO","7 y -","7-8","8-9","9-12","&gt;12","")</f>
        <v>VACIO</v>
      </c>
      <c r="AS884" s="48"/>
      <c r="AT884" s="178" t="str">
        <f>CHOOSE(MATCH(AS:AS,{0;0.1;30;80000000}),"VACIO","30 y -","30 y +","")</f>
        <v>VACIO</v>
      </c>
      <c r="AU884" s="48">
        <v>0.7</v>
      </c>
      <c r="AV884" s="48"/>
      <c r="AW884" s="178" t="str">
        <f>CHOOSE(MATCH(AV:AV,{0,0.1,30,80000000}),"VACIO","30 y -","30 y +","")</f>
        <v>VACIO</v>
      </c>
      <c r="AX884" s="48"/>
      <c r="AY884" s="178" t="str">
        <f ca="1">CHOOSE(MATCH(AX:AX,{0,1,15,30,45,60,80000000}),"VACIO","15 y -","15-29","30-44","45-59","60 y +","")</f>
        <v>VACIO</v>
      </c>
      <c r="AZ884" s="48"/>
      <c r="BA884" s="48"/>
      <c r="BB884" s="247" t="str">
        <f ca="1" t="shared" si="93"/>
        <v>No Vigente</v>
      </c>
      <c r="BD884" s="458">
        <v>43896</v>
      </c>
      <c r="BE884" s="428">
        <v>43952</v>
      </c>
      <c r="BF884" s="251" t="str">
        <f ca="1" t="shared" si="95"/>
        <v>activo</v>
      </c>
      <c r="BG884" s="48"/>
    </row>
    <row r="885" s="91" customFormat="1" spans="1:59">
      <c r="A885" s="429" t="s">
        <v>2249</v>
      </c>
      <c r="B885" s="89" t="s">
        <v>2250</v>
      </c>
      <c r="C885" s="89">
        <v>1219</v>
      </c>
      <c r="D885" s="430">
        <v>21822</v>
      </c>
      <c r="E885" s="277">
        <f ca="1" t="shared" si="94"/>
        <v>43990</v>
      </c>
      <c r="F885" s="278">
        <f ca="1" t="shared" si="90"/>
        <v>22168</v>
      </c>
      <c r="G885" s="279">
        <f ca="1" t="shared" si="89"/>
        <v>60</v>
      </c>
      <c r="H885" s="91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85" s="89">
        <v>1</v>
      </c>
      <c r="J885" s="430">
        <v>43896</v>
      </c>
      <c r="K885" s="89" t="s">
        <v>59</v>
      </c>
      <c r="L885" s="89" t="s">
        <v>2040</v>
      </c>
      <c r="M885" s="89" t="s">
        <v>2251</v>
      </c>
      <c r="N885" s="89" t="s">
        <v>62</v>
      </c>
      <c r="O885" s="89" t="s">
        <v>89</v>
      </c>
      <c r="P885" s="89" t="s">
        <v>63</v>
      </c>
      <c r="Q885" s="89" t="s">
        <v>63</v>
      </c>
      <c r="R885" s="89">
        <v>98.3</v>
      </c>
      <c r="S885" s="447">
        <v>98.3</v>
      </c>
      <c r="T885" s="132" t="s">
        <v>64</v>
      </c>
      <c r="U885" s="89">
        <v>130</v>
      </c>
      <c r="V885" s="69" t="str">
        <f>CHOOSE(MATCH(U:U,{0,1,140,150,160,800000000}),"VACIO","140 y -","140-150","150-160","&gt;160","")</f>
        <v>140 y -</v>
      </c>
      <c r="W885" s="89">
        <v>80</v>
      </c>
      <c r="X885" s="69" t="str">
        <f>CHOOSE(MATCH(W:W,{0,1,90,120,800000000}),"VACIO","90 y -","90-120","&gt;120","")</f>
        <v>90 y -</v>
      </c>
      <c r="Y885" s="89" t="s">
        <v>63</v>
      </c>
      <c r="Z885" s="89" t="s">
        <v>63</v>
      </c>
      <c r="AA885" s="89" t="s">
        <v>63</v>
      </c>
      <c r="AB885" s="89" t="s">
        <v>65</v>
      </c>
      <c r="AC885" s="89" t="s">
        <v>72</v>
      </c>
      <c r="AD885" s="89" t="s">
        <v>67</v>
      </c>
      <c r="AE885" s="89"/>
      <c r="AF885" s="89"/>
      <c r="AG885" s="89"/>
      <c r="AH885" s="89"/>
      <c r="AI885" s="89"/>
      <c r="AJ885" s="89">
        <v>86</v>
      </c>
      <c r="AK885" s="430">
        <v>43866</v>
      </c>
      <c r="AL885" s="89">
        <v>210</v>
      </c>
      <c r="AM885" s="89">
        <v>124</v>
      </c>
      <c r="AN885" s="69" t="str">
        <f>CHOOSE(MATCH(AM:AM,{0,1,100,800000000}),"VACIO","100 y -","100 y +","")</f>
        <v>100 y +</v>
      </c>
      <c r="AO885" s="89">
        <v>53</v>
      </c>
      <c r="AP885" s="89">
        <v>157</v>
      </c>
      <c r="AQ885" s="89"/>
      <c r="AR885" s="69" t="str">
        <f>CHOOSE(MATCH(AQ:AQ,{0,1,7,8,9,12,30}),"VACIO","7 y -","7-8","8-9","9-12","&gt;12","")</f>
        <v>VACIO</v>
      </c>
      <c r="AS885" s="89"/>
      <c r="AT885" s="69" t="str">
        <f>CHOOSE(MATCH(AS:AS,{0,0.1,30,80000000}),"VACIO","30 y -","30 y +","")</f>
        <v>VACIO</v>
      </c>
      <c r="AU885" s="89">
        <v>0.76</v>
      </c>
      <c r="AV885" s="89"/>
      <c r="AW885" s="69" t="str">
        <f>CHOOSE(MATCH(AV:AV,{0,0.1,30,80000000}),"VACIO","30 y -","30 y +","")</f>
        <v>VACIO</v>
      </c>
      <c r="AX885" s="89">
        <v>85</v>
      </c>
      <c r="AY885" s="69" t="str">
        <f ca="1">CHOOSE(MATCH(AX:AX,{0,1,15,30,45,60,80000000}),"VACIO","15 y -","15-29","30-44","45-59","60 y +","")</f>
        <v>60 y +</v>
      </c>
      <c r="AZ885" s="89"/>
      <c r="BA885" s="89"/>
      <c r="BB885" s="297" t="str">
        <f ca="1" t="shared" si="93"/>
        <v>No Vigente</v>
      </c>
      <c r="BD885" s="459">
        <v>43896</v>
      </c>
      <c r="BE885" s="430">
        <v>44075</v>
      </c>
      <c r="BF885" s="88" t="str">
        <f ca="1" t="shared" si="95"/>
        <v>activo</v>
      </c>
      <c r="BG885" s="89"/>
    </row>
    <row r="886" s="91" customFormat="1" spans="1:59">
      <c r="A886" s="429" t="s">
        <v>2252</v>
      </c>
      <c r="B886" s="89" t="s">
        <v>2253</v>
      </c>
      <c r="C886" s="89">
        <v>7609</v>
      </c>
      <c r="D886" s="430">
        <v>24674</v>
      </c>
      <c r="E886" s="277">
        <f ca="1" t="shared" si="94"/>
        <v>43990</v>
      </c>
      <c r="F886" s="278">
        <f ca="1" t="shared" si="90"/>
        <v>19316</v>
      </c>
      <c r="G886" s="279">
        <f ca="1" t="shared" ref="G886:G949" si="96">IF(MONTH(E:E)=MONTH(D886),IF(DAY(E:E)&lt;DAY(D886),YEAR(E:E)-YEAR(D886)-1,YEAR(E:E)-YEAR(D886)),IF(MONTH(E:E)&gt;MONTH(D886),YEAR(E:E)-YEAR(D886),YEAR(E:E)-YEAR(D886)-1))</f>
        <v>52</v>
      </c>
      <c r="H886" s="91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886" s="89">
        <v>1</v>
      </c>
      <c r="J886" s="430">
        <v>43901</v>
      </c>
      <c r="K886" s="89" t="s">
        <v>59</v>
      </c>
      <c r="L886" s="89" t="s">
        <v>70</v>
      </c>
      <c r="M886" s="89" t="s">
        <v>124</v>
      </c>
      <c r="N886" s="89" t="s">
        <v>62</v>
      </c>
      <c r="O886" s="89" t="s">
        <v>89</v>
      </c>
      <c r="P886" s="89" t="s">
        <v>63</v>
      </c>
      <c r="Q886" s="89" t="s">
        <v>63</v>
      </c>
      <c r="R886" s="89">
        <v>64.5</v>
      </c>
      <c r="S886" s="447">
        <v>64.5</v>
      </c>
      <c r="T886" s="132" t="s">
        <v>85</v>
      </c>
      <c r="U886" s="89">
        <v>100</v>
      </c>
      <c r="V886" s="69" t="str">
        <f>CHOOSE(MATCH(U:U,{0,1,140,150,160,800000000}),"VACIO","140 y -","140-150","150-160","&gt;160","")</f>
        <v>140 y -</v>
      </c>
      <c r="W886" s="89">
        <v>64</v>
      </c>
      <c r="X886" s="69" t="str">
        <f>CHOOSE(MATCH(W:W,{0,1,90,120,800000000}),"VACIO","90 y -","90-120","&gt;120","")</f>
        <v>90 y -</v>
      </c>
      <c r="Y886" s="89" t="s">
        <v>63</v>
      </c>
      <c r="Z886" s="89" t="s">
        <v>63</v>
      </c>
      <c r="AA886" s="89" t="s">
        <v>63</v>
      </c>
      <c r="AB886" s="89" t="s">
        <v>63</v>
      </c>
      <c r="AC886" s="89" t="s">
        <v>72</v>
      </c>
      <c r="AD886" s="89" t="s">
        <v>67</v>
      </c>
      <c r="AE886" s="89"/>
      <c r="AF886" s="89"/>
      <c r="AG886" s="89" t="s">
        <v>63</v>
      </c>
      <c r="AH886" s="89"/>
      <c r="AI886" s="89"/>
      <c r="AJ886" s="89">
        <v>68</v>
      </c>
      <c r="AK886" s="430">
        <v>43892</v>
      </c>
      <c r="AL886" s="89">
        <v>162</v>
      </c>
      <c r="AM886" s="89">
        <v>87</v>
      </c>
      <c r="AN886" s="69" t="str">
        <f>CHOOSE(MATCH(AM:AM,{0,1,100,800000000}),"VACIO","100 y -","100 y +","")</f>
        <v>100 y -</v>
      </c>
      <c r="AO886" s="89">
        <v>50</v>
      </c>
      <c r="AP886" s="89">
        <v>119</v>
      </c>
      <c r="AQ886" s="89"/>
      <c r="AR886" s="69" t="str">
        <f>CHOOSE(MATCH(AQ:AQ,{0,1,7,8,9,12,30}),"VACIO","7 y -","7-8","8-9","9-12","&gt;12","")</f>
        <v>VACIO</v>
      </c>
      <c r="AS886" s="89"/>
      <c r="AT886" s="69" t="str">
        <f>CHOOSE(MATCH(AS:AS,{0,0.1,30,80000000}),"VACIO","30 y -","30 y +","")</f>
        <v>VACIO</v>
      </c>
      <c r="AU886" s="89">
        <v>0.6</v>
      </c>
      <c r="AV886" s="89"/>
      <c r="AW886" s="69" t="str">
        <f>CHOOSE(MATCH(AV:AV,{0,0.1,30,80000000}),"VACIO","30 y -","30 y +","")</f>
        <v>VACIO</v>
      </c>
      <c r="AX886" s="89">
        <v>104</v>
      </c>
      <c r="AY886" s="69" t="str">
        <f ca="1">CHOOSE(MATCH(AX:AX,{0,1,15,30,45,60,80000000}),"VACIO","15 y -","15-29","30-44","45-59","60 y +","")</f>
        <v>60 y +</v>
      </c>
      <c r="AZ886" s="89"/>
      <c r="BA886" s="89"/>
      <c r="BB886" s="297" t="str">
        <f ca="1" t="shared" si="93"/>
        <v>No Vigente</v>
      </c>
      <c r="BD886" s="459">
        <v>43901</v>
      </c>
      <c r="BE886" s="430">
        <v>44136</v>
      </c>
      <c r="BF886" s="88" t="str">
        <f ca="1" t="shared" si="95"/>
        <v>activo</v>
      </c>
      <c r="BG886" s="89"/>
    </row>
    <row r="887" s="91" customFormat="1" spans="1:59">
      <c r="A887" s="429" t="s">
        <v>2254</v>
      </c>
      <c r="B887" s="89" t="s">
        <v>2255</v>
      </c>
      <c r="C887" s="89">
        <v>13</v>
      </c>
      <c r="D887" s="430">
        <v>22485</v>
      </c>
      <c r="E887" s="277">
        <f ca="1" t="shared" si="94"/>
        <v>43990</v>
      </c>
      <c r="F887" s="278">
        <f ca="1" t="shared" si="90"/>
        <v>21505</v>
      </c>
      <c r="G887" s="279">
        <f ca="1" t="shared" si="96"/>
        <v>58</v>
      </c>
      <c r="H887" s="91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887" s="89">
        <v>1</v>
      </c>
      <c r="J887" s="430">
        <v>42033</v>
      </c>
      <c r="K887" s="89" t="s">
        <v>59</v>
      </c>
      <c r="L887" s="89" t="s">
        <v>102</v>
      </c>
      <c r="M887" s="89" t="s">
        <v>149</v>
      </c>
      <c r="N887" s="89" t="s">
        <v>62</v>
      </c>
      <c r="O887" s="89" t="s">
        <v>62</v>
      </c>
      <c r="P887" s="89" t="s">
        <v>63</v>
      </c>
      <c r="Q887" s="89" t="s">
        <v>63</v>
      </c>
      <c r="R887" s="89">
        <v>79.5</v>
      </c>
      <c r="S887" s="447">
        <v>72.4</v>
      </c>
      <c r="T887" s="132" t="s">
        <v>64</v>
      </c>
      <c r="U887" s="89">
        <v>120</v>
      </c>
      <c r="V887" s="69" t="str">
        <f>CHOOSE(MATCH(U:U,{0;1;140;150;160;800000000}),"VACIO","140 y -","140-150","150-160","&gt;160","")</f>
        <v>140 y -</v>
      </c>
      <c r="W887" s="89">
        <v>80</v>
      </c>
      <c r="X887" s="69" t="str">
        <f>CHOOSE(MATCH(W:W,{0,1,90,120,800000000}),"VACIO","90 y -","90-120","&gt;120","")</f>
        <v>90 y -</v>
      </c>
      <c r="Y887" s="89" t="s">
        <v>63</v>
      </c>
      <c r="Z887" s="89" t="s">
        <v>63</v>
      </c>
      <c r="AA887" s="89" t="s">
        <v>63</v>
      </c>
      <c r="AB887" s="89" t="s">
        <v>63</v>
      </c>
      <c r="AC887" s="89" t="s">
        <v>72</v>
      </c>
      <c r="AD887" s="89" t="s">
        <v>67</v>
      </c>
      <c r="AE887" s="89"/>
      <c r="AF887" s="89"/>
      <c r="AG887" s="89"/>
      <c r="AH887" s="89"/>
      <c r="AI887" s="89"/>
      <c r="AJ887" s="89">
        <v>276</v>
      </c>
      <c r="AK887" s="430">
        <v>43893</v>
      </c>
      <c r="AL887" s="89">
        <v>216</v>
      </c>
      <c r="AM887" s="89">
        <v>143</v>
      </c>
      <c r="AN887" s="69" t="str">
        <f>CHOOSE(MATCH(AM:AM,{0,1,100,800000000}),"VACIO","100 y -","100 y +","")</f>
        <v>100 y +</v>
      </c>
      <c r="AO887" s="89">
        <v>47</v>
      </c>
      <c r="AP887" s="89">
        <v>122</v>
      </c>
      <c r="AQ887" s="89">
        <v>5.7</v>
      </c>
      <c r="AR887" s="69" t="str">
        <f>CHOOSE(MATCH(AQ:AQ,{0,1,7,8,9,12,30}),"VACIO","7 y -","7-8","8-9","9-12","&gt;12","")</f>
        <v>7 y -</v>
      </c>
      <c r="AS887" s="89"/>
      <c r="AT887" s="69" t="str">
        <f>CHOOSE(MATCH(AS:AS,{0,0.1,30,80000000}),"VACIO","30 y -","30 y +","")</f>
        <v>VACIO</v>
      </c>
      <c r="AU887" s="89">
        <v>0.8</v>
      </c>
      <c r="AV887" s="89"/>
      <c r="AW887" s="69" t="str">
        <f>CHOOSE(MATCH(AV:AV,{0,0.1,30,80000000}),"VACIO","30 y -","30 y +","")</f>
        <v>VACIO</v>
      </c>
      <c r="AX887" s="89"/>
      <c r="AY887" s="69" t="str">
        <f ca="1">CHOOSE(MATCH(AX:AX,{0,1,15,30,45,60,80000000}),"VACIO","15 y -","15-29","30-44","45-59","60 y +","")</f>
        <v>VACIO</v>
      </c>
      <c r="AZ887" s="89"/>
      <c r="BA887" s="89"/>
      <c r="BB887" s="297" t="str">
        <f ca="1" t="shared" si="93"/>
        <v>No Vigente</v>
      </c>
      <c r="BD887" s="459">
        <v>43900</v>
      </c>
      <c r="BE887" s="430">
        <v>44013</v>
      </c>
      <c r="BF887" s="88" t="str">
        <f ca="1" t="shared" si="95"/>
        <v>activo</v>
      </c>
      <c r="BG887" s="89"/>
    </row>
    <row r="888" s="91" customFormat="1" spans="1:59">
      <c r="A888" s="429" t="s">
        <v>2256</v>
      </c>
      <c r="B888" s="89" t="s">
        <v>2257</v>
      </c>
      <c r="C888" s="89">
        <v>5903</v>
      </c>
      <c r="D888" s="430">
        <v>18869</v>
      </c>
      <c r="E888" s="277">
        <f ca="1" t="shared" si="94"/>
        <v>43990</v>
      </c>
      <c r="F888" s="278">
        <f ca="1" t="shared" si="90"/>
        <v>25121</v>
      </c>
      <c r="G888" s="279">
        <f ca="1" t="shared" si="96"/>
        <v>68</v>
      </c>
      <c r="H888" s="91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888" s="89">
        <v>1</v>
      </c>
      <c r="J888" s="430">
        <v>43901</v>
      </c>
      <c r="K888" s="89" t="s">
        <v>101</v>
      </c>
      <c r="L888" s="89" t="s">
        <v>102</v>
      </c>
      <c r="M888" s="89" t="s">
        <v>149</v>
      </c>
      <c r="N888" s="89" t="s">
        <v>62</v>
      </c>
      <c r="O888" s="89" t="s">
        <v>62</v>
      </c>
      <c r="P888" s="89" t="s">
        <v>63</v>
      </c>
      <c r="Q888" s="89" t="s">
        <v>63</v>
      </c>
      <c r="R888" s="89">
        <v>114.5</v>
      </c>
      <c r="S888" s="447">
        <v>114.5</v>
      </c>
      <c r="T888" s="132" t="s">
        <v>64</v>
      </c>
      <c r="U888" s="89">
        <v>178</v>
      </c>
      <c r="V888" s="69" t="str">
        <f>CHOOSE(MATCH(U:U,{0,1,140,150,160,800000000}),"VACIO","140 y -","140-150","150-160","&gt;160","")</f>
        <v>&gt;160</v>
      </c>
      <c r="W888" s="89">
        <v>98</v>
      </c>
      <c r="X888" s="69" t="str">
        <f>CHOOSE(MATCH(W:W,{0;1;90;120;800000000}),"VACIO","90 y -","90-120","&gt;120","")</f>
        <v>90-120</v>
      </c>
      <c r="Y888" s="89" t="s">
        <v>63</v>
      </c>
      <c r="Z888" s="89" t="s">
        <v>65</v>
      </c>
      <c r="AA888" s="89" t="s">
        <v>63</v>
      </c>
      <c r="AB888" s="89" t="s">
        <v>63</v>
      </c>
      <c r="AC888" s="89" t="s">
        <v>66</v>
      </c>
      <c r="AD888" s="89" t="s">
        <v>73</v>
      </c>
      <c r="AE888" s="430">
        <v>43901</v>
      </c>
      <c r="AF888" s="451" t="s">
        <v>74</v>
      </c>
      <c r="AG888" s="89" t="s">
        <v>63</v>
      </c>
      <c r="AH888" s="89" t="s">
        <v>324</v>
      </c>
      <c r="AI888" s="430">
        <v>43851</v>
      </c>
      <c r="AJ888" s="89">
        <v>172</v>
      </c>
      <c r="AK888" s="430">
        <v>43878</v>
      </c>
      <c r="AL888" s="89">
        <v>246</v>
      </c>
      <c r="AM888" s="89">
        <v>133</v>
      </c>
      <c r="AN888" s="69" t="str">
        <f>CHOOSE(MATCH(AM:AM,{0,1,100,800000000}),"VACIO","100 y -","100 y +","")</f>
        <v>100 y +</v>
      </c>
      <c r="AO888" s="89">
        <v>36</v>
      </c>
      <c r="AP888" s="89">
        <v>378</v>
      </c>
      <c r="AQ888" s="89">
        <v>7.3</v>
      </c>
      <c r="AR888" s="69" t="str">
        <f>CHOOSE(MATCH(AQ:AQ,{0;1;7;8;9;12;30}),"VACIO","7 y -","7-8","8-9","9-12","&gt;12","")</f>
        <v>7-8</v>
      </c>
      <c r="AS888" s="89">
        <v>299</v>
      </c>
      <c r="AT888" s="69" t="str">
        <f>CHOOSE(MATCH(AS:AS,{0,0.1,30,80000000}),"VACIO","30 y -","30 y +","")</f>
        <v>30 y +</v>
      </c>
      <c r="AU888" s="89">
        <v>0.9</v>
      </c>
      <c r="AV888" s="89"/>
      <c r="AW888" s="69" t="str">
        <f>CHOOSE(MATCH(AV:AV,{0,0.1,30,80000000}),"VACIO","30 y -","30 y +","")</f>
        <v>VACIO</v>
      </c>
      <c r="AX888" s="89">
        <v>87</v>
      </c>
      <c r="AY888" s="69" t="str">
        <f ca="1">CHOOSE(MATCH(AX:AX,{0,1,15,30,45,60,80000000}),"VACIO","15 y -","15-29","30-44","45-59","60 y +","")</f>
        <v>60 y +</v>
      </c>
      <c r="AZ888" s="89"/>
      <c r="BA888" s="89"/>
      <c r="BB888" s="297" t="str">
        <f ca="1" t="shared" si="93"/>
        <v>No Vigente</v>
      </c>
      <c r="BD888" s="459">
        <v>43901</v>
      </c>
      <c r="BE888" s="430">
        <v>44013</v>
      </c>
      <c r="BF888" s="88" t="str">
        <f ca="1" t="shared" si="95"/>
        <v>activo</v>
      </c>
      <c r="BG888" s="89" t="s">
        <v>2097</v>
      </c>
    </row>
    <row r="889" s="91" customFormat="1" spans="1:59">
      <c r="A889" s="429" t="s">
        <v>2258</v>
      </c>
      <c r="B889" s="89" t="s">
        <v>2259</v>
      </c>
      <c r="C889" s="89">
        <v>7655</v>
      </c>
      <c r="D889" s="430">
        <v>20866</v>
      </c>
      <c r="E889" s="277">
        <f ca="1" t="shared" si="94"/>
        <v>43990</v>
      </c>
      <c r="F889" s="278">
        <f ca="1" t="shared" si="90"/>
        <v>23124</v>
      </c>
      <c r="G889" s="279">
        <f ca="1" t="shared" si="96"/>
        <v>63</v>
      </c>
      <c r="H889" s="91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89" s="89">
        <v>1</v>
      </c>
      <c r="J889" s="430">
        <v>43907</v>
      </c>
      <c r="K889" s="89" t="s">
        <v>59</v>
      </c>
      <c r="L889" s="89" t="s">
        <v>60</v>
      </c>
      <c r="M889" s="89"/>
      <c r="N889" s="89" t="s">
        <v>62</v>
      </c>
      <c r="O889" s="89" t="s">
        <v>62</v>
      </c>
      <c r="P889" s="89" t="s">
        <v>65</v>
      </c>
      <c r="Q889" s="89" t="s">
        <v>63</v>
      </c>
      <c r="R889" s="89">
        <v>70.5</v>
      </c>
      <c r="S889" s="447">
        <v>70.5</v>
      </c>
      <c r="T889" s="132" t="s">
        <v>85</v>
      </c>
      <c r="U889" s="89">
        <v>120</v>
      </c>
      <c r="V889" s="69" t="str">
        <f>CHOOSE(MATCH(U:U,{0,1,140,150,160,800000000}),"VACIO","140 y -","140-150","150-160","&gt;160","")</f>
        <v>140 y -</v>
      </c>
      <c r="W889" s="89">
        <v>68</v>
      </c>
      <c r="X889" s="69" t="str">
        <f>CHOOSE(MATCH(W:W,{0,1,90,120,800000000}),"VACIO","90 y -","90-120","&gt;120","")</f>
        <v>90 y -</v>
      </c>
      <c r="Y889" s="89" t="s">
        <v>63</v>
      </c>
      <c r="Z889" s="89" t="s">
        <v>65</v>
      </c>
      <c r="AA889" s="89" t="s">
        <v>65</v>
      </c>
      <c r="AB889" s="89" t="s">
        <v>63</v>
      </c>
      <c r="AC889" s="89"/>
      <c r="AD889" s="89" t="s">
        <v>73</v>
      </c>
      <c r="AE889" s="89"/>
      <c r="AF889" s="89"/>
      <c r="AG889" s="89"/>
      <c r="AH889" s="89"/>
      <c r="AI889" s="89"/>
      <c r="AJ889" s="89">
        <v>74</v>
      </c>
      <c r="AK889" s="430">
        <v>43874</v>
      </c>
      <c r="AL889" s="89">
        <v>192</v>
      </c>
      <c r="AM889" s="89">
        <v>113</v>
      </c>
      <c r="AN889" s="69" t="str">
        <f>CHOOSE(MATCH(AM:AM,{0,1,100,800000000}),"VACIO","100 y -","100 y +","")</f>
        <v>100 y +</v>
      </c>
      <c r="AO889" s="89">
        <v>47</v>
      </c>
      <c r="AP889" s="89">
        <v>157</v>
      </c>
      <c r="AQ889" s="89"/>
      <c r="AR889" s="69" t="str">
        <f>CHOOSE(MATCH(AQ:AQ,{0,1,7,8,9,12,30}),"VACIO","7 y -","7-8","8-9","9-12","&gt;12","")</f>
        <v>VACIO</v>
      </c>
      <c r="AS889" s="89">
        <v>0.8</v>
      </c>
      <c r="AT889" s="69" t="str">
        <f>CHOOSE(MATCH(AS:AS,{0,0.1,30,80000000}),"VACIO","30 y -","30 y +","")</f>
        <v>30 y -</v>
      </c>
      <c r="AU889" s="89">
        <v>0.6</v>
      </c>
      <c r="AV889" s="89"/>
      <c r="AW889" s="69" t="str">
        <f>CHOOSE(MATCH(AV:AV,{0,0.1,30,80000000}),"VACIO","30 y -","30 y +","")</f>
        <v>VACIO</v>
      </c>
      <c r="AX889" s="89">
        <v>97</v>
      </c>
      <c r="AY889" s="69" t="str">
        <f ca="1">CHOOSE(MATCH(AX:AX,{0,1,15,30,45,60,80000000}),"VACIO","15 y -","15-29","30-44","45-59","60 y +","")</f>
        <v>60 y +</v>
      </c>
      <c r="AZ889" s="89"/>
      <c r="BA889" s="89"/>
      <c r="BB889" s="297" t="str">
        <f ca="1" t="shared" si="93"/>
        <v>No Vigente</v>
      </c>
      <c r="BD889" s="459">
        <v>43907</v>
      </c>
      <c r="BE889" s="430">
        <v>44075</v>
      </c>
      <c r="BF889" s="88" t="str">
        <f ca="1" t="shared" si="95"/>
        <v>activo</v>
      </c>
      <c r="BG889" s="89"/>
    </row>
    <row r="890" s="91" customFormat="1" spans="1:59">
      <c r="A890" s="429" t="s">
        <v>2260</v>
      </c>
      <c r="B890" s="89" t="s">
        <v>2261</v>
      </c>
      <c r="C890" s="89">
        <v>5293</v>
      </c>
      <c r="D890" s="430">
        <v>21839</v>
      </c>
      <c r="E890" s="277">
        <f ca="1" t="shared" si="94"/>
        <v>43990</v>
      </c>
      <c r="F890" s="278">
        <f ca="1" t="shared" si="90"/>
        <v>22151</v>
      </c>
      <c r="G890" s="279">
        <f ca="1" t="shared" si="96"/>
        <v>60</v>
      </c>
      <c r="H890" s="91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890" s="89">
        <v>1</v>
      </c>
      <c r="J890" s="430">
        <v>43907</v>
      </c>
      <c r="K890" s="89" t="s">
        <v>59</v>
      </c>
      <c r="L890" s="89" t="s">
        <v>60</v>
      </c>
      <c r="M890" s="89" t="s">
        <v>61</v>
      </c>
      <c r="N890" s="89" t="s">
        <v>62</v>
      </c>
      <c r="O890" s="89" t="s">
        <v>62</v>
      </c>
      <c r="P890" s="89" t="s">
        <v>63</v>
      </c>
      <c r="Q890" s="89" t="s">
        <v>63</v>
      </c>
      <c r="R890" s="89">
        <v>70</v>
      </c>
      <c r="S890" s="447">
        <v>70</v>
      </c>
      <c r="T890" s="132" t="s">
        <v>64</v>
      </c>
      <c r="U890" s="89">
        <v>120</v>
      </c>
      <c r="V890" s="69" t="str">
        <f>CHOOSE(MATCH(U:U,{0,1,140,150,160,800000000}),"VACIO","140 y -","140-150","150-160","&gt;160","")</f>
        <v>140 y -</v>
      </c>
      <c r="W890" s="89">
        <v>70</v>
      </c>
      <c r="X890" s="69" t="str">
        <f>CHOOSE(MATCH(W:W,{0,1,90,120,800000000}),"VACIO","90 y -","90-120","&gt;120","")</f>
        <v>90 y -</v>
      </c>
      <c r="Y890" s="89" t="s">
        <v>63</v>
      </c>
      <c r="Z890" s="89" t="s">
        <v>65</v>
      </c>
      <c r="AA890" s="89" t="s">
        <v>63</v>
      </c>
      <c r="AB890" s="89" t="s">
        <v>63</v>
      </c>
      <c r="AC890" s="89" t="s">
        <v>72</v>
      </c>
      <c r="AD890" s="89" t="s">
        <v>67</v>
      </c>
      <c r="AE890" s="89"/>
      <c r="AF890" s="89"/>
      <c r="AG890" s="89"/>
      <c r="AH890" s="89"/>
      <c r="AI890" s="89"/>
      <c r="AJ890" s="89">
        <v>91</v>
      </c>
      <c r="AK890" s="430">
        <v>43885</v>
      </c>
      <c r="AL890" s="89">
        <v>186</v>
      </c>
      <c r="AM890" s="89">
        <v>103</v>
      </c>
      <c r="AN890" s="69" t="str">
        <f>CHOOSE(MATCH(AM:AM,{0,1,100,800000000}),"VACIO","100 y -","100 y +","")</f>
        <v>100 y +</v>
      </c>
      <c r="AO890" s="89">
        <v>44</v>
      </c>
      <c r="AP890" s="89">
        <v>187</v>
      </c>
      <c r="AQ890" s="89"/>
      <c r="AR890" s="69" t="str">
        <f>CHOOSE(MATCH(AQ:AQ,{0;1;7;8;9;12;30}),"VACIO","7 y -","7-8","8-9","9-12","&gt;12","")</f>
        <v>VACIO</v>
      </c>
      <c r="AS890" s="89">
        <v>10.7</v>
      </c>
      <c r="AT890" s="69" t="str">
        <f>CHOOSE(MATCH(AS:AS,{0,0.1,30,80000000}),"VACIO","30 y -","30 y +","")</f>
        <v>30 y -</v>
      </c>
      <c r="AU890" s="89">
        <v>0.77</v>
      </c>
      <c r="AV890" s="89"/>
      <c r="AW890" s="69" t="str">
        <f>CHOOSE(MATCH(AV:AV,{0,0.1,30,80000000}),"VACIO","30 y -","30 y +","")</f>
        <v>VACIO</v>
      </c>
      <c r="AX890" s="89">
        <v>83</v>
      </c>
      <c r="AY890" s="69" t="str">
        <f ca="1">CHOOSE(MATCH(AX:AX,{0;1;15;30;45;60;80000000}),"VACIO","15 y -","15-29","30-44","45-59","60 y +","")</f>
        <v>60 y +</v>
      </c>
      <c r="AZ890" s="89"/>
      <c r="BA890" s="89"/>
      <c r="BB890" s="297" t="str">
        <f ca="1" t="shared" si="93"/>
        <v>No Vigente</v>
      </c>
      <c r="BD890" s="459">
        <v>43907</v>
      </c>
      <c r="BE890" s="430">
        <v>44075</v>
      </c>
      <c r="BF890" s="88" t="str">
        <f ca="1" t="shared" si="95"/>
        <v>activo</v>
      </c>
      <c r="BG890" s="89"/>
    </row>
    <row r="891" s="134" customFormat="1" spans="1:59">
      <c r="A891" s="431" t="s">
        <v>2262</v>
      </c>
      <c r="B891" s="432" t="s">
        <v>2263</v>
      </c>
      <c r="C891" s="432">
        <v>2340</v>
      </c>
      <c r="D891" s="433">
        <v>35006</v>
      </c>
      <c r="E891" s="436">
        <f ca="1" t="shared" si="94"/>
        <v>43990</v>
      </c>
      <c r="F891" s="437">
        <f ca="1" t="shared" si="90"/>
        <v>8984</v>
      </c>
      <c r="G891" s="438">
        <f ca="1" t="shared" si="96"/>
        <v>24</v>
      </c>
      <c r="H891" s="134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891" s="432">
        <v>1</v>
      </c>
      <c r="J891" s="433">
        <v>43943</v>
      </c>
      <c r="K891" s="432" t="s">
        <v>101</v>
      </c>
      <c r="L891" s="432" t="s">
        <v>60</v>
      </c>
      <c r="M891" s="432"/>
      <c r="N891" s="432" t="s">
        <v>62</v>
      </c>
      <c r="O891" s="432" t="s">
        <v>62</v>
      </c>
      <c r="P891" s="432" t="s">
        <v>62</v>
      </c>
      <c r="Q891" s="432" t="s">
        <v>63</v>
      </c>
      <c r="R891" s="432">
        <v>100.2</v>
      </c>
      <c r="S891" s="448">
        <v>100.2</v>
      </c>
      <c r="T891" s="449">
        <v>32</v>
      </c>
      <c r="U891" s="432">
        <v>136</v>
      </c>
      <c r="V891" s="450" t="str">
        <f>CHOOSE(MATCH(U:U,{0,1,140,150,160,800000000}),"VACIO","140 y -","140-150","150-160","&gt;160","")</f>
        <v>140 y -</v>
      </c>
      <c r="W891" s="432">
        <v>80</v>
      </c>
      <c r="X891" s="450" t="str">
        <f>CHOOSE(MATCH(W:W,{0,1,90,120,800000000}),"VACIO","90 y -","90-120","&gt;120","")</f>
        <v>90 y -</v>
      </c>
      <c r="Y891" s="432" t="s">
        <v>63</v>
      </c>
      <c r="Z891" s="432" t="s">
        <v>65</v>
      </c>
      <c r="AA891" s="432" t="s">
        <v>63</v>
      </c>
      <c r="AB891" s="432" t="s">
        <v>63</v>
      </c>
      <c r="AC891" s="432" t="s">
        <v>72</v>
      </c>
      <c r="AD891" s="432" t="s">
        <v>67</v>
      </c>
      <c r="AE891" s="432"/>
      <c r="AF891" s="432"/>
      <c r="AG891" s="432"/>
      <c r="AH891" s="432"/>
      <c r="AI891" s="432"/>
      <c r="AJ891" s="432">
        <v>68</v>
      </c>
      <c r="AK891" s="433">
        <v>43888</v>
      </c>
      <c r="AL891" s="432">
        <v>189</v>
      </c>
      <c r="AM891" s="432">
        <v>107</v>
      </c>
      <c r="AN891" s="450" t="str">
        <f>CHOOSE(MATCH(AM:AM,{0,1,100,800000000}),"VACIO","100 y -","100 y +","")</f>
        <v>100 y +</v>
      </c>
      <c r="AO891" s="432">
        <v>43</v>
      </c>
      <c r="AP891" s="432">
        <v>189</v>
      </c>
      <c r="AQ891" s="432"/>
      <c r="AR891" s="450" t="str">
        <f>CHOOSE(MATCH(AQ:AQ,{0,1,7,8,9,12,30}),"VACIO","7 y -","7-8","8-9","9-12","&gt;12","")</f>
        <v>VACIO</v>
      </c>
      <c r="AS891" s="432">
        <v>45</v>
      </c>
      <c r="AT891" s="450" t="str">
        <f>CHOOSE(MATCH(AS:AS,{0,0.1,30,80000000}),"VACIO","30 y -","30 y +","")</f>
        <v>30 y +</v>
      </c>
      <c r="AU891" s="432">
        <v>0.9</v>
      </c>
      <c r="AV891" s="432"/>
      <c r="AW891" s="450" t="str">
        <f>CHOOSE(MATCH(AV:AV,{0,0.1,30,80000000}),"VACIO","30 y -","30 y +","")</f>
        <v>VACIO</v>
      </c>
      <c r="AX891" s="432">
        <v>118</v>
      </c>
      <c r="AY891" s="450" t="str">
        <f ca="1">CHOOSE(MATCH(AX:AX,{0,1,15,30,45,60,80000000}),"VACIO","15 y -","15-29","30-44","45-59","60 y +","")</f>
        <v>60 y +</v>
      </c>
      <c r="AZ891" s="432"/>
      <c r="BA891" s="432"/>
      <c r="BB891" s="460" t="str">
        <f ca="1" t="shared" si="93"/>
        <v>No Vigente</v>
      </c>
      <c r="BD891" s="461">
        <v>43943</v>
      </c>
      <c r="BE891" s="433">
        <v>44034</v>
      </c>
      <c r="BF891" s="462" t="str">
        <f ca="1" t="shared" si="95"/>
        <v>activo</v>
      </c>
      <c r="BG891" s="432"/>
    </row>
    <row r="892" s="27" customFormat="1" spans="1:59">
      <c r="A892" s="434" t="s">
        <v>2264</v>
      </c>
      <c r="B892" s="114" t="s">
        <v>2265</v>
      </c>
      <c r="C892" s="114">
        <v>3040</v>
      </c>
      <c r="D892" s="435">
        <v>16355</v>
      </c>
      <c r="E892" s="439">
        <f ca="1" t="shared" si="94"/>
        <v>43990</v>
      </c>
      <c r="F892" s="440">
        <f ca="1" t="shared" si="90"/>
        <v>27635</v>
      </c>
      <c r="G892" s="441">
        <f ca="1" t="shared" si="96"/>
        <v>75</v>
      </c>
      <c r="H89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892" s="443">
        <v>2</v>
      </c>
      <c r="J892" s="435">
        <v>41934</v>
      </c>
      <c r="K892" s="114" t="s">
        <v>59</v>
      </c>
      <c r="L892" s="94" t="s">
        <v>102</v>
      </c>
      <c r="M892" s="114" t="s">
        <v>1853</v>
      </c>
      <c r="N892" s="114" t="s">
        <v>62</v>
      </c>
      <c r="O892" s="114" t="s">
        <v>62</v>
      </c>
      <c r="P892" s="7" t="s">
        <v>63</v>
      </c>
      <c r="Q892" s="7" t="s">
        <v>63</v>
      </c>
      <c r="R892" s="114">
        <v>76.4</v>
      </c>
      <c r="S892" s="114">
        <v>69.5</v>
      </c>
      <c r="T892" s="443" t="s">
        <v>76</v>
      </c>
      <c r="U892" s="114">
        <v>116</v>
      </c>
      <c r="V892" s="442" t="str">
        <f>CHOOSE(MATCH(U:U,{0,1,140,150,160,800000000}),"VACIO","140 y -","140-150","150-160","&gt;160","")</f>
        <v>140 y -</v>
      </c>
      <c r="W892" s="114">
        <v>70</v>
      </c>
      <c r="X892" s="442" t="str">
        <f>CHOOSE(MATCH(W:W,{0,1,90,120,800000000}),"VACIO","90 y -","90-120","&gt;120","")</f>
        <v>90 y -</v>
      </c>
      <c r="Y892" s="114" t="s">
        <v>63</v>
      </c>
      <c r="Z892" s="114" t="s">
        <v>65</v>
      </c>
      <c r="AA892" s="114" t="s">
        <v>65</v>
      </c>
      <c r="AB892" s="114" t="s">
        <v>63</v>
      </c>
      <c r="AC892" s="114" t="s">
        <v>72</v>
      </c>
      <c r="AD892" s="114" t="s">
        <v>73</v>
      </c>
      <c r="AE892" s="452">
        <v>43252</v>
      </c>
      <c r="AF892" s="453" t="s">
        <v>333</v>
      </c>
      <c r="AG892" s="453"/>
      <c r="AH892" s="453" t="s">
        <v>2266</v>
      </c>
      <c r="AI892" s="452">
        <v>43447</v>
      </c>
      <c r="AJ892" s="114">
        <v>125</v>
      </c>
      <c r="AK892" s="435">
        <v>43729</v>
      </c>
      <c r="AL892" s="114">
        <v>196</v>
      </c>
      <c r="AM892" s="114">
        <v>114</v>
      </c>
      <c r="AN892" s="442" t="str">
        <f>CHOOSE(MATCH(AM:AM,{0,1,100,800000000}),"VACIO","100 y -","100 y +","")</f>
        <v>100 y +</v>
      </c>
      <c r="AO892" s="114">
        <v>48</v>
      </c>
      <c r="AP892" s="114">
        <v>168</v>
      </c>
      <c r="AQ892" s="114">
        <v>6.4</v>
      </c>
      <c r="AR892" s="442" t="str">
        <f>CHOOSE(MATCH(AQ:AQ,{0,1,7,8,9,12,30}),"VACIO","7 y -","7-8","8-9","9-12","12 y +","")</f>
        <v>7 y -</v>
      </c>
      <c r="AS892" s="114">
        <v>13</v>
      </c>
      <c r="AT892" s="442" t="str">
        <f>CHOOSE(MATCH(AS:AS,{0,0.1,30,80000000}),"VACIO","30 y -","30 y +")</f>
        <v>30 y -</v>
      </c>
      <c r="AU892" s="114">
        <v>1.3</v>
      </c>
      <c r="AV892" s="114">
        <v>20.5</v>
      </c>
      <c r="AW892" s="442" t="str">
        <f>CHOOSE(MATCH(AV:AV,{0,0.1,30,80000000}),"VACIO","30 y -","30 y +")</f>
        <v>30 y -</v>
      </c>
      <c r="AX892" s="114">
        <v>40.3</v>
      </c>
      <c r="AY892" s="442" t="str">
        <f ca="1">CHOOSE(MATCH(AX:AX,{0,1,15,30,45,60,80000000}),"VACIO","15 y -","15-29","30-44","45-59","60 y +","")</f>
        <v>30-44</v>
      </c>
      <c r="AZ892" s="114" t="s">
        <v>76</v>
      </c>
      <c r="BA892" s="435">
        <v>43174</v>
      </c>
      <c r="BB892" s="441" t="str">
        <f ca="1" t="shared" si="93"/>
        <v>No Vigente</v>
      </c>
      <c r="BC892" s="114" t="s">
        <v>77</v>
      </c>
      <c r="BD892" s="435">
        <v>43746</v>
      </c>
      <c r="BE892" s="435">
        <v>43922</v>
      </c>
      <c r="BF892" s="251" t="str">
        <f ca="1" t="shared" si="95"/>
        <v>activo</v>
      </c>
      <c r="BG892" s="48"/>
    </row>
    <row r="893" s="27" customFormat="1" spans="1:59">
      <c r="A893" s="434" t="s">
        <v>2267</v>
      </c>
      <c r="B893" s="114" t="s">
        <v>2268</v>
      </c>
      <c r="C893" s="114">
        <v>4859</v>
      </c>
      <c r="D893" s="435">
        <v>12413</v>
      </c>
      <c r="E893" s="439">
        <f ca="1" t="shared" si="94"/>
        <v>43990</v>
      </c>
      <c r="F893" s="440">
        <f ca="1" t="shared" si="90"/>
        <v>31577</v>
      </c>
      <c r="G893" s="441">
        <f ca="1" t="shared" si="96"/>
        <v>86</v>
      </c>
      <c r="H89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893" s="443">
        <v>2</v>
      </c>
      <c r="J893" s="435">
        <v>43200</v>
      </c>
      <c r="K893" s="114" t="s">
        <v>59</v>
      </c>
      <c r="L893" s="94" t="s">
        <v>60</v>
      </c>
      <c r="M893" s="114"/>
      <c r="N893" s="114"/>
      <c r="O893" s="114"/>
      <c r="P893" s="7" t="s">
        <v>63</v>
      </c>
      <c r="Q893" s="7" t="s">
        <v>63</v>
      </c>
      <c r="R893" s="114">
        <v>65</v>
      </c>
      <c r="S893" s="114">
        <v>63.2</v>
      </c>
      <c r="T893" s="443" t="s">
        <v>76</v>
      </c>
      <c r="U893" s="114">
        <v>100</v>
      </c>
      <c r="V893" s="442" t="str">
        <f>CHOOSE(MATCH(U:U,{0,1,140,150,160,800000000}),"VACIO","140 y -","140-150","150-160","&gt;160","")</f>
        <v>140 y -</v>
      </c>
      <c r="W893" s="114">
        <v>70</v>
      </c>
      <c r="X893" s="442" t="str">
        <f>CHOOSE(MATCH(W:W,{0,1,90,120,800000000}),"VACIO","90 y -","90-120","&gt;120","")</f>
        <v>90 y -</v>
      </c>
      <c r="Y893" s="114" t="s">
        <v>63</v>
      </c>
      <c r="Z893" s="114" t="s">
        <v>65</v>
      </c>
      <c r="AA893" s="114" t="s">
        <v>65</v>
      </c>
      <c r="AB893" s="114" t="s">
        <v>63</v>
      </c>
      <c r="AC893" s="114" t="s">
        <v>66</v>
      </c>
      <c r="AD893" s="114" t="s">
        <v>67</v>
      </c>
      <c r="AE893" s="454"/>
      <c r="AF893" s="454"/>
      <c r="AG893" s="454"/>
      <c r="AH893" s="453" t="s">
        <v>2269</v>
      </c>
      <c r="AI893" s="455">
        <v>43280</v>
      </c>
      <c r="AJ893" s="114">
        <v>106</v>
      </c>
      <c r="AK893" s="435">
        <v>43644</v>
      </c>
      <c r="AL893" s="114">
        <v>186</v>
      </c>
      <c r="AM893" s="114">
        <v>114</v>
      </c>
      <c r="AN893" s="442" t="str">
        <f>CHOOSE(MATCH(AM:AM,{0,1,100,800000000}),"VACIO","100 y -","100 y +","")</f>
        <v>100 y +</v>
      </c>
      <c r="AO893" s="114">
        <v>41</v>
      </c>
      <c r="AP893" s="114">
        <v>154</v>
      </c>
      <c r="AQ893" s="114"/>
      <c r="AR893" s="442" t="str">
        <f>CHOOSE(MATCH(AQ:AQ,{0,1,7,8,9,12,30}),"VACIO","7 y -","7-8","8-9","9-12","12 y +","")</f>
        <v>VACIO</v>
      </c>
      <c r="AS893" s="114">
        <v>1.1</v>
      </c>
      <c r="AT893" s="442" t="str">
        <f>CHOOSE(MATCH(AS:AS,{0,0.1,30,80000000}),"VACIO","30 y -","30 y +")</f>
        <v>30 y -</v>
      </c>
      <c r="AU893" s="114">
        <v>1.3</v>
      </c>
      <c r="AV893" s="114">
        <v>4.6</v>
      </c>
      <c r="AW893" s="442" t="str">
        <f>CHOOSE(MATCH(AV:AV,{0,0.1,30,80000000}),"VACIO","30 y -","30 y +")</f>
        <v>30 y -</v>
      </c>
      <c r="AX893" s="114">
        <v>58</v>
      </c>
      <c r="AY893" s="442" t="str">
        <f ca="1">CHOOSE(MATCH(AX:AX,{0,1,15,30,45,60,80000000}),"VACIO","15 y -","15-29","30-44","45-59","60 y +","")</f>
        <v>45-59</v>
      </c>
      <c r="AZ893" s="114"/>
      <c r="BA893" s="114"/>
      <c r="BB893" s="441" t="str">
        <f ca="1" t="shared" si="93"/>
        <v>No Vigente</v>
      </c>
      <c r="BC893" s="114"/>
      <c r="BD893" s="435">
        <v>43844</v>
      </c>
      <c r="BE893" s="435">
        <v>43922</v>
      </c>
      <c r="BF893" s="251" t="str">
        <f ca="1" t="shared" si="95"/>
        <v>activo</v>
      </c>
      <c r="BG893" s="48"/>
    </row>
    <row r="894" s="27" customFormat="1" spans="1:59">
      <c r="A894" s="434" t="s">
        <v>2270</v>
      </c>
      <c r="B894" s="114" t="s">
        <v>2271</v>
      </c>
      <c r="C894" s="114">
        <v>1893</v>
      </c>
      <c r="D894" s="435">
        <v>21463</v>
      </c>
      <c r="E894" s="439">
        <f ca="1" t="shared" si="94"/>
        <v>43990</v>
      </c>
      <c r="F894" s="440">
        <f ca="1" t="shared" si="90"/>
        <v>22527</v>
      </c>
      <c r="G894" s="441">
        <f ca="1" t="shared" si="96"/>
        <v>61</v>
      </c>
      <c r="H89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894" s="443">
        <v>2</v>
      </c>
      <c r="J894" s="435">
        <v>43441</v>
      </c>
      <c r="K894" s="114" t="s">
        <v>59</v>
      </c>
      <c r="L894" s="94" t="s">
        <v>60</v>
      </c>
      <c r="M894" s="114" t="s">
        <v>2272</v>
      </c>
      <c r="N894" s="114"/>
      <c r="O894" s="114"/>
      <c r="P894" s="7" t="s">
        <v>63</v>
      </c>
      <c r="Q894" s="7" t="s">
        <v>63</v>
      </c>
      <c r="R894" s="114">
        <v>78.8</v>
      </c>
      <c r="S894" s="114">
        <v>83</v>
      </c>
      <c r="T894" s="443" t="s">
        <v>64</v>
      </c>
      <c r="U894" s="114">
        <v>130</v>
      </c>
      <c r="V894" s="442" t="str">
        <f>CHOOSE(MATCH(U:U,{0,1,140,150,160,800000000}),"VACIO","140 y -","140-150","150-160","&gt;160","")</f>
        <v>140 y -</v>
      </c>
      <c r="W894" s="114">
        <v>70</v>
      </c>
      <c r="X894" s="442" t="str">
        <f>CHOOSE(MATCH(W:W,{0,1,90,120,800000000}),"VACIO","90 y -","90-120","&gt;120","")</f>
        <v>90 y -</v>
      </c>
      <c r="Y894" s="114" t="s">
        <v>63</v>
      </c>
      <c r="Z894" s="114" t="s">
        <v>65</v>
      </c>
      <c r="AA894" s="114" t="s">
        <v>65</v>
      </c>
      <c r="AB894" s="114" t="s">
        <v>63</v>
      </c>
      <c r="AC894" s="114" t="s">
        <v>72</v>
      </c>
      <c r="AD894" s="114" t="s">
        <v>67</v>
      </c>
      <c r="AE894" s="454"/>
      <c r="AF894" s="454"/>
      <c r="AG894" s="454"/>
      <c r="AH894" s="454"/>
      <c r="AI894" s="454"/>
      <c r="AJ894" s="114">
        <v>102</v>
      </c>
      <c r="AK894" s="435">
        <v>43441</v>
      </c>
      <c r="AL894" s="114">
        <v>161</v>
      </c>
      <c r="AM894" s="114">
        <v>83</v>
      </c>
      <c r="AN894" s="442" t="str">
        <f>CHOOSE(MATCH(AM:AM,{0,1,100,800000000}),"VACIO","100 y -","100 y +","")</f>
        <v>100 y -</v>
      </c>
      <c r="AO894" s="114">
        <v>58</v>
      </c>
      <c r="AP894" s="114">
        <v>96</v>
      </c>
      <c r="AQ894" s="114"/>
      <c r="AR894" s="442" t="str">
        <f>CHOOSE(MATCH(AQ:AQ,{0,1,7,8,9,12,30}),"VACIO","7 y -","7-8","8-9","9-12","12 y +","")</f>
        <v>VACIO</v>
      </c>
      <c r="AS894" s="114"/>
      <c r="AT894" s="442" t="str">
        <f>CHOOSE(MATCH(AS:AS,{0,0.1,30,80000000}),"VACIO","30 y -","30 y +")</f>
        <v>VACIO</v>
      </c>
      <c r="AU894" s="114">
        <v>0.7</v>
      </c>
      <c r="AV894" s="114">
        <v>2.6</v>
      </c>
      <c r="AW894" s="442" t="str">
        <f>CHOOSE(MATCH(AV:AV,{0,0.1,30,80000000}),"VACIO","30 y -","30 y +")</f>
        <v>30 y -</v>
      </c>
      <c r="AX894" s="114"/>
      <c r="AY894" s="442" t="str">
        <f ca="1">CHOOSE(MATCH(AX:AX,{0;1;15;30;45;60;80000000}),"VACIO","15 y -","15-29","30-44","45-59","60 y +","")</f>
        <v>VACIO</v>
      </c>
      <c r="AZ894" s="114"/>
      <c r="BA894" s="114"/>
      <c r="BB894" s="441" t="str">
        <f ca="1" t="shared" si="93"/>
        <v>No Vigente</v>
      </c>
      <c r="BC894" s="114"/>
      <c r="BD894" s="435">
        <v>43852</v>
      </c>
      <c r="BE894" s="435">
        <v>43952</v>
      </c>
      <c r="BF894" s="251" t="str">
        <f ca="1" t="shared" si="95"/>
        <v>activo</v>
      </c>
      <c r="BG894" s="48"/>
    </row>
    <row r="895" s="27" customFormat="1" spans="1:59">
      <c r="A895" s="434" t="s">
        <v>2273</v>
      </c>
      <c r="B895" s="114" t="s">
        <v>2274</v>
      </c>
      <c r="C895" s="114">
        <v>1876</v>
      </c>
      <c r="D895" s="435">
        <v>15735</v>
      </c>
      <c r="E895" s="439">
        <f ca="1" t="shared" si="94"/>
        <v>43990</v>
      </c>
      <c r="F895" s="440">
        <f ca="1" t="shared" si="90"/>
        <v>28255</v>
      </c>
      <c r="G895" s="441">
        <f ca="1" t="shared" si="96"/>
        <v>77</v>
      </c>
      <c r="H895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895" s="443">
        <v>2</v>
      </c>
      <c r="J895" s="435">
        <v>35699</v>
      </c>
      <c r="K895" s="114" t="s">
        <v>59</v>
      </c>
      <c r="L895" s="94" t="s">
        <v>102</v>
      </c>
      <c r="M895" s="114" t="s">
        <v>174</v>
      </c>
      <c r="N895" s="114" t="s">
        <v>62</v>
      </c>
      <c r="O895" s="114" t="s">
        <v>62</v>
      </c>
      <c r="P895" s="7" t="s">
        <v>63</v>
      </c>
      <c r="Q895" s="7" t="s">
        <v>63</v>
      </c>
      <c r="R895" s="114">
        <v>80</v>
      </c>
      <c r="S895" s="114">
        <v>84</v>
      </c>
      <c r="T895" s="443" t="s">
        <v>64</v>
      </c>
      <c r="U895" s="114">
        <v>136</v>
      </c>
      <c r="V895" s="442" t="str">
        <f>CHOOSE(MATCH(U:U,{0,1,140,150,160,800000000}),"VACIO","140 y -","140-150","150-160","&gt;160","")</f>
        <v>140 y -</v>
      </c>
      <c r="W895" s="114">
        <v>80</v>
      </c>
      <c r="X895" s="442" t="str">
        <f>CHOOSE(MATCH(W:W,{0,1,90,120,800000000}),"VACIO","90 y -","90-120","&gt;120","")</f>
        <v>90 y -</v>
      </c>
      <c r="Y895" s="114" t="s">
        <v>65</v>
      </c>
      <c r="Z895" s="114" t="s">
        <v>65</v>
      </c>
      <c r="AA895" s="114" t="s">
        <v>65</v>
      </c>
      <c r="AB895" s="114" t="s">
        <v>65</v>
      </c>
      <c r="AC895" s="114" t="s">
        <v>66</v>
      </c>
      <c r="AD895" s="114" t="s">
        <v>73</v>
      </c>
      <c r="AE895" s="452">
        <v>43304</v>
      </c>
      <c r="AF895" s="453" t="s">
        <v>74</v>
      </c>
      <c r="AG895" s="453"/>
      <c r="AH895" s="453" t="s">
        <v>2266</v>
      </c>
      <c r="AI895" s="452">
        <v>43563</v>
      </c>
      <c r="AJ895" s="114">
        <v>218</v>
      </c>
      <c r="AK895" s="435">
        <v>42849</v>
      </c>
      <c r="AL895" s="114">
        <v>138</v>
      </c>
      <c r="AM895" s="114">
        <v>70</v>
      </c>
      <c r="AN895" s="442" t="str">
        <f>CHOOSE(MATCH(AM:AM,{0,1,100,800000000}),"VACIO","100 y -","100 y +","")</f>
        <v>100 y -</v>
      </c>
      <c r="AO895" s="114">
        <v>47</v>
      </c>
      <c r="AP895" s="114">
        <v>106</v>
      </c>
      <c r="AQ895" s="114">
        <v>8.9</v>
      </c>
      <c r="AR895" s="442" t="str">
        <f>CHOOSE(MATCH(AQ:AQ,{0,1,7,8,9,12,30}),"VACIO","7 y -","7-8","8-9","9-12","12 y +","")</f>
        <v>8-9</v>
      </c>
      <c r="AS895" s="114">
        <v>27</v>
      </c>
      <c r="AT895" s="442" t="str">
        <f>CHOOSE(MATCH(AS:AS,{0,0.1,30,80000000}),"VACIO","30 y -","30 y +")</f>
        <v>30 y -</v>
      </c>
      <c r="AU895" s="114">
        <v>0.8</v>
      </c>
      <c r="AV895" s="114"/>
      <c r="AW895" s="442" t="str">
        <f>CHOOSE(MATCH(AV:AV,{0,0.1,30,80000000}),"VACIO","30 y -","30 y +")</f>
        <v>VACIO</v>
      </c>
      <c r="AX895" s="114">
        <v>78.1</v>
      </c>
      <c r="AY895" s="442" t="str">
        <f ca="1">CHOOSE(MATCH(AX:AX,{0,1,15,30,45,60,80000000}),"VACIO","15 y -","15-29","30-44","45-59","60 y +","")</f>
        <v>60 y +</v>
      </c>
      <c r="AZ895" s="114"/>
      <c r="BA895" s="435">
        <v>42221</v>
      </c>
      <c r="BB895" s="441" t="str">
        <f ca="1" t="shared" si="93"/>
        <v>No Vigente</v>
      </c>
      <c r="BC895" s="114"/>
      <c r="BD895" s="435">
        <v>43481</v>
      </c>
      <c r="BE895" s="435">
        <v>43831</v>
      </c>
      <c r="BF895" s="251" t="str">
        <f ca="1" t="shared" si="95"/>
        <v>activo</v>
      </c>
      <c r="BG895" s="48"/>
    </row>
    <row r="896" s="27" customFormat="1" spans="1:59">
      <c r="A896" s="434" t="s">
        <v>2275</v>
      </c>
      <c r="B896" s="114" t="s">
        <v>2276</v>
      </c>
      <c r="C896" s="114">
        <v>5279</v>
      </c>
      <c r="D896" s="435">
        <v>19746</v>
      </c>
      <c r="E896" s="439">
        <f ca="1" t="shared" si="94"/>
        <v>43990</v>
      </c>
      <c r="F896" s="440">
        <f ca="1" t="shared" si="90"/>
        <v>24244</v>
      </c>
      <c r="G896" s="441">
        <f ca="1" t="shared" si="96"/>
        <v>66</v>
      </c>
      <c r="H896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896" s="443">
        <v>2</v>
      </c>
      <c r="J896" s="435">
        <v>40690</v>
      </c>
      <c r="K896" s="114" t="s">
        <v>101</v>
      </c>
      <c r="L896" s="94" t="s">
        <v>60</v>
      </c>
      <c r="M896" s="114"/>
      <c r="N896" s="114"/>
      <c r="O896" s="114"/>
      <c r="P896" s="7" t="s">
        <v>63</v>
      </c>
      <c r="Q896" s="7" t="s">
        <v>63</v>
      </c>
      <c r="R896" s="114">
        <v>89</v>
      </c>
      <c r="S896" s="114">
        <v>89.5</v>
      </c>
      <c r="T896" s="443" t="s">
        <v>64</v>
      </c>
      <c r="U896" s="114">
        <v>140</v>
      </c>
      <c r="V896" s="442" t="str">
        <f>CHOOSE(MATCH(U:U,{0;1;140;150;160;800000000}),"VACIO","140 y -","140-150","150-160","&gt;160","")</f>
        <v>140-150</v>
      </c>
      <c r="W896" s="114">
        <v>88</v>
      </c>
      <c r="X896" s="442" t="str">
        <f>CHOOSE(MATCH(W:W,{0,1,90,120,800000000}),"VACIO","90 y -","90-120","&gt;120","")</f>
        <v>90 y -</v>
      </c>
      <c r="Y896" s="114" t="s">
        <v>63</v>
      </c>
      <c r="Z896" s="114" t="s">
        <v>65</v>
      </c>
      <c r="AA896" s="114" t="s">
        <v>65</v>
      </c>
      <c r="AB896" s="114" t="s">
        <v>65</v>
      </c>
      <c r="AC896" s="114" t="s">
        <v>72</v>
      </c>
      <c r="AD896" s="114" t="s">
        <v>74</v>
      </c>
      <c r="AE896" s="454"/>
      <c r="AF896" s="454"/>
      <c r="AG896" s="454"/>
      <c r="AH896" s="454"/>
      <c r="AI896" s="454"/>
      <c r="AJ896" s="114">
        <v>101</v>
      </c>
      <c r="AK896" s="435">
        <v>43752</v>
      </c>
      <c r="AL896" s="114">
        <v>161</v>
      </c>
      <c r="AM896" s="114">
        <v>73</v>
      </c>
      <c r="AN896" s="442" t="str">
        <f>CHOOSE(MATCH(AM:AM,{0,1,100,800000000}),"VACIO","100 y -","100 y +","")</f>
        <v>100 y -</v>
      </c>
      <c r="AO896" s="114">
        <v>30</v>
      </c>
      <c r="AP896" s="114">
        <v>249</v>
      </c>
      <c r="AQ896" s="114">
        <v>5.3</v>
      </c>
      <c r="AR896" s="442" t="str">
        <f>CHOOSE(MATCH(AQ:AQ,{0,1,7,8,9,12,30}),"VACIO","7 y -","7-8","8-9","9-12","12 y +","")</f>
        <v>7 y -</v>
      </c>
      <c r="AS896" s="114">
        <v>14</v>
      </c>
      <c r="AT896" s="442" t="str">
        <f>CHOOSE(MATCH(AS:AS,{0,0.1,30,80000000}),"VACIO","30 y -","30 y +")</f>
        <v>30 y -</v>
      </c>
      <c r="AU896" s="114">
        <v>0.8</v>
      </c>
      <c r="AV896" s="114">
        <v>12</v>
      </c>
      <c r="AW896" s="442" t="str">
        <f>CHOOSE(MATCH(AV:AV,{0,0.1,30,80000000}),"VACIO","30 y -","30 y +")</f>
        <v>30 y -</v>
      </c>
      <c r="AX896" s="114">
        <v>94</v>
      </c>
      <c r="AY896" s="442" t="str">
        <f ca="1">CHOOSE(MATCH(AX:AX,{0,1,15,30,45,60,80000000}),"VACIO","15 y -","15-29","30-44","45-59","60 y +","")</f>
        <v>60 y +</v>
      </c>
      <c r="AZ896" s="114" t="s">
        <v>76</v>
      </c>
      <c r="BA896" s="114"/>
      <c r="BB896" s="441" t="str">
        <f ca="1" t="shared" si="93"/>
        <v>No Vigente</v>
      </c>
      <c r="BC896" s="114"/>
      <c r="BD896" s="435">
        <v>43808</v>
      </c>
      <c r="BE896" s="435">
        <v>43862</v>
      </c>
      <c r="BF896" s="251" t="str">
        <f ca="1" t="shared" si="95"/>
        <v>activo</v>
      </c>
      <c r="BG896" s="48"/>
    </row>
    <row r="897" s="27" customFormat="1" spans="1:59">
      <c r="A897" s="434" t="s">
        <v>2277</v>
      </c>
      <c r="B897" s="114" t="s">
        <v>2278</v>
      </c>
      <c r="C897" s="114">
        <v>943</v>
      </c>
      <c r="D897" s="435">
        <v>23668</v>
      </c>
      <c r="E897" s="467">
        <f ca="1" t="shared" si="94"/>
        <v>43990</v>
      </c>
      <c r="F897" s="440">
        <f ca="1" t="shared" si="90"/>
        <v>20322</v>
      </c>
      <c r="G897" s="441">
        <f ca="1" t="shared" si="96"/>
        <v>55</v>
      </c>
      <c r="H897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97" s="443">
        <v>2</v>
      </c>
      <c r="J897" s="435">
        <v>43455</v>
      </c>
      <c r="K897" s="114" t="s">
        <v>101</v>
      </c>
      <c r="L897" s="94" t="s">
        <v>70</v>
      </c>
      <c r="M897" s="114"/>
      <c r="N897" s="114"/>
      <c r="O897" s="114"/>
      <c r="P897" s="7" t="s">
        <v>63</v>
      </c>
      <c r="Q897" s="7" t="s">
        <v>63</v>
      </c>
      <c r="R897" s="114">
        <v>76</v>
      </c>
      <c r="S897" s="114">
        <v>76.2</v>
      </c>
      <c r="T897" s="443" t="s">
        <v>64</v>
      </c>
      <c r="U897" s="114">
        <v>130</v>
      </c>
      <c r="V897" s="442" t="str">
        <f>CHOOSE(MATCH(U:U,{0,1,140,150,160,800000000}),"VACIO","140 y -","140-150","150-160","&gt;160","")</f>
        <v>140 y -</v>
      </c>
      <c r="W897" s="114">
        <v>74</v>
      </c>
      <c r="X897" s="442" t="str">
        <f>CHOOSE(MATCH(W:W,{0,1,90,120,800000000}),"VACIO","90 y -","90-120","&gt;120","")</f>
        <v>90 y -</v>
      </c>
      <c r="Y897" s="114" t="s">
        <v>63</v>
      </c>
      <c r="Z897" s="114" t="s">
        <v>65</v>
      </c>
      <c r="AA897" s="114" t="s">
        <v>65</v>
      </c>
      <c r="AB897" s="114" t="s">
        <v>63</v>
      </c>
      <c r="AC897" s="114" t="s">
        <v>72</v>
      </c>
      <c r="AD897" s="114" t="s">
        <v>74</v>
      </c>
      <c r="AE897" s="452">
        <v>43826</v>
      </c>
      <c r="AF897" s="454" t="s">
        <v>74</v>
      </c>
      <c r="AG897" s="454"/>
      <c r="AH897" s="454"/>
      <c r="AI897" s="454"/>
      <c r="AJ897" s="114">
        <v>115</v>
      </c>
      <c r="AK897" s="435">
        <v>43880</v>
      </c>
      <c r="AL897" s="114">
        <v>116</v>
      </c>
      <c r="AM897" s="114">
        <v>67</v>
      </c>
      <c r="AN897" s="442" t="str">
        <f>CHOOSE(MATCH(AM:AM,{0,1,100,800000000}),"VACIO","100 y -","100 y +","")</f>
        <v>100 y -</v>
      </c>
      <c r="AO897" s="114">
        <v>36</v>
      </c>
      <c r="AP897" s="114">
        <v>60</v>
      </c>
      <c r="AQ897" s="114">
        <v>6.4</v>
      </c>
      <c r="AR897" s="442" t="str">
        <f>CHOOSE(MATCH(AQ:AQ,{0,1,7,8,9,12,30}),"VACIO","7 y -","7-8","8-9","9-12","12 y +","")</f>
        <v>7 y -</v>
      </c>
      <c r="AS897" s="114">
        <v>21</v>
      </c>
      <c r="AT897" s="442" t="str">
        <f>CHOOSE(MATCH(AS:AS,{0,0.1,30,80000000}),"VACIO","30 y -","30 y +")</f>
        <v>30 y -</v>
      </c>
      <c r="AU897" s="114">
        <v>1.5</v>
      </c>
      <c r="AV897" s="114">
        <v>13</v>
      </c>
      <c r="AW897" s="442" t="str">
        <f>CHOOSE(MATCH(AV:AV,{0,0.1,30,80000000}),"VACIO","30 y -","30 y +")</f>
        <v>30 y -</v>
      </c>
      <c r="AX897" s="114">
        <v>51</v>
      </c>
      <c r="AY897" s="442" t="str">
        <f ca="1">CHOOSE(MATCH(AX:AX,{0,1,15,30,45,60,80000000}),"VACIO","15 y -","15-29","30-44","45-59","60 y +","")</f>
        <v>45-59</v>
      </c>
      <c r="AZ897" s="114"/>
      <c r="BA897" s="114"/>
      <c r="BB897" s="441" t="str">
        <f ca="1" t="shared" si="93"/>
        <v>No Vigente</v>
      </c>
      <c r="BC897" s="114"/>
      <c r="BD897" s="435">
        <v>43894</v>
      </c>
      <c r="BE897" s="435">
        <v>44136</v>
      </c>
      <c r="BF897" s="251" t="str">
        <f ca="1" t="shared" si="95"/>
        <v>activo</v>
      </c>
      <c r="BG897" s="48"/>
    </row>
    <row r="898" s="27" customFormat="1" spans="1:59">
      <c r="A898" s="434" t="s">
        <v>2279</v>
      </c>
      <c r="B898" s="114" t="s">
        <v>2280</v>
      </c>
      <c r="C898" s="114">
        <v>4481</v>
      </c>
      <c r="D898" s="435">
        <v>22076</v>
      </c>
      <c r="E898" s="468">
        <f ca="1" t="shared" si="94"/>
        <v>43990</v>
      </c>
      <c r="F898" s="440">
        <f ca="1" t="shared" si="90"/>
        <v>21914</v>
      </c>
      <c r="G898" s="441">
        <f ca="1" t="shared" si="96"/>
        <v>59</v>
      </c>
      <c r="H898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898" s="443">
        <v>2</v>
      </c>
      <c r="J898" s="435">
        <v>42779</v>
      </c>
      <c r="K898" s="114" t="s">
        <v>59</v>
      </c>
      <c r="L898" s="94" t="s">
        <v>70</v>
      </c>
      <c r="M898" s="114" t="s">
        <v>2281</v>
      </c>
      <c r="N898" s="114" t="s">
        <v>62</v>
      </c>
      <c r="O898" s="114" t="s">
        <v>62</v>
      </c>
      <c r="P898" s="7" t="s">
        <v>63</v>
      </c>
      <c r="Q898" s="7" t="s">
        <v>63</v>
      </c>
      <c r="R898" s="114">
        <v>97</v>
      </c>
      <c r="S898" s="114">
        <v>95.5</v>
      </c>
      <c r="T898" s="443" t="s">
        <v>64</v>
      </c>
      <c r="U898" s="114">
        <v>130</v>
      </c>
      <c r="V898" s="442" t="str">
        <f>CHOOSE(MATCH(U:U,{0,1,140,150,160,800000000}),"VACIO","140 y -","140-150","150-160","&gt;160","")</f>
        <v>140 y -</v>
      </c>
      <c r="W898" s="114">
        <v>86</v>
      </c>
      <c r="X898" s="442" t="str">
        <f>CHOOSE(MATCH(W:W,{0,1,90,120,800000000}),"VACIO","90 y -","90-120","&gt;120","")</f>
        <v>90 y -</v>
      </c>
      <c r="Y898" s="114" t="s">
        <v>65</v>
      </c>
      <c r="Z898" s="114" t="s">
        <v>63</v>
      </c>
      <c r="AA898" s="114" t="s">
        <v>65</v>
      </c>
      <c r="AB898" s="114" t="s">
        <v>65</v>
      </c>
      <c r="AC898" s="114" t="s">
        <v>66</v>
      </c>
      <c r="AD898" s="114" t="s">
        <v>74</v>
      </c>
      <c r="AE898" s="452">
        <v>43490</v>
      </c>
      <c r="AF898" s="453" t="s">
        <v>74</v>
      </c>
      <c r="AG898" s="453"/>
      <c r="AH898" s="454"/>
      <c r="AI898" s="454"/>
      <c r="AJ898" s="114">
        <v>137</v>
      </c>
      <c r="AK898" s="435">
        <v>43811</v>
      </c>
      <c r="AL898" s="114">
        <v>146</v>
      </c>
      <c r="AM898" s="114">
        <v>91</v>
      </c>
      <c r="AN898" s="442" t="str">
        <f>CHOOSE(MATCH(AM:AM,{0,1,100,800000000}),"VACIO","100 y -","100 y +","")</f>
        <v>100 y -</v>
      </c>
      <c r="AO898" s="114">
        <v>32</v>
      </c>
      <c r="AP898" s="114">
        <v>114</v>
      </c>
      <c r="AQ898" s="114">
        <v>7.9</v>
      </c>
      <c r="AR898" s="442" t="str">
        <f>CHOOSE(MATCH(AQ:AQ,{0,1,7,8,9,12,30}),"VACIO","7 y -","7-8","8-9","9-12","12 y +","")</f>
        <v>7-8</v>
      </c>
      <c r="AS898" s="114">
        <v>38</v>
      </c>
      <c r="AT898" s="442" t="str">
        <f>CHOOSE(MATCH(AS:AS,{0,0.1,30,80000000}),"VACIO","30 y -","30 y +")</f>
        <v>30 y +</v>
      </c>
      <c r="AU898" s="114">
        <v>0.8</v>
      </c>
      <c r="AV898" s="114">
        <v>44</v>
      </c>
      <c r="AW898" s="442" t="str">
        <f>CHOOSE(MATCH(AV:AV,{0,0.1,30,80000000}),"VACIO","30 y -","30 y +")</f>
        <v>30 y +</v>
      </c>
      <c r="AX898" s="114">
        <v>80</v>
      </c>
      <c r="AY898" s="442" t="str">
        <f ca="1">CHOOSE(MATCH(AX:AX,{0;1;15;30;45;60;80000000}),"VACIO","15 y -","15-29","30-44","45-59","60 y +","")</f>
        <v>60 y +</v>
      </c>
      <c r="AZ898" s="114" t="s">
        <v>76</v>
      </c>
      <c r="BA898" s="435">
        <v>43612</v>
      </c>
      <c r="BB898" s="441" t="str">
        <f ca="1" t="shared" si="93"/>
        <v>No Vigente</v>
      </c>
      <c r="BC898" s="114"/>
      <c r="BD898" s="435">
        <v>43819</v>
      </c>
      <c r="BE898" s="435">
        <v>43922</v>
      </c>
      <c r="BF898" s="251" t="str">
        <f ca="1" t="shared" si="95"/>
        <v>activo</v>
      </c>
      <c r="BG898" s="48"/>
    </row>
    <row r="899" s="27" customFormat="1" spans="1:59">
      <c r="A899" s="434" t="s">
        <v>2282</v>
      </c>
      <c r="B899" s="114" t="s">
        <v>2283</v>
      </c>
      <c r="C899" s="114">
        <v>6657</v>
      </c>
      <c r="D899" s="435">
        <v>14062</v>
      </c>
      <c r="E899" s="468">
        <f ca="1" t="shared" si="94"/>
        <v>43990</v>
      </c>
      <c r="F899" s="440">
        <f ca="1" t="shared" si="90"/>
        <v>29928</v>
      </c>
      <c r="G899" s="441">
        <f ca="1" t="shared" si="96"/>
        <v>81</v>
      </c>
      <c r="H899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899" s="443">
        <v>2</v>
      </c>
      <c r="J899" s="435">
        <v>42398</v>
      </c>
      <c r="K899" s="114" t="s">
        <v>59</v>
      </c>
      <c r="L899" s="94" t="s">
        <v>60</v>
      </c>
      <c r="M899" s="114" t="s">
        <v>2284</v>
      </c>
      <c r="N899" s="114" t="s">
        <v>62</v>
      </c>
      <c r="O899" s="114" t="s">
        <v>62</v>
      </c>
      <c r="P899" s="7" t="s">
        <v>65</v>
      </c>
      <c r="Q899" s="7" t="s">
        <v>63</v>
      </c>
      <c r="R899" s="114">
        <v>57.8</v>
      </c>
      <c r="S899" s="114">
        <v>52</v>
      </c>
      <c r="T899" s="443" t="s">
        <v>76</v>
      </c>
      <c r="U899" s="114">
        <v>125</v>
      </c>
      <c r="V899" s="442" t="str">
        <f>CHOOSE(MATCH(U:U,{0,1,140,150,160,800000000}),"VACIO","140 y -","140-150","150-160","&gt;160","")</f>
        <v>140 y -</v>
      </c>
      <c r="W899" s="114">
        <v>65</v>
      </c>
      <c r="X899" s="442" t="str">
        <f>CHOOSE(MATCH(W:W,{0,1,90,120,800000000}),"VACIO","90 y -","90-120","&gt;120","")</f>
        <v>90 y -</v>
      </c>
      <c r="Y899" s="114" t="s">
        <v>63</v>
      </c>
      <c r="Z899" s="114" t="s">
        <v>65</v>
      </c>
      <c r="AA899" s="114" t="s">
        <v>65</v>
      </c>
      <c r="AB899" s="114" t="s">
        <v>65</v>
      </c>
      <c r="AC899" s="114" t="s">
        <v>72</v>
      </c>
      <c r="AD899" s="114" t="s">
        <v>73</v>
      </c>
      <c r="AE899" s="454"/>
      <c r="AF899" s="454"/>
      <c r="AG899" s="454"/>
      <c r="AH899" s="453" t="s">
        <v>2285</v>
      </c>
      <c r="AI899" s="452">
        <v>43489</v>
      </c>
      <c r="AJ899" s="114">
        <v>103</v>
      </c>
      <c r="AK899" s="435">
        <v>43668</v>
      </c>
      <c r="AL899" s="114">
        <v>266</v>
      </c>
      <c r="AM899" s="114">
        <v>167</v>
      </c>
      <c r="AN899" s="442" t="str">
        <f>CHOOSE(MATCH(AM:AM,{0,1,100,800000000}),"VACIO","100 y -","100 y +","")</f>
        <v>100 y +</v>
      </c>
      <c r="AO899" s="114">
        <v>43</v>
      </c>
      <c r="AP899" s="114">
        <v>281</v>
      </c>
      <c r="AQ899" s="114">
        <v>6.6</v>
      </c>
      <c r="AR899" s="442" t="str">
        <f>CHOOSE(MATCH(AQ:AQ,{0;1;7;8;9;12;30}),"VACIO","7 y -","7-8","8-9","9-12","12 y +","")</f>
        <v>7 y -</v>
      </c>
      <c r="AS899" s="114">
        <v>9</v>
      </c>
      <c r="AT899" s="442" t="str">
        <f>CHOOSE(MATCH(AS:AS,{0,0.1,30,80000000}),"VACIO","30 y -","30 y +")</f>
        <v>30 y -</v>
      </c>
      <c r="AU899" s="114">
        <v>0.8</v>
      </c>
      <c r="AV899" s="114"/>
      <c r="AW899" s="442" t="str">
        <f>CHOOSE(MATCH(AV:AV,{0;0.1;30;80000000}),"VACIO","30 y -","30 y +")</f>
        <v>VACIO</v>
      </c>
      <c r="AX899" s="114">
        <v>70</v>
      </c>
      <c r="AY899" s="442" t="str">
        <f ca="1">CHOOSE(MATCH(AX:AX,{0;1;15;30;45;60;80000000}),"VACIO","15 y -","15-29","30-44","45-59","60 y +","")</f>
        <v>60 y +</v>
      </c>
      <c r="AZ899" s="114" t="s">
        <v>76</v>
      </c>
      <c r="BA899" s="114"/>
      <c r="BB899" s="441" t="str">
        <f ca="1" t="shared" si="93"/>
        <v>No Vigente</v>
      </c>
      <c r="BC899" s="114"/>
      <c r="BD899" s="435">
        <v>43851</v>
      </c>
      <c r="BE899" s="435">
        <v>44013</v>
      </c>
      <c r="BF899" s="251" t="str">
        <f ca="1" t="shared" si="95"/>
        <v>activo</v>
      </c>
      <c r="BG899" s="48"/>
    </row>
    <row r="900" s="27" customFormat="1" spans="1:59">
      <c r="A900" s="434" t="s">
        <v>2286</v>
      </c>
      <c r="B900" s="114" t="s">
        <v>2287</v>
      </c>
      <c r="C900" s="114">
        <v>6592</v>
      </c>
      <c r="D900" s="435">
        <v>21150</v>
      </c>
      <c r="E900" s="468">
        <f ca="1" t="shared" si="94"/>
        <v>43990</v>
      </c>
      <c r="F900" s="440">
        <f ca="1" t="shared" si="90"/>
        <v>22840</v>
      </c>
      <c r="G900" s="441">
        <f ca="1" t="shared" si="96"/>
        <v>62</v>
      </c>
      <c r="H90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00" s="443">
        <v>2</v>
      </c>
      <c r="J900" s="435">
        <v>42026</v>
      </c>
      <c r="K900" s="114" t="s">
        <v>59</v>
      </c>
      <c r="L900" s="94" t="s">
        <v>60</v>
      </c>
      <c r="M900" s="114"/>
      <c r="N900" s="114"/>
      <c r="O900" s="114"/>
      <c r="P900" s="7" t="s">
        <v>63</v>
      </c>
      <c r="Q900" s="7" t="s">
        <v>63</v>
      </c>
      <c r="R900" s="114">
        <v>79</v>
      </c>
      <c r="S900" s="114">
        <v>80</v>
      </c>
      <c r="T900" s="443" t="s">
        <v>85</v>
      </c>
      <c r="U900" s="114">
        <v>120</v>
      </c>
      <c r="V900" s="442" t="str">
        <f>CHOOSE(MATCH(U:U,{0;1;140;150;160;800000000}),"VACIO","140 y -","140-150","150-160","&gt;160","")</f>
        <v>140 y -</v>
      </c>
      <c r="W900" s="114">
        <v>80</v>
      </c>
      <c r="X900" s="442" t="str">
        <f>CHOOSE(MATCH(W:W,{0,1,90,120,800000000}),"VACIO","90 y -","90-120","&gt;120","")</f>
        <v>90 y -</v>
      </c>
      <c r="Y900" s="114" t="s">
        <v>63</v>
      </c>
      <c r="Z900" s="114" t="s">
        <v>65</v>
      </c>
      <c r="AA900" s="114" t="s">
        <v>63</v>
      </c>
      <c r="AB900" s="114" t="s">
        <v>63</v>
      </c>
      <c r="AC900" s="114" t="s">
        <v>72</v>
      </c>
      <c r="AD900" s="114" t="s">
        <v>74</v>
      </c>
      <c r="AE900" s="454"/>
      <c r="AF900" s="454"/>
      <c r="AG900" s="454"/>
      <c r="AH900" s="454"/>
      <c r="AI900" s="454"/>
      <c r="AJ900" s="114">
        <v>114</v>
      </c>
      <c r="AK900" s="435">
        <v>42783</v>
      </c>
      <c r="AL900" s="114">
        <v>185</v>
      </c>
      <c r="AM900" s="114">
        <v>103</v>
      </c>
      <c r="AN900" s="442" t="str">
        <f>CHOOSE(MATCH(AM:AM,{0,1,100,800000000}),"VACIO","100 y -","100 y +","")</f>
        <v>100 y +</v>
      </c>
      <c r="AO900" s="114">
        <v>61</v>
      </c>
      <c r="AP900" s="114">
        <v>104</v>
      </c>
      <c r="AQ900" s="114"/>
      <c r="AR900" s="442" t="str">
        <f>CHOOSE(MATCH(AQ:AQ,{0,1,7,8,9,12,30}),"VACIO","7 y -","7-8","8-9","9-12","12 y +","")</f>
        <v>VACIO</v>
      </c>
      <c r="AS900" s="114">
        <v>46.7</v>
      </c>
      <c r="AT900" s="442" t="str">
        <f>CHOOSE(MATCH(AS:AS,{0,0.1,30,80000000}),"VACIO","30 y -","30 y +")</f>
        <v>30 y +</v>
      </c>
      <c r="AU900" s="114">
        <v>0.9</v>
      </c>
      <c r="AV900" s="114"/>
      <c r="AW900" s="442" t="str">
        <f>CHOOSE(MATCH(AV:AV,{0;0.1;30;80000000}),"VACIO","30 y -","30 y +")</f>
        <v>VACIO</v>
      </c>
      <c r="AX900" s="114">
        <v>69</v>
      </c>
      <c r="AY900" s="442" t="str">
        <f ca="1">CHOOSE(MATCH(AX:AX,{0,1,15,30,45,60,80000000}),"VACIO","15 y -","15-29","30-44","45-59","60 y +","")</f>
        <v>60 y +</v>
      </c>
      <c r="AZ900" s="114" t="s">
        <v>76</v>
      </c>
      <c r="BA900" s="114"/>
      <c r="BB900" s="441" t="str">
        <f ca="1" t="shared" si="93"/>
        <v>No Vigente</v>
      </c>
      <c r="BC900" s="114"/>
      <c r="BD900" s="435">
        <v>43504</v>
      </c>
      <c r="BE900" s="435">
        <v>43952</v>
      </c>
      <c r="BF900" s="251" t="str">
        <f ca="1" t="shared" si="95"/>
        <v>activo</v>
      </c>
      <c r="BG900" s="48"/>
    </row>
    <row r="901" s="27" customFormat="1" spans="1:59">
      <c r="A901" s="434" t="s">
        <v>2288</v>
      </c>
      <c r="B901" s="114" t="s">
        <v>2289</v>
      </c>
      <c r="C901" s="114">
        <v>1853</v>
      </c>
      <c r="D901" s="435">
        <v>20171</v>
      </c>
      <c r="E901" s="439">
        <f ca="1" t="shared" si="94"/>
        <v>43990</v>
      </c>
      <c r="F901" s="440">
        <f ca="1" t="shared" si="90"/>
        <v>23819</v>
      </c>
      <c r="G901" s="441">
        <f ca="1" t="shared" si="96"/>
        <v>65</v>
      </c>
      <c r="H90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01" s="443">
        <v>2</v>
      </c>
      <c r="J901" s="435">
        <v>43811</v>
      </c>
      <c r="K901" s="114" t="s">
        <v>59</v>
      </c>
      <c r="L901" s="94" t="s">
        <v>60</v>
      </c>
      <c r="M901" s="114"/>
      <c r="N901" s="114" t="s">
        <v>62</v>
      </c>
      <c r="O901" s="114" t="s">
        <v>62</v>
      </c>
      <c r="P901" s="7" t="s">
        <v>63</v>
      </c>
      <c r="Q901" s="7" t="s">
        <v>63</v>
      </c>
      <c r="R901" s="114">
        <v>110</v>
      </c>
      <c r="S901" s="114">
        <v>117</v>
      </c>
      <c r="T901" s="443" t="s">
        <v>64</v>
      </c>
      <c r="U901" s="114">
        <v>130</v>
      </c>
      <c r="V901" s="442" t="str">
        <f>CHOOSE(MATCH(U:U,{0;1;140;150;160;800000000}),"VACIO","140 y -","140-150","150-160","&gt;160","")</f>
        <v>140 y -</v>
      </c>
      <c r="W901" s="114">
        <v>70</v>
      </c>
      <c r="X901" s="442" t="str">
        <f>CHOOSE(MATCH(W:W,{0,1,90,120,800000000}),"VACIO","90 y -","90-120","&gt;120","")</f>
        <v>90 y -</v>
      </c>
      <c r="Y901" s="114" t="s">
        <v>63</v>
      </c>
      <c r="Z901" s="114" t="s">
        <v>63</v>
      </c>
      <c r="AA901" s="114" t="s">
        <v>63</v>
      </c>
      <c r="AB901" s="114" t="s">
        <v>65</v>
      </c>
      <c r="AC901" s="114" t="s">
        <v>72</v>
      </c>
      <c r="AD901" s="114" t="s">
        <v>73</v>
      </c>
      <c r="AE901" s="454"/>
      <c r="AF901" s="454"/>
      <c r="AG901" s="454"/>
      <c r="AH901" s="454"/>
      <c r="AI901" s="454"/>
      <c r="AJ901" s="114">
        <v>214</v>
      </c>
      <c r="AK901" s="435">
        <v>43796</v>
      </c>
      <c r="AL901" s="114">
        <v>244</v>
      </c>
      <c r="AM901" s="114">
        <v>129</v>
      </c>
      <c r="AN901" s="442" t="str">
        <f>CHOOSE(MATCH(AM:AM,{0,1,100,800000000}),"VACIO","100 y -","100 y +","")</f>
        <v>100 y +</v>
      </c>
      <c r="AO901" s="114">
        <v>41</v>
      </c>
      <c r="AP901" s="114">
        <v>198</v>
      </c>
      <c r="AQ901" s="114">
        <v>8</v>
      </c>
      <c r="AR901" s="442" t="str">
        <f>CHOOSE(MATCH(AQ:AQ,{0,1,7,8,9,12,30}),"VACIO","7 y -","7-8","8-9","9-12","12 y +","")</f>
        <v>8-9</v>
      </c>
      <c r="AS901" s="114"/>
      <c r="AT901" s="442" t="str">
        <f>CHOOSE(MATCH(AS:AS,{0,0.1,30,80000000}),"VACIO","30 y -","30 y +")</f>
        <v>VACIO</v>
      </c>
      <c r="AU901" s="114">
        <v>0.5</v>
      </c>
      <c r="AV901" s="114">
        <v>4.4</v>
      </c>
      <c r="AW901" s="442" t="str">
        <f>CHOOSE(MATCH(AV:AV,{0,0.1,30,80000000}),"VACIO","30 y -","30 y +")</f>
        <v>30 y -</v>
      </c>
      <c r="AX901" s="114">
        <v>108</v>
      </c>
      <c r="AY901" s="442" t="str">
        <f ca="1">CHOOSE(MATCH(AX:AX,{0,1,15,30,45,60,80000000}),"VACIO","15 y -","15-29","30-44","45-59","60 y +","")</f>
        <v>60 y +</v>
      </c>
      <c r="AZ901" s="114"/>
      <c r="BA901" s="114"/>
      <c r="BB901" s="441" t="str">
        <f ca="1" t="shared" si="93"/>
        <v>No Vigente</v>
      </c>
      <c r="BC901" s="114"/>
      <c r="BD901" s="435">
        <v>43811</v>
      </c>
      <c r="BE901" s="435">
        <v>43891</v>
      </c>
      <c r="BF901" s="251" t="str">
        <f ca="1" t="shared" si="95"/>
        <v>activo</v>
      </c>
      <c r="BG901" s="48"/>
    </row>
    <row r="902" s="27" customFormat="1" spans="1:59">
      <c r="A902" s="434" t="s">
        <v>2290</v>
      </c>
      <c r="B902" s="114" t="s">
        <v>2291</v>
      </c>
      <c r="C902" s="114">
        <v>6081</v>
      </c>
      <c r="D902" s="435">
        <v>31041</v>
      </c>
      <c r="E902" s="468">
        <f ca="1" t="shared" si="94"/>
        <v>43990</v>
      </c>
      <c r="F902" s="440">
        <f ca="1" t="shared" si="90"/>
        <v>12949</v>
      </c>
      <c r="G902" s="441">
        <f ca="1" t="shared" si="96"/>
        <v>35</v>
      </c>
      <c r="H902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902" s="443">
        <v>2</v>
      </c>
      <c r="J902" s="435">
        <v>42438</v>
      </c>
      <c r="K902" s="114" t="s">
        <v>59</v>
      </c>
      <c r="L902" s="94" t="s">
        <v>70</v>
      </c>
      <c r="M902" s="114"/>
      <c r="N902" s="114" t="s">
        <v>62</v>
      </c>
      <c r="O902" s="114" t="s">
        <v>62</v>
      </c>
      <c r="P902" s="7" t="s">
        <v>63</v>
      </c>
      <c r="Q902" s="7" t="s">
        <v>63</v>
      </c>
      <c r="R902" s="114">
        <v>77.7</v>
      </c>
      <c r="S902" s="114">
        <v>74</v>
      </c>
      <c r="T902" s="443" t="s">
        <v>85</v>
      </c>
      <c r="U902" s="114">
        <v>100</v>
      </c>
      <c r="V902" s="442" t="str">
        <f>CHOOSE(MATCH(U:U,{0;1;140;150;160;800000000}),"VACIO","140 y -","140-150","150-160","&gt;160","")</f>
        <v>140 y -</v>
      </c>
      <c r="W902" s="114">
        <v>70</v>
      </c>
      <c r="X902" s="442" t="str">
        <f>CHOOSE(MATCH(W:W,{0;1;90;120;800000000}),"VACIO","90 y -","90-120","&gt;120","")</f>
        <v>90 y -</v>
      </c>
      <c r="Y902" s="114" t="s">
        <v>63</v>
      </c>
      <c r="Z902" s="114" t="s">
        <v>63</v>
      </c>
      <c r="AA902" s="114" t="s">
        <v>63</v>
      </c>
      <c r="AB902" s="114" t="s">
        <v>63</v>
      </c>
      <c r="AC902" s="114" t="s">
        <v>66</v>
      </c>
      <c r="AD902" s="114" t="s">
        <v>73</v>
      </c>
      <c r="AE902" s="452">
        <v>43403</v>
      </c>
      <c r="AF902" s="453" t="s">
        <v>74</v>
      </c>
      <c r="AG902" s="453"/>
      <c r="AH902" s="454"/>
      <c r="AI902" s="454"/>
      <c r="AJ902" s="114">
        <v>97</v>
      </c>
      <c r="AK902" s="435">
        <v>43105</v>
      </c>
      <c r="AL902" s="114">
        <v>258</v>
      </c>
      <c r="AM902" s="114">
        <v>179</v>
      </c>
      <c r="AN902" s="442" t="str">
        <f>CHOOSE(MATCH(AM:AM,{0,1,100,800000000}),"VACIO","100 y -","100 y +","")</f>
        <v>100 y +</v>
      </c>
      <c r="AO902" s="114">
        <v>51</v>
      </c>
      <c r="AP902" s="114">
        <v>140</v>
      </c>
      <c r="AQ902" s="114">
        <v>5.4</v>
      </c>
      <c r="AR902" s="442" t="str">
        <f>CHOOSE(MATCH(AQ:AQ,{0,1,7,8,9,12,30}),"VACIO","7 y -","7-8","8-9","9-12","12 y +","")</f>
        <v>7 y -</v>
      </c>
      <c r="AS902" s="114">
        <v>8</v>
      </c>
      <c r="AT902" s="442" t="str">
        <f>CHOOSE(MATCH(AS:AS,{0,0.1,30,80000000}),"VACIO","30 y -","30 y +")</f>
        <v>30 y -</v>
      </c>
      <c r="AU902" s="114">
        <v>0.7</v>
      </c>
      <c r="AV902" s="114"/>
      <c r="AW902" s="442" t="str">
        <f>CHOOSE(MATCH(AV:AV,{0;0.1;30;80000000}),"VACIO","30 y -","30 y +")</f>
        <v>VACIO</v>
      </c>
      <c r="AX902" s="114">
        <v>114</v>
      </c>
      <c r="AY902" s="442" t="str">
        <f ca="1">CHOOSE(MATCH(AX:AX,{0,1,15,30,45,60,80000000}),"VACIO","15 y -","15-29","30-44","45-59","60 y +","")</f>
        <v>60 y +</v>
      </c>
      <c r="AZ902" s="114"/>
      <c r="BA902" s="435">
        <v>42472</v>
      </c>
      <c r="BB902" s="441" t="str">
        <f ca="1" t="shared" si="93"/>
        <v>No Vigente</v>
      </c>
      <c r="BC902" s="114" t="s">
        <v>77</v>
      </c>
      <c r="BD902" s="435">
        <v>43550</v>
      </c>
      <c r="BE902" s="435">
        <v>43891</v>
      </c>
      <c r="BF902" s="251" t="str">
        <f ca="1" t="shared" si="95"/>
        <v>activo</v>
      </c>
      <c r="BG902" s="48"/>
    </row>
    <row r="903" s="27" customFormat="1" spans="1:59">
      <c r="A903" s="434" t="s">
        <v>2292</v>
      </c>
      <c r="B903" s="114" t="s">
        <v>2293</v>
      </c>
      <c r="C903" s="114">
        <v>1300</v>
      </c>
      <c r="D903" s="435">
        <v>27150</v>
      </c>
      <c r="E903" s="468">
        <f ca="1" t="shared" si="94"/>
        <v>43990</v>
      </c>
      <c r="F903" s="440">
        <f ca="1" t="shared" si="90"/>
        <v>16840</v>
      </c>
      <c r="G903" s="441">
        <f ca="1" t="shared" si="96"/>
        <v>46</v>
      </c>
      <c r="H903" s="442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903" s="443">
        <v>2</v>
      </c>
      <c r="J903" s="435">
        <v>41435</v>
      </c>
      <c r="K903" s="114" t="s">
        <v>59</v>
      </c>
      <c r="L903" s="94" t="s">
        <v>102</v>
      </c>
      <c r="M903" s="114" t="s">
        <v>1853</v>
      </c>
      <c r="N903" s="114"/>
      <c r="O903" s="114"/>
      <c r="P903" s="7" t="s">
        <v>63</v>
      </c>
      <c r="Q903" s="7" t="s">
        <v>63</v>
      </c>
      <c r="R903" s="114">
        <v>96.5</v>
      </c>
      <c r="S903" s="114">
        <v>95</v>
      </c>
      <c r="T903" s="443" t="s">
        <v>64</v>
      </c>
      <c r="U903" s="114">
        <v>139</v>
      </c>
      <c r="V903" s="442" t="str">
        <f>CHOOSE(MATCH(U:U,{0,1,140,150,160,800000000}),"VACIO","140 y -","140-150","150-160","&gt;160","")</f>
        <v>140 y -</v>
      </c>
      <c r="W903" s="114">
        <v>84</v>
      </c>
      <c r="X903" s="442" t="str">
        <f>CHOOSE(MATCH(W:W,{0,1,90,120,800000000}),"VACIO","90 y -","90-120","&gt;120","")</f>
        <v>90 y -</v>
      </c>
      <c r="Y903" s="114" t="s">
        <v>63</v>
      </c>
      <c r="Z903" s="114" t="s">
        <v>65</v>
      </c>
      <c r="AA903" s="114" t="s">
        <v>63</v>
      </c>
      <c r="AB903" s="114" t="s">
        <v>65</v>
      </c>
      <c r="AC903" s="114" t="s">
        <v>72</v>
      </c>
      <c r="AD903" s="114" t="s">
        <v>73</v>
      </c>
      <c r="AE903" s="452">
        <v>43822</v>
      </c>
      <c r="AF903" s="453" t="s">
        <v>74</v>
      </c>
      <c r="AG903" s="453"/>
      <c r="AH903" s="454"/>
      <c r="AI903" s="454"/>
      <c r="AJ903" s="114">
        <v>293</v>
      </c>
      <c r="AK903" s="435">
        <v>43811</v>
      </c>
      <c r="AL903" s="114">
        <v>293</v>
      </c>
      <c r="AM903" s="114">
        <v>201</v>
      </c>
      <c r="AN903" s="442" t="str">
        <f>CHOOSE(MATCH(AM:AM,{0,1,100,800000000}),"VACIO","100 y -","100 y +","")</f>
        <v>100 y +</v>
      </c>
      <c r="AO903" s="114">
        <v>49</v>
      </c>
      <c r="AP903" s="114">
        <v>212</v>
      </c>
      <c r="AQ903" s="114">
        <v>9.15</v>
      </c>
      <c r="AR903" s="442" t="str">
        <f>CHOOSE(MATCH(AQ:AQ,{0,1,7,8,9,12,30}),"VACIO","7 y -","7-8","8-9","9-12","12 y +","")</f>
        <v>9-12</v>
      </c>
      <c r="AS903" s="114">
        <v>27</v>
      </c>
      <c r="AT903" s="442" t="str">
        <f>CHOOSE(MATCH(AS:AS,{0,0.1,30,80000000}),"VACIO","30 y -","30 y +")</f>
        <v>30 y -</v>
      </c>
      <c r="AU903" s="114">
        <v>0.8</v>
      </c>
      <c r="AV903" s="114"/>
      <c r="AW903" s="442" t="str">
        <f>CHOOSE(MATCH(AV:AV,{0;0.1;30;80000000}),"VACIO","30 y -","30 y +")</f>
        <v>VACIO</v>
      </c>
      <c r="AX903" s="114">
        <v>139</v>
      </c>
      <c r="AY903" s="442" t="str">
        <f ca="1">CHOOSE(MATCH(AX:AX,{0,1,15,30,45,60,80000000}),"VACIO","15 y -","15-29","30-44","45-59","60 y +","")</f>
        <v>60 y +</v>
      </c>
      <c r="AZ903" s="114" t="s">
        <v>76</v>
      </c>
      <c r="BA903" s="435">
        <v>42373</v>
      </c>
      <c r="BB903" s="441" t="str">
        <f ca="1" t="shared" si="93"/>
        <v>No Vigente</v>
      </c>
      <c r="BC903" s="114" t="s">
        <v>77</v>
      </c>
      <c r="BD903" s="435">
        <v>43839</v>
      </c>
      <c r="BE903" s="435">
        <v>43891</v>
      </c>
      <c r="BF903" s="251" t="str">
        <f ca="1" t="shared" si="95"/>
        <v>activo</v>
      </c>
      <c r="BG903" s="48"/>
    </row>
    <row r="904" s="27" customFormat="1" spans="1:59">
      <c r="A904" s="434" t="s">
        <v>2294</v>
      </c>
      <c r="B904" s="114" t="s">
        <v>2295</v>
      </c>
      <c r="C904" s="114">
        <v>7356</v>
      </c>
      <c r="D904" s="435">
        <v>21894</v>
      </c>
      <c r="E904" s="439">
        <f ca="1" t="shared" si="94"/>
        <v>43990</v>
      </c>
      <c r="F904" s="440">
        <f ca="1" t="shared" si="90"/>
        <v>22096</v>
      </c>
      <c r="G904" s="441">
        <f ca="1" t="shared" si="96"/>
        <v>60</v>
      </c>
      <c r="H904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904" s="443">
        <v>2</v>
      </c>
      <c r="J904" s="435">
        <v>43496</v>
      </c>
      <c r="K904" s="114" t="s">
        <v>101</v>
      </c>
      <c r="L904" s="94" t="s">
        <v>60</v>
      </c>
      <c r="M904" s="114"/>
      <c r="N904" s="114" t="s">
        <v>62</v>
      </c>
      <c r="O904" s="114" t="s">
        <v>62</v>
      </c>
      <c r="P904" s="7" t="s">
        <v>63</v>
      </c>
      <c r="Q904" s="7" t="s">
        <v>63</v>
      </c>
      <c r="R904" s="114">
        <v>92</v>
      </c>
      <c r="S904" s="114">
        <v>92</v>
      </c>
      <c r="T904" s="443" t="s">
        <v>64</v>
      </c>
      <c r="U904" s="114">
        <v>136</v>
      </c>
      <c r="V904" s="442" t="str">
        <f>CHOOSE(MATCH(U:U,{0,1,140,150,160,800000000}),"VACIO","140 y -","140-150","150-160","&gt;160","")</f>
        <v>140 y -</v>
      </c>
      <c r="W904" s="114">
        <v>84</v>
      </c>
      <c r="X904" s="442" t="str">
        <f>CHOOSE(MATCH(W:W,{0,1,90,120,800000000}),"VACIO","90 y -","90-120","&gt;120","")</f>
        <v>90 y -</v>
      </c>
      <c r="Y904" s="114" t="s">
        <v>63</v>
      </c>
      <c r="Z904" s="114" t="s">
        <v>65</v>
      </c>
      <c r="AA904" s="114" t="s">
        <v>63</v>
      </c>
      <c r="AB904" s="114" t="s">
        <v>63</v>
      </c>
      <c r="AC904" s="114" t="s">
        <v>72</v>
      </c>
      <c r="AD904" s="114" t="s">
        <v>73</v>
      </c>
      <c r="AE904" s="454"/>
      <c r="AF904" s="454"/>
      <c r="AG904" s="454"/>
      <c r="AH904" s="454"/>
      <c r="AI904" s="454"/>
      <c r="AJ904" s="114">
        <v>101</v>
      </c>
      <c r="AK904" s="435">
        <v>43496</v>
      </c>
      <c r="AL904" s="114">
        <v>171</v>
      </c>
      <c r="AM904" s="114">
        <v>113</v>
      </c>
      <c r="AN904" s="442" t="str">
        <f>CHOOSE(MATCH(AM:AM,{0,1,100,800000000}),"VACIO","100 y -","100 y +","")</f>
        <v>100 y +</v>
      </c>
      <c r="AO904" s="114">
        <v>29</v>
      </c>
      <c r="AP904" s="114">
        <v>149</v>
      </c>
      <c r="AQ904" s="114"/>
      <c r="AR904" s="442" t="str">
        <f>CHOOSE(MATCH(AQ:AQ,{0,1,7,8,9,12,30}),"VACIO","7 y -","7-8","8-9","9-12","12 y +","")</f>
        <v>VACIO</v>
      </c>
      <c r="AS904" s="114">
        <v>10</v>
      </c>
      <c r="AT904" s="442" t="str">
        <f>CHOOSE(MATCH(AS:AS,{0,0.1,30,80000000}),"VACIO","30 y -","30 y +")</f>
        <v>30 y -</v>
      </c>
      <c r="AU904" s="114">
        <v>0.8</v>
      </c>
      <c r="AV904" s="114"/>
      <c r="AW904" s="442" t="str">
        <f>CHOOSE(MATCH(AV:AV,{0,0.1,30,80000000}),"VACIO","30 y -","30 y +")</f>
        <v>VACIO</v>
      </c>
      <c r="AX904" s="114">
        <v>97</v>
      </c>
      <c r="AY904" s="442" t="str">
        <f ca="1">CHOOSE(MATCH(AX:AX,{0,1,15,30,45,60,80000000}),"VACIO","15 y -","15-29","30-44","45-59","60 y +","")</f>
        <v>60 y +</v>
      </c>
      <c r="AZ904" s="114" t="s">
        <v>76</v>
      </c>
      <c r="BA904" s="114"/>
      <c r="BB904" s="441" t="str">
        <f ca="1" t="shared" si="93"/>
        <v>No Vigente</v>
      </c>
      <c r="BC904" s="114"/>
      <c r="BD904" s="435">
        <v>43496</v>
      </c>
      <c r="BE904" s="435">
        <v>43831</v>
      </c>
      <c r="BF904" s="251" t="str">
        <f ca="1" t="shared" si="95"/>
        <v>activo</v>
      </c>
      <c r="BG904" s="48"/>
    </row>
    <row r="905" s="27" customFormat="1" spans="1:59">
      <c r="A905" s="434" t="s">
        <v>2296</v>
      </c>
      <c r="B905" s="114" t="s">
        <v>2297</v>
      </c>
      <c r="C905" s="114">
        <v>6695</v>
      </c>
      <c r="D905" s="435">
        <v>29555</v>
      </c>
      <c r="E905" s="468">
        <f ca="1" t="shared" si="94"/>
        <v>43990</v>
      </c>
      <c r="F905" s="440">
        <f ca="1" t="shared" si="90"/>
        <v>14435</v>
      </c>
      <c r="G905" s="441">
        <f ca="1" t="shared" si="96"/>
        <v>39</v>
      </c>
      <c r="H905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905" s="443">
        <v>2</v>
      </c>
      <c r="J905" s="435">
        <v>42311</v>
      </c>
      <c r="K905" s="114" t="s">
        <v>59</v>
      </c>
      <c r="L905" s="94" t="s">
        <v>60</v>
      </c>
      <c r="M905" s="114"/>
      <c r="N905" s="114" t="s">
        <v>62</v>
      </c>
      <c r="O905" s="114" t="s">
        <v>62</v>
      </c>
      <c r="P905" s="7" t="s">
        <v>63</v>
      </c>
      <c r="Q905" s="7" t="s">
        <v>63</v>
      </c>
      <c r="R905" s="114">
        <v>114</v>
      </c>
      <c r="S905" s="114">
        <v>126</v>
      </c>
      <c r="T905" s="443" t="s">
        <v>64</v>
      </c>
      <c r="U905" s="114">
        <v>140</v>
      </c>
      <c r="V905" s="442" t="str">
        <f>CHOOSE(MATCH(U:U,{0,1,140,150,160,800000000}),"VACIO","140 y -","140-150","150-160","&gt;160","")</f>
        <v>140-150</v>
      </c>
      <c r="W905" s="114">
        <v>80</v>
      </c>
      <c r="X905" s="442" t="str">
        <f>CHOOSE(MATCH(W:W,{0,1,90,120,800000000}),"VACIO","90 y -","90-120","&gt;120","")</f>
        <v>90 y -</v>
      </c>
      <c r="Y905" s="114" t="s">
        <v>63</v>
      </c>
      <c r="Z905" s="114" t="s">
        <v>65</v>
      </c>
      <c r="AA905" s="114" t="s">
        <v>65</v>
      </c>
      <c r="AB905" s="114" t="s">
        <v>63</v>
      </c>
      <c r="AC905" s="114" t="s">
        <v>72</v>
      </c>
      <c r="AD905" s="114" t="s">
        <v>67</v>
      </c>
      <c r="AE905" s="454"/>
      <c r="AF905" s="454"/>
      <c r="AG905" s="454"/>
      <c r="AH905" s="454"/>
      <c r="AI905" s="454"/>
      <c r="AJ905" s="114">
        <v>120</v>
      </c>
      <c r="AK905" s="435">
        <v>43892</v>
      </c>
      <c r="AL905" s="114">
        <v>178</v>
      </c>
      <c r="AM905" s="114">
        <v>111</v>
      </c>
      <c r="AN905" s="442" t="str">
        <f>CHOOSE(MATCH(AM:AM,{0,1,100,800000000}),"VACIO","100 y -","100 y +","")</f>
        <v>100 y +</v>
      </c>
      <c r="AO905" s="114">
        <v>40</v>
      </c>
      <c r="AP905" s="114">
        <v>129</v>
      </c>
      <c r="AQ905" s="114">
        <v>7.8</v>
      </c>
      <c r="AR905" s="442" t="str">
        <f>CHOOSE(MATCH(AQ:AQ,{0,1,7,8,9,12,30}),"VACIO","7 y -","7-8","8-9","9-12","12 y +","")</f>
        <v>7-8</v>
      </c>
      <c r="AS905" s="114">
        <v>116</v>
      </c>
      <c r="AT905" s="442" t="str">
        <f>CHOOSE(MATCH(AS:AS,{0,0.1,30,80000000}),"VACIO","30 y -","30 y +")</f>
        <v>30 y +</v>
      </c>
      <c r="AU905" s="114">
        <v>0.5</v>
      </c>
      <c r="AV905" s="114">
        <v>34.4</v>
      </c>
      <c r="AW905" s="442" t="str">
        <f>CHOOSE(MATCH(AV:AV,{0,0.1,30,80000000}),"VACIO","30 y -","30 y +")</f>
        <v>30 y +</v>
      </c>
      <c r="AX905" s="114">
        <v>109.9</v>
      </c>
      <c r="AY905" s="442" t="str">
        <f ca="1">CHOOSE(MATCH(AX:AX,{0,1,15,30,45,60,80000000}),"VACIO","15 y -","15-29","30-44","45-59","60 y +","")</f>
        <v>60 y +</v>
      </c>
      <c r="AZ905" s="114" t="s">
        <v>76</v>
      </c>
      <c r="BA905" s="114"/>
      <c r="BB905" s="441" t="str">
        <f ca="1" t="shared" si="93"/>
        <v>No Vigente</v>
      </c>
      <c r="BC905" s="114"/>
      <c r="BD905" s="435">
        <v>43901</v>
      </c>
      <c r="BE905" s="435">
        <v>44075</v>
      </c>
      <c r="BF905" s="251" t="str">
        <f ca="1" t="shared" si="95"/>
        <v>activo</v>
      </c>
      <c r="BG905" s="48"/>
    </row>
    <row r="906" s="27" customFormat="1" spans="1:59">
      <c r="A906" s="463" t="s">
        <v>2298</v>
      </c>
      <c r="B906" s="464" t="s">
        <v>2299</v>
      </c>
      <c r="C906" s="465">
        <v>1133</v>
      </c>
      <c r="D906" s="466">
        <v>24659</v>
      </c>
      <c r="E906" s="439">
        <f ca="1" t="shared" si="94"/>
        <v>43990</v>
      </c>
      <c r="F906" s="440">
        <f ca="1" t="shared" si="90"/>
        <v>19331</v>
      </c>
      <c r="G906" s="441">
        <f ca="1" t="shared" si="96"/>
        <v>52</v>
      </c>
      <c r="H906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06" s="443">
        <v>2</v>
      </c>
      <c r="J906" s="15">
        <v>40337</v>
      </c>
      <c r="K906" s="443" t="s">
        <v>59</v>
      </c>
      <c r="L906" s="470" t="s">
        <v>1876</v>
      </c>
      <c r="M906" s="443"/>
      <c r="N906" s="443" t="s">
        <v>62</v>
      </c>
      <c r="O906" s="443" t="s">
        <v>62</v>
      </c>
      <c r="P906" s="472" t="s">
        <v>63</v>
      </c>
      <c r="Q906" s="472" t="s">
        <v>63</v>
      </c>
      <c r="R906" s="465">
        <v>63.5</v>
      </c>
      <c r="S906" s="465">
        <v>70</v>
      </c>
      <c r="T906" s="443" t="s">
        <v>64</v>
      </c>
      <c r="U906" s="465">
        <v>122</v>
      </c>
      <c r="V906" s="442" t="str">
        <f>CHOOSE(MATCH(U:U,{0,1,140,150,160,800000000}),"VACIO","140 y -","140-150","150-160","&gt;160","")</f>
        <v>140 y -</v>
      </c>
      <c r="W906" s="465">
        <v>80</v>
      </c>
      <c r="X906" s="442" t="str">
        <f>CHOOSE(MATCH(W:W,{0,1,90,120,800000000}),"VACIO","90 y -","90-120","&gt;120","")</f>
        <v>90 y -</v>
      </c>
      <c r="Y906" s="464" t="s">
        <v>63</v>
      </c>
      <c r="Z906" s="464" t="s">
        <v>65</v>
      </c>
      <c r="AA906" s="464" t="s">
        <v>65</v>
      </c>
      <c r="AB906" s="464" t="s">
        <v>65</v>
      </c>
      <c r="AC906" s="443" t="s">
        <v>72</v>
      </c>
      <c r="AD906" s="443" t="s">
        <v>74</v>
      </c>
      <c r="AE906" s="474"/>
      <c r="AF906" s="475"/>
      <c r="AG906" s="475"/>
      <c r="AH906" s="474"/>
      <c r="AI906" s="474"/>
      <c r="AJ906" s="465">
        <v>80</v>
      </c>
      <c r="AK906" s="15">
        <v>43347</v>
      </c>
      <c r="AL906" s="465">
        <v>204</v>
      </c>
      <c r="AM906" s="465">
        <v>108</v>
      </c>
      <c r="AN906" s="442" t="str">
        <f>CHOOSE(MATCH(AM:AM,{0,1,100,800000000}),"VACIO","100 y -","100 y +","")</f>
        <v>100 y +</v>
      </c>
      <c r="AO906" s="465">
        <v>83</v>
      </c>
      <c r="AP906" s="465">
        <v>67</v>
      </c>
      <c r="AQ906" s="443"/>
      <c r="AR906" s="442" t="str">
        <f>CHOOSE(MATCH(AQ:AQ,{0,1,7,8,9,12,30}),"VACIO","7 y -","7-8","8-9","9-12","12 y +","")</f>
        <v>VACIO</v>
      </c>
      <c r="AS906" s="465">
        <v>4</v>
      </c>
      <c r="AT906" s="442" t="s">
        <v>184</v>
      </c>
      <c r="AU906" s="465">
        <v>0.7</v>
      </c>
      <c r="AV906" s="476"/>
      <c r="AW906" s="442" t="str">
        <f>CHOOSE(MATCH(AV:AV,{0,0.1,30,80000000}),"VACIO","30 y -","30 y +")</f>
        <v>VACIO</v>
      </c>
      <c r="AX906" s="477">
        <v>100</v>
      </c>
      <c r="AY906" s="442" t="str">
        <f ca="1">CHOOSE(MATCH(AX:AX,{0,1,15,30,45,60,80000000}),"VACIO","15 y -","15-29","30-44","45-59","60 y +","")</f>
        <v>60 y +</v>
      </c>
      <c r="AZ906" s="464" t="s">
        <v>76</v>
      </c>
      <c r="BA906" s="15"/>
      <c r="BB906" s="441" t="str">
        <f ca="1" t="shared" si="93"/>
        <v>No Vigente</v>
      </c>
      <c r="BC906" s="443"/>
      <c r="BD906" s="478">
        <v>43669</v>
      </c>
      <c r="BE906" s="466">
        <v>44013</v>
      </c>
      <c r="BF906" s="251" t="str">
        <f ca="1" t="shared" si="95"/>
        <v>activo</v>
      </c>
      <c r="BG906" s="48"/>
    </row>
    <row r="907" s="27" customFormat="1" spans="1:59">
      <c r="A907" s="434" t="s">
        <v>2300</v>
      </c>
      <c r="B907" s="114" t="s">
        <v>2301</v>
      </c>
      <c r="C907" s="114">
        <v>5881</v>
      </c>
      <c r="D907" s="435">
        <v>25124</v>
      </c>
      <c r="E907" s="439">
        <f ca="1" t="shared" si="94"/>
        <v>43990</v>
      </c>
      <c r="F907" s="440">
        <f ca="1" t="shared" si="90"/>
        <v>18866</v>
      </c>
      <c r="G907" s="441">
        <f ca="1" t="shared" si="96"/>
        <v>51</v>
      </c>
      <c r="H907" s="44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907" s="443">
        <v>2</v>
      </c>
      <c r="J907" s="435">
        <v>41856</v>
      </c>
      <c r="K907" s="114" t="s">
        <v>59</v>
      </c>
      <c r="L907" s="94" t="s">
        <v>60</v>
      </c>
      <c r="M907" s="114"/>
      <c r="N907" s="114"/>
      <c r="O907" s="114"/>
      <c r="P907" s="7" t="s">
        <v>63</v>
      </c>
      <c r="Q907" s="7" t="s">
        <v>63</v>
      </c>
      <c r="R907" s="114">
        <v>79</v>
      </c>
      <c r="S907" s="114">
        <v>87.5</v>
      </c>
      <c r="T907" s="443" t="s">
        <v>64</v>
      </c>
      <c r="U907" s="114">
        <v>156</v>
      </c>
      <c r="V907" s="442" t="str">
        <f>CHOOSE(MATCH(U:U,{0,1,140,150,160,800000000}),"VACIO","140 y -","140-150","150-160","&gt;160","")</f>
        <v>150-160</v>
      </c>
      <c r="W907" s="114">
        <v>80</v>
      </c>
      <c r="X907" s="442" t="str">
        <f>CHOOSE(MATCH(W:W,{0,1,90,120,800000000}),"VACIO","90 y -","90-120","&gt;120","")</f>
        <v>90 y -</v>
      </c>
      <c r="Y907" s="114" t="s">
        <v>63</v>
      </c>
      <c r="Z907" s="114" t="s">
        <v>65</v>
      </c>
      <c r="AA907" s="114" t="s">
        <v>63</v>
      </c>
      <c r="AB907" s="114" t="s">
        <v>63</v>
      </c>
      <c r="AC907" s="114" t="s">
        <v>72</v>
      </c>
      <c r="AD907" s="114" t="s">
        <v>74</v>
      </c>
      <c r="AE907" s="454"/>
      <c r="AF907" s="454"/>
      <c r="AG907" s="454"/>
      <c r="AH907" s="454"/>
      <c r="AI907" s="454"/>
      <c r="AJ907" s="114">
        <v>87</v>
      </c>
      <c r="AK907" s="435">
        <v>43546</v>
      </c>
      <c r="AL907" s="114">
        <v>216</v>
      </c>
      <c r="AM907" s="114">
        <v>132</v>
      </c>
      <c r="AN907" s="442" t="str">
        <f>CHOOSE(MATCH(AM:AM,{0,1,100,800000000}),"VACIO","100 y -","100 y +","")</f>
        <v>100 y +</v>
      </c>
      <c r="AO907" s="114">
        <v>62</v>
      </c>
      <c r="AP907" s="114">
        <v>110</v>
      </c>
      <c r="AQ907" s="114"/>
      <c r="AR907" s="442" t="str">
        <f>CHOOSE(MATCH(AQ:AQ,{0,1,7,8,9,12,30}),"VACIO","7 y -","7-8","8-9","9-12","12 y +","")</f>
        <v>VACIO</v>
      </c>
      <c r="AS907" s="114">
        <v>5</v>
      </c>
      <c r="AT907" s="442" t="str">
        <f>CHOOSE(MATCH(AS:AS,{0,0.1,30,80000000}),"VACIO","30 y -","30 y +")</f>
        <v>30 y -</v>
      </c>
      <c r="AU907" s="114">
        <v>0.9</v>
      </c>
      <c r="AV907" s="114"/>
      <c r="AW907" s="442" t="str">
        <f>CHOOSE(MATCH(AV:AV,{0,0.1,30,80000000}),"VACIO","30 y -","30 y +")</f>
        <v>VACIO</v>
      </c>
      <c r="AX907" s="114">
        <v>74.5</v>
      </c>
      <c r="AY907" s="442" t="str">
        <f ca="1">CHOOSE(MATCH(AX:AX,{0,1,15,30,45,60,80000000}),"VACIO","15 y -","15-29","30-44","45-59","60 y +","")</f>
        <v>60 y +</v>
      </c>
      <c r="AZ907" s="114"/>
      <c r="BA907" s="114"/>
      <c r="BB907" s="441" t="str">
        <f ca="1" t="shared" si="93"/>
        <v>No Vigente</v>
      </c>
      <c r="BC907" s="114"/>
      <c r="BD907" s="435">
        <v>43644</v>
      </c>
      <c r="BE907" s="435">
        <v>43983</v>
      </c>
      <c r="BF907" s="251" t="str">
        <f ca="1" t="shared" si="95"/>
        <v>activo</v>
      </c>
      <c r="BG907" s="48"/>
    </row>
    <row r="908" s="27" customFormat="1" spans="1:59">
      <c r="A908" s="434" t="s">
        <v>2302</v>
      </c>
      <c r="B908" s="114" t="s">
        <v>2303</v>
      </c>
      <c r="C908" s="114">
        <v>2082</v>
      </c>
      <c r="D908" s="435">
        <v>18542</v>
      </c>
      <c r="E908" s="468">
        <f ca="1" t="shared" si="94"/>
        <v>43990</v>
      </c>
      <c r="F908" s="440">
        <f ca="1" t="shared" si="90"/>
        <v>25448</v>
      </c>
      <c r="G908" s="441">
        <f ca="1" t="shared" si="96"/>
        <v>69</v>
      </c>
      <c r="H90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08" s="443">
        <v>2</v>
      </c>
      <c r="J908" s="435">
        <v>37452</v>
      </c>
      <c r="K908" s="114" t="s">
        <v>101</v>
      </c>
      <c r="L908" s="94" t="s">
        <v>102</v>
      </c>
      <c r="M908" s="114"/>
      <c r="N908" s="114" t="s">
        <v>62</v>
      </c>
      <c r="O908" s="114" t="s">
        <v>62</v>
      </c>
      <c r="P908" s="7" t="s">
        <v>63</v>
      </c>
      <c r="Q908" s="7" t="s">
        <v>63</v>
      </c>
      <c r="R908" s="114">
        <v>65.5</v>
      </c>
      <c r="S908" s="114">
        <v>70</v>
      </c>
      <c r="T908" s="443" t="s">
        <v>85</v>
      </c>
      <c r="U908" s="114">
        <v>138</v>
      </c>
      <c r="V908" s="442" t="str">
        <f>CHOOSE(MATCH(U:U,{0,1,140,150,160,800000000}),"VACIO","140 y -","140-150","150-160","&gt;160","")</f>
        <v>140 y -</v>
      </c>
      <c r="W908" s="114">
        <v>88</v>
      </c>
      <c r="X908" s="442" t="str">
        <f>CHOOSE(MATCH(W:W,{0;1;90;120;800000000}),"VACIO","90 y -","90-120","&gt;120","")</f>
        <v>90 y -</v>
      </c>
      <c r="Y908" s="114" t="s">
        <v>65</v>
      </c>
      <c r="Z908" s="114" t="s">
        <v>65</v>
      </c>
      <c r="AA908" s="114" t="s">
        <v>65</v>
      </c>
      <c r="AB908" s="114" t="s">
        <v>63</v>
      </c>
      <c r="AC908" s="114" t="s">
        <v>72</v>
      </c>
      <c r="AD908" s="114" t="s">
        <v>73</v>
      </c>
      <c r="AE908" s="452">
        <v>43507</v>
      </c>
      <c r="AF908" s="453" t="s">
        <v>74</v>
      </c>
      <c r="AG908" s="453"/>
      <c r="AH908" s="454"/>
      <c r="AI908" s="454"/>
      <c r="AJ908" s="114">
        <v>103</v>
      </c>
      <c r="AK908" s="435">
        <v>43745</v>
      </c>
      <c r="AL908" s="114">
        <v>206</v>
      </c>
      <c r="AM908" s="114">
        <v>141</v>
      </c>
      <c r="AN908" s="442" t="str">
        <f>CHOOSE(MATCH(AM:AM,{0,1,100,800000000}),"VACIO","100 y -","100 y +","")</f>
        <v>100 y +</v>
      </c>
      <c r="AO908" s="114">
        <v>45</v>
      </c>
      <c r="AP908" s="114">
        <v>96</v>
      </c>
      <c r="AQ908" s="114">
        <v>0.6</v>
      </c>
      <c r="AR908" s="442" t="str">
        <f>CHOOSE(MATCH(AQ:AQ,{0,1,7,8,9,12,30}),"VACIO","7 y -","7-8","8-9","9-12","12 y +","")</f>
        <v>VACIO</v>
      </c>
      <c r="AS908" s="114">
        <v>49</v>
      </c>
      <c r="AT908" s="442" t="str">
        <f>CHOOSE(MATCH(AS:AS,{0,0.1,30,80000000}),"VACIO","30 y -","30 y +")</f>
        <v>30 y +</v>
      </c>
      <c r="AU908" s="114">
        <v>0.8</v>
      </c>
      <c r="AV908" s="114">
        <v>201</v>
      </c>
      <c r="AW908" s="442" t="str">
        <f>CHOOSE(MATCH(AV:AV,{0,0.1,30,80000000}),"VACIO","30 y -","30 y +")</f>
        <v>30 y +</v>
      </c>
      <c r="AX908" s="114">
        <v>102</v>
      </c>
      <c r="AY908" s="442" t="str">
        <f ca="1">CHOOSE(MATCH(AX:AX,{0,1,15,30,45,60,80000000}),"VACIO","15 y -","15-29","30-44","45-59","60 y +","")</f>
        <v>60 y +</v>
      </c>
      <c r="AZ908" s="114"/>
      <c r="BA908" s="435">
        <v>42836</v>
      </c>
      <c r="BB908" s="441" t="str">
        <f ca="1" t="shared" si="93"/>
        <v>No Vigente</v>
      </c>
      <c r="BC908" s="114" t="s">
        <v>218</v>
      </c>
      <c r="BD908" s="435">
        <v>43818</v>
      </c>
      <c r="BE908" s="435">
        <v>44013</v>
      </c>
      <c r="BF908" s="251" t="str">
        <f ca="1" t="shared" si="95"/>
        <v>activo</v>
      </c>
      <c r="BG908" s="48"/>
    </row>
    <row r="909" s="27" customFormat="1" spans="1:59">
      <c r="A909" s="434" t="s">
        <v>2304</v>
      </c>
      <c r="B909" s="114" t="s">
        <v>2305</v>
      </c>
      <c r="C909" s="114">
        <v>6694</v>
      </c>
      <c r="D909" s="435">
        <v>19374</v>
      </c>
      <c r="E909" s="439">
        <f ca="1" t="shared" si="94"/>
        <v>43990</v>
      </c>
      <c r="F909" s="440">
        <f ca="1" t="shared" si="90"/>
        <v>24616</v>
      </c>
      <c r="G909" s="441">
        <f ca="1" t="shared" si="96"/>
        <v>67</v>
      </c>
      <c r="H90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09" s="443">
        <v>2</v>
      </c>
      <c r="J909" s="435">
        <v>42297</v>
      </c>
      <c r="K909" s="114" t="s">
        <v>59</v>
      </c>
      <c r="L909" s="94" t="s">
        <v>102</v>
      </c>
      <c r="M909" s="114" t="s">
        <v>755</v>
      </c>
      <c r="N909" s="114"/>
      <c r="O909" s="114"/>
      <c r="P909" s="7" t="s">
        <v>65</v>
      </c>
      <c r="Q909" s="7" t="s">
        <v>63</v>
      </c>
      <c r="R909" s="114">
        <v>98</v>
      </c>
      <c r="S909" s="114">
        <v>100</v>
      </c>
      <c r="T909" s="443" t="s">
        <v>64</v>
      </c>
      <c r="U909" s="114">
        <v>124</v>
      </c>
      <c r="V909" s="442" t="str">
        <f>CHOOSE(MATCH(U:U,{0,1,140,150,160,800000000}),"VACIO","140 y -","140-150","150-160","&gt;160","")</f>
        <v>140 y -</v>
      </c>
      <c r="W909" s="114">
        <v>78</v>
      </c>
      <c r="X909" s="442" t="str">
        <f>CHOOSE(MATCH(W:W,{0,1,90,120,800000000}),"VACIO","90 y -","90-120","&gt;120","")</f>
        <v>90 y -</v>
      </c>
      <c r="Y909" s="114" t="s">
        <v>65</v>
      </c>
      <c r="Z909" s="114" t="s">
        <v>65</v>
      </c>
      <c r="AA909" s="114" t="s">
        <v>65</v>
      </c>
      <c r="AB909" s="114" t="s">
        <v>63</v>
      </c>
      <c r="AC909" s="114" t="s">
        <v>66</v>
      </c>
      <c r="AD909" s="114" t="s">
        <v>73</v>
      </c>
      <c r="AE909" s="452">
        <v>43712</v>
      </c>
      <c r="AF909" s="453" t="s">
        <v>73</v>
      </c>
      <c r="AG909" s="453"/>
      <c r="AH909" s="453" t="s">
        <v>2306</v>
      </c>
      <c r="AI909" s="455">
        <v>43712</v>
      </c>
      <c r="AJ909" s="114">
        <v>132</v>
      </c>
      <c r="AK909" s="435">
        <v>43871</v>
      </c>
      <c r="AL909" s="114">
        <v>197</v>
      </c>
      <c r="AM909" s="114">
        <v>128</v>
      </c>
      <c r="AN909" s="442" t="str">
        <f>CHOOSE(MATCH(AM:AM,{0,1,100,800000000}),"VACIO","100 y -","100 y +","")</f>
        <v>100 y +</v>
      </c>
      <c r="AO909" s="114">
        <v>46</v>
      </c>
      <c r="AP909" s="114">
        <v>114</v>
      </c>
      <c r="AQ909" s="114">
        <v>7.4</v>
      </c>
      <c r="AR909" s="442" t="str">
        <f>CHOOSE(MATCH(AQ:AQ,{0,1,7,8,9,12,30}),"VACIO","7 y -","7-8","8-9","9-12","12 y +","")</f>
        <v>7-8</v>
      </c>
      <c r="AS909" s="114">
        <v>1.9</v>
      </c>
      <c r="AT909" s="442" t="str">
        <f>CHOOSE(MATCH(AS:AS,{0,0.1,30,80000000}),"VACIO","30 y -","30 y +")</f>
        <v>30 y -</v>
      </c>
      <c r="AU909" s="114">
        <v>1</v>
      </c>
      <c r="AV909" s="114"/>
      <c r="AW909" s="442" t="str">
        <f>CHOOSE(MATCH(AV:AV,{0,0.1,30,80000000}),"VACIO","30 y -","30 y +")</f>
        <v>VACIO</v>
      </c>
      <c r="AX909" s="114">
        <v>58</v>
      </c>
      <c r="AY909" s="442" t="str">
        <f ca="1">CHOOSE(MATCH(AX:AX,{0,1,15,30,45,60,80000000}),"VACIO","15 y -","15-29","30-44","45-59","60 y +","")</f>
        <v>45-59</v>
      </c>
      <c r="AZ909" s="114" t="s">
        <v>76</v>
      </c>
      <c r="BA909" s="435">
        <v>42445</v>
      </c>
      <c r="BB909" s="441" t="str">
        <f ca="1" t="shared" si="93"/>
        <v>No Vigente</v>
      </c>
      <c r="BC909" s="114" t="s">
        <v>77</v>
      </c>
      <c r="BD909" s="435">
        <v>43479</v>
      </c>
      <c r="BE909" s="435">
        <v>43983</v>
      </c>
      <c r="BF909" s="251" t="str">
        <f ca="1" t="shared" si="95"/>
        <v>activo</v>
      </c>
      <c r="BG909" s="48"/>
    </row>
    <row r="910" s="27" customFormat="1" spans="1:59">
      <c r="A910" s="434" t="s">
        <v>2307</v>
      </c>
      <c r="B910" s="114" t="s">
        <v>2308</v>
      </c>
      <c r="C910" s="114">
        <v>6169</v>
      </c>
      <c r="D910" s="435">
        <v>18572</v>
      </c>
      <c r="E910" s="439">
        <f ca="1" t="shared" si="94"/>
        <v>43990</v>
      </c>
      <c r="F910" s="440">
        <f ca="1" t="shared" si="90"/>
        <v>25418</v>
      </c>
      <c r="G910" s="441">
        <f ca="1" t="shared" si="96"/>
        <v>69</v>
      </c>
      <c r="H91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10" s="443">
        <v>2</v>
      </c>
      <c r="J910" s="435">
        <v>38728</v>
      </c>
      <c r="K910" s="114" t="s">
        <v>59</v>
      </c>
      <c r="L910" s="94" t="s">
        <v>102</v>
      </c>
      <c r="M910" s="114"/>
      <c r="N910" s="114" t="s">
        <v>62</v>
      </c>
      <c r="O910" s="114" t="s">
        <v>62</v>
      </c>
      <c r="P910" s="7" t="s">
        <v>63</v>
      </c>
      <c r="Q910" s="7" t="s">
        <v>63</v>
      </c>
      <c r="R910" s="114">
        <v>70</v>
      </c>
      <c r="S910" s="435">
        <v>72.2</v>
      </c>
      <c r="T910" s="443" t="s">
        <v>64</v>
      </c>
      <c r="U910" s="114">
        <v>126</v>
      </c>
      <c r="V910" s="442" t="str">
        <f>CHOOSE(MATCH(U:U,{0,1,140,150,160,800000000}),"VACIO","140 y -","140-150","150-160","&gt;160","")</f>
        <v>140 y -</v>
      </c>
      <c r="W910" s="114">
        <v>64</v>
      </c>
      <c r="X910" s="442" t="str">
        <f>CHOOSE(MATCH(W:W,{0,1,90,120,800000000}),"VACIO","90 y -","90-120","&gt;120","")</f>
        <v>90 y -</v>
      </c>
      <c r="Y910" s="114" t="s">
        <v>63</v>
      </c>
      <c r="Z910" s="114" t="s">
        <v>63</v>
      </c>
      <c r="AA910" s="114" t="s">
        <v>63</v>
      </c>
      <c r="AB910" s="114" t="s">
        <v>65</v>
      </c>
      <c r="AC910" s="114" t="s">
        <v>72</v>
      </c>
      <c r="AD910" s="114" t="s">
        <v>73</v>
      </c>
      <c r="AE910" s="452">
        <v>43502</v>
      </c>
      <c r="AF910" s="453" t="s">
        <v>73</v>
      </c>
      <c r="AG910" s="453"/>
      <c r="AH910" s="453" t="s">
        <v>2266</v>
      </c>
      <c r="AI910" s="455">
        <v>43448</v>
      </c>
      <c r="AJ910" s="114">
        <v>88</v>
      </c>
      <c r="AK910" s="435">
        <v>43875</v>
      </c>
      <c r="AL910" s="114">
        <v>147</v>
      </c>
      <c r="AM910" s="114">
        <v>85.4</v>
      </c>
      <c r="AN910" s="442" t="str">
        <f>CHOOSE(MATCH(AM:AM,{0,1,100,800000000}),"VACIO","100 y -","100 y +","")</f>
        <v>100 y -</v>
      </c>
      <c r="AO910" s="114">
        <v>34.1</v>
      </c>
      <c r="AP910" s="114">
        <v>135</v>
      </c>
      <c r="AQ910" s="114">
        <v>5.9</v>
      </c>
      <c r="AR910" s="442" t="str">
        <f>CHOOSE(MATCH(AQ:AQ,{0,1,7,8,9,12,30}),"VACIO","7 y -","7-8","8-9","9-12","12 y +","")</f>
        <v>7 y -</v>
      </c>
      <c r="AS910" s="114">
        <v>1.2</v>
      </c>
      <c r="AT910" s="442" t="str">
        <f>CHOOSE(MATCH(AS:AS,{0,0.1,30,80000000}),"VACIO","30 y -","30 y +")</f>
        <v>30 y -</v>
      </c>
      <c r="AU910" s="114">
        <v>0.6</v>
      </c>
      <c r="AV910" s="114"/>
      <c r="AW910" s="442" t="str">
        <f>CHOOSE(MATCH(AV:AV,{0,0.1,30,80000000}),"VACIO","30 y -","30 y +")</f>
        <v>VACIO</v>
      </c>
      <c r="AX910" s="114">
        <v>89</v>
      </c>
      <c r="AY910" s="442" t="str">
        <f ca="1">CHOOSE(MATCH(AX:AX,{0,1,15,30,45,60,80000000}),"VACIO","15 y -","15-29","30-44","45-59","60 y +","")</f>
        <v>60 y +</v>
      </c>
      <c r="AZ910" s="114" t="s">
        <v>76</v>
      </c>
      <c r="BA910" s="471">
        <v>43160</v>
      </c>
      <c r="BB910" s="441" t="str">
        <f ca="1" t="shared" si="93"/>
        <v>No Vigente</v>
      </c>
      <c r="BC910" s="114" t="s">
        <v>218</v>
      </c>
      <c r="BD910" s="435">
        <v>43887</v>
      </c>
      <c r="BE910" s="435">
        <v>44075</v>
      </c>
      <c r="BF910" s="251" t="str">
        <f ca="1" t="shared" si="95"/>
        <v>activo</v>
      </c>
      <c r="BG910" s="48"/>
    </row>
    <row r="911" s="27" customFormat="1" spans="1:59">
      <c r="A911" s="434" t="s">
        <v>2309</v>
      </c>
      <c r="B911" s="114" t="s">
        <v>2310</v>
      </c>
      <c r="C911" s="114">
        <v>1880</v>
      </c>
      <c r="D911" s="435">
        <v>35874</v>
      </c>
      <c r="E911" s="468">
        <f ca="1" t="shared" si="94"/>
        <v>43990</v>
      </c>
      <c r="F911" s="440">
        <f ca="1" t="shared" si="90"/>
        <v>8116</v>
      </c>
      <c r="G911" s="441">
        <f ca="1" t="shared" si="96"/>
        <v>22</v>
      </c>
      <c r="H911" s="442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911" s="443">
        <v>2</v>
      </c>
      <c r="J911" s="435">
        <v>41869</v>
      </c>
      <c r="K911" s="114" t="s">
        <v>59</v>
      </c>
      <c r="L911" s="94" t="s">
        <v>60</v>
      </c>
      <c r="M911" s="114"/>
      <c r="N911" s="114"/>
      <c r="O911" s="114"/>
      <c r="P911" s="7" t="s">
        <v>63</v>
      </c>
      <c r="Q911" s="7" t="s">
        <v>63</v>
      </c>
      <c r="R911" s="114">
        <v>68</v>
      </c>
      <c r="S911" s="114">
        <v>67.2</v>
      </c>
      <c r="T911" s="443" t="s">
        <v>85</v>
      </c>
      <c r="U911" s="114">
        <v>120</v>
      </c>
      <c r="V911" s="442" t="str">
        <f>CHOOSE(MATCH(U:U,{0;1;140;150;160;800000000}),"VACIO","140 y -","140-150","150-160","&gt;160","")</f>
        <v>140 y -</v>
      </c>
      <c r="W911" s="114">
        <v>70</v>
      </c>
      <c r="X911" s="442" t="str">
        <f>CHOOSE(MATCH(W:W,{0,1,90,120,800000000}),"VACIO","90 y -","90-120","&gt;120","")</f>
        <v>90 y -</v>
      </c>
      <c r="Y911" s="114" t="s">
        <v>63</v>
      </c>
      <c r="Z911" s="114" t="s">
        <v>65</v>
      </c>
      <c r="AA911" s="114" t="s">
        <v>65</v>
      </c>
      <c r="AB911" s="114" t="s">
        <v>65</v>
      </c>
      <c r="AC911" s="114" t="s">
        <v>72</v>
      </c>
      <c r="AD911" s="114" t="s">
        <v>73</v>
      </c>
      <c r="AE911" s="454"/>
      <c r="AF911" s="454"/>
      <c r="AG911" s="454"/>
      <c r="AH911" s="454"/>
      <c r="AI911" s="454"/>
      <c r="AJ911" s="114">
        <v>87</v>
      </c>
      <c r="AK911" s="435">
        <v>43465</v>
      </c>
      <c r="AL911" s="114">
        <v>185</v>
      </c>
      <c r="AM911" s="114">
        <v>113</v>
      </c>
      <c r="AN911" s="442" t="str">
        <f>CHOOSE(MATCH(AM:AM,{0,1,100,800000000}),"VACIO","100 y -","100 y +","")</f>
        <v>100 y +</v>
      </c>
      <c r="AO911" s="114">
        <v>56</v>
      </c>
      <c r="AP911" s="114">
        <v>77</v>
      </c>
      <c r="AQ911" s="114"/>
      <c r="AR911" s="442" t="str">
        <f>CHOOSE(MATCH(AQ:AQ,{0,1,7,8,9,12,30}),"VACIO","7 y -","7-8","8-9","9-12","12 y +","")</f>
        <v>VACIO</v>
      </c>
      <c r="AS911" s="114">
        <v>1</v>
      </c>
      <c r="AT911" s="442" t="str">
        <f>CHOOSE(MATCH(AS:AS,{0,0.1,30,80000000}),"VACIO","30 y -","30 y +")</f>
        <v>30 y -</v>
      </c>
      <c r="AU911" s="114">
        <v>0.7</v>
      </c>
      <c r="AV911" s="114"/>
      <c r="AW911" s="442" t="str">
        <f>CHOOSE(MATCH(AV:AV,{0,0.1,30,80000000}),"VACIO","30 y -","30 y +")</f>
        <v>VACIO</v>
      </c>
      <c r="AX911" s="114"/>
      <c r="AY911" s="442" t="str">
        <f ca="1">CHOOSE(MATCH(AX:AX,{0,1,15,30,45,60,80000000}),"VACIO","15 y -","15-29","30-44","45-59","60 y +","")</f>
        <v>VACIO</v>
      </c>
      <c r="AZ911" s="114"/>
      <c r="BA911" s="114"/>
      <c r="BB911" s="441" t="str">
        <f ca="1" t="shared" si="93"/>
        <v>No Vigente</v>
      </c>
      <c r="BC911" s="114"/>
      <c r="BD911" s="435">
        <v>43465</v>
      </c>
      <c r="BE911" s="435">
        <v>43838</v>
      </c>
      <c r="BF911" s="251" t="str">
        <f ca="1" t="shared" si="95"/>
        <v>activo</v>
      </c>
      <c r="BG911" s="48"/>
    </row>
    <row r="912" s="27" customFormat="1" spans="1:59">
      <c r="A912" s="434" t="s">
        <v>2311</v>
      </c>
      <c r="B912" s="114" t="s">
        <v>2312</v>
      </c>
      <c r="C912" s="114">
        <v>1972</v>
      </c>
      <c r="D912" s="435">
        <v>20319</v>
      </c>
      <c r="E912" s="467">
        <f ca="1" t="shared" si="94"/>
        <v>43990</v>
      </c>
      <c r="F912" s="440">
        <f ca="1" t="shared" si="90"/>
        <v>23671</v>
      </c>
      <c r="G912" s="441">
        <f ca="1" t="shared" si="96"/>
        <v>64</v>
      </c>
      <c r="H91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12" s="443">
        <v>2</v>
      </c>
      <c r="J912" s="114">
        <v>2002</v>
      </c>
      <c r="K912" s="114" t="s">
        <v>101</v>
      </c>
      <c r="L912" s="94" t="s">
        <v>70</v>
      </c>
      <c r="M912" s="114"/>
      <c r="N912" s="114" t="s">
        <v>62</v>
      </c>
      <c r="O912" s="114" t="s">
        <v>62</v>
      </c>
      <c r="P912" s="7" t="s">
        <v>63</v>
      </c>
      <c r="Q912" s="7" t="s">
        <v>63</v>
      </c>
      <c r="R912" s="114">
        <v>62.5</v>
      </c>
      <c r="S912" s="114">
        <v>70</v>
      </c>
      <c r="T912" s="443" t="s">
        <v>76</v>
      </c>
      <c r="U912" s="114">
        <v>158</v>
      </c>
      <c r="V912" s="442" t="str">
        <f>CHOOSE(MATCH(U:U,{0,1,140,150,160,800000000}),"VACIO","140 y -","140-150","150-160","&gt;160","")</f>
        <v>150-160</v>
      </c>
      <c r="W912" s="114">
        <v>96</v>
      </c>
      <c r="X912" s="442" t="str">
        <f>CHOOSE(MATCH(W:W,{0,1,90,120,800000000}),"VACIO","90 y -","90-120","&gt;120","")</f>
        <v>90-120</v>
      </c>
      <c r="Y912" s="114" t="s">
        <v>65</v>
      </c>
      <c r="Z912" s="114" t="s">
        <v>63</v>
      </c>
      <c r="AA912" s="114" t="s">
        <v>65</v>
      </c>
      <c r="AB912" s="114" t="s">
        <v>63</v>
      </c>
      <c r="AC912" s="114" t="s">
        <v>72</v>
      </c>
      <c r="AD912" s="114" t="s">
        <v>67</v>
      </c>
      <c r="AE912" s="452">
        <v>43804</v>
      </c>
      <c r="AF912" s="453" t="s">
        <v>333</v>
      </c>
      <c r="AG912" s="453"/>
      <c r="AH912" s="454"/>
      <c r="AI912" s="454"/>
      <c r="AJ912" s="114">
        <v>72</v>
      </c>
      <c r="AK912" s="435">
        <v>43843</v>
      </c>
      <c r="AL912" s="114">
        <v>159</v>
      </c>
      <c r="AM912" s="114">
        <v>90</v>
      </c>
      <c r="AN912" s="442" t="str">
        <f>CHOOSE(MATCH(AM:AM,{0,1,100,800000000}),"VACIO","100 y -","100 y +","")</f>
        <v>100 y -</v>
      </c>
      <c r="AO912" s="114">
        <v>53</v>
      </c>
      <c r="AP912" s="114">
        <v>75</v>
      </c>
      <c r="AQ912" s="114">
        <v>6.9</v>
      </c>
      <c r="AR912" s="442" t="str">
        <f>CHOOSE(MATCH(AQ:AQ,{0,1,7,8,9,12,30}),"VACIO","7 y -","7-8","8-9","9-12","12 y +","")</f>
        <v>7 y -</v>
      </c>
      <c r="AS912" s="114">
        <v>17</v>
      </c>
      <c r="AT912" s="442" t="str">
        <f>CHOOSE(MATCH(AS:AS,{0,0.1,30,80000000}),"VACIO","30 y -","30 y +")</f>
        <v>30 y -</v>
      </c>
      <c r="AU912" s="114">
        <v>0.6</v>
      </c>
      <c r="AV912" s="114"/>
      <c r="AW912" s="442" t="str">
        <f>CHOOSE(MATCH(AV:AV,{0,0.1,30,80000000}),"VACIO","30 y -","30 y +")</f>
        <v>VACIO</v>
      </c>
      <c r="AX912" s="114">
        <v>106</v>
      </c>
      <c r="AY912" s="442" t="str">
        <f ca="1">CHOOSE(MATCH(AX:AX,{0,1,15,30,45,60,80000000}),"VACIO","15 y -","15-29","30-44","45-59","60 y +","")</f>
        <v>60 y +</v>
      </c>
      <c r="AZ912" s="114"/>
      <c r="BA912" s="435">
        <v>43036</v>
      </c>
      <c r="BB912" s="441" t="str">
        <f ca="1" t="shared" si="93"/>
        <v>No Vigente</v>
      </c>
      <c r="BC912" s="114" t="s">
        <v>77</v>
      </c>
      <c r="BD912" s="435">
        <v>43873</v>
      </c>
      <c r="BE912" s="435">
        <v>43983</v>
      </c>
      <c r="BF912" s="251" t="str">
        <f ca="1" t="shared" si="95"/>
        <v>activo</v>
      </c>
      <c r="BG912" s="48"/>
    </row>
    <row r="913" s="27" customFormat="1" spans="1:59">
      <c r="A913" s="434" t="s">
        <v>2313</v>
      </c>
      <c r="B913" s="114" t="s">
        <v>2314</v>
      </c>
      <c r="C913" s="114">
        <v>5611</v>
      </c>
      <c r="D913" s="435">
        <v>19287</v>
      </c>
      <c r="E913" s="439">
        <f ca="1" t="shared" si="94"/>
        <v>43990</v>
      </c>
      <c r="F913" s="440">
        <f ca="1" t="shared" si="90"/>
        <v>24703</v>
      </c>
      <c r="G913" s="441">
        <f ca="1" t="shared" si="96"/>
        <v>67</v>
      </c>
      <c r="H913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13" s="443">
        <v>2</v>
      </c>
      <c r="J913" s="435">
        <v>43483</v>
      </c>
      <c r="K913" s="114" t="s">
        <v>101</v>
      </c>
      <c r="L913" s="94" t="s">
        <v>60</v>
      </c>
      <c r="M913" s="114"/>
      <c r="N913" s="114" t="s">
        <v>62</v>
      </c>
      <c r="O913" s="114" t="s">
        <v>62</v>
      </c>
      <c r="P913" s="7" t="s">
        <v>63</v>
      </c>
      <c r="Q913" s="7" t="s">
        <v>63</v>
      </c>
      <c r="R913" s="114">
        <v>83</v>
      </c>
      <c r="S913" s="114">
        <v>84</v>
      </c>
      <c r="T913" s="443" t="s">
        <v>64</v>
      </c>
      <c r="U913" s="114">
        <v>126</v>
      </c>
      <c r="V913" s="442" t="str">
        <f>CHOOSE(MATCH(U:U,{0,1,140,150,160,800000000}),"VACIO","140 y -","140-150","150-160","&gt;160","")</f>
        <v>140 y -</v>
      </c>
      <c r="W913" s="114">
        <v>82</v>
      </c>
      <c r="X913" s="442" t="str">
        <f>CHOOSE(MATCH(W:W,{0,1,90,120,800000000}),"VACIO","90 y -","90-120","&gt;120","")</f>
        <v>90 y -</v>
      </c>
      <c r="Y913" s="114" t="s">
        <v>63</v>
      </c>
      <c r="Z913" s="114" t="s">
        <v>65</v>
      </c>
      <c r="AA913" s="114" t="s">
        <v>63</v>
      </c>
      <c r="AB913" s="114" t="s">
        <v>63</v>
      </c>
      <c r="AC913" s="114" t="s">
        <v>72</v>
      </c>
      <c r="AD913" s="114" t="s">
        <v>74</v>
      </c>
      <c r="AE913" s="454"/>
      <c r="AF913" s="454"/>
      <c r="AG913" s="454"/>
      <c r="AH913" s="454"/>
      <c r="AI913" s="454"/>
      <c r="AJ913" s="114">
        <v>93</v>
      </c>
      <c r="AK913" s="435">
        <v>43704</v>
      </c>
      <c r="AL913" s="114">
        <v>106</v>
      </c>
      <c r="AM913" s="114">
        <v>99</v>
      </c>
      <c r="AN913" s="442" t="str">
        <f>CHOOSE(MATCH(AM:AM,{0,1,100,800000000}),"VACIO","100 y -","100 y +","")</f>
        <v>100 y -</v>
      </c>
      <c r="AO913" s="114">
        <v>41</v>
      </c>
      <c r="AP913" s="114">
        <v>89</v>
      </c>
      <c r="AQ913" s="114"/>
      <c r="AR913" s="442" t="str">
        <f>CHOOSE(MATCH(AQ:AQ,{0,1,7,8,9,12,30}),"VACIO","7 y -","7-8","8-9","9-12","12 y +","")</f>
        <v>VACIO</v>
      </c>
      <c r="AS913" s="114">
        <v>1</v>
      </c>
      <c r="AT913" s="442" t="str">
        <f>CHOOSE(MATCH(AS:AS,{0,0.1,30,80000000}),"VACIO","30 y -","30 y +")</f>
        <v>30 y -</v>
      </c>
      <c r="AU913" s="114">
        <v>1</v>
      </c>
      <c r="AV913" s="114">
        <v>2.63</v>
      </c>
      <c r="AW913" s="442" t="str">
        <f>CHOOSE(MATCH(AV:AV,{0,0.1,30,80000000}),"VACIO","30 y -","30 y +")</f>
        <v>30 y -</v>
      </c>
      <c r="AX913" s="114">
        <v>69.5</v>
      </c>
      <c r="AY913" s="442" t="str">
        <f ca="1">CHOOSE(MATCH(AX:AX,{0;1;15;30;45;60;80000000}),"VACIO","15 y -","15-29","30-44","45-59","60 y +","")</f>
        <v>60 y +</v>
      </c>
      <c r="AZ913" s="114"/>
      <c r="BA913" s="114"/>
      <c r="BB913" s="441" t="str">
        <f ca="1" t="shared" si="93"/>
        <v>No Vigente</v>
      </c>
      <c r="BC913" s="114"/>
      <c r="BD913" s="435">
        <v>43704</v>
      </c>
      <c r="BE913" s="435">
        <v>44070</v>
      </c>
      <c r="BF913" s="251" t="str">
        <f ca="1" t="shared" si="95"/>
        <v>activo</v>
      </c>
      <c r="BG913" s="48"/>
    </row>
    <row r="914" s="27" customFormat="1" spans="1:59">
      <c r="A914" s="434" t="s">
        <v>2315</v>
      </c>
      <c r="B914" s="114" t="s">
        <v>2316</v>
      </c>
      <c r="C914" s="114">
        <v>1629</v>
      </c>
      <c r="D914" s="435">
        <v>17482</v>
      </c>
      <c r="E914" s="439">
        <f ca="1" t="shared" si="94"/>
        <v>43990</v>
      </c>
      <c r="F914" s="440">
        <f ca="1" t="shared" si="90"/>
        <v>26508</v>
      </c>
      <c r="G914" s="441">
        <f ca="1" t="shared" si="96"/>
        <v>72</v>
      </c>
      <c r="H91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14" s="443">
        <v>2</v>
      </c>
      <c r="J914" s="435">
        <v>36067</v>
      </c>
      <c r="K914" s="114" t="s">
        <v>59</v>
      </c>
      <c r="L914" s="94" t="s">
        <v>102</v>
      </c>
      <c r="M914" s="114"/>
      <c r="N914" s="114" t="s">
        <v>62</v>
      </c>
      <c r="O914" s="114" t="s">
        <v>62</v>
      </c>
      <c r="P914" s="7" t="s">
        <v>65</v>
      </c>
      <c r="Q914" s="7" t="s">
        <v>63</v>
      </c>
      <c r="R914" s="114">
        <v>109.5</v>
      </c>
      <c r="S914" s="114">
        <v>94</v>
      </c>
      <c r="T914" s="443" t="s">
        <v>64</v>
      </c>
      <c r="U914" s="114">
        <v>138</v>
      </c>
      <c r="V914" s="442" t="str">
        <f>CHOOSE(MATCH(U:U,{0,1,140,150,160,800000000}),"VACIO","140 y -","140-150","150-160","&gt;160","")</f>
        <v>140 y -</v>
      </c>
      <c r="W914" s="114">
        <v>74</v>
      </c>
      <c r="X914" s="442" t="str">
        <f>CHOOSE(MATCH(W:W,{0,1,90,120,800000000}),"VACIO","90 y -","90-120","&gt;120","")</f>
        <v>90 y -</v>
      </c>
      <c r="Y914" s="114" t="s">
        <v>63</v>
      </c>
      <c r="Z914" s="114" t="s">
        <v>65</v>
      </c>
      <c r="AA914" s="114" t="s">
        <v>65</v>
      </c>
      <c r="AB914" s="114" t="s">
        <v>63</v>
      </c>
      <c r="AC914" s="114" t="s">
        <v>72</v>
      </c>
      <c r="AD914" s="114" t="s">
        <v>73</v>
      </c>
      <c r="AE914" s="452">
        <v>43696</v>
      </c>
      <c r="AF914" s="453" t="s">
        <v>74</v>
      </c>
      <c r="AG914" s="453"/>
      <c r="AH914" s="453" t="s">
        <v>2317</v>
      </c>
      <c r="AI914" s="452">
        <v>43622</v>
      </c>
      <c r="AJ914" s="114">
        <v>94</v>
      </c>
      <c r="AK914" s="435">
        <v>43691</v>
      </c>
      <c r="AL914" s="114">
        <v>164</v>
      </c>
      <c r="AM914" s="114">
        <v>104</v>
      </c>
      <c r="AN914" s="442" t="str">
        <f>CHOOSE(MATCH(AM:AM,{0;1;100;800000000}),"VACIO","100 y -","100 y +","")</f>
        <v>100 y +</v>
      </c>
      <c r="AO914" s="114">
        <v>45</v>
      </c>
      <c r="AP914" s="114">
        <v>75</v>
      </c>
      <c r="AQ914" s="114">
        <v>10.4</v>
      </c>
      <c r="AR914" s="442" t="str">
        <f>CHOOSE(MATCH(AQ:AQ,{0,1,7,8,9,12,30}),"VACIO","7 y -","7-8","8-9","9-12","12 y +","")</f>
        <v>9-12</v>
      </c>
      <c r="AS914" s="114">
        <v>6.6</v>
      </c>
      <c r="AT914" s="442" t="str">
        <f>CHOOSE(MATCH(AS:AS,{0,0.1,30,80000000}),"VACIO","30 y -","30 y +")</f>
        <v>30 y -</v>
      </c>
      <c r="AU914" s="114">
        <v>0.6</v>
      </c>
      <c r="AV914" s="114"/>
      <c r="AW914" s="442" t="str">
        <f>CHOOSE(MATCH(AV:AV,{0;0.1;30;80000000}),"VACIO","30 y -","30 y +")</f>
        <v>VACIO</v>
      </c>
      <c r="AX914" s="114">
        <v>91</v>
      </c>
      <c r="AY914" s="442" t="str">
        <f ca="1">CHOOSE(MATCH(AX:AX,{0,1,15,30,45,60,80000000}),"VACIO","15 y -","15-29","30-44","45-59","60 y +","")</f>
        <v>60 y +</v>
      </c>
      <c r="AZ914" s="114"/>
      <c r="BA914" s="435">
        <v>42968</v>
      </c>
      <c r="BB914" s="441" t="str">
        <f ca="1" t="shared" si="93"/>
        <v>No Vigente</v>
      </c>
      <c r="BC914" s="114" t="s">
        <v>77</v>
      </c>
      <c r="BD914" s="435">
        <v>43691</v>
      </c>
      <c r="BE914" s="435">
        <v>43862</v>
      </c>
      <c r="BF914" s="251" t="str">
        <f ca="1" t="shared" si="95"/>
        <v>activo</v>
      </c>
      <c r="BG914" s="48"/>
    </row>
    <row r="915" s="27" customFormat="1" spans="1:59">
      <c r="A915" s="434" t="s">
        <v>2318</v>
      </c>
      <c r="B915" s="114" t="s">
        <v>2319</v>
      </c>
      <c r="C915" s="114">
        <v>6196</v>
      </c>
      <c r="D915" s="435">
        <v>16445</v>
      </c>
      <c r="E915" s="468">
        <f ca="1" t="shared" si="94"/>
        <v>43990</v>
      </c>
      <c r="F915" s="440">
        <f ca="1" t="shared" si="90"/>
        <v>27545</v>
      </c>
      <c r="G915" s="441">
        <f ca="1" t="shared" si="96"/>
        <v>75</v>
      </c>
      <c r="H915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915" s="443">
        <v>2</v>
      </c>
      <c r="J915" s="435">
        <v>41795</v>
      </c>
      <c r="K915" s="114" t="s">
        <v>101</v>
      </c>
      <c r="L915" s="94" t="s">
        <v>60</v>
      </c>
      <c r="M915" s="114"/>
      <c r="N915" s="114" t="s">
        <v>62</v>
      </c>
      <c r="O915" s="114" t="s">
        <v>62</v>
      </c>
      <c r="P915" s="7" t="s">
        <v>63</v>
      </c>
      <c r="Q915" s="7" t="s">
        <v>63</v>
      </c>
      <c r="R915" s="114">
        <v>77.5</v>
      </c>
      <c r="S915" s="114">
        <v>66</v>
      </c>
      <c r="T915" s="443" t="s">
        <v>76</v>
      </c>
      <c r="U915" s="114">
        <v>110</v>
      </c>
      <c r="V915" s="442" t="str">
        <f>CHOOSE(MATCH(U:U,{0,1,140,150,160,800000000}),"VACIO","140 y -","140-150","150-160","&gt;160","")</f>
        <v>140 y -</v>
      </c>
      <c r="W915" s="114">
        <v>60</v>
      </c>
      <c r="X915" s="442" t="str">
        <f>CHOOSE(MATCH(W:W,{0;1;90;120;800000000}),"VACIO","90 y -","90-120","&gt;120","")</f>
        <v>90 y -</v>
      </c>
      <c r="Y915" s="114" t="s">
        <v>63</v>
      </c>
      <c r="Z915" s="114" t="s">
        <v>65</v>
      </c>
      <c r="AA915" s="114" t="s">
        <v>65</v>
      </c>
      <c r="AB915" s="114" t="s">
        <v>63</v>
      </c>
      <c r="AC915" s="114" t="s">
        <v>66</v>
      </c>
      <c r="AD915" s="114" t="s">
        <v>74</v>
      </c>
      <c r="AE915" s="454"/>
      <c r="AF915" s="454"/>
      <c r="AG915" s="454"/>
      <c r="AH915" s="453" t="s">
        <v>2269</v>
      </c>
      <c r="AI915" s="452">
        <v>43697</v>
      </c>
      <c r="AJ915" s="114">
        <v>106</v>
      </c>
      <c r="AK915" s="435">
        <v>43437</v>
      </c>
      <c r="AL915" s="114">
        <v>178</v>
      </c>
      <c r="AM915" s="114">
        <v>99</v>
      </c>
      <c r="AN915" s="442" t="str">
        <f>CHOOSE(MATCH(AM:AM,{0,1,100,800000000}),"VACIO","100 y -","100 y +","")</f>
        <v>100 y -</v>
      </c>
      <c r="AO915" s="114">
        <v>40</v>
      </c>
      <c r="AP915" s="114">
        <v>91</v>
      </c>
      <c r="AQ915" s="114">
        <v>6.5</v>
      </c>
      <c r="AR915" s="442" t="str">
        <f>CHOOSE(MATCH(AQ:AQ,{0,1,7,8,9,12,30}),"VACIO","7 y -","7-8","8-9","9-12","12 y +","")</f>
        <v>7 y -</v>
      </c>
      <c r="AS915" s="114">
        <v>1</v>
      </c>
      <c r="AT915" s="442" t="str">
        <f>CHOOSE(MATCH(AS:AS,{0,0.1,30,80000000}),"VACIO","30 y -","30 y +")</f>
        <v>30 y -</v>
      </c>
      <c r="AU915" s="114">
        <v>0.7</v>
      </c>
      <c r="AV915" s="114"/>
      <c r="AW915" s="442" t="str">
        <f>CHOOSE(MATCH(AV:AV,{0,0.1,30,80000000}),"VACIO","30 y -","30 y +")</f>
        <v>VACIO</v>
      </c>
      <c r="AX915" s="114">
        <v>101</v>
      </c>
      <c r="AY915" s="442" t="str">
        <f ca="1">CHOOSE(MATCH(AX:AX,{0,1,15,30,45,60,80000000}),"VACIO","15 y -","15-29","30-44","45-59","60 y +","")</f>
        <v>60 y +</v>
      </c>
      <c r="AZ915" s="114"/>
      <c r="BA915" s="114"/>
      <c r="BB915" s="441" t="str">
        <f ca="1" t="shared" si="93"/>
        <v>No Vigente</v>
      </c>
      <c r="BC915" s="114"/>
      <c r="BD915" s="435">
        <v>43874</v>
      </c>
      <c r="BE915" s="435">
        <v>43922</v>
      </c>
      <c r="BF915" s="251" t="str">
        <f ca="1" t="shared" si="95"/>
        <v>activo</v>
      </c>
      <c r="BG915" s="48"/>
    </row>
    <row r="916" s="27" customFormat="1" spans="1:59">
      <c r="A916" s="434" t="s">
        <v>2320</v>
      </c>
      <c r="B916" s="114" t="s">
        <v>2321</v>
      </c>
      <c r="C916" s="114">
        <v>1277</v>
      </c>
      <c r="D916" s="435">
        <v>14498</v>
      </c>
      <c r="E916" s="467">
        <f ca="1" t="shared" si="94"/>
        <v>43990</v>
      </c>
      <c r="F916" s="440">
        <f ca="1" t="shared" si="90"/>
        <v>29492</v>
      </c>
      <c r="G916" s="441">
        <f ca="1" t="shared" si="96"/>
        <v>80</v>
      </c>
      <c r="H916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16" s="443">
        <v>2</v>
      </c>
      <c r="J916" s="435">
        <v>39959</v>
      </c>
      <c r="K916" s="114" t="s">
        <v>101</v>
      </c>
      <c r="L916" s="94" t="s">
        <v>102</v>
      </c>
      <c r="M916" s="114" t="s">
        <v>174</v>
      </c>
      <c r="N916" s="114"/>
      <c r="O916" s="114"/>
      <c r="P916" s="7" t="s">
        <v>63</v>
      </c>
      <c r="Q916" s="7" t="s">
        <v>63</v>
      </c>
      <c r="R916" s="114">
        <v>82</v>
      </c>
      <c r="S916" s="114">
        <v>81</v>
      </c>
      <c r="T916" s="443" t="s">
        <v>85</v>
      </c>
      <c r="U916" s="114">
        <v>130</v>
      </c>
      <c r="V916" s="442" t="str">
        <f>CHOOSE(MATCH(U:U,{0;1;140;150;160;800000000}),"VACIO","140 y -","140-150","150-160","&gt;160","")</f>
        <v>140 y -</v>
      </c>
      <c r="W916" s="114">
        <v>72</v>
      </c>
      <c r="X916" s="442" t="str">
        <f>CHOOSE(MATCH(W:W,{0;1;90;120;800000000}),"VACIO","90 y -","90-120","&gt;120","")</f>
        <v>90 y -</v>
      </c>
      <c r="Y916" s="114" t="s">
        <v>65</v>
      </c>
      <c r="Z916" s="114" t="s">
        <v>65</v>
      </c>
      <c r="AA916" s="114" t="s">
        <v>63</v>
      </c>
      <c r="AB916" s="114" t="s">
        <v>63</v>
      </c>
      <c r="AC916" s="114" t="s">
        <v>72</v>
      </c>
      <c r="AD916" s="114" t="s">
        <v>73</v>
      </c>
      <c r="AE916" s="452">
        <v>43656</v>
      </c>
      <c r="AF916" s="453" t="s">
        <v>74</v>
      </c>
      <c r="AG916" s="453"/>
      <c r="AH916" s="453" t="s">
        <v>2322</v>
      </c>
      <c r="AI916" s="452">
        <v>43215</v>
      </c>
      <c r="AJ916" s="114">
        <v>151</v>
      </c>
      <c r="AK916" s="435">
        <v>43171</v>
      </c>
      <c r="AL916" s="114">
        <v>115</v>
      </c>
      <c r="AM916" s="114">
        <v>68</v>
      </c>
      <c r="AN916" s="442" t="str">
        <f>CHOOSE(MATCH(AM:AM,{0,1,100,800000000}),"VACIO","100 y -","100 y +","")</f>
        <v>100 y -</v>
      </c>
      <c r="AO916" s="114">
        <v>34</v>
      </c>
      <c r="AP916" s="114">
        <v>67</v>
      </c>
      <c r="AQ916" s="114">
        <v>6.6</v>
      </c>
      <c r="AR916" s="442" t="str">
        <f>CHOOSE(MATCH(AQ:AQ,{0,1,7,8,9,12,30}),"VACIO","7 y -","7-8","8-9","9-12","12 y +","")</f>
        <v>7 y -</v>
      </c>
      <c r="AS916" s="114">
        <v>500</v>
      </c>
      <c r="AT916" s="442" t="str">
        <f>CHOOSE(MATCH(AS:AS,{0,0.1,30,80000000}),"VACIO","30 y -","30 y +")</f>
        <v>30 y +</v>
      </c>
      <c r="AU916" s="114">
        <v>1.1</v>
      </c>
      <c r="AV916" s="114"/>
      <c r="AW916" s="442" t="str">
        <f>CHOOSE(MATCH(AV:AV,{0,0.1,30,80000000}),"VACIO","30 y -","30 y +")</f>
        <v>VACIO</v>
      </c>
      <c r="AX916" s="114">
        <v>63</v>
      </c>
      <c r="AY916" s="442" t="str">
        <f ca="1">CHOOSE(MATCH(AX:AX,{0,1,15,30,45,60,80000000}),"VACIO","15 y -","15-29","30-44","45-59","60 y +","")</f>
        <v>60 y +</v>
      </c>
      <c r="AZ916" s="114" t="s">
        <v>155</v>
      </c>
      <c r="BA916" s="435">
        <v>42795</v>
      </c>
      <c r="BB916" s="441" t="str">
        <f ca="1" t="shared" si="93"/>
        <v>No Vigente</v>
      </c>
      <c r="BC916" s="114" t="s">
        <v>77</v>
      </c>
      <c r="BD916" s="435">
        <v>43656</v>
      </c>
      <c r="BE916" s="435">
        <v>43922</v>
      </c>
      <c r="BF916" s="251" t="str">
        <f ca="1" t="shared" si="95"/>
        <v>activo</v>
      </c>
      <c r="BG916" s="48"/>
    </row>
    <row r="917" s="27" customFormat="1" spans="1:59">
      <c r="A917" s="434" t="s">
        <v>2323</v>
      </c>
      <c r="B917" s="114" t="s">
        <v>2324</v>
      </c>
      <c r="C917" s="114">
        <v>944</v>
      </c>
      <c r="D917" s="435">
        <v>21731</v>
      </c>
      <c r="E917" s="439">
        <f ca="1" t="shared" si="94"/>
        <v>43990</v>
      </c>
      <c r="F917" s="440">
        <f ca="1" t="shared" si="90"/>
        <v>22259</v>
      </c>
      <c r="G917" s="441">
        <f ca="1" t="shared" si="96"/>
        <v>60</v>
      </c>
      <c r="H91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17" s="443">
        <v>2</v>
      </c>
      <c r="J917" s="435">
        <v>40793</v>
      </c>
      <c r="K917" s="114" t="s">
        <v>101</v>
      </c>
      <c r="L917" s="94" t="s">
        <v>70</v>
      </c>
      <c r="M917" s="114"/>
      <c r="N917" s="114" t="s">
        <v>62</v>
      </c>
      <c r="O917" s="114" t="s">
        <v>62</v>
      </c>
      <c r="P917" s="7" t="s">
        <v>63</v>
      </c>
      <c r="Q917" s="7" t="s">
        <v>63</v>
      </c>
      <c r="R917" s="114">
        <v>58</v>
      </c>
      <c r="S917" s="114">
        <v>77.5</v>
      </c>
      <c r="T917" s="443" t="s">
        <v>85</v>
      </c>
      <c r="U917" s="114">
        <v>172</v>
      </c>
      <c r="V917" s="442" t="str">
        <f>CHOOSE(MATCH(U:U,{0,1,140,150,160,800000000}),"VACIO","140 y -","140-150","150-160","&gt;160","")</f>
        <v>&gt;160</v>
      </c>
      <c r="W917" s="114">
        <v>90</v>
      </c>
      <c r="X917" s="442" t="str">
        <f>CHOOSE(MATCH(W:W,{0,1,90,120,800000000}),"VACIO","90 y -","90-120","&gt;120","")</f>
        <v>90-120</v>
      </c>
      <c r="Y917" s="114" t="s">
        <v>65</v>
      </c>
      <c r="Z917" s="114" t="s">
        <v>63</v>
      </c>
      <c r="AA917" s="114" t="s">
        <v>65</v>
      </c>
      <c r="AB917" s="114" t="s">
        <v>63</v>
      </c>
      <c r="AC917" s="114" t="s">
        <v>66</v>
      </c>
      <c r="AD917" s="114" t="s">
        <v>73</v>
      </c>
      <c r="AE917" s="452">
        <v>43838</v>
      </c>
      <c r="AF917" s="454" t="s">
        <v>355</v>
      </c>
      <c r="AG917" s="453" t="s">
        <v>62</v>
      </c>
      <c r="AH917" s="454"/>
      <c r="AI917" s="454"/>
      <c r="AJ917" s="114">
        <v>206</v>
      </c>
      <c r="AK917" s="435">
        <v>43632</v>
      </c>
      <c r="AL917" s="114">
        <v>138</v>
      </c>
      <c r="AM917" s="114">
        <v>78</v>
      </c>
      <c r="AN917" s="442" t="str">
        <f>CHOOSE(MATCH(AM:AM,{0,1,100,800000000}),"VACIO","100 y -","100 y +","")</f>
        <v>100 y -</v>
      </c>
      <c r="AO917" s="114">
        <v>32</v>
      </c>
      <c r="AP917" s="114">
        <v>142</v>
      </c>
      <c r="AQ917" s="114">
        <v>9.5</v>
      </c>
      <c r="AR917" s="442" t="str">
        <f>CHOOSE(MATCH(AQ:AQ,{0,1,7,8,9,12,30}),"VACIO","7 y -","7-8","8-9","9-12","12 y +","")</f>
        <v>9-12</v>
      </c>
      <c r="AS917" s="114">
        <v>500</v>
      </c>
      <c r="AT917" s="442" t="str">
        <f>CHOOSE(MATCH(AS:AS,{0,0.1,30,80000000}),"VACIO","30 y -","30 y +")</f>
        <v>30 y +</v>
      </c>
      <c r="AU917" s="114">
        <v>1.1</v>
      </c>
      <c r="AV917" s="114"/>
      <c r="AW917" s="442" t="str">
        <f>CHOOSE(MATCH(AV:AV,{0,0.1,30,80000000}),"VACIO","30 y -","30 y +")</f>
        <v>VACIO</v>
      </c>
      <c r="AX917" s="114"/>
      <c r="AY917" s="442" t="str">
        <f ca="1">CHOOSE(MATCH(AX:AX,{0,1,15,30,45,60,80000000}),"VACIO","15 y -","15-29","30-44","45-59","60 y +","")</f>
        <v>VACIO</v>
      </c>
      <c r="AZ917" s="114" t="s">
        <v>155</v>
      </c>
      <c r="BA917" s="435">
        <v>42233</v>
      </c>
      <c r="BB917" s="441" t="str">
        <f ca="1" t="shared" si="93"/>
        <v>No Vigente</v>
      </c>
      <c r="BC917" s="114" t="s">
        <v>218</v>
      </c>
      <c r="BD917" s="435">
        <v>43838</v>
      </c>
      <c r="BE917" s="435">
        <v>44075</v>
      </c>
      <c r="BF917" s="251" t="str">
        <f ca="1" t="shared" si="95"/>
        <v>activo</v>
      </c>
      <c r="BG917" s="48"/>
    </row>
    <row r="918" s="27" customFormat="1" spans="1:59">
      <c r="A918" s="434" t="s">
        <v>2325</v>
      </c>
      <c r="B918" s="114" t="s">
        <v>2326</v>
      </c>
      <c r="C918" s="114">
        <v>5360</v>
      </c>
      <c r="D918" s="435">
        <v>16871</v>
      </c>
      <c r="E918" s="439">
        <f ca="1" t="shared" si="94"/>
        <v>43990</v>
      </c>
      <c r="F918" s="440">
        <f ca="1" t="shared" si="90"/>
        <v>27119</v>
      </c>
      <c r="G918" s="441">
        <f ca="1" t="shared" si="96"/>
        <v>74</v>
      </c>
      <c r="H91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18" s="443">
        <v>2</v>
      </c>
      <c r="J918" s="435">
        <v>39562</v>
      </c>
      <c r="K918" s="114" t="s">
        <v>59</v>
      </c>
      <c r="L918" s="94" t="s">
        <v>102</v>
      </c>
      <c r="M918" s="114" t="s">
        <v>1853</v>
      </c>
      <c r="N918" s="114" t="s">
        <v>62</v>
      </c>
      <c r="O918" s="114" t="s">
        <v>62</v>
      </c>
      <c r="P918" s="7" t="s">
        <v>63</v>
      </c>
      <c r="Q918" s="7" t="s">
        <v>63</v>
      </c>
      <c r="R918" s="114">
        <v>64.7</v>
      </c>
      <c r="S918" s="114">
        <v>54</v>
      </c>
      <c r="T918" s="443" t="s">
        <v>71</v>
      </c>
      <c r="U918" s="114">
        <v>140</v>
      </c>
      <c r="V918" s="442" t="str">
        <f>CHOOSE(MATCH(U:U,{0,1,140,150,160,800000000}),"VACIO","140 y -","140-150","150-160","&gt;160","")</f>
        <v>140-150</v>
      </c>
      <c r="W918" s="114">
        <v>70</v>
      </c>
      <c r="X918" s="442" t="str">
        <f>CHOOSE(MATCH(W:W,{0,1,90,120,800000000}),"VACIO","90 y -","90-120","&gt;120","")</f>
        <v>90 y -</v>
      </c>
      <c r="Y918" s="114" t="s">
        <v>63</v>
      </c>
      <c r="Z918" s="114" t="s">
        <v>63</v>
      </c>
      <c r="AA918" s="114" t="s">
        <v>65</v>
      </c>
      <c r="AB918" s="114" t="s">
        <v>63</v>
      </c>
      <c r="AC918" s="114" t="s">
        <v>66</v>
      </c>
      <c r="AD918" s="114" t="s">
        <v>73</v>
      </c>
      <c r="AE918" s="452">
        <v>43495</v>
      </c>
      <c r="AF918" s="453" t="s">
        <v>73</v>
      </c>
      <c r="AG918" s="453"/>
      <c r="AH918" s="453" t="s">
        <v>2322</v>
      </c>
      <c r="AI918" s="452">
        <v>43851</v>
      </c>
      <c r="AJ918" s="114">
        <v>179</v>
      </c>
      <c r="AK918" s="435">
        <v>43633</v>
      </c>
      <c r="AL918" s="114">
        <v>159</v>
      </c>
      <c r="AM918" s="114">
        <v>91</v>
      </c>
      <c r="AN918" s="442" t="str">
        <f>CHOOSE(MATCH(AM:AM,{0,1,100,800000000}),"VACIO","100 y -","100 y +","")</f>
        <v>100 y -</v>
      </c>
      <c r="AO918" s="114">
        <v>24</v>
      </c>
      <c r="AP918" s="114">
        <v>220</v>
      </c>
      <c r="AQ918" s="114">
        <v>7</v>
      </c>
      <c r="AR918" s="442" t="str">
        <f>CHOOSE(MATCH(AQ:AQ,{0,1,7,8,9,12,30}),"VACIO","7 y -","7-8","8-9","9-12","12 y +","")</f>
        <v>7-8</v>
      </c>
      <c r="AS918" s="114">
        <v>10</v>
      </c>
      <c r="AT918" s="442" t="str">
        <f>CHOOSE(MATCH(AS:AS,{0,0.1,30,80000000}),"VACIO","30 y -","30 y +")</f>
        <v>30 y -</v>
      </c>
      <c r="AU918" s="114">
        <v>0.9</v>
      </c>
      <c r="AV918" s="114"/>
      <c r="AW918" s="442" t="str">
        <f>CHOOSE(MATCH(AV:AV,{0;0.1;30;80000000}),"VACIO","30 y -","30 y +")</f>
        <v>VACIO</v>
      </c>
      <c r="AX918" s="114">
        <v>73.5</v>
      </c>
      <c r="AY918" s="442" t="str">
        <f ca="1">CHOOSE(MATCH(AX:AX,{0,1,15,30,45,60,80000000}),"VACIO","15 y -","15-29","30-44","45-59","60 y +","")</f>
        <v>60 y +</v>
      </c>
      <c r="AZ918" s="114"/>
      <c r="BA918" s="114"/>
      <c r="BB918" s="441" t="str">
        <f ca="1" t="shared" si="93"/>
        <v>No Vigente</v>
      </c>
      <c r="BC918" s="114"/>
      <c r="BD918" s="435">
        <v>43738</v>
      </c>
      <c r="BE918" s="435">
        <v>43952</v>
      </c>
      <c r="BF918" s="251" t="str">
        <f ca="1" t="shared" si="95"/>
        <v>activo</v>
      </c>
      <c r="BG918" s="48"/>
    </row>
    <row r="919" s="27" customFormat="1" spans="1:59">
      <c r="A919" s="434" t="s">
        <v>2327</v>
      </c>
      <c r="B919" s="114" t="s">
        <v>2328</v>
      </c>
      <c r="C919" s="114">
        <v>5459</v>
      </c>
      <c r="D919" s="435">
        <v>23116</v>
      </c>
      <c r="E919" s="439">
        <f ca="1" t="shared" si="94"/>
        <v>43990</v>
      </c>
      <c r="F919" s="440">
        <f ca="1" t="shared" si="90"/>
        <v>20874</v>
      </c>
      <c r="G919" s="441">
        <f ca="1" t="shared" si="96"/>
        <v>57</v>
      </c>
      <c r="H919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19" s="443">
        <v>2</v>
      </c>
      <c r="J919" s="435">
        <v>43290</v>
      </c>
      <c r="K919" s="114" t="s">
        <v>59</v>
      </c>
      <c r="L919" s="94" t="s">
        <v>70</v>
      </c>
      <c r="M919" s="114" t="s">
        <v>2329</v>
      </c>
      <c r="N919" s="114" t="s">
        <v>62</v>
      </c>
      <c r="O919" s="114" t="s">
        <v>89</v>
      </c>
      <c r="P919" s="7" t="s">
        <v>63</v>
      </c>
      <c r="Q919" s="7" t="s">
        <v>63</v>
      </c>
      <c r="R919" s="114">
        <v>72</v>
      </c>
      <c r="S919" s="114">
        <v>73.7</v>
      </c>
      <c r="T919" s="443" t="s">
        <v>64</v>
      </c>
      <c r="U919" s="114">
        <v>128</v>
      </c>
      <c r="V919" s="442" t="str">
        <f>CHOOSE(MATCH(U:U,{0,1,140,150,160,800000000}),"VACIO","140 y -","140-150","150-160","&gt;160","")</f>
        <v>140 y -</v>
      </c>
      <c r="W919" s="114">
        <v>80</v>
      </c>
      <c r="X919" s="442" t="str">
        <f>CHOOSE(MATCH(W:W,{0,1,90,120,800000000}),"VACIO","90 y -","90-120","&gt;120","")</f>
        <v>90 y -</v>
      </c>
      <c r="Y919" s="114" t="s">
        <v>63</v>
      </c>
      <c r="Z919" s="114" t="s">
        <v>63</v>
      </c>
      <c r="AA919" s="114" t="s">
        <v>63</v>
      </c>
      <c r="AB919" s="114" t="s">
        <v>65</v>
      </c>
      <c r="AC919" s="114" t="s">
        <v>72</v>
      </c>
      <c r="AD919" s="114" t="s">
        <v>73</v>
      </c>
      <c r="AE919" s="452">
        <v>43668</v>
      </c>
      <c r="AF919" s="453" t="s">
        <v>74</v>
      </c>
      <c r="AG919" s="453"/>
      <c r="AH919" s="454"/>
      <c r="AI919" s="454"/>
      <c r="AJ919" s="114">
        <v>97</v>
      </c>
      <c r="AK919" s="435">
        <v>43888</v>
      </c>
      <c r="AL919" s="114">
        <v>163</v>
      </c>
      <c r="AM919" s="114">
        <v>75</v>
      </c>
      <c r="AN919" s="442" t="str">
        <f>CHOOSE(MATCH(AM:AM,{0,1,100,800000000}),"VACIO","100 y -","100 y +","")</f>
        <v>100 y -</v>
      </c>
      <c r="AO919" s="114">
        <v>67</v>
      </c>
      <c r="AP919" s="114">
        <v>105</v>
      </c>
      <c r="AQ919" s="114">
        <v>6.1</v>
      </c>
      <c r="AR919" s="442" t="str">
        <f>CHOOSE(MATCH(AQ:AQ,{0,1,7,8,9,12,30}),"VACIO","7 y -","7-8","8-9","9-12","12 y +","")</f>
        <v>7 y -</v>
      </c>
      <c r="AS919" s="114">
        <v>58</v>
      </c>
      <c r="AT919" s="442" t="str">
        <f>CHOOSE(MATCH(AS:AS,{0,0.1,30,80000000}),"VACIO","30 y -","30 y +")</f>
        <v>30 y +</v>
      </c>
      <c r="AU919" s="114">
        <v>0.5</v>
      </c>
      <c r="AV919" s="114"/>
      <c r="AW919" s="442" t="str">
        <f>CHOOSE(MATCH(AV:AV,{0,0.1,30,80000000}),"VACIO","30 y -","30 y +")</f>
        <v>VACIO</v>
      </c>
      <c r="AX919" s="114">
        <v>108</v>
      </c>
      <c r="AY919" s="442" t="str">
        <f ca="1">CHOOSE(MATCH(AX:AX,{0,1,15,30,45,60,80000000}),"VACIO","15 y -","15-29","30-44","45-59","60 y +","")</f>
        <v>60 y +</v>
      </c>
      <c r="AZ919" s="114"/>
      <c r="BA919" s="114"/>
      <c r="BB919" s="441" t="str">
        <f ca="1" t="shared" si="93"/>
        <v>No Vigente</v>
      </c>
      <c r="BC919" s="114"/>
      <c r="BD919" s="435">
        <v>43896</v>
      </c>
      <c r="BE919" s="435">
        <v>44136</v>
      </c>
      <c r="BF919" s="251" t="str">
        <f ca="1" t="shared" si="95"/>
        <v>activo</v>
      </c>
      <c r="BG919" s="48"/>
    </row>
    <row r="920" s="27" customFormat="1" spans="1:59">
      <c r="A920" s="434" t="s">
        <v>2330</v>
      </c>
      <c r="B920" s="114" t="s">
        <v>2331</v>
      </c>
      <c r="C920" s="114">
        <v>6266</v>
      </c>
      <c r="D920" s="435">
        <v>22126</v>
      </c>
      <c r="E920" s="439">
        <f ca="1" t="shared" si="94"/>
        <v>43990</v>
      </c>
      <c r="F920" s="440">
        <f ca="1" t="shared" si="90"/>
        <v>21864</v>
      </c>
      <c r="G920" s="441">
        <f ca="1" t="shared" si="96"/>
        <v>59</v>
      </c>
      <c r="H920" s="44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920" s="443">
        <v>2</v>
      </c>
      <c r="J920" s="435">
        <v>41599</v>
      </c>
      <c r="K920" s="114" t="s">
        <v>59</v>
      </c>
      <c r="L920" s="94" t="s">
        <v>102</v>
      </c>
      <c r="M920" s="114"/>
      <c r="N920" s="114" t="s">
        <v>62</v>
      </c>
      <c r="O920" s="114" t="s">
        <v>62</v>
      </c>
      <c r="P920" s="7" t="s">
        <v>63</v>
      </c>
      <c r="Q920" s="7" t="s">
        <v>63</v>
      </c>
      <c r="R920" s="114">
        <v>81</v>
      </c>
      <c r="S920" s="114">
        <v>83</v>
      </c>
      <c r="T920" s="443" t="s">
        <v>64</v>
      </c>
      <c r="U920" s="114">
        <v>122</v>
      </c>
      <c r="V920" s="442" t="str">
        <f>CHOOSE(MATCH(U:U,{0,1,140,150,160,800000000}),"VACIO","140 y -","140-150","150-160","&gt;160","")</f>
        <v>140 y -</v>
      </c>
      <c r="W920" s="114">
        <v>74</v>
      </c>
      <c r="X920" s="442" t="str">
        <f>CHOOSE(MATCH(W:W,{0,1,90,120,800000000}),"VACIO","90 y -","90-120","&gt;120","")</f>
        <v>90 y -</v>
      </c>
      <c r="Y920" s="114" t="s">
        <v>63</v>
      </c>
      <c r="Z920" s="114" t="s">
        <v>65</v>
      </c>
      <c r="AA920" s="114" t="s">
        <v>65</v>
      </c>
      <c r="AB920" s="114" t="s">
        <v>63</v>
      </c>
      <c r="AC920" s="114" t="s">
        <v>66</v>
      </c>
      <c r="AD920" s="114" t="s">
        <v>73</v>
      </c>
      <c r="AE920" s="452">
        <v>43223</v>
      </c>
      <c r="AF920" s="453" t="s">
        <v>74</v>
      </c>
      <c r="AG920" s="453"/>
      <c r="AH920" s="454"/>
      <c r="AI920" s="454"/>
      <c r="AJ920" s="114">
        <v>126</v>
      </c>
      <c r="AK920" s="435">
        <v>43633</v>
      </c>
      <c r="AL920" s="114">
        <v>162</v>
      </c>
      <c r="AM920" s="114">
        <v>85</v>
      </c>
      <c r="AN920" s="442" t="str">
        <f>CHOOSE(MATCH(AM:AM,{0,1,100,800000000}),"VACIO","100 y -","100 y +","")</f>
        <v>100 y -</v>
      </c>
      <c r="AO920" s="114">
        <v>48</v>
      </c>
      <c r="AP920" s="114">
        <v>144</v>
      </c>
      <c r="AQ920" s="114">
        <v>6.2</v>
      </c>
      <c r="AR920" s="442" t="str">
        <f>CHOOSE(MATCH(AQ:AQ,{0,1,7,8,9,12,30}),"VACIO","7 y -","7-8","8-9","9-12","12 y +","")</f>
        <v>7 y -</v>
      </c>
      <c r="AS920" s="114">
        <v>1</v>
      </c>
      <c r="AT920" s="442" t="str">
        <f>CHOOSE(MATCH(AS:AS,{0,0.1,30,80000000}),"VACIO","30 y -","30 y +")</f>
        <v>30 y -</v>
      </c>
      <c r="AU920" s="114">
        <v>1</v>
      </c>
      <c r="AV920" s="114"/>
      <c r="AW920" s="442" t="str">
        <f>CHOOSE(MATCH(AV:AV,{0,0.1,30,80000000}),"VACIO","30 y -","30 y +")</f>
        <v>VACIO</v>
      </c>
      <c r="AX920" s="114">
        <v>81.5</v>
      </c>
      <c r="AY920" s="442" t="str">
        <f ca="1">CHOOSE(MATCH(AX:AX,{0,1,15,30,45,60,80000000}),"VACIO","15 y -","15-29","30-44","45-59","60 y +","")</f>
        <v>60 y +</v>
      </c>
      <c r="AZ920" s="114" t="s">
        <v>76</v>
      </c>
      <c r="BA920" s="471">
        <v>42309</v>
      </c>
      <c r="BB920" s="441" t="str">
        <f ca="1" t="shared" si="93"/>
        <v>No Vigente</v>
      </c>
      <c r="BC920" s="114" t="s">
        <v>77</v>
      </c>
      <c r="BD920" s="435">
        <v>43731</v>
      </c>
      <c r="BE920" s="435">
        <v>43862</v>
      </c>
      <c r="BF920" s="251" t="str">
        <f ca="1" t="shared" si="95"/>
        <v>activo</v>
      </c>
      <c r="BG920" s="48"/>
    </row>
    <row r="921" s="27" customFormat="1" spans="1:59">
      <c r="A921" s="434" t="s">
        <v>2332</v>
      </c>
      <c r="B921" s="114" t="s">
        <v>2333</v>
      </c>
      <c r="C921" s="114">
        <v>1249</v>
      </c>
      <c r="D921" s="435">
        <v>11565</v>
      </c>
      <c r="E921" s="439">
        <f ca="1" t="shared" si="94"/>
        <v>43990</v>
      </c>
      <c r="F921" s="440">
        <f ca="1" t="shared" si="90"/>
        <v>32425</v>
      </c>
      <c r="G921" s="441">
        <f ca="1" t="shared" si="96"/>
        <v>88</v>
      </c>
      <c r="H92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21" s="443">
        <v>2</v>
      </c>
      <c r="J921" s="435">
        <v>41465</v>
      </c>
      <c r="K921" s="114" t="s">
        <v>59</v>
      </c>
      <c r="L921" s="94" t="s">
        <v>102</v>
      </c>
      <c r="M921" s="114" t="s">
        <v>174</v>
      </c>
      <c r="N921" s="114" t="s">
        <v>62</v>
      </c>
      <c r="O921" s="114" t="s">
        <v>62</v>
      </c>
      <c r="P921" s="7" t="s">
        <v>63</v>
      </c>
      <c r="Q921" s="7" t="s">
        <v>63</v>
      </c>
      <c r="R921" s="114">
        <v>53.5</v>
      </c>
      <c r="S921" s="114">
        <v>50</v>
      </c>
      <c r="T921" s="443" t="s">
        <v>71</v>
      </c>
      <c r="U921" s="114">
        <v>120</v>
      </c>
      <c r="V921" s="442" t="str">
        <f>CHOOSE(MATCH(U:U,{0,1,140,150,160,800000000}),"VACIO","140 y -","140-150","150-160","&gt;160","")</f>
        <v>140 y -</v>
      </c>
      <c r="W921" s="114">
        <v>80</v>
      </c>
      <c r="X921" s="442" t="str">
        <f>CHOOSE(MATCH(W:W,{0,1,90,120,800000000}),"VACIO","90 y -","90-120","&gt;120","")</f>
        <v>90 y -</v>
      </c>
      <c r="Y921" s="114" t="s">
        <v>63</v>
      </c>
      <c r="Z921" s="114" t="s">
        <v>63</v>
      </c>
      <c r="AA921" s="114" t="s">
        <v>65</v>
      </c>
      <c r="AB921" s="114" t="s">
        <v>63</v>
      </c>
      <c r="AC921" s="114" t="s">
        <v>72</v>
      </c>
      <c r="AD921" s="114" t="s">
        <v>73</v>
      </c>
      <c r="AE921" s="452">
        <v>43546</v>
      </c>
      <c r="AF921" s="453" t="s">
        <v>74</v>
      </c>
      <c r="AG921" s="453"/>
      <c r="AH921" s="453" t="s">
        <v>2322</v>
      </c>
      <c r="AI921" s="452">
        <v>43614</v>
      </c>
      <c r="AJ921" s="114">
        <v>112</v>
      </c>
      <c r="AK921" s="435">
        <v>43636</v>
      </c>
      <c r="AL921" s="114">
        <v>197</v>
      </c>
      <c r="AM921" s="114">
        <v>115</v>
      </c>
      <c r="AN921" s="442" t="str">
        <f>CHOOSE(MATCH(AM:AM,{0,1,100,800000000}),"VACIO","100 y -","100 y +","")</f>
        <v>100 y +</v>
      </c>
      <c r="AO921" s="114" t="s">
        <v>2334</v>
      </c>
      <c r="AP921" s="114">
        <v>96</v>
      </c>
      <c r="AQ921" s="114">
        <v>6.6</v>
      </c>
      <c r="AR921" s="442" t="str">
        <f>CHOOSE(MATCH(AQ:AQ,{0,1,7,8,9,12,30}),"VACIO","7 y -","7-8","8-9","9-12","12 y +","")</f>
        <v>7 y -</v>
      </c>
      <c r="AS921" s="114">
        <v>1</v>
      </c>
      <c r="AT921" s="442" t="str">
        <f>CHOOSE(MATCH(AS:AS,{0,0.1,30,80000000}),"VACIO","30 y -","30 y +")</f>
        <v>30 y -</v>
      </c>
      <c r="AU921" s="114">
        <v>0.9</v>
      </c>
      <c r="AV921" s="114"/>
      <c r="AW921" s="442" t="str">
        <f>CHOOSE(MATCH(AV:AV,{0,0.1,30,80000000}),"VACIO","30 y -","30 y +")</f>
        <v>VACIO</v>
      </c>
      <c r="AX921" s="114">
        <v>66</v>
      </c>
      <c r="AY921" s="442" t="str">
        <f ca="1">CHOOSE(MATCH(AX:AX,{0,1,15,30,45,60,80000000}),"VACIO","15 y -","15-29","30-44","45-59","60 y +","")</f>
        <v>60 y +</v>
      </c>
      <c r="AZ921" s="114"/>
      <c r="BA921" s="435">
        <v>43174</v>
      </c>
      <c r="BB921" s="441" t="str">
        <f ca="1" t="shared" si="93"/>
        <v>No Vigente</v>
      </c>
      <c r="BC921" s="114" t="s">
        <v>77</v>
      </c>
      <c r="BD921" s="435">
        <v>43712</v>
      </c>
      <c r="BE921" s="435">
        <v>43891</v>
      </c>
      <c r="BF921" s="251" t="str">
        <f ca="1" t="shared" si="95"/>
        <v>activo</v>
      </c>
      <c r="BG921" s="48"/>
    </row>
    <row r="922" s="27" customFormat="1" spans="1:59">
      <c r="A922" s="434" t="s">
        <v>2335</v>
      </c>
      <c r="B922" s="114" t="s">
        <v>2336</v>
      </c>
      <c r="C922" s="114">
        <v>3636</v>
      </c>
      <c r="D922" s="435">
        <v>34997</v>
      </c>
      <c r="E922" s="439">
        <f ca="1" t="shared" si="94"/>
        <v>43990</v>
      </c>
      <c r="F922" s="440">
        <f ca="1" t="shared" si="90"/>
        <v>8993</v>
      </c>
      <c r="G922" s="441">
        <f ca="1" t="shared" si="96"/>
        <v>24</v>
      </c>
      <c r="H922" s="442" t="str">
        <f ca="1">CHOOSE(MATCH(F:F,{0;7305;9131;10957;12784;14610;16436;18262;20089;21915;23741;25567;27394;29220;41729}),"15-19","20-24","25-29","30-34","35-39","40-44","45-49","50-54","55-59","60-64","65-69","70-74","75-79","80 y +","")</f>
        <v>20-24</v>
      </c>
      <c r="I922" s="443">
        <v>2</v>
      </c>
      <c r="J922" s="435">
        <v>43818</v>
      </c>
      <c r="K922" s="114" t="s">
        <v>59</v>
      </c>
      <c r="L922" s="94" t="s">
        <v>60</v>
      </c>
      <c r="M922" s="114"/>
      <c r="N922" s="114" t="s">
        <v>62</v>
      </c>
      <c r="O922" s="114" t="s">
        <v>62</v>
      </c>
      <c r="P922" s="7" t="s">
        <v>63</v>
      </c>
      <c r="Q922" s="7" t="s">
        <v>63</v>
      </c>
      <c r="R922" s="114">
        <v>65</v>
      </c>
      <c r="S922" s="114">
        <v>62.4</v>
      </c>
      <c r="T922" s="443" t="s">
        <v>85</v>
      </c>
      <c r="U922" s="114">
        <v>142</v>
      </c>
      <c r="V922" s="442" t="str">
        <f>CHOOSE(MATCH(U:U,{0,1,140,150,160,800000000}),"VACIO","140 y -","140-150","150-160","&gt;160","")</f>
        <v>140-150</v>
      </c>
      <c r="W922" s="114">
        <v>96</v>
      </c>
      <c r="X922" s="442" t="str">
        <f>CHOOSE(MATCH(W:W,{0,1,90,120,800000000}),"VACIO","90 y -","90-120","&gt;120","")</f>
        <v>90-120</v>
      </c>
      <c r="Y922" s="114" t="s">
        <v>63</v>
      </c>
      <c r="Z922" s="114" t="s">
        <v>65</v>
      </c>
      <c r="AA922" s="114" t="s">
        <v>63</v>
      </c>
      <c r="AB922" s="114" t="s">
        <v>63</v>
      </c>
      <c r="AC922" s="114" t="s">
        <v>72</v>
      </c>
      <c r="AD922" s="114" t="s">
        <v>74</v>
      </c>
      <c r="AE922" s="454"/>
      <c r="AF922" s="454"/>
      <c r="AG922" s="454"/>
      <c r="AH922" s="454"/>
      <c r="AI922" s="454"/>
      <c r="AJ922" s="114"/>
      <c r="AK922" s="114"/>
      <c r="AL922" s="114"/>
      <c r="AM922" s="114"/>
      <c r="AN922" s="442" t="str">
        <f>CHOOSE(MATCH(AM:AM,{0,1,100,800000000}),"VACIO","100 y -","100 y +","")</f>
        <v>VACIO</v>
      </c>
      <c r="AO922" s="114"/>
      <c r="AP922" s="114"/>
      <c r="AQ922" s="114"/>
      <c r="AR922" s="442" t="str">
        <f>CHOOSE(MATCH(AQ:AQ,{0,1,7,8,9,12,30}),"VACIO","7 y -","7-8","8-9","9-12","12 y +","")</f>
        <v>VACIO</v>
      </c>
      <c r="AS922" s="114"/>
      <c r="AT922" s="442" t="str">
        <f>CHOOSE(MATCH(AS:AS,{0,0.1,30,80000000}),"VACIO","30 y -","30 y +")</f>
        <v>VACIO</v>
      </c>
      <c r="AU922" s="114"/>
      <c r="AV922" s="114"/>
      <c r="AW922" s="442" t="str">
        <f>CHOOSE(MATCH(AV:AV,{0,0.1,30,80000000}),"VACIO","30 y -","30 y +")</f>
        <v>VACIO</v>
      </c>
      <c r="AX922" s="114"/>
      <c r="AY922" s="442" t="str">
        <f ca="1">CHOOSE(MATCH(AX:AX,{0,1,15,30,45,60,80000000}),"VACIO","15 y -","15-29","30-44","45-59","60 y +","")</f>
        <v>VACIO</v>
      </c>
      <c r="AZ922" s="114"/>
      <c r="BA922" s="114"/>
      <c r="BB922" s="441" t="str">
        <f ca="1" t="shared" si="93"/>
        <v>No Vigente</v>
      </c>
      <c r="BC922" s="114"/>
      <c r="BD922" s="435">
        <v>43818</v>
      </c>
      <c r="BE922" s="435">
        <v>43862</v>
      </c>
      <c r="BF922" s="251" t="str">
        <f ca="1" t="shared" si="95"/>
        <v>activo</v>
      </c>
      <c r="BG922" s="48"/>
    </row>
    <row r="923" s="27" customFormat="1" spans="1:59">
      <c r="A923" s="434" t="s">
        <v>2337</v>
      </c>
      <c r="B923" s="114" t="s">
        <v>2338</v>
      </c>
      <c r="C923" s="114">
        <v>952</v>
      </c>
      <c r="D923" s="435">
        <v>26809</v>
      </c>
      <c r="E923" s="468">
        <f ca="1" t="shared" si="94"/>
        <v>43990</v>
      </c>
      <c r="F923" s="440">
        <f ca="1" t="shared" si="90"/>
        <v>17181</v>
      </c>
      <c r="G923" s="441">
        <f ca="1" t="shared" si="96"/>
        <v>47</v>
      </c>
      <c r="H923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923" s="443">
        <v>2</v>
      </c>
      <c r="J923" s="435">
        <v>41716</v>
      </c>
      <c r="K923" s="114" t="s">
        <v>101</v>
      </c>
      <c r="L923" s="94" t="s">
        <v>60</v>
      </c>
      <c r="M923" s="114"/>
      <c r="N923" s="114"/>
      <c r="O923" s="114"/>
      <c r="P923" s="7" t="s">
        <v>63</v>
      </c>
      <c r="Q923" s="7" t="s">
        <v>63</v>
      </c>
      <c r="R923" s="114">
        <v>75</v>
      </c>
      <c r="S923" s="114">
        <v>70</v>
      </c>
      <c r="T923" s="443" t="s">
        <v>85</v>
      </c>
      <c r="U923" s="114">
        <v>130</v>
      </c>
      <c r="V923" s="442" t="str">
        <f>CHOOSE(MATCH(U:U,{0,1,140,150,160,800000000}),"VACIO","140 y -","140-150","150-160","&gt;160","")</f>
        <v>140 y -</v>
      </c>
      <c r="W923" s="114">
        <v>80</v>
      </c>
      <c r="X923" s="442" t="str">
        <f>CHOOSE(MATCH(W:W,{0,1,90,120,800000000}),"VACIO","90 y -","90-120","&gt;120","")</f>
        <v>90 y -</v>
      </c>
      <c r="Y923" s="114" t="s">
        <v>63</v>
      </c>
      <c r="Z923" s="114" t="s">
        <v>63</v>
      </c>
      <c r="AA923" s="114" t="s">
        <v>65</v>
      </c>
      <c r="AB923" s="114" t="s">
        <v>63</v>
      </c>
      <c r="AC923" s="114" t="s">
        <v>66</v>
      </c>
      <c r="AD923" s="114" t="s">
        <v>74</v>
      </c>
      <c r="AE923" s="454"/>
      <c r="AF923" s="454"/>
      <c r="AG923" s="454"/>
      <c r="AH923" s="454"/>
      <c r="AI923" s="454"/>
      <c r="AJ923" s="114">
        <v>117</v>
      </c>
      <c r="AK923" s="435">
        <v>42802</v>
      </c>
      <c r="AL923" s="114">
        <v>223</v>
      </c>
      <c r="AM923" s="114">
        <v>138</v>
      </c>
      <c r="AN923" s="442" t="str">
        <f>CHOOSE(MATCH(AM:AM,{0;1;100;800000000}),"VACIO","100 y -","100 y +","")</f>
        <v>100 y +</v>
      </c>
      <c r="AO923" s="114">
        <v>47</v>
      </c>
      <c r="AP923" s="114">
        <v>192</v>
      </c>
      <c r="AQ923" s="114"/>
      <c r="AR923" s="442" t="str">
        <f>CHOOSE(MATCH(AQ:AQ,{0,1,7,8,9,12,30}),"VACIO","7 y -","7-8","8-9","9-12","12 y +","")</f>
        <v>VACIO</v>
      </c>
      <c r="AS923" s="114"/>
      <c r="AT923" s="442" t="str">
        <f>CHOOSE(MATCH(AS:AS,{0,0.1,30,80000000}),"VACIO","30 y -","30 y +")</f>
        <v>VACIO</v>
      </c>
      <c r="AU923" s="114">
        <v>0.7</v>
      </c>
      <c r="AV923" s="114"/>
      <c r="AW923" s="442" t="str">
        <f>CHOOSE(MATCH(AV:AV,{0,0.1,30,80000000}),"VACIO","30 y -","30 y +")</f>
        <v>VACIO</v>
      </c>
      <c r="AX923" s="114">
        <v>104</v>
      </c>
      <c r="AY923" s="442" t="str">
        <f ca="1">CHOOSE(MATCH(AX:AX,{0,1,15,30,45,60,80000000}),"VACIO","15 y -","15-29","30-44","45-59","60 y +","")</f>
        <v>60 y +</v>
      </c>
      <c r="AZ923" s="114"/>
      <c r="BA923" s="114"/>
      <c r="BB923" s="441" t="str">
        <f ca="1" t="shared" si="93"/>
        <v>No Vigente</v>
      </c>
      <c r="BC923" s="114"/>
      <c r="BD923" s="435">
        <v>42823</v>
      </c>
      <c r="BE923" s="435">
        <v>43891</v>
      </c>
      <c r="BF923" s="251" t="str">
        <f ca="1" t="shared" si="95"/>
        <v>activo</v>
      </c>
      <c r="BG923" s="48"/>
    </row>
    <row r="924" s="27" customFormat="1" spans="1:59">
      <c r="A924" s="434" t="s">
        <v>2339</v>
      </c>
      <c r="B924" s="114" t="s">
        <v>2340</v>
      </c>
      <c r="C924" s="114">
        <v>1077</v>
      </c>
      <c r="D924" s="435">
        <v>21003</v>
      </c>
      <c r="E924" s="439">
        <f ca="1" t="shared" si="94"/>
        <v>43990</v>
      </c>
      <c r="F924" s="440">
        <f ca="1" t="shared" si="90"/>
        <v>22987</v>
      </c>
      <c r="G924" s="441">
        <f ca="1" t="shared" si="96"/>
        <v>62</v>
      </c>
      <c r="H92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24" s="443">
        <v>2</v>
      </c>
      <c r="J924" s="435">
        <v>40461</v>
      </c>
      <c r="K924" s="114" t="s">
        <v>101</v>
      </c>
      <c r="L924" s="94" t="s">
        <v>102</v>
      </c>
      <c r="M924" s="114" t="s">
        <v>174</v>
      </c>
      <c r="N924" s="114" t="s">
        <v>62</v>
      </c>
      <c r="O924" s="114" t="s">
        <v>62</v>
      </c>
      <c r="P924" s="7" t="s">
        <v>65</v>
      </c>
      <c r="Q924" s="7" t="s">
        <v>65</v>
      </c>
      <c r="R924" s="114">
        <v>77</v>
      </c>
      <c r="S924" s="114">
        <v>72.5</v>
      </c>
      <c r="T924" s="443" t="s">
        <v>85</v>
      </c>
      <c r="U924" s="114">
        <v>130</v>
      </c>
      <c r="V924" s="442" t="str">
        <f>CHOOSE(MATCH(U:U,{0,1,140,150,160,800000000}),"VACIO","140 y -","140-150","150-160","&gt;160","")</f>
        <v>140 y -</v>
      </c>
      <c r="W924" s="114">
        <v>84</v>
      </c>
      <c r="X924" s="442" t="str">
        <f>CHOOSE(MATCH(W:W,{0,1,90,120,800000000}),"VACIO","90 y -","90-120","&gt;120","")</f>
        <v>90 y -</v>
      </c>
      <c r="Y924" s="114" t="s">
        <v>63</v>
      </c>
      <c r="Z924" s="114" t="s">
        <v>63</v>
      </c>
      <c r="AA924" s="114" t="s">
        <v>63</v>
      </c>
      <c r="AB924" s="114" t="s">
        <v>63</v>
      </c>
      <c r="AC924" s="114" t="s">
        <v>72</v>
      </c>
      <c r="AD924" s="114" t="s">
        <v>73</v>
      </c>
      <c r="AE924" s="452">
        <v>43713</v>
      </c>
      <c r="AF924" s="453" t="s">
        <v>73</v>
      </c>
      <c r="AG924" s="453"/>
      <c r="AH924" s="454"/>
      <c r="AI924" s="454"/>
      <c r="AJ924" s="114">
        <v>134</v>
      </c>
      <c r="AK924" s="435">
        <v>43713</v>
      </c>
      <c r="AL924" s="114">
        <v>184</v>
      </c>
      <c r="AM924" s="114">
        <v>27</v>
      </c>
      <c r="AN924" s="442" t="str">
        <f>CHOOSE(MATCH(AM:AM,{0,1,100,800000000}),"VACIO","100 y -","100 y +","")</f>
        <v>100 y -</v>
      </c>
      <c r="AO924" s="114">
        <v>78</v>
      </c>
      <c r="AP924" s="114">
        <v>120</v>
      </c>
      <c r="AQ924" s="114">
        <v>6.7</v>
      </c>
      <c r="AR924" s="442" t="str">
        <f>CHOOSE(MATCH(AQ:AQ,{0;1;7;8;9;12;30}),"VACIO","7 y -","7-8","8-9","9-12","12 y +","")</f>
        <v>7 y -</v>
      </c>
      <c r="AS924" s="114">
        <v>46</v>
      </c>
      <c r="AT924" s="442" t="str">
        <f>CHOOSE(MATCH(AS:AS,{0,0.1,30,80000000}),"VACIO","30 y -","30 y +")</f>
        <v>30 y +</v>
      </c>
      <c r="AU924" s="114">
        <v>1.1</v>
      </c>
      <c r="AV924" s="114"/>
      <c r="AW924" s="442" t="str">
        <f>CHOOSE(MATCH(AV:AV,{0,0.1,30,80000000}),"VACIO","30 y -","30 y +")</f>
        <v>VACIO</v>
      </c>
      <c r="AX924" s="114">
        <v>71</v>
      </c>
      <c r="AY924" s="442" t="str">
        <f ca="1">CHOOSE(MATCH(AX:AX,{0,1,15,30,45,60,80000000}),"VACIO","15 y -","15-29","30-44","45-59","60 y +","")</f>
        <v>60 y +</v>
      </c>
      <c r="AZ924" s="114"/>
      <c r="BA924" s="435">
        <v>42335</v>
      </c>
      <c r="BB924" s="441" t="str">
        <f ca="1" t="shared" si="93"/>
        <v>No Vigente</v>
      </c>
      <c r="BC924" s="114" t="s">
        <v>77</v>
      </c>
      <c r="BD924" s="435">
        <v>43844</v>
      </c>
      <c r="BE924" s="435">
        <v>43922</v>
      </c>
      <c r="BF924" s="251" t="str">
        <f ca="1" t="shared" si="95"/>
        <v>activo</v>
      </c>
      <c r="BG924" s="48"/>
    </row>
    <row r="925" s="27" customFormat="1" spans="1:59">
      <c r="A925" s="434" t="s">
        <v>2341</v>
      </c>
      <c r="B925" s="114" t="s">
        <v>2342</v>
      </c>
      <c r="C925" s="114">
        <v>5724</v>
      </c>
      <c r="D925" s="435">
        <v>22510</v>
      </c>
      <c r="E925" s="439">
        <f ca="1" t="shared" si="94"/>
        <v>43990</v>
      </c>
      <c r="F925" s="440">
        <f ca="1" t="shared" si="90"/>
        <v>21480</v>
      </c>
      <c r="G925" s="441">
        <f ca="1" t="shared" si="96"/>
        <v>58</v>
      </c>
      <c r="H925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25" s="443">
        <v>2</v>
      </c>
      <c r="J925" s="435">
        <v>40641</v>
      </c>
      <c r="K925" s="114" t="s">
        <v>101</v>
      </c>
      <c r="L925" s="94" t="s">
        <v>102</v>
      </c>
      <c r="M925" s="114" t="s">
        <v>174</v>
      </c>
      <c r="N925" s="114" t="s">
        <v>62</v>
      </c>
      <c r="O925" s="114" t="s">
        <v>62</v>
      </c>
      <c r="P925" s="7" t="s">
        <v>63</v>
      </c>
      <c r="Q925" s="7" t="s">
        <v>63</v>
      </c>
      <c r="R925" s="114">
        <v>93</v>
      </c>
      <c r="S925" s="114">
        <v>82</v>
      </c>
      <c r="T925" s="443" t="s">
        <v>64</v>
      </c>
      <c r="U925" s="114">
        <v>160</v>
      </c>
      <c r="V925" s="442" t="str">
        <f>CHOOSE(MATCH(U:U,{0,1,140,150,160,800000000}),"VACIO","140 y -","140-150","150-160","&gt;160","")</f>
        <v>&gt;160</v>
      </c>
      <c r="W925" s="114">
        <v>100</v>
      </c>
      <c r="X925" s="442" t="str">
        <f>CHOOSE(MATCH(W:W,{0,1,90,120,800000000}),"VACIO","90 y -","90-120","&gt;120","")</f>
        <v>90-120</v>
      </c>
      <c r="Y925" s="114" t="s">
        <v>63</v>
      </c>
      <c r="Z925" s="114" t="s">
        <v>65</v>
      </c>
      <c r="AA925" s="114" t="s">
        <v>65</v>
      </c>
      <c r="AB925" s="114" t="s">
        <v>63</v>
      </c>
      <c r="AC925" s="114" t="s">
        <v>72</v>
      </c>
      <c r="AD925" s="114" t="s">
        <v>73</v>
      </c>
      <c r="AE925" s="452">
        <v>43619</v>
      </c>
      <c r="AF925" s="453" t="s">
        <v>74</v>
      </c>
      <c r="AG925" s="453"/>
      <c r="AH925" s="454"/>
      <c r="AI925" s="454"/>
      <c r="AJ925" s="114">
        <v>222</v>
      </c>
      <c r="AK925" s="435">
        <v>43489</v>
      </c>
      <c r="AL925" s="114">
        <v>186</v>
      </c>
      <c r="AM925" s="114">
        <v>111</v>
      </c>
      <c r="AN925" s="442" t="str">
        <f>CHOOSE(MATCH(AM:AM,{0,1,100,800000000}),"VACIO","100 y -","100 y +","")</f>
        <v>100 y +</v>
      </c>
      <c r="AO925" s="114">
        <v>50</v>
      </c>
      <c r="AP925" s="114">
        <v>161</v>
      </c>
      <c r="AQ925" s="114">
        <v>11</v>
      </c>
      <c r="AR925" s="442" t="str">
        <f>CHOOSE(MATCH(AQ:AQ,{0,1,7,8,9,12,30}),"VACIO","7 y -","7-8","8-9","9-12","12 y +","")</f>
        <v>9-12</v>
      </c>
      <c r="AS925" s="114">
        <v>29</v>
      </c>
      <c r="AT925" s="442" t="str">
        <f>CHOOSE(MATCH(AS:AS,{0,0.1,30,80000000}),"VACIO","30 y -","30 y +")</f>
        <v>30 y -</v>
      </c>
      <c r="AU925" s="114">
        <v>0.8</v>
      </c>
      <c r="AV925" s="114"/>
      <c r="AW925" s="442" t="str">
        <f>CHOOSE(MATCH(AV:AV,{0,0.1,30,80000000}),"VACIO","30 y -","30 y +")</f>
        <v>VACIO</v>
      </c>
      <c r="AX925" s="114">
        <v>100</v>
      </c>
      <c r="AY925" s="442" t="str">
        <f ca="1">CHOOSE(MATCH(AX:AX,{0,1,15,30,45,60,80000000}),"VACIO","15 y -","15-29","30-44","45-59","60 y +","")</f>
        <v>60 y +</v>
      </c>
      <c r="AZ925" s="114" t="s">
        <v>155</v>
      </c>
      <c r="BA925" s="435">
        <v>42171</v>
      </c>
      <c r="BB925" s="441" t="str">
        <f ca="1" t="shared" si="93"/>
        <v>No Vigente</v>
      </c>
      <c r="BC925" s="114" t="s">
        <v>77</v>
      </c>
      <c r="BD925" s="435">
        <v>43658</v>
      </c>
      <c r="BE925" s="435">
        <v>43831</v>
      </c>
      <c r="BF925" s="251" t="str">
        <f ca="1" t="shared" si="95"/>
        <v>activo</v>
      </c>
      <c r="BG925" s="48"/>
    </row>
    <row r="926" s="27" customFormat="1" spans="1:59">
      <c r="A926" s="434" t="s">
        <v>2343</v>
      </c>
      <c r="B926" s="114" t="s">
        <v>2344</v>
      </c>
      <c r="C926" s="114">
        <v>5282</v>
      </c>
      <c r="D926" s="435">
        <v>15903</v>
      </c>
      <c r="E926" s="439">
        <f ca="1" t="shared" si="94"/>
        <v>43990</v>
      </c>
      <c r="F926" s="440">
        <f ca="1" t="shared" si="90"/>
        <v>28087</v>
      </c>
      <c r="G926" s="441">
        <f ca="1" t="shared" si="96"/>
        <v>76</v>
      </c>
      <c r="H92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26" s="443">
        <v>2</v>
      </c>
      <c r="J926" s="435">
        <v>40309</v>
      </c>
      <c r="K926" s="114" t="s">
        <v>59</v>
      </c>
      <c r="L926" s="94" t="s">
        <v>60</v>
      </c>
      <c r="M926" s="114"/>
      <c r="N926" s="114" t="s">
        <v>62</v>
      </c>
      <c r="O926" s="114" t="s">
        <v>62</v>
      </c>
      <c r="P926" s="7" t="s">
        <v>63</v>
      </c>
      <c r="Q926" s="7" t="s">
        <v>63</v>
      </c>
      <c r="R926" s="114">
        <v>85</v>
      </c>
      <c r="S926" s="114">
        <v>76.5</v>
      </c>
      <c r="T926" s="443" t="s">
        <v>64</v>
      </c>
      <c r="U926" s="114">
        <v>110</v>
      </c>
      <c r="V926" s="442" t="str">
        <f>CHOOSE(MATCH(U:U,{0,1,140,150,160,800000000}),"VACIO","140 y -","140-150","150-160","&gt;160","")</f>
        <v>140 y -</v>
      </c>
      <c r="W926" s="114">
        <v>70</v>
      </c>
      <c r="X926" s="442" t="str">
        <f>CHOOSE(MATCH(W:W,{0,1,90,120,800000000}),"VACIO","90 y -","90-120","&gt;120","")</f>
        <v>90 y -</v>
      </c>
      <c r="Y926" s="114" t="s">
        <v>63</v>
      </c>
      <c r="Z926" s="114" t="s">
        <v>65</v>
      </c>
      <c r="AA926" s="114" t="s">
        <v>63</v>
      </c>
      <c r="AB926" s="114" t="s">
        <v>65</v>
      </c>
      <c r="AC926" s="114" t="s">
        <v>72</v>
      </c>
      <c r="AD926" s="114" t="s">
        <v>74</v>
      </c>
      <c r="AE926" s="454"/>
      <c r="AF926" s="454"/>
      <c r="AG926" s="454"/>
      <c r="AH926" s="453" t="s">
        <v>2345</v>
      </c>
      <c r="AI926" s="452">
        <v>43202</v>
      </c>
      <c r="AJ926" s="114"/>
      <c r="AK926" s="114">
        <v>2017</v>
      </c>
      <c r="AL926" s="114"/>
      <c r="AM926" s="114"/>
      <c r="AN926" s="442" t="str">
        <f>CHOOSE(MATCH(AM:AM,{0,1,100,800000000}),"VACIO","100 y -","100 y +","")</f>
        <v>VACIO</v>
      </c>
      <c r="AO926" s="114"/>
      <c r="AP926" s="114"/>
      <c r="AQ926" s="114"/>
      <c r="AR926" s="442" t="str">
        <f>CHOOSE(MATCH(AQ:AQ,{0,1,7,8,9,12,30}),"VACIO","7 y -","7-8","8-9","9-12","12 y +","")</f>
        <v>VACIO</v>
      </c>
      <c r="AS926" s="114"/>
      <c r="AT926" s="442" t="str">
        <f>CHOOSE(MATCH(AS:AS,{0,0.1,30,80000000}),"VACIO","30 y -","30 y +")</f>
        <v>VACIO</v>
      </c>
      <c r="AU926" s="114"/>
      <c r="AV926" s="114"/>
      <c r="AW926" s="442" t="str">
        <f>CHOOSE(MATCH(AV:AV,{0,0.1,30,80000000}),"VACIO","30 y -","30 y +")</f>
        <v>VACIO</v>
      </c>
      <c r="AX926" s="114"/>
      <c r="AY926" s="442" t="str">
        <f ca="1">CHOOSE(MATCH(AX:AX,{0,1,15,30,45,60,80000000}),"VACIO","15 y -","15-29","30-44","45-59","60 y +","")</f>
        <v>VACIO</v>
      </c>
      <c r="AZ926" s="114"/>
      <c r="BA926" s="114"/>
      <c r="BB926" s="441" t="str">
        <f ca="1" t="shared" si="93"/>
        <v>No Vigente</v>
      </c>
      <c r="BC926" s="114"/>
      <c r="BD926" s="435">
        <v>43909</v>
      </c>
      <c r="BE926" s="435">
        <v>44013</v>
      </c>
      <c r="BF926" s="251" t="str">
        <f ca="1" t="shared" si="95"/>
        <v>activo</v>
      </c>
      <c r="BG926" s="48"/>
    </row>
    <row r="927" s="27" customFormat="1" spans="1:59">
      <c r="A927" s="434" t="s">
        <v>2346</v>
      </c>
      <c r="B927" s="114" t="s">
        <v>2347</v>
      </c>
      <c r="C927" s="114">
        <v>7553</v>
      </c>
      <c r="D927" s="435">
        <v>16509</v>
      </c>
      <c r="E927" s="469">
        <f ca="1" t="shared" si="94"/>
        <v>43990</v>
      </c>
      <c r="F927" s="440">
        <f ca="1" t="shared" si="90"/>
        <v>27481</v>
      </c>
      <c r="G927" s="441">
        <f ca="1" t="shared" si="96"/>
        <v>75</v>
      </c>
      <c r="H927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27" s="443">
        <v>2</v>
      </c>
      <c r="J927" s="435">
        <v>43659</v>
      </c>
      <c r="K927" s="114" t="s">
        <v>59</v>
      </c>
      <c r="L927" s="94" t="s">
        <v>102</v>
      </c>
      <c r="M927" s="114"/>
      <c r="N927" s="114" t="s">
        <v>62</v>
      </c>
      <c r="O927" s="114" t="s">
        <v>62</v>
      </c>
      <c r="P927" s="7" t="s">
        <v>63</v>
      </c>
      <c r="Q927" s="7" t="s">
        <v>63</v>
      </c>
      <c r="R927" s="114">
        <v>83</v>
      </c>
      <c r="S927" s="114">
        <v>86</v>
      </c>
      <c r="T927" s="443" t="s">
        <v>64</v>
      </c>
      <c r="U927" s="114">
        <v>136</v>
      </c>
      <c r="V927" s="473" t="str">
        <f>CHOOSE(MATCH(U:U,{0,1,140,150,160,800000000}),"VACIO","140 y -","140-150","150-160","&gt;160","")</f>
        <v>140 y -</v>
      </c>
      <c r="W927" s="114">
        <v>80</v>
      </c>
      <c r="X927" s="473" t="str">
        <f>CHOOSE(MATCH(W:W,{0;1;90;120;800000000}),"VACIO","90 y -","90-120","&gt;120","")</f>
        <v>90 y -</v>
      </c>
      <c r="Y927" s="114" t="s">
        <v>63</v>
      </c>
      <c r="Z927" s="114" t="s">
        <v>63</v>
      </c>
      <c r="AA927" s="114" t="s">
        <v>63</v>
      </c>
      <c r="AB927" s="114" t="s">
        <v>63</v>
      </c>
      <c r="AC927" s="114" t="s">
        <v>66</v>
      </c>
      <c r="AD927" s="114" t="s">
        <v>73</v>
      </c>
      <c r="AE927" s="452">
        <v>43700</v>
      </c>
      <c r="AF927" s="454" t="s">
        <v>74</v>
      </c>
      <c r="AG927" s="454" t="s">
        <v>62</v>
      </c>
      <c r="AH927" s="453" t="s">
        <v>2266</v>
      </c>
      <c r="AI927" s="452">
        <v>43592</v>
      </c>
      <c r="AJ927" s="114">
        <v>114</v>
      </c>
      <c r="AK927" s="435">
        <v>43812</v>
      </c>
      <c r="AL927" s="114">
        <v>180</v>
      </c>
      <c r="AM927" s="114">
        <v>109</v>
      </c>
      <c r="AN927" s="442" t="str">
        <f>CHOOSE(MATCH(AM:AM,{0,1,100,800000000}),"VACIO","100 y -","100 y +","")</f>
        <v>100 y +</v>
      </c>
      <c r="AO927" s="114">
        <v>42</v>
      </c>
      <c r="AP927" s="114">
        <v>141</v>
      </c>
      <c r="AQ927" s="114">
        <v>6.5</v>
      </c>
      <c r="AR927" s="442" t="str">
        <f>CHOOSE(MATCH(AQ:AQ,{0,1,7,8,9,12,30}),"VACIO","7 y -","7-8","8-9","9-12","12 y +","")</f>
        <v>7 y -</v>
      </c>
      <c r="AS927" s="114">
        <v>6</v>
      </c>
      <c r="AT927" s="442" t="str">
        <f>CHOOSE(MATCH(AS:AS,{0,0.1,30,80000000}),"VACIO","30 y -","30 y +")</f>
        <v>30 y -</v>
      </c>
      <c r="AU927" s="114">
        <v>0.8</v>
      </c>
      <c r="AV927" s="114">
        <v>4.9</v>
      </c>
      <c r="AW927" s="442" t="str">
        <f>CHOOSE(MATCH(AV:AV,{0,0.1,30,80000000}),"VACIO","30 y -","30 y +")</f>
        <v>30 y -</v>
      </c>
      <c r="AX927" s="114">
        <v>72</v>
      </c>
      <c r="AY927" s="442" t="str">
        <f ca="1">CHOOSE(MATCH(AX:AX,{0,1,15,30,45,60,80000000}),"VACIO","15 y -","15-29","30-44","45-59","60 y +","")</f>
        <v>60 y +</v>
      </c>
      <c r="AZ927" s="114"/>
      <c r="BA927" s="114"/>
      <c r="BB927" s="441" t="str">
        <f ca="1" t="shared" si="93"/>
        <v>No Vigente</v>
      </c>
      <c r="BC927" s="114"/>
      <c r="BD927" s="435">
        <v>43826</v>
      </c>
      <c r="BE927" s="435">
        <v>43983</v>
      </c>
      <c r="BF927" s="251" t="str">
        <f ca="1" t="shared" si="95"/>
        <v>activo</v>
      </c>
      <c r="BG927" s="48"/>
    </row>
    <row r="928" s="27" customFormat="1" spans="1:59">
      <c r="A928" s="434" t="s">
        <v>2348</v>
      </c>
      <c r="B928" s="114" t="s">
        <v>2349</v>
      </c>
      <c r="C928" s="114">
        <v>1387</v>
      </c>
      <c r="D928" s="435">
        <v>24357</v>
      </c>
      <c r="E928" s="439">
        <f ca="1" t="shared" si="94"/>
        <v>43990</v>
      </c>
      <c r="F928" s="440">
        <f ca="1" t="shared" si="90"/>
        <v>19633</v>
      </c>
      <c r="G928" s="441">
        <f ca="1" t="shared" si="96"/>
        <v>53</v>
      </c>
      <c r="H928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28" s="443">
        <v>2</v>
      </c>
      <c r="J928" s="435">
        <v>36222</v>
      </c>
      <c r="K928" s="114" t="s">
        <v>59</v>
      </c>
      <c r="L928" s="94" t="s">
        <v>60</v>
      </c>
      <c r="M928" s="114" t="s">
        <v>2272</v>
      </c>
      <c r="N928" s="114"/>
      <c r="O928" s="114"/>
      <c r="P928" s="7" t="s">
        <v>63</v>
      </c>
      <c r="Q928" s="7" t="s">
        <v>63</v>
      </c>
      <c r="R928" s="114">
        <v>81.5</v>
      </c>
      <c r="S928" s="114">
        <v>94</v>
      </c>
      <c r="T928" s="443" t="s">
        <v>64</v>
      </c>
      <c r="U928" s="114">
        <v>148</v>
      </c>
      <c r="V928" s="442" t="str">
        <f>CHOOSE(MATCH(U:U,{0,1,140,150,160,800000000}),"VACIO","140 y -","140-150","150-160","&gt;160","")</f>
        <v>140-150</v>
      </c>
      <c r="W928" s="114">
        <v>80</v>
      </c>
      <c r="X928" s="442" t="str">
        <f>CHOOSE(MATCH(W:W,{0,1,90,120,800000000}),"VACIO","90 y -","90-120","&gt;120","")</f>
        <v>90 y -</v>
      </c>
      <c r="Y928" s="114" t="s">
        <v>63</v>
      </c>
      <c r="Z928" s="114" t="s">
        <v>65</v>
      </c>
      <c r="AA928" s="114" t="s">
        <v>63</v>
      </c>
      <c r="AB928" s="114" t="s">
        <v>63</v>
      </c>
      <c r="AC928" s="114" t="s">
        <v>72</v>
      </c>
      <c r="AD928" s="114" t="s">
        <v>74</v>
      </c>
      <c r="AE928" s="454"/>
      <c r="AF928" s="454"/>
      <c r="AG928" s="454"/>
      <c r="AH928" s="454"/>
      <c r="AI928" s="454"/>
      <c r="AJ928" s="114">
        <v>98</v>
      </c>
      <c r="AK928" s="435">
        <v>43867</v>
      </c>
      <c r="AL928" s="114">
        <v>173</v>
      </c>
      <c r="AM928" s="114">
        <v>97</v>
      </c>
      <c r="AN928" s="442" t="str">
        <f>CHOOSE(MATCH(AM:AM,{0,1,100,800000000}),"VACIO","100 y -","100 y +","")</f>
        <v>100 y -</v>
      </c>
      <c r="AO928" s="114">
        <v>47</v>
      </c>
      <c r="AP928" s="114">
        <v>143</v>
      </c>
      <c r="AQ928" s="114"/>
      <c r="AR928" s="442" t="str">
        <f>CHOOSE(MATCH(AQ:AQ,{0,1,7,8,9,12,30}),"VACIO","7 y -","7-8","8-9","9-12","12 y +","")</f>
        <v>VACIO</v>
      </c>
      <c r="AS928" s="114"/>
      <c r="AT928" s="442" t="str">
        <f>CHOOSE(MATCH(AS:AS,{0,0.1,30,80000000}),"VACIO","30 y -","30 y +")</f>
        <v>VACIO</v>
      </c>
      <c r="AU928" s="114">
        <v>0.6</v>
      </c>
      <c r="AV928" s="114">
        <v>12</v>
      </c>
      <c r="AW928" s="442" t="str">
        <f>CHOOSE(MATCH(AV:AV,{0,0.1,30,80000000}),"VACIO","30 y -","30 y +")</f>
        <v>30 y -</v>
      </c>
      <c r="AX928" s="114">
        <v>94</v>
      </c>
      <c r="AY928" s="442" t="str">
        <f ca="1">CHOOSE(MATCH(AX:AX,{0;1;15;30;45;60;80000000}),"VACIO","15 y -","15-29","30-44","45-59","60 y +","")</f>
        <v>60 y +</v>
      </c>
      <c r="AZ928" s="114"/>
      <c r="BA928" s="114"/>
      <c r="BB928" s="441" t="str">
        <f ca="1" t="shared" si="93"/>
        <v>No Vigente</v>
      </c>
      <c r="BC928" s="114"/>
      <c r="BD928" s="435">
        <v>43889</v>
      </c>
      <c r="BE928" s="435">
        <v>44075</v>
      </c>
      <c r="BF928" s="251" t="str">
        <f ca="1" t="shared" si="95"/>
        <v>activo</v>
      </c>
      <c r="BG928" s="48"/>
    </row>
    <row r="929" s="27" customFormat="1" spans="1:59">
      <c r="A929" s="434" t="s">
        <v>2350</v>
      </c>
      <c r="B929" s="114" t="s">
        <v>2351</v>
      </c>
      <c r="C929" s="114">
        <v>6582</v>
      </c>
      <c r="D929" s="435">
        <v>16397</v>
      </c>
      <c r="E929" s="467">
        <f ca="1" t="shared" si="94"/>
        <v>43990</v>
      </c>
      <c r="F929" s="440">
        <f ca="1" t="shared" si="90"/>
        <v>27593</v>
      </c>
      <c r="G929" s="441">
        <f ca="1" t="shared" si="96"/>
        <v>75</v>
      </c>
      <c r="H929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929" s="443">
        <v>2</v>
      </c>
      <c r="J929" s="435">
        <v>41951</v>
      </c>
      <c r="K929" s="114" t="s">
        <v>59</v>
      </c>
      <c r="L929" s="94" t="s">
        <v>102</v>
      </c>
      <c r="M929" s="114"/>
      <c r="N929" s="114" t="s">
        <v>62</v>
      </c>
      <c r="O929" s="114" t="s">
        <v>62</v>
      </c>
      <c r="P929" s="7" t="s">
        <v>63</v>
      </c>
      <c r="Q929" s="7" t="s">
        <v>63</v>
      </c>
      <c r="R929" s="114">
        <v>52.5</v>
      </c>
      <c r="S929" s="114">
        <v>54.8</v>
      </c>
      <c r="T929" s="443" t="s">
        <v>76</v>
      </c>
      <c r="U929" s="114">
        <v>136</v>
      </c>
      <c r="V929" s="442" t="str">
        <f>CHOOSE(MATCH(U:U,{0;1;140;150;160;800000000}),"VACIO","140 y -","140-150","150-160","&gt;160","")</f>
        <v>140 y -</v>
      </c>
      <c r="W929" s="114">
        <v>84</v>
      </c>
      <c r="X929" s="442" t="str">
        <f>CHOOSE(MATCH(W:W,{0;1;90;120;800000000}),"VACIO","90 y -","90-120","&gt;120","")</f>
        <v>90 y -</v>
      </c>
      <c r="Y929" s="114" t="s">
        <v>63</v>
      </c>
      <c r="Z929" s="114" t="s">
        <v>65</v>
      </c>
      <c r="AA929" s="114" t="s">
        <v>63</v>
      </c>
      <c r="AB929" s="114" t="s">
        <v>65</v>
      </c>
      <c r="AC929" s="114" t="s">
        <v>72</v>
      </c>
      <c r="AD929" s="114" t="s">
        <v>73</v>
      </c>
      <c r="AE929" s="452">
        <v>43811</v>
      </c>
      <c r="AF929" s="453" t="s">
        <v>74</v>
      </c>
      <c r="AG929" s="453"/>
      <c r="AH929" s="453" t="s">
        <v>2266</v>
      </c>
      <c r="AI929" s="452">
        <v>43693</v>
      </c>
      <c r="AJ929" s="114">
        <v>94</v>
      </c>
      <c r="AK929" s="435">
        <v>43705</v>
      </c>
      <c r="AL929" s="114">
        <v>192</v>
      </c>
      <c r="AM929" s="114">
        <v>123</v>
      </c>
      <c r="AN929" s="442" t="str">
        <f>CHOOSE(MATCH(AM:AM,{0,1,100,800000000}),"VACIO","100 y -","100 y +","")</f>
        <v>100 y +</v>
      </c>
      <c r="AO929" s="114">
        <v>55</v>
      </c>
      <c r="AP929" s="114">
        <v>71</v>
      </c>
      <c r="AQ929" s="114">
        <v>6.5</v>
      </c>
      <c r="AR929" s="442" t="str">
        <f>CHOOSE(MATCH(AQ:AQ,{0;1;7;8;9;12;30}),"VACIO","7 y -","7-8","8-9","9-12","12 y +","")</f>
        <v>7 y -</v>
      </c>
      <c r="AS929" s="114">
        <v>8</v>
      </c>
      <c r="AT929" s="442" t="str">
        <f>CHOOSE(MATCH(AS:AS,{0,0.1,30,80000000}),"VACIO","30 y -","30 y +")</f>
        <v>30 y -</v>
      </c>
      <c r="AU929" s="114">
        <v>0.8</v>
      </c>
      <c r="AV929" s="114"/>
      <c r="AW929" s="442" t="str">
        <f>CHOOSE(MATCH(AV:AV,{0,0.1,30,80000000}),"VACIO","30 y -","30 y +")</f>
        <v>VACIO</v>
      </c>
      <c r="AX929" s="114">
        <v>73.6</v>
      </c>
      <c r="AY929" s="442" t="str">
        <f ca="1">CHOOSE(MATCH(AX:AX,{0,1,15,30,45,60,80000000}),"VACIO","15 y -","15-29","30-44","45-59","60 y +","")</f>
        <v>60 y +</v>
      </c>
      <c r="AZ929" s="114"/>
      <c r="BA929" s="114"/>
      <c r="BB929" s="441" t="str">
        <f ca="1" t="shared" si="93"/>
        <v>No Vigente</v>
      </c>
      <c r="BC929" s="114"/>
      <c r="BD929" s="435">
        <v>43811</v>
      </c>
      <c r="BE929" s="435">
        <v>43983</v>
      </c>
      <c r="BF929" s="251" t="str">
        <f ca="1" t="shared" si="95"/>
        <v>activo</v>
      </c>
      <c r="BG929" s="48"/>
    </row>
    <row r="930" s="27" customFormat="1" spans="1:59">
      <c r="A930" s="434" t="s">
        <v>2352</v>
      </c>
      <c r="B930" s="114" t="s">
        <v>2353</v>
      </c>
      <c r="C930" s="114">
        <v>6128</v>
      </c>
      <c r="D930" s="435">
        <v>24122</v>
      </c>
      <c r="E930" s="467">
        <f ca="1" t="shared" si="94"/>
        <v>43990</v>
      </c>
      <c r="F930" s="440">
        <f ca="1" t="shared" si="90"/>
        <v>19868</v>
      </c>
      <c r="G930" s="441">
        <f ca="1" t="shared" si="96"/>
        <v>54</v>
      </c>
      <c r="H930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30" s="443">
        <v>2</v>
      </c>
      <c r="J930" s="435">
        <v>41589</v>
      </c>
      <c r="K930" s="114" t="s">
        <v>59</v>
      </c>
      <c r="L930" s="94" t="s">
        <v>60</v>
      </c>
      <c r="M930" s="114"/>
      <c r="N930" s="114"/>
      <c r="O930" s="114"/>
      <c r="P930" s="7" t="s">
        <v>63</v>
      </c>
      <c r="Q930" s="7" t="s">
        <v>63</v>
      </c>
      <c r="R930" s="114">
        <v>62</v>
      </c>
      <c r="S930" s="114">
        <v>71</v>
      </c>
      <c r="T930" s="443" t="s">
        <v>85</v>
      </c>
      <c r="U930" s="114">
        <v>120</v>
      </c>
      <c r="V930" s="442" t="str">
        <f>CHOOSE(MATCH(U:U,{0,1,140,150,160,800000000}),"VACIO","140 y -","140-150","150-160","&gt;160","")</f>
        <v>140 y -</v>
      </c>
      <c r="W930" s="114">
        <v>110</v>
      </c>
      <c r="X930" s="442" t="str">
        <f>CHOOSE(MATCH(W:W,{0;1;90;120;800000000}),"VACIO","90 y -","90-120","&gt;120","")</f>
        <v>90-120</v>
      </c>
      <c r="Y930" s="114" t="s">
        <v>63</v>
      </c>
      <c r="Z930" s="114" t="s">
        <v>65</v>
      </c>
      <c r="AA930" s="114" t="s">
        <v>65</v>
      </c>
      <c r="AB930" s="114" t="s">
        <v>65</v>
      </c>
      <c r="AC930" s="114" t="s">
        <v>72</v>
      </c>
      <c r="AD930" s="114" t="s">
        <v>73</v>
      </c>
      <c r="AE930" s="454"/>
      <c r="AF930" s="454"/>
      <c r="AG930" s="454"/>
      <c r="AH930" s="454"/>
      <c r="AI930" s="454"/>
      <c r="AJ930" s="114">
        <v>84</v>
      </c>
      <c r="AK930" s="435">
        <v>43893</v>
      </c>
      <c r="AL930" s="114">
        <v>235</v>
      </c>
      <c r="AM930" s="114">
        <v>140</v>
      </c>
      <c r="AN930" s="442" t="str">
        <f>CHOOSE(MATCH(AM:AM,{0,1,100,800000000}),"VACIO","100 y -","100 y +","")</f>
        <v>100 y +</v>
      </c>
      <c r="AO930" s="114">
        <v>71</v>
      </c>
      <c r="AP930" s="114">
        <v>102</v>
      </c>
      <c r="AQ930" s="114">
        <v>5.6</v>
      </c>
      <c r="AR930" s="442" t="str">
        <f>CHOOSE(MATCH(AQ:AQ,{0,1,7,8,9,12,30}),"VACIO","7 y -","7-8","8-9","9-12","12 y +","")</f>
        <v>7 y -</v>
      </c>
      <c r="AS930" s="114">
        <v>6</v>
      </c>
      <c r="AT930" s="442" t="str">
        <f>CHOOSE(MATCH(AS:AS,{0,0.1,30,80000000}),"VACIO","30 y -","30 y +")</f>
        <v>30 y -</v>
      </c>
      <c r="AU930" s="114">
        <v>0.7</v>
      </c>
      <c r="AV930" s="114"/>
      <c r="AW930" s="442" t="str">
        <f>CHOOSE(MATCH(AV:AV,{0,0.1,30,80000000}),"VACIO","30 y -","30 y +")</f>
        <v>VACIO</v>
      </c>
      <c r="AX930" s="114">
        <v>84.7</v>
      </c>
      <c r="AY930" s="442" t="str">
        <f ca="1">CHOOSE(MATCH(AX:AX,{0,1,15,30,45,60,80000000}),"VACIO","15 y -","15-29","30-44","45-59","60 y +","")</f>
        <v>60 y +</v>
      </c>
      <c r="AZ930" s="114" t="s">
        <v>76</v>
      </c>
      <c r="BA930" s="114"/>
      <c r="BB930" s="441" t="str">
        <f ca="1" t="shared" si="93"/>
        <v>No Vigente</v>
      </c>
      <c r="BC930" s="114"/>
      <c r="BD930" s="435">
        <v>43900</v>
      </c>
      <c r="BE930" s="435">
        <v>44075</v>
      </c>
      <c r="BF930" s="251" t="str">
        <f ca="1" t="shared" si="95"/>
        <v>activo</v>
      </c>
      <c r="BG930" s="48"/>
    </row>
    <row r="931" s="27" customFormat="1" spans="1:59">
      <c r="A931" s="434" t="s">
        <v>2354</v>
      </c>
      <c r="B931" s="114" t="s">
        <v>2355</v>
      </c>
      <c r="C931" s="114">
        <v>5472</v>
      </c>
      <c r="D931" s="435">
        <v>21261</v>
      </c>
      <c r="E931" s="439">
        <f ca="1" t="shared" si="94"/>
        <v>43990</v>
      </c>
      <c r="F931" s="440">
        <f ca="1" t="shared" si="90"/>
        <v>22729</v>
      </c>
      <c r="G931" s="441">
        <f ca="1" t="shared" si="96"/>
        <v>62</v>
      </c>
      <c r="H93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31" s="443">
        <v>2</v>
      </c>
      <c r="J931" s="435">
        <v>41491</v>
      </c>
      <c r="K931" s="114" t="s">
        <v>59</v>
      </c>
      <c r="L931" s="94" t="s">
        <v>60</v>
      </c>
      <c r="M931" s="114" t="s">
        <v>1853</v>
      </c>
      <c r="N931" s="114" t="s">
        <v>62</v>
      </c>
      <c r="O931" s="114" t="s">
        <v>62</v>
      </c>
      <c r="P931" s="7" t="s">
        <v>63</v>
      </c>
      <c r="Q931" s="7" t="s">
        <v>63</v>
      </c>
      <c r="R931" s="114">
        <v>79</v>
      </c>
      <c r="S931" s="114">
        <v>73</v>
      </c>
      <c r="T931" s="443" t="s">
        <v>64</v>
      </c>
      <c r="U931" s="114">
        <v>138</v>
      </c>
      <c r="V931" s="442" t="str">
        <f>CHOOSE(MATCH(U:U,{0;1;140;150;160;800000000}),"VACIO","140 y -","140-150","150-160","&gt;160","")</f>
        <v>140 y -</v>
      </c>
      <c r="W931" s="114">
        <v>88</v>
      </c>
      <c r="X931" s="442" t="str">
        <f>CHOOSE(MATCH(W:W,{0,1,90,120,800000000}),"VACIO","90 y -","90-120","&gt;120","")</f>
        <v>90 y -</v>
      </c>
      <c r="Y931" s="114" t="s">
        <v>63</v>
      </c>
      <c r="Z931" s="114" t="s">
        <v>63</v>
      </c>
      <c r="AA931" s="114" t="s">
        <v>63</v>
      </c>
      <c r="AB931" s="114" t="s">
        <v>63</v>
      </c>
      <c r="AC931" s="114" t="s">
        <v>72</v>
      </c>
      <c r="AD931" s="114" t="s">
        <v>73</v>
      </c>
      <c r="AE931" s="454"/>
      <c r="AF931" s="454"/>
      <c r="AG931" s="454"/>
      <c r="AH931" s="454"/>
      <c r="AI931" s="454"/>
      <c r="AJ931" s="114">
        <v>75</v>
      </c>
      <c r="AK931" s="435">
        <v>43850</v>
      </c>
      <c r="AL931" s="114">
        <v>152</v>
      </c>
      <c r="AM931" s="114">
        <v>80</v>
      </c>
      <c r="AN931" s="442" t="str">
        <f>CHOOSE(MATCH(AM:AM,{0,1,100,800000000}),"VACIO","100 y -","100 y +","")</f>
        <v>100 y -</v>
      </c>
      <c r="AO931" s="114">
        <v>45.2</v>
      </c>
      <c r="AP931" s="114">
        <v>134</v>
      </c>
      <c r="AQ931" s="114"/>
      <c r="AR931" s="442" t="str">
        <f>CHOOSE(MATCH(AQ:AQ,{0,1,7,8,9,12,30}),"VACIO","7 y -","7-8","8-9","9-12","12 y +","")</f>
        <v>VACIO</v>
      </c>
      <c r="AS931" s="114">
        <v>3.4</v>
      </c>
      <c r="AT931" s="442" t="str">
        <f>CHOOSE(MATCH(AS:AS,{0;0.1;30;80000000}),"VACIO","30 y -","30 y +")</f>
        <v>30 y -</v>
      </c>
      <c r="AU931" s="114">
        <v>0.93</v>
      </c>
      <c r="AV931" s="114"/>
      <c r="AW931" s="442" t="str">
        <f>CHOOSE(MATCH(AV:AV,{0;0.1;30;80000000}),"VACIO","30 y -","30 y +")</f>
        <v>VACIO</v>
      </c>
      <c r="AX931" s="114">
        <v>54</v>
      </c>
      <c r="AY931" s="442" t="str">
        <f ca="1">CHOOSE(MATCH(AX:AX,{0,1,15,30,45,60,80000000}),"VACIO","15 y -","15-29","30-44","45-59","60 y +","")</f>
        <v>45-59</v>
      </c>
      <c r="AZ931" s="114"/>
      <c r="BA931" s="114"/>
      <c r="BB931" s="441" t="str">
        <f ca="1" t="shared" si="93"/>
        <v>No Vigente</v>
      </c>
      <c r="BC931" s="114"/>
      <c r="BD931" s="435">
        <v>43868</v>
      </c>
      <c r="BE931" s="435">
        <v>44044</v>
      </c>
      <c r="BF931" s="251" t="str">
        <f ca="1" t="shared" si="95"/>
        <v>activo</v>
      </c>
      <c r="BG931" s="48"/>
    </row>
    <row r="932" s="27" customFormat="1" spans="1:59">
      <c r="A932" s="434" t="s">
        <v>2356</v>
      </c>
      <c r="B932" s="114" t="s">
        <v>2357</v>
      </c>
      <c r="C932" s="114">
        <v>1596</v>
      </c>
      <c r="D932" s="435">
        <v>28192</v>
      </c>
      <c r="E932" s="439">
        <f ca="1" t="shared" si="94"/>
        <v>43990</v>
      </c>
      <c r="F932" s="440">
        <f ca="1" t="shared" ref="F932:F995" si="97">DATEDIF(D:D,TODAY(),"d")</f>
        <v>15798</v>
      </c>
      <c r="G932" s="441">
        <f ca="1" t="shared" si="96"/>
        <v>43</v>
      </c>
      <c r="H932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932" s="443">
        <v>2</v>
      </c>
      <c r="J932" s="435">
        <v>43658</v>
      </c>
      <c r="K932" s="114" t="s">
        <v>101</v>
      </c>
      <c r="L932" s="94" t="s">
        <v>70</v>
      </c>
      <c r="M932" s="114"/>
      <c r="N932" s="114" t="s">
        <v>62</v>
      </c>
      <c r="O932" s="114" t="s">
        <v>62</v>
      </c>
      <c r="P932" s="7" t="s">
        <v>63</v>
      </c>
      <c r="Q932" s="7" t="s">
        <v>63</v>
      </c>
      <c r="R932" s="114">
        <v>91</v>
      </c>
      <c r="S932" s="114">
        <v>92</v>
      </c>
      <c r="T932" s="443" t="s">
        <v>64</v>
      </c>
      <c r="U932" s="114">
        <v>122</v>
      </c>
      <c r="V932" s="442" t="str">
        <f>CHOOSE(MATCH(U:U,{0,1,140,150,160,800000000}),"VACIO","140 y -","140-150","150-160","&gt;160","")</f>
        <v>140 y -</v>
      </c>
      <c r="W932" s="114">
        <v>96</v>
      </c>
      <c r="X932" s="442" t="str">
        <f>CHOOSE(MATCH(W:W,{0,1,90,120,800000000}),"VACIO","90 y -","90-120","&gt;120","")</f>
        <v>90-120</v>
      </c>
      <c r="Y932" s="114" t="s">
        <v>63</v>
      </c>
      <c r="Z932" s="114" t="s">
        <v>63</v>
      </c>
      <c r="AA932" s="114" t="s">
        <v>65</v>
      </c>
      <c r="AB932" s="114" t="s">
        <v>65</v>
      </c>
      <c r="AC932" s="114" t="s">
        <v>66</v>
      </c>
      <c r="AD932" s="114" t="s">
        <v>73</v>
      </c>
      <c r="AE932" s="452">
        <v>43833</v>
      </c>
      <c r="AF932" s="454" t="s">
        <v>333</v>
      </c>
      <c r="AG932" s="454" t="s">
        <v>62</v>
      </c>
      <c r="AH932" s="454"/>
      <c r="AI932" s="454"/>
      <c r="AJ932" s="114">
        <v>186</v>
      </c>
      <c r="AK932" s="435">
        <v>43734</v>
      </c>
      <c r="AL932" s="114">
        <v>109</v>
      </c>
      <c r="AM932" s="114">
        <v>43</v>
      </c>
      <c r="AN932" s="442" t="str">
        <f>CHOOSE(MATCH(AM:AM,{0;1;100;800000000}),"VACIO","100 y -","100 y +","")</f>
        <v>100 y -</v>
      </c>
      <c r="AO932" s="114">
        <v>43</v>
      </c>
      <c r="AP932" s="114">
        <v>107</v>
      </c>
      <c r="AQ932" s="114">
        <v>8.4</v>
      </c>
      <c r="AR932" s="442" t="str">
        <f>CHOOSE(MATCH(AQ:AQ,{0,1,7,8,9,12,30}),"VACIO","7 y -","7-8","8-9","9-12","12 y +","")</f>
        <v>8-9</v>
      </c>
      <c r="AS932" s="114">
        <v>10</v>
      </c>
      <c r="AT932" s="442" t="str">
        <f>CHOOSE(MATCH(AS:AS,{0,0.1,30,80000000}),"VACIO","30 y -","30 y +")</f>
        <v>30 y -</v>
      </c>
      <c r="AU932" s="114">
        <v>0.64</v>
      </c>
      <c r="AV932" s="114"/>
      <c r="AW932" s="442" t="str">
        <f>CHOOSE(MATCH(AV:AV,{0,0.1,30,80000000}),"VACIO","30 y -","30 y +")</f>
        <v>VACIO</v>
      </c>
      <c r="AX932" s="114">
        <v>120</v>
      </c>
      <c r="AY932" s="442" t="str">
        <f ca="1">CHOOSE(MATCH(AX:AX,{0,1,15,30,45,60,80000000}),"VACIO","15 y -","15-29","30-44","45-59","60 y +","")</f>
        <v>60 y +</v>
      </c>
      <c r="AZ932" s="114"/>
      <c r="BA932" s="114"/>
      <c r="BB932" s="441" t="str">
        <f ca="1" t="shared" si="93"/>
        <v>No Vigente</v>
      </c>
      <c r="BC932" s="114"/>
      <c r="BD932" s="435">
        <v>43833</v>
      </c>
      <c r="BE932" s="435">
        <v>43862</v>
      </c>
      <c r="BF932" s="251" t="str">
        <f ca="1" t="shared" si="95"/>
        <v>activo</v>
      </c>
      <c r="BG932" s="48"/>
    </row>
    <row r="933" s="27" customFormat="1" spans="1:59">
      <c r="A933" s="434" t="s">
        <v>2358</v>
      </c>
      <c r="B933" s="114" t="s">
        <v>2359</v>
      </c>
      <c r="C933" s="114">
        <v>4117</v>
      </c>
      <c r="D933" s="435">
        <v>11397</v>
      </c>
      <c r="E933" s="468">
        <f ca="1" t="shared" si="94"/>
        <v>43990</v>
      </c>
      <c r="F933" s="440">
        <f ca="1" t="shared" si="97"/>
        <v>32593</v>
      </c>
      <c r="G933" s="441">
        <f ca="1" t="shared" si="96"/>
        <v>89</v>
      </c>
      <c r="H93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33" s="443">
        <v>2</v>
      </c>
      <c r="J933" s="435">
        <v>42038</v>
      </c>
      <c r="K933" s="114" t="s">
        <v>59</v>
      </c>
      <c r="L933" s="94" t="s">
        <v>60</v>
      </c>
      <c r="M933" s="114" t="s">
        <v>174</v>
      </c>
      <c r="N933" s="114"/>
      <c r="O933" s="114"/>
      <c r="P933" s="7" t="s">
        <v>65</v>
      </c>
      <c r="Q933" s="7" t="s">
        <v>63</v>
      </c>
      <c r="R933" s="114">
        <v>67</v>
      </c>
      <c r="S933" s="114">
        <v>59.5</v>
      </c>
      <c r="T933" s="443" t="s">
        <v>64</v>
      </c>
      <c r="U933" s="114">
        <v>128</v>
      </c>
      <c r="V933" s="442" t="str">
        <f>CHOOSE(MATCH(U:U,{0,1,140,150,160,800000000}),"VACIO","140 y -","140-150","150-160","&gt;160","")</f>
        <v>140 y -</v>
      </c>
      <c r="W933" s="114">
        <v>70</v>
      </c>
      <c r="X933" s="442" t="str">
        <f>CHOOSE(MATCH(W:W,{0,1,90,120,800000000}),"VACIO","90 y -","90-120","&gt;120","")</f>
        <v>90 y -</v>
      </c>
      <c r="Y933" s="114" t="s">
        <v>63</v>
      </c>
      <c r="Z933" s="114" t="s">
        <v>63</v>
      </c>
      <c r="AA933" s="114" t="s">
        <v>65</v>
      </c>
      <c r="AB933" s="114" t="s">
        <v>63</v>
      </c>
      <c r="AC933" s="114" t="s">
        <v>72</v>
      </c>
      <c r="AD933" s="114" t="s">
        <v>73</v>
      </c>
      <c r="AE933" s="454"/>
      <c r="AF933" s="454"/>
      <c r="AG933" s="454"/>
      <c r="AH933" s="453" t="s">
        <v>2360</v>
      </c>
      <c r="AI933" s="452">
        <v>43670</v>
      </c>
      <c r="AJ933" s="114">
        <v>78</v>
      </c>
      <c r="AK933" s="435">
        <v>43150</v>
      </c>
      <c r="AL933" s="114">
        <v>207</v>
      </c>
      <c r="AM933" s="114">
        <v>121</v>
      </c>
      <c r="AN933" s="442" t="str">
        <f>CHOOSE(MATCH(AM:AM,{0;1;100;800000000}),"VACIO","100 y -","100 y +","")</f>
        <v>100 y +</v>
      </c>
      <c r="AO933" s="114">
        <v>74</v>
      </c>
      <c r="AP933" s="114">
        <v>58</v>
      </c>
      <c r="AQ933" s="114"/>
      <c r="AR933" s="442" t="str">
        <f>CHOOSE(MATCH(AQ:AQ,{0,1,7,8,9,12,30}),"VACIO","7 y -","7-8","8-9","9-12","12 y +","")</f>
        <v>VACIO</v>
      </c>
      <c r="AS933" s="114">
        <v>28</v>
      </c>
      <c r="AT933" s="442" t="str">
        <f>CHOOSE(MATCH(AS:AS,{0,0.1,30,80000000}),"VACIO","30 y -","30 y +")</f>
        <v>30 y -</v>
      </c>
      <c r="AU933" s="114">
        <v>0.7</v>
      </c>
      <c r="AV933" s="114"/>
      <c r="AW933" s="442" t="str">
        <f>CHOOSE(MATCH(AV:AV,{0,0.1,30,80000000}),"VACIO","30 y -","30 y +")</f>
        <v>VACIO</v>
      </c>
      <c r="AX933" s="114">
        <v>77</v>
      </c>
      <c r="AY933" s="442" t="str">
        <f ca="1">CHOOSE(MATCH(AX:AX,{0;1;15;30;45;60;80000000}),"VACIO","15 y -","15-29","30-44","45-59","60 y +","")</f>
        <v>60 y +</v>
      </c>
      <c r="AZ933" s="114"/>
      <c r="BA933" s="114"/>
      <c r="BB933" s="441" t="str">
        <f ca="1" t="shared" si="93"/>
        <v>No Vigente</v>
      </c>
      <c r="BC933" s="114"/>
      <c r="BD933" s="435">
        <v>43746</v>
      </c>
      <c r="BE933" s="435">
        <v>43922</v>
      </c>
      <c r="BF933" s="251" t="str">
        <f ca="1" t="shared" si="95"/>
        <v>activo</v>
      </c>
      <c r="BG933" s="48"/>
    </row>
    <row r="934" s="27" customFormat="1" spans="1:59">
      <c r="A934" s="434" t="s">
        <v>2361</v>
      </c>
      <c r="B934" s="114" t="s">
        <v>2362</v>
      </c>
      <c r="C934" s="114">
        <v>5654</v>
      </c>
      <c r="D934" s="435">
        <v>20602</v>
      </c>
      <c r="E934" s="439">
        <f ca="1" t="shared" si="94"/>
        <v>43990</v>
      </c>
      <c r="F934" s="440">
        <f ca="1" t="shared" si="97"/>
        <v>23388</v>
      </c>
      <c r="G934" s="441">
        <f ca="1" t="shared" si="96"/>
        <v>64</v>
      </c>
      <c r="H93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34" s="443">
        <v>2</v>
      </c>
      <c r="J934" s="435">
        <v>40611</v>
      </c>
      <c r="K934" s="114" t="s">
        <v>59</v>
      </c>
      <c r="L934" s="94" t="s">
        <v>60</v>
      </c>
      <c r="M934" s="114"/>
      <c r="N934" s="114"/>
      <c r="O934" s="114"/>
      <c r="P934" s="7" t="s">
        <v>63</v>
      </c>
      <c r="Q934" s="7" t="s">
        <v>63</v>
      </c>
      <c r="R934" s="114">
        <v>59</v>
      </c>
      <c r="S934" s="114">
        <v>55</v>
      </c>
      <c r="T934" s="443" t="s">
        <v>85</v>
      </c>
      <c r="U934" s="114">
        <v>107</v>
      </c>
      <c r="V934" s="442" t="str">
        <f>CHOOSE(MATCH(U:U,{0;1;140;150;160;800000000}),"VACIO","140 y -","140-150","150-160","&gt;160","")</f>
        <v>140 y -</v>
      </c>
      <c r="W934" s="114">
        <v>72</v>
      </c>
      <c r="X934" s="442" t="str">
        <f>CHOOSE(MATCH(W:W,{0,1,90,120,800000000}),"VACIO","90 y -","90-120","&gt;120","")</f>
        <v>90 y -</v>
      </c>
      <c r="Y934" s="114" t="s">
        <v>63</v>
      </c>
      <c r="Z934" s="114" t="s">
        <v>65</v>
      </c>
      <c r="AA934" s="114" t="s">
        <v>63</v>
      </c>
      <c r="AB934" s="114" t="s">
        <v>63</v>
      </c>
      <c r="AC934" s="114" t="s">
        <v>72</v>
      </c>
      <c r="AD934" s="114" t="s">
        <v>67</v>
      </c>
      <c r="AE934" s="454"/>
      <c r="AF934" s="454"/>
      <c r="AG934" s="454"/>
      <c r="AH934" s="454"/>
      <c r="AI934" s="454"/>
      <c r="AJ934" s="114">
        <v>93</v>
      </c>
      <c r="AK934" s="435">
        <v>43172</v>
      </c>
      <c r="AL934" s="114">
        <v>198</v>
      </c>
      <c r="AM934" s="114">
        <v>110</v>
      </c>
      <c r="AN934" s="442" t="str">
        <f>CHOOSE(MATCH(AM:AM,{0,1,100,800000000}),"VACIO","100 y -","100 y +","")</f>
        <v>100 y +</v>
      </c>
      <c r="AO934" s="114">
        <v>74</v>
      </c>
      <c r="AP934" s="114">
        <v>69</v>
      </c>
      <c r="AQ934" s="114"/>
      <c r="AR934" s="442" t="str">
        <f>CHOOSE(MATCH(AQ:AQ,{0,1,7,8,9,12,30}),"VACIO","7 y -","7-8","8-9","9-12","12 y +","")</f>
        <v>VACIO</v>
      </c>
      <c r="AS934" s="114">
        <v>1</v>
      </c>
      <c r="AT934" s="442" t="str">
        <f>CHOOSE(MATCH(AS:AS,{0,0.1,30,80000000}),"VACIO","30 y -","30 y +")</f>
        <v>30 y -</v>
      </c>
      <c r="AU934" s="114">
        <v>0.7</v>
      </c>
      <c r="AV934" s="114"/>
      <c r="AW934" s="442" t="str">
        <f>CHOOSE(MATCH(AV:AV,{0,0.1,30,80000000}),"VACIO","30 y -","30 y +")</f>
        <v>VACIO</v>
      </c>
      <c r="AX934" s="114">
        <v>93.5</v>
      </c>
      <c r="AY934" s="442" t="str">
        <f ca="1">CHOOSE(MATCH(AX:AX,{0,1,15,30,45,60,80000000}),"VACIO","15 y -","15-29","30-44","45-59","60 y +","")</f>
        <v>60 y +</v>
      </c>
      <c r="AZ934" s="114"/>
      <c r="BA934" s="114"/>
      <c r="BB934" s="441" t="str">
        <f ca="1" t="shared" ref="BB934:BB997" si="98">IF((E:E-BA:BA)&lt;365,"Vigente","No Vigente")</f>
        <v>No Vigente</v>
      </c>
      <c r="BC934" s="114"/>
      <c r="BD934" s="435">
        <v>43691</v>
      </c>
      <c r="BE934" s="435">
        <v>44044</v>
      </c>
      <c r="BF934" s="251" t="str">
        <f ca="1" t="shared" si="95"/>
        <v>activo</v>
      </c>
      <c r="BG934" s="48"/>
    </row>
    <row r="935" s="27" customFormat="1" spans="1:59">
      <c r="A935" s="434" t="s">
        <v>2363</v>
      </c>
      <c r="B935" s="114" t="s">
        <v>2364</v>
      </c>
      <c r="C935" s="114">
        <v>930</v>
      </c>
      <c r="D935" s="435">
        <v>18283</v>
      </c>
      <c r="E935" s="439">
        <f ca="1" t="shared" si="94"/>
        <v>43990</v>
      </c>
      <c r="F935" s="440">
        <f ca="1" t="shared" si="97"/>
        <v>25707</v>
      </c>
      <c r="G935" s="441">
        <f ca="1" t="shared" si="96"/>
        <v>70</v>
      </c>
      <c r="H93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35" s="443">
        <v>2</v>
      </c>
      <c r="J935" s="471">
        <v>42856</v>
      </c>
      <c r="K935" s="114" t="s">
        <v>101</v>
      </c>
      <c r="L935" s="94" t="s">
        <v>102</v>
      </c>
      <c r="M935" s="114"/>
      <c r="N935" s="114"/>
      <c r="O935" s="114"/>
      <c r="P935" s="7" t="s">
        <v>63</v>
      </c>
      <c r="Q935" s="7" t="s">
        <v>63</v>
      </c>
      <c r="R935" s="114">
        <v>102.5</v>
      </c>
      <c r="S935" s="114">
        <v>108.5</v>
      </c>
      <c r="T935" s="443" t="s">
        <v>64</v>
      </c>
      <c r="U935" s="114">
        <v>146</v>
      </c>
      <c r="V935" s="442" t="str">
        <f>CHOOSE(MATCH(U:U,{0,1,140,150,160,800000000}),"VACIO","140 y -","140-150","150-160","&gt;160","")</f>
        <v>140-150</v>
      </c>
      <c r="W935" s="114">
        <v>90</v>
      </c>
      <c r="X935" s="442" t="str">
        <f>CHOOSE(MATCH(W:W,{0;1;90;120;800000000}),"VACIO","90 y -","90-120","&gt;120","")</f>
        <v>90-120</v>
      </c>
      <c r="Y935" s="114" t="s">
        <v>65</v>
      </c>
      <c r="Z935" s="114" t="s">
        <v>65</v>
      </c>
      <c r="AA935" s="114" t="s">
        <v>65</v>
      </c>
      <c r="AB935" s="114" t="s">
        <v>65</v>
      </c>
      <c r="AC935" s="114" t="s">
        <v>66</v>
      </c>
      <c r="AD935" s="114" t="s">
        <v>73</v>
      </c>
      <c r="AE935" s="452">
        <v>43321</v>
      </c>
      <c r="AF935" s="453" t="s">
        <v>74</v>
      </c>
      <c r="AG935" s="453"/>
      <c r="AH935" s="454"/>
      <c r="AI935" s="454"/>
      <c r="AJ935" s="114">
        <v>166</v>
      </c>
      <c r="AK935" s="435">
        <v>43649</v>
      </c>
      <c r="AL935" s="114">
        <v>142</v>
      </c>
      <c r="AM935" s="114">
        <v>87</v>
      </c>
      <c r="AN935" s="442" t="str">
        <f>CHOOSE(MATCH(AM:AM,{0,1,100,800000000}),"VACIO","100 y -","100 y +","")</f>
        <v>100 y -</v>
      </c>
      <c r="AO935" s="114">
        <v>46</v>
      </c>
      <c r="AP935" s="114">
        <v>91</v>
      </c>
      <c r="AQ935" s="114">
        <v>9.6</v>
      </c>
      <c r="AR935" s="442" t="str">
        <f>CHOOSE(MATCH(AQ:AQ,{0,1,7,8,9,12,30}),"VACIO","7 y -","7-8","8-9","9-12","12 y +","")</f>
        <v>9-12</v>
      </c>
      <c r="AS935" s="114">
        <v>8</v>
      </c>
      <c r="AT935" s="442" t="str">
        <f>CHOOSE(MATCH(AS:AS,{0,0.1,30,80000000}),"VACIO","30 y -","30 y +")</f>
        <v>30 y -</v>
      </c>
      <c r="AU935" s="114">
        <v>1</v>
      </c>
      <c r="AV935" s="114">
        <v>4.4</v>
      </c>
      <c r="AW935" s="442" t="str">
        <f>CHOOSE(MATCH(AV:AV,{0,0.1,30,80000000}),"VACIO","30 y -","30 y +")</f>
        <v>30 y -</v>
      </c>
      <c r="AX935" s="114">
        <v>87</v>
      </c>
      <c r="AY935" s="442" t="str">
        <f ca="1">CHOOSE(MATCH(AX:AX,{0,1,15,30,45,60,80000000}),"VACIO","15 y -","15-29","30-44","45-59","60 y +","")</f>
        <v>60 y +</v>
      </c>
      <c r="AZ935" s="114"/>
      <c r="BA935" s="435">
        <v>43333</v>
      </c>
      <c r="BB935" s="441" t="str">
        <f ca="1" t="shared" si="98"/>
        <v>No Vigente</v>
      </c>
      <c r="BC935" s="114" t="s">
        <v>77</v>
      </c>
      <c r="BD935" s="435">
        <v>43649</v>
      </c>
      <c r="BE935" s="435">
        <v>43862</v>
      </c>
      <c r="BF935" s="251" t="str">
        <f ca="1" t="shared" si="95"/>
        <v>activo</v>
      </c>
      <c r="BG935" s="48"/>
    </row>
    <row r="936" s="27" customFormat="1" spans="1:59">
      <c r="A936" s="434" t="s">
        <v>2365</v>
      </c>
      <c r="B936" s="114" t="s">
        <v>2366</v>
      </c>
      <c r="C936" s="114">
        <v>1226</v>
      </c>
      <c r="D936" s="435">
        <v>18931</v>
      </c>
      <c r="E936" s="467">
        <f ca="1" t="shared" si="94"/>
        <v>43990</v>
      </c>
      <c r="F936" s="440">
        <f ca="1" t="shared" si="97"/>
        <v>25059</v>
      </c>
      <c r="G936" s="441">
        <f ca="1" t="shared" si="96"/>
        <v>68</v>
      </c>
      <c r="H936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36" s="443">
        <v>2</v>
      </c>
      <c r="J936" s="435">
        <v>37290</v>
      </c>
      <c r="K936" s="114" t="s">
        <v>101</v>
      </c>
      <c r="L936" s="94" t="s">
        <v>60</v>
      </c>
      <c r="M936" s="114"/>
      <c r="N936" s="114"/>
      <c r="O936" s="114"/>
      <c r="P936" s="7" t="s">
        <v>63</v>
      </c>
      <c r="Q936" s="7" t="s">
        <v>63</v>
      </c>
      <c r="R936" s="114">
        <v>58</v>
      </c>
      <c r="S936" s="114">
        <v>72</v>
      </c>
      <c r="T936" s="443" t="s">
        <v>76</v>
      </c>
      <c r="U936" s="114">
        <v>132</v>
      </c>
      <c r="V936" s="442" t="str">
        <f>CHOOSE(MATCH(U:U,{0,1,140,150,160,800000000}),"VACIO","140 y -","140-150","150-160","&gt;160","")</f>
        <v>140 y -</v>
      </c>
      <c r="W936" s="114">
        <v>74</v>
      </c>
      <c r="X936" s="442" t="str">
        <f>CHOOSE(MATCH(W:W,{0,1,90,120,800000000}),"VACIO","90 y -","90-120","&gt;120","")</f>
        <v>90 y -</v>
      </c>
      <c r="Y936" s="114" t="s">
        <v>63</v>
      </c>
      <c r="Z936" s="114" t="s">
        <v>65</v>
      </c>
      <c r="AA936" s="114" t="s">
        <v>63</v>
      </c>
      <c r="AB936" s="114" t="s">
        <v>65</v>
      </c>
      <c r="AC936" s="114" t="s">
        <v>72</v>
      </c>
      <c r="AD936" s="114" t="s">
        <v>67</v>
      </c>
      <c r="AE936" s="454"/>
      <c r="AF936" s="454"/>
      <c r="AG936" s="454"/>
      <c r="AH936" s="453" t="s">
        <v>2367</v>
      </c>
      <c r="AI936" s="452">
        <v>43333</v>
      </c>
      <c r="AJ936" s="114">
        <v>115</v>
      </c>
      <c r="AK936" s="435">
        <v>43752</v>
      </c>
      <c r="AL936" s="114">
        <v>202</v>
      </c>
      <c r="AM936" s="114">
        <v>139</v>
      </c>
      <c r="AN936" s="442" t="str">
        <f>CHOOSE(MATCH(AM:AM,{0,1,100,800000000}),"VACIO","100 y -","100 y +","")</f>
        <v>100 y +</v>
      </c>
      <c r="AO936" s="114">
        <v>36</v>
      </c>
      <c r="AP936" s="114">
        <v>133</v>
      </c>
      <c r="AQ936" s="114"/>
      <c r="AR936" s="442" t="str">
        <f>CHOOSE(MATCH(AQ:AQ,{0;1;7;8;9;12;30}),"VACIO","7 y -","7-8","8-9","9-12","12 y +","")</f>
        <v>VACIO</v>
      </c>
      <c r="AS936" s="114">
        <v>103</v>
      </c>
      <c r="AT936" s="442" t="str">
        <f>CHOOSE(MATCH(AS:AS,{0,0.1,30,80000000}),"VACIO","30 y -","30 y +")</f>
        <v>30 y +</v>
      </c>
      <c r="AU936" s="114">
        <v>1.4</v>
      </c>
      <c r="AV936" s="114">
        <v>40</v>
      </c>
      <c r="AW936" s="442" t="str">
        <f>CHOOSE(MATCH(AV:AV,{0,0.1,30,80000000}),"VACIO","30 y -","30 y +")</f>
        <v>30 y +</v>
      </c>
      <c r="AX936" s="114">
        <v>51.2</v>
      </c>
      <c r="AY936" s="442" t="str">
        <f ca="1">CHOOSE(MATCH(AX:AX,{0,1,15,30,45,60,80000000}),"VACIO","15 y -","15-29","30-44","45-59","60 y +","")</f>
        <v>45-59</v>
      </c>
      <c r="AZ936" s="114" t="s">
        <v>155</v>
      </c>
      <c r="BA936" s="114"/>
      <c r="BB936" s="441" t="str">
        <f ca="1" t="shared" si="98"/>
        <v>No Vigente</v>
      </c>
      <c r="BC936" s="114"/>
      <c r="BD936" s="435">
        <v>43809</v>
      </c>
      <c r="BE936" s="435">
        <v>43891</v>
      </c>
      <c r="BF936" s="251" t="str">
        <f ca="1" t="shared" si="95"/>
        <v>activo</v>
      </c>
      <c r="BG936" s="48"/>
    </row>
    <row r="937" s="27" customFormat="1" spans="1:59">
      <c r="A937" s="434" t="s">
        <v>2368</v>
      </c>
      <c r="B937" s="114" t="s">
        <v>2369</v>
      </c>
      <c r="C937" s="114">
        <v>1149</v>
      </c>
      <c r="D937" s="435">
        <v>18230</v>
      </c>
      <c r="E937" s="467">
        <f ca="1" t="shared" ref="E937:E1000" si="99">TODAY()</f>
        <v>43990</v>
      </c>
      <c r="F937" s="440">
        <f ca="1" t="shared" si="97"/>
        <v>25760</v>
      </c>
      <c r="G937" s="441">
        <f ca="1" t="shared" si="96"/>
        <v>70</v>
      </c>
      <c r="H93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37" s="443">
        <v>2</v>
      </c>
      <c r="J937" s="435">
        <v>38594</v>
      </c>
      <c r="K937" s="114" t="s">
        <v>101</v>
      </c>
      <c r="L937" s="94" t="s">
        <v>70</v>
      </c>
      <c r="M937" s="114" t="s">
        <v>2329</v>
      </c>
      <c r="N937" s="114" t="s">
        <v>62</v>
      </c>
      <c r="O937" s="114" t="s">
        <v>62</v>
      </c>
      <c r="P937" s="7" t="s">
        <v>63</v>
      </c>
      <c r="Q937" s="7" t="s">
        <v>63</v>
      </c>
      <c r="R937" s="114">
        <v>86.5</v>
      </c>
      <c r="S937" s="114">
        <v>89</v>
      </c>
      <c r="T937" s="443" t="s">
        <v>64</v>
      </c>
      <c r="U937" s="114">
        <v>134</v>
      </c>
      <c r="V937" s="442" t="str">
        <f>CHOOSE(MATCH(U:U,{0;1;140;150;160;800000000}),"VACIO","140 y -","140-150","150-160","&gt;160","")</f>
        <v>140 y -</v>
      </c>
      <c r="W937" s="114">
        <v>80</v>
      </c>
      <c r="X937" s="442" t="str">
        <f>CHOOSE(MATCH(W:W,{0,1,90,120,800000000}),"VACIO","90 y -","90-120","&gt;120","")</f>
        <v>90 y -</v>
      </c>
      <c r="Y937" s="114" t="s">
        <v>65</v>
      </c>
      <c r="Z937" s="114" t="s">
        <v>63</v>
      </c>
      <c r="AA937" s="114" t="s">
        <v>65</v>
      </c>
      <c r="AB937" s="114" t="s">
        <v>63</v>
      </c>
      <c r="AC937" s="114" t="s">
        <v>72</v>
      </c>
      <c r="AD937" s="114" t="s">
        <v>73</v>
      </c>
      <c r="AE937" s="452">
        <v>43607</v>
      </c>
      <c r="AF937" s="453" t="s">
        <v>74</v>
      </c>
      <c r="AG937" s="453"/>
      <c r="AH937" s="453" t="s">
        <v>2370</v>
      </c>
      <c r="AI937" s="452">
        <v>41984</v>
      </c>
      <c r="AJ937" s="114">
        <v>221</v>
      </c>
      <c r="AK937" s="435">
        <v>43137</v>
      </c>
      <c r="AL937" s="114">
        <v>208</v>
      </c>
      <c r="AM937" s="114">
        <v>135</v>
      </c>
      <c r="AN937" s="442" t="str">
        <f>CHOOSE(MATCH(AM:AM,{0;1;100;800000000}),"VACIO","100 y -","100 y +","")</f>
        <v>100 y +</v>
      </c>
      <c r="AO937" s="114">
        <v>34</v>
      </c>
      <c r="AP937" s="114">
        <v>194</v>
      </c>
      <c r="AQ937" s="114">
        <v>10</v>
      </c>
      <c r="AR937" s="442" t="str">
        <f>CHOOSE(MATCH(AQ:AQ,{0,1,7,8,9,12,30}),"VACIO","7 y -","7-8","8-9","9-12","12 y +","")</f>
        <v>9-12</v>
      </c>
      <c r="AS937" s="114">
        <v>7</v>
      </c>
      <c r="AT937" s="442" t="str">
        <f>CHOOSE(MATCH(AS:AS,{0,0.1,30,80000000}),"VACIO","30 y -","30 y +")</f>
        <v>30 y -</v>
      </c>
      <c r="AU937" s="114">
        <v>0.9</v>
      </c>
      <c r="AV937" s="114"/>
      <c r="AW937" s="442" t="str">
        <f>CHOOSE(MATCH(AV:AV,{0,0.1,30,80000000}),"VACIO","30 y -","30 y +")</f>
        <v>VACIO</v>
      </c>
      <c r="AX937" s="114">
        <v>87</v>
      </c>
      <c r="AY937" s="442" t="str">
        <f ca="1">CHOOSE(MATCH(AX:AX,{0,1,15,30,45,60,80000000}),"VACIO","15 y -","15-29","30-44","45-59","60 y +","")</f>
        <v>60 y +</v>
      </c>
      <c r="AZ937" s="114"/>
      <c r="BA937" s="435">
        <v>43217</v>
      </c>
      <c r="BB937" s="441" t="str">
        <f ca="1" t="shared" si="98"/>
        <v>No Vigente</v>
      </c>
      <c r="BC937" s="114"/>
      <c r="BD937" s="435">
        <v>43607</v>
      </c>
      <c r="BE937" s="435">
        <v>43952</v>
      </c>
      <c r="BF937" s="251" t="str">
        <f ca="1" t="shared" si="95"/>
        <v>activo</v>
      </c>
      <c r="BG937" s="48"/>
    </row>
    <row r="938" s="27" customFormat="1" spans="1:59">
      <c r="A938" s="434" t="s">
        <v>2371</v>
      </c>
      <c r="B938" s="114" t="s">
        <v>2372</v>
      </c>
      <c r="C938" s="114">
        <v>5029</v>
      </c>
      <c r="D938" s="435">
        <v>17052</v>
      </c>
      <c r="E938" s="439">
        <f ca="1" t="shared" si="99"/>
        <v>43990</v>
      </c>
      <c r="F938" s="440">
        <f ca="1" t="shared" si="97"/>
        <v>26938</v>
      </c>
      <c r="G938" s="441">
        <f ca="1" t="shared" si="96"/>
        <v>73</v>
      </c>
      <c r="H938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938" s="443">
        <v>2</v>
      </c>
      <c r="J938" s="435">
        <v>43482</v>
      </c>
      <c r="K938" s="114" t="s">
        <v>101</v>
      </c>
      <c r="L938" s="94" t="s">
        <v>60</v>
      </c>
      <c r="M938" s="114"/>
      <c r="N938" s="114"/>
      <c r="O938" s="114"/>
      <c r="P938" s="7" t="s">
        <v>63</v>
      </c>
      <c r="Q938" s="7" t="s">
        <v>63</v>
      </c>
      <c r="R938" s="114">
        <v>83.5</v>
      </c>
      <c r="S938" s="114">
        <v>84</v>
      </c>
      <c r="T938" s="443" t="s">
        <v>64</v>
      </c>
      <c r="U938" s="114">
        <v>150</v>
      </c>
      <c r="V938" s="442" t="str">
        <f>CHOOSE(MATCH(U:U,{0,1,140,150,160,800000000}),"VACIO","140 y -","140-150","150-160","&gt;160","")</f>
        <v>150-160</v>
      </c>
      <c r="W938" s="114">
        <v>82</v>
      </c>
      <c r="X938" s="442" t="str">
        <f>CHOOSE(MATCH(W:W,{0,1,90,120,800000000}),"VACIO","90 y -","90-120","&gt;120","")</f>
        <v>90 y -</v>
      </c>
      <c r="Y938" s="114" t="s">
        <v>63</v>
      </c>
      <c r="Z938" s="114" t="s">
        <v>65</v>
      </c>
      <c r="AA938" s="114" t="s">
        <v>63</v>
      </c>
      <c r="AB938" s="114" t="s">
        <v>63</v>
      </c>
      <c r="AC938" s="114" t="s">
        <v>66</v>
      </c>
      <c r="AD938" s="114" t="s">
        <v>73</v>
      </c>
      <c r="AE938" s="454"/>
      <c r="AF938" s="454"/>
      <c r="AG938" s="454"/>
      <c r="AH938" s="454"/>
      <c r="AI938" s="454"/>
      <c r="AJ938" s="114">
        <v>73</v>
      </c>
      <c r="AK938" s="435">
        <v>43656</v>
      </c>
      <c r="AL938" s="114">
        <v>171</v>
      </c>
      <c r="AM938" s="114"/>
      <c r="AN938" s="442" t="str">
        <f>CHOOSE(MATCH(AM:AM,{0,1,100,800000000}),"VACIO","100 y -","100 y +","")</f>
        <v>VACIO</v>
      </c>
      <c r="AO938" s="114">
        <v>33</v>
      </c>
      <c r="AP938" s="114">
        <v>97</v>
      </c>
      <c r="AQ938" s="114"/>
      <c r="AR938" s="442" t="str">
        <f>CHOOSE(MATCH(AQ:AQ,{0;1;7;8;9;12;30}),"VACIO","7 y -","7-8","8-9","9-12","12 y +","")</f>
        <v>VACIO</v>
      </c>
      <c r="AS938" s="114"/>
      <c r="AT938" s="442" t="str">
        <f>CHOOSE(MATCH(AS:AS,{0,0.1,30,80000000}),"VACIO","30 y -","30 y +")</f>
        <v>VACIO</v>
      </c>
      <c r="AU938" s="114">
        <v>5.8</v>
      </c>
      <c r="AV938" s="114"/>
      <c r="AW938" s="442" t="str">
        <f>CHOOSE(MATCH(AV:AV,{0,0.1,30,80000000}),"VACIO","30 y -","30 y +")</f>
        <v>VACIO</v>
      </c>
      <c r="AX938" s="114">
        <v>251</v>
      </c>
      <c r="AY938" s="442" t="str">
        <f ca="1">CHOOSE(MATCH(AX:AX,{0,1,15,30,45,60,80000000}),"VACIO","15 y -","15-29","30-44","45-59","60 y +","")</f>
        <v>60 y +</v>
      </c>
      <c r="AZ938" s="114"/>
      <c r="BA938" s="114"/>
      <c r="BB938" s="441" t="str">
        <f ca="1" t="shared" si="98"/>
        <v>No Vigente</v>
      </c>
      <c r="BC938" s="114"/>
      <c r="BD938" s="435">
        <v>43656</v>
      </c>
      <c r="BE938" s="435">
        <v>44013</v>
      </c>
      <c r="BF938" s="251" t="str">
        <f ca="1" t="shared" si="95"/>
        <v>activo</v>
      </c>
      <c r="BG938" s="48"/>
    </row>
    <row r="939" s="27" customFormat="1" spans="1:59">
      <c r="A939" s="434" t="s">
        <v>2373</v>
      </c>
      <c r="B939" s="114" t="s">
        <v>2374</v>
      </c>
      <c r="C939" s="114">
        <v>5355</v>
      </c>
      <c r="D939" s="435">
        <v>29221</v>
      </c>
      <c r="E939" s="439">
        <f ca="1" t="shared" si="99"/>
        <v>43990</v>
      </c>
      <c r="F939" s="440">
        <f ca="1" t="shared" si="97"/>
        <v>14769</v>
      </c>
      <c r="G939" s="441">
        <f ca="1" t="shared" si="96"/>
        <v>40</v>
      </c>
      <c r="H939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939" s="443">
        <v>2</v>
      </c>
      <c r="J939" s="435">
        <v>43756</v>
      </c>
      <c r="K939" s="114" t="s">
        <v>101</v>
      </c>
      <c r="L939" s="94" t="s">
        <v>60</v>
      </c>
      <c r="M939" s="114"/>
      <c r="N939" s="114" t="s">
        <v>62</v>
      </c>
      <c r="O939" s="114" t="s">
        <v>62</v>
      </c>
      <c r="P939" s="7" t="s">
        <v>63</v>
      </c>
      <c r="Q939" s="7" t="s">
        <v>2375</v>
      </c>
      <c r="R939" s="114">
        <v>128</v>
      </c>
      <c r="S939" s="114"/>
      <c r="T939" s="443" t="s">
        <v>64</v>
      </c>
      <c r="U939" s="114">
        <v>179</v>
      </c>
      <c r="V939" s="442" t="str">
        <f>CHOOSE(MATCH(U:U,{0,1,140,150,160,800000000}),"VACIO","140 y -","140-150","150-160","&gt;160","")</f>
        <v>&gt;160</v>
      </c>
      <c r="W939" s="114">
        <v>111</v>
      </c>
      <c r="X939" s="442" t="str">
        <f>CHOOSE(MATCH(W:W,{0,1,90,120,800000000}),"VACIO","90 y -","90-120","&gt;120","")</f>
        <v>90-120</v>
      </c>
      <c r="Y939" s="114" t="s">
        <v>63</v>
      </c>
      <c r="Z939" s="114" t="s">
        <v>65</v>
      </c>
      <c r="AA939" s="114" t="s">
        <v>65</v>
      </c>
      <c r="AB939" s="114"/>
      <c r="AC939" s="114" t="s">
        <v>72</v>
      </c>
      <c r="AD939" s="114" t="s">
        <v>73</v>
      </c>
      <c r="AE939" s="454"/>
      <c r="AF939" s="454"/>
      <c r="AG939" s="454"/>
      <c r="AH939" s="454"/>
      <c r="AI939" s="454"/>
      <c r="AJ939" s="114"/>
      <c r="AK939" s="114"/>
      <c r="AL939" s="114"/>
      <c r="AM939" s="114"/>
      <c r="AN939" s="442" t="str">
        <f>CHOOSE(MATCH(AM:AM,{0,1,100,800000000}),"VACIO","100 y -","100 y +","")</f>
        <v>VACIO</v>
      </c>
      <c r="AO939" s="114"/>
      <c r="AP939" s="114"/>
      <c r="AQ939" s="114"/>
      <c r="AR939" s="442" t="str">
        <f>CHOOSE(MATCH(AQ:AQ,{0,1,7,8,9,12,30}),"VACIO","7 y -","7-8","8-9","9-12","12 y +","")</f>
        <v>VACIO</v>
      </c>
      <c r="AS939" s="114"/>
      <c r="AT939" s="442" t="str">
        <f>CHOOSE(MATCH(AS:AS,{0,0.1,30,80000000}),"VACIO","30 y -","30 y +")</f>
        <v>VACIO</v>
      </c>
      <c r="AU939" s="114"/>
      <c r="AV939" s="114"/>
      <c r="AW939" s="442" t="str">
        <f>CHOOSE(MATCH(AV:AV,{0,0.1,30,80000000}),"VACIO","30 y -","30 y +")</f>
        <v>VACIO</v>
      </c>
      <c r="AX939" s="114"/>
      <c r="AY939" s="442" t="str">
        <f ca="1">CHOOSE(MATCH(AX:AX,{0,1,15,30,45,60,80000000}),"VACIO","15 y -","15-29","30-44","45-59","60 y +","")</f>
        <v>VACIO</v>
      </c>
      <c r="AZ939" s="114"/>
      <c r="BA939" s="114"/>
      <c r="BB939" s="441" t="str">
        <f ca="1" t="shared" si="98"/>
        <v>No Vigente</v>
      </c>
      <c r="BC939" s="114"/>
      <c r="BD939" s="435">
        <v>43756</v>
      </c>
      <c r="BE939" s="435">
        <v>43831</v>
      </c>
      <c r="BF939" s="251" t="str">
        <f ca="1" t="shared" si="95"/>
        <v>activo</v>
      </c>
      <c r="BG939" s="48"/>
    </row>
    <row r="940" s="27" customFormat="1" spans="1:59">
      <c r="A940" s="434" t="s">
        <v>2376</v>
      </c>
      <c r="B940" s="114" t="s">
        <v>2377</v>
      </c>
      <c r="C940" s="114">
        <v>6255</v>
      </c>
      <c r="D940" s="435">
        <v>17005</v>
      </c>
      <c r="E940" s="467">
        <f ca="1" t="shared" si="99"/>
        <v>43990</v>
      </c>
      <c r="F940" s="440">
        <f ca="1" t="shared" si="97"/>
        <v>26985</v>
      </c>
      <c r="G940" s="441">
        <f ca="1" t="shared" si="96"/>
        <v>73</v>
      </c>
      <c r="H940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940" s="443">
        <v>2</v>
      </c>
      <c r="J940" s="435">
        <v>42860</v>
      </c>
      <c r="K940" s="114" t="s">
        <v>101</v>
      </c>
      <c r="L940" s="94" t="s">
        <v>60</v>
      </c>
      <c r="M940" s="114" t="s">
        <v>2329</v>
      </c>
      <c r="N940" s="114" t="s">
        <v>62</v>
      </c>
      <c r="O940" s="114" t="s">
        <v>62</v>
      </c>
      <c r="P940" s="7" t="s">
        <v>63</v>
      </c>
      <c r="Q940" s="7" t="s">
        <v>63</v>
      </c>
      <c r="R940" s="114">
        <v>88.5</v>
      </c>
      <c r="S940" s="114">
        <v>89.5</v>
      </c>
      <c r="T940" s="443" t="s">
        <v>64</v>
      </c>
      <c r="U940" s="114">
        <v>140</v>
      </c>
      <c r="V940" s="442" t="str">
        <f>CHOOSE(MATCH(U:U,{0,1,140,150,160,800000000}),"VACIO","140 y -","140-150","150-160","&gt;160","")</f>
        <v>140-150</v>
      </c>
      <c r="W940" s="114">
        <v>82</v>
      </c>
      <c r="X940" s="442" t="str">
        <f>CHOOSE(MATCH(W:W,{0,1,90,120,800000000}),"VACIO","90 y -","90-120","&gt;120","")</f>
        <v>90 y -</v>
      </c>
      <c r="Y940" s="114" t="s">
        <v>63</v>
      </c>
      <c r="Z940" s="114" t="s">
        <v>65</v>
      </c>
      <c r="AA940" s="114" t="s">
        <v>63</v>
      </c>
      <c r="AB940" s="114" t="s">
        <v>65</v>
      </c>
      <c r="AC940" s="114" t="s">
        <v>72</v>
      </c>
      <c r="AD940" s="114" t="s">
        <v>67</v>
      </c>
      <c r="AE940" s="454"/>
      <c r="AF940" s="454"/>
      <c r="AG940" s="454"/>
      <c r="AH940" s="453" t="s">
        <v>2266</v>
      </c>
      <c r="AI940" s="452">
        <v>43573</v>
      </c>
      <c r="AJ940" s="114">
        <v>124</v>
      </c>
      <c r="AK940" s="435">
        <v>43621</v>
      </c>
      <c r="AL940" s="114">
        <v>169</v>
      </c>
      <c r="AM940" s="114">
        <v>79</v>
      </c>
      <c r="AN940" s="442" t="str">
        <f>CHOOSE(MATCH(AM:AM,{0,1,100,800000000}),"VACIO","100 y -","100 y +","")</f>
        <v>100 y -</v>
      </c>
      <c r="AO940" s="114">
        <v>42</v>
      </c>
      <c r="AP940" s="114">
        <v>234</v>
      </c>
      <c r="AQ940" s="114"/>
      <c r="AR940" s="442" t="str">
        <f>CHOOSE(MATCH(AQ:AQ,{0,1,7,8,9,12,30}),"VACIO","7 y -","7-8","8-9","9-12","12 y +","")</f>
        <v>VACIO</v>
      </c>
      <c r="AS940" s="114">
        <v>26</v>
      </c>
      <c r="AT940" s="442" t="str">
        <f>CHOOSE(MATCH(AS:AS,{0,0.1,30,80000000}),"VACIO","30 y -","30 y +")</f>
        <v>30 y -</v>
      </c>
      <c r="AU940" s="114">
        <v>0.8</v>
      </c>
      <c r="AV940" s="114"/>
      <c r="AW940" s="442" t="str">
        <f>CHOOSE(MATCH(AV:AV,{0,0.1,30,80000000}),"VACIO","30 y -","30 y +")</f>
        <v>VACIO</v>
      </c>
      <c r="AX940" s="114">
        <v>88</v>
      </c>
      <c r="AY940" s="442" t="str">
        <f ca="1">CHOOSE(MATCH(AX:AX,{0,1,15,30,45,60,80000000}),"VACIO","15 y -","15-29","30-44","45-59","60 y +","")</f>
        <v>60 y +</v>
      </c>
      <c r="AZ940" s="114"/>
      <c r="BA940" s="114"/>
      <c r="BB940" s="441" t="str">
        <f ca="1" t="shared" si="98"/>
        <v>No Vigente</v>
      </c>
      <c r="BC940" s="114"/>
      <c r="BD940" s="435">
        <v>43866</v>
      </c>
      <c r="BE940" s="435">
        <v>43922</v>
      </c>
      <c r="BF940" s="251" t="str">
        <f ca="1" t="shared" si="95"/>
        <v>activo</v>
      </c>
      <c r="BG940" s="48"/>
    </row>
    <row r="941" s="27" customFormat="1" spans="1:59">
      <c r="A941" s="434" t="s">
        <v>2378</v>
      </c>
      <c r="B941" s="114" t="s">
        <v>2379</v>
      </c>
      <c r="C941" s="114">
        <v>1150</v>
      </c>
      <c r="D941" s="435">
        <v>15444</v>
      </c>
      <c r="E941" s="439">
        <f ca="1" t="shared" si="99"/>
        <v>43990</v>
      </c>
      <c r="F941" s="440">
        <f ca="1" t="shared" si="97"/>
        <v>28546</v>
      </c>
      <c r="G941" s="441">
        <f ca="1" t="shared" si="96"/>
        <v>78</v>
      </c>
      <c r="H941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41" s="443">
        <v>2</v>
      </c>
      <c r="J941" s="435">
        <v>40563</v>
      </c>
      <c r="K941" s="114" t="s">
        <v>59</v>
      </c>
      <c r="L941" s="94" t="s">
        <v>102</v>
      </c>
      <c r="M941" s="114" t="s">
        <v>2380</v>
      </c>
      <c r="N941" s="114" t="s">
        <v>62</v>
      </c>
      <c r="O941" s="114" t="s">
        <v>62</v>
      </c>
      <c r="P941" s="7" t="s">
        <v>63</v>
      </c>
      <c r="Q941" s="7" t="s">
        <v>63</v>
      </c>
      <c r="R941" s="114">
        <v>69.7</v>
      </c>
      <c r="S941" s="114">
        <v>67</v>
      </c>
      <c r="T941" s="443" t="s">
        <v>85</v>
      </c>
      <c r="U941" s="114">
        <v>120</v>
      </c>
      <c r="V941" s="442" t="str">
        <f>CHOOSE(MATCH(U:U,{0,1,140,150,160,800000000}),"VACIO","140 y -","140-150","150-160","&gt;160","")</f>
        <v>140 y -</v>
      </c>
      <c r="W941" s="114">
        <v>80</v>
      </c>
      <c r="X941" s="442" t="str">
        <f>CHOOSE(MATCH(W:W,{0,1,90,120,800000000}),"VACIO","90 y -","90-120","&gt;120","")</f>
        <v>90 y -</v>
      </c>
      <c r="Y941" s="114" t="s">
        <v>63</v>
      </c>
      <c r="Z941" s="114" t="s">
        <v>65</v>
      </c>
      <c r="AA941" s="114" t="s">
        <v>63</v>
      </c>
      <c r="AB941" s="114" t="s">
        <v>65</v>
      </c>
      <c r="AC941" s="114" t="s">
        <v>72</v>
      </c>
      <c r="AD941" s="114" t="s">
        <v>73</v>
      </c>
      <c r="AE941" s="452">
        <v>43858</v>
      </c>
      <c r="AF941" s="453" t="s">
        <v>74</v>
      </c>
      <c r="AG941" s="453"/>
      <c r="AH941" s="453" t="s">
        <v>2322</v>
      </c>
      <c r="AI941" s="452">
        <v>43635</v>
      </c>
      <c r="AJ941" s="114">
        <v>92</v>
      </c>
      <c r="AK941" s="435">
        <v>43868</v>
      </c>
      <c r="AL941" s="114">
        <v>188</v>
      </c>
      <c r="AM941" s="114">
        <v>100</v>
      </c>
      <c r="AN941" s="442" t="str">
        <f>CHOOSE(MATCH(AM:AM,{0,1,100,800000000}),"VACIO","100 y -","100 y +","")</f>
        <v>100 y +</v>
      </c>
      <c r="AO941" s="114">
        <v>58</v>
      </c>
      <c r="AP941" s="114">
        <v>145</v>
      </c>
      <c r="AQ941" s="114">
        <v>6.4</v>
      </c>
      <c r="AR941" s="442" t="str">
        <f>CHOOSE(MATCH(AQ:AQ,{0,1,7,8,9,12,30}),"VACIO","7 y -","7-8","8-9","9-12","12 y +","")</f>
        <v>7 y -</v>
      </c>
      <c r="AS941" s="114">
        <v>2.3</v>
      </c>
      <c r="AT941" s="442" t="str">
        <f>CHOOSE(MATCH(AS:AS,{0,0.1,30,80000000}),"VACIO","30 y -","30 y +")</f>
        <v>30 y -</v>
      </c>
      <c r="AU941" s="114">
        <v>0.7</v>
      </c>
      <c r="AV941" s="114"/>
      <c r="AW941" s="442" t="str">
        <f>CHOOSE(MATCH(AV:AV,{0,0.1,30,80000000}),"VACIO","30 y -","30 y +")</f>
        <v>VACIO</v>
      </c>
      <c r="AX941" s="114">
        <v>83</v>
      </c>
      <c r="AY941" s="442" t="str">
        <f ca="1">CHOOSE(MATCH(AX:AX,{0,1,15,30,45,60,80000000}),"VACIO","15 y -","15-29","30-44","45-59","60 y +","")</f>
        <v>60 y +</v>
      </c>
      <c r="AZ941" s="114"/>
      <c r="BA941" s="435">
        <v>42857</v>
      </c>
      <c r="BB941" s="441" t="str">
        <f ca="1" t="shared" si="98"/>
        <v>No Vigente</v>
      </c>
      <c r="BC941" s="114" t="s">
        <v>77</v>
      </c>
      <c r="BD941" s="435">
        <v>43868</v>
      </c>
      <c r="BE941" s="435">
        <v>44044</v>
      </c>
      <c r="BF941" s="251" t="str">
        <f ca="1" t="shared" si="95"/>
        <v>activo</v>
      </c>
      <c r="BG941" s="48"/>
    </row>
    <row r="942" s="27" customFormat="1" spans="1:59">
      <c r="A942" s="434" t="s">
        <v>2381</v>
      </c>
      <c r="B942" s="114" t="s">
        <v>2382</v>
      </c>
      <c r="C942" s="114">
        <v>6245</v>
      </c>
      <c r="D942" s="435">
        <v>25214</v>
      </c>
      <c r="E942" s="439">
        <f ca="1" t="shared" si="99"/>
        <v>43990</v>
      </c>
      <c r="F942" s="440">
        <f ca="1" t="shared" si="97"/>
        <v>18776</v>
      </c>
      <c r="G942" s="441">
        <f ca="1" t="shared" si="96"/>
        <v>51</v>
      </c>
      <c r="H94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42" s="443">
        <v>2</v>
      </c>
      <c r="J942" s="435">
        <v>41465</v>
      </c>
      <c r="K942" s="114" t="s">
        <v>59</v>
      </c>
      <c r="L942" s="94" t="s">
        <v>60</v>
      </c>
      <c r="M942" s="114"/>
      <c r="N942" s="114" t="s">
        <v>62</v>
      </c>
      <c r="O942" s="114" t="s">
        <v>62</v>
      </c>
      <c r="P942" s="7" t="s">
        <v>63</v>
      </c>
      <c r="Q942" s="7" t="s">
        <v>63</v>
      </c>
      <c r="R942" s="114">
        <v>68.5</v>
      </c>
      <c r="S942" s="114">
        <v>66</v>
      </c>
      <c r="T942" s="443" t="s">
        <v>76</v>
      </c>
      <c r="U942" s="114">
        <v>132</v>
      </c>
      <c r="V942" s="442" t="str">
        <f>CHOOSE(MATCH(U:U,{0,1,140,150,160,800000000}),"VACIO","140 y -","140-150","150-160","&gt;160","")</f>
        <v>140 y -</v>
      </c>
      <c r="W942" s="114">
        <v>80</v>
      </c>
      <c r="X942" s="442" t="str">
        <f>CHOOSE(MATCH(W:W,{0,1,90,120,800000000}),"VACIO","90 y -","90-120","&gt;120","")</f>
        <v>90 y -</v>
      </c>
      <c r="Y942" s="114" t="s">
        <v>63</v>
      </c>
      <c r="Z942" s="114" t="s">
        <v>65</v>
      </c>
      <c r="AA942" s="114" t="s">
        <v>63</v>
      </c>
      <c r="AB942" s="114" t="s">
        <v>63</v>
      </c>
      <c r="AC942" s="114" t="s">
        <v>72</v>
      </c>
      <c r="AD942" s="114" t="s">
        <v>67</v>
      </c>
      <c r="AE942" s="454"/>
      <c r="AF942" s="454"/>
      <c r="AG942" s="454"/>
      <c r="AH942" s="454"/>
      <c r="AI942" s="454"/>
      <c r="AJ942" s="114">
        <v>88</v>
      </c>
      <c r="AK942" s="435">
        <v>43591</v>
      </c>
      <c r="AL942" s="114">
        <v>162</v>
      </c>
      <c r="AM942" s="114">
        <v>113</v>
      </c>
      <c r="AN942" s="442" t="str">
        <f>CHOOSE(MATCH(AM:AM,{0,1,100,800000000}),"VACIO","100 y -","100 y +","")</f>
        <v>100 y +</v>
      </c>
      <c r="AO942" s="114">
        <v>40</v>
      </c>
      <c r="AP942" s="114">
        <v>46</v>
      </c>
      <c r="AQ942" s="114"/>
      <c r="AR942" s="442" t="str">
        <f>CHOOSE(MATCH(AQ:AQ,{0,1,7,8,9,12,30}),"VACIO","7 y -","7-8","8-9","9-12","12 y +","")</f>
        <v>VACIO</v>
      </c>
      <c r="AS942" s="114">
        <v>14</v>
      </c>
      <c r="AT942" s="442" t="str">
        <f>CHOOSE(MATCH(AS:AS,{0,0.1,30,80000000}),"VACIO","30 y -","30 y +")</f>
        <v>30 y -</v>
      </c>
      <c r="AU942" s="114">
        <v>0.7</v>
      </c>
      <c r="AV942" s="114">
        <v>85</v>
      </c>
      <c r="AW942" s="442" t="str">
        <f>CHOOSE(MATCH(AV:AV,{0,0.1,30,80000000}),"VACIO","30 y -","30 y +")</f>
        <v>30 y +</v>
      </c>
      <c r="AX942" s="114">
        <v>101</v>
      </c>
      <c r="AY942" s="442" t="str">
        <f ca="1">CHOOSE(MATCH(AX:AX,{0,1,15,30,45,60,80000000}),"VACIO","15 y -","15-29","30-44","45-59","60 y +","")</f>
        <v>60 y +</v>
      </c>
      <c r="AZ942" s="114"/>
      <c r="BA942" s="114"/>
      <c r="BB942" s="441" t="str">
        <f ca="1" t="shared" si="98"/>
        <v>No Vigente</v>
      </c>
      <c r="BC942" s="114"/>
      <c r="BD942" s="435">
        <v>43942</v>
      </c>
      <c r="BE942" s="435">
        <v>44033</v>
      </c>
      <c r="BF942" s="251" t="str">
        <f ca="1" t="shared" si="95"/>
        <v>activo</v>
      </c>
      <c r="BG942" s="48"/>
    </row>
    <row r="943" s="27" customFormat="1" spans="1:59">
      <c r="A943" s="434" t="s">
        <v>2383</v>
      </c>
      <c r="B943" s="114" t="s">
        <v>2384</v>
      </c>
      <c r="C943" s="114">
        <v>3057</v>
      </c>
      <c r="D943" s="435">
        <v>15229</v>
      </c>
      <c r="E943" s="439">
        <f ca="1" t="shared" si="99"/>
        <v>43990</v>
      </c>
      <c r="F943" s="440">
        <f ca="1" t="shared" si="97"/>
        <v>28761</v>
      </c>
      <c r="G943" s="441">
        <f ca="1" t="shared" si="96"/>
        <v>78</v>
      </c>
      <c r="H943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43" s="443">
        <v>2</v>
      </c>
      <c r="J943" s="435">
        <v>37761</v>
      </c>
      <c r="K943" s="114" t="s">
        <v>59</v>
      </c>
      <c r="L943" s="94" t="s">
        <v>102</v>
      </c>
      <c r="M943" s="114" t="s">
        <v>174</v>
      </c>
      <c r="N943" s="114" t="s">
        <v>62</v>
      </c>
      <c r="O943" s="114" t="s">
        <v>62</v>
      </c>
      <c r="P943" s="7" t="s">
        <v>63</v>
      </c>
      <c r="Q943" s="7" t="s">
        <v>63</v>
      </c>
      <c r="R943" s="114">
        <v>94</v>
      </c>
      <c r="S943" s="114">
        <v>88.5</v>
      </c>
      <c r="T943" s="443" t="s">
        <v>64</v>
      </c>
      <c r="U943" s="114">
        <v>136</v>
      </c>
      <c r="V943" s="442" t="str">
        <f>CHOOSE(MATCH(U:U,{0,1,140,150,160,800000000}),"VACIO","140 y -","140-150","150-160","&gt;160","")</f>
        <v>140 y -</v>
      </c>
      <c r="W943" s="114">
        <v>92</v>
      </c>
      <c r="X943" s="442" t="str">
        <f>CHOOSE(MATCH(W:W,{0,1,90,120,800000000}),"VACIO","90 y -","90-120","&gt;120","")</f>
        <v>90-120</v>
      </c>
      <c r="Y943" s="114" t="s">
        <v>63</v>
      </c>
      <c r="Z943" s="114" t="s">
        <v>65</v>
      </c>
      <c r="AA943" s="114" t="s">
        <v>65</v>
      </c>
      <c r="AB943" s="114" t="s">
        <v>63</v>
      </c>
      <c r="AC943" s="114" t="s">
        <v>72</v>
      </c>
      <c r="AD943" s="114" t="s">
        <v>73</v>
      </c>
      <c r="AE943" s="452">
        <v>43731</v>
      </c>
      <c r="AF943" s="453" t="s">
        <v>73</v>
      </c>
      <c r="AG943" s="453"/>
      <c r="AH943" s="453" t="s">
        <v>2322</v>
      </c>
      <c r="AI943" s="452">
        <v>43823</v>
      </c>
      <c r="AJ943" s="114">
        <v>71</v>
      </c>
      <c r="AK943" s="435">
        <v>43851</v>
      </c>
      <c r="AL943" s="114">
        <v>172</v>
      </c>
      <c r="AM943" s="114">
        <v>105</v>
      </c>
      <c r="AN943" s="442" t="str">
        <f>CHOOSE(MATCH(AM:AM,{0,1,100,800000000}),"VACIO","100 y -","100 y +","")</f>
        <v>100 y +</v>
      </c>
      <c r="AO943" s="114">
        <v>36</v>
      </c>
      <c r="AP943" s="114">
        <v>151</v>
      </c>
      <c r="AQ943" s="114">
        <v>5.6</v>
      </c>
      <c r="AR943" s="442" t="str">
        <f>CHOOSE(MATCH(AQ:AQ,{0,1,7,8,9,12,30}),"VACIO","7 y -","7-8","8-9","9-12","12 y +","")</f>
        <v>7 y -</v>
      </c>
      <c r="AS943" s="114">
        <v>2.5</v>
      </c>
      <c r="AT943" s="442" t="str">
        <f>CHOOSE(MATCH(AS:AS,{0,0.1,30,80000000}),"VACIO","30 y -","30 y +")</f>
        <v>30 y -</v>
      </c>
      <c r="AU943" s="114">
        <v>0.7</v>
      </c>
      <c r="AV943" s="114"/>
      <c r="AW943" s="442" t="str">
        <f>CHOOSE(MATCH(AV:AV,{0,0.1,30,80000000}),"VACIO","30 y -","30 y +")</f>
        <v>VACIO</v>
      </c>
      <c r="AX943" s="114">
        <v>82</v>
      </c>
      <c r="AY943" s="442" t="str">
        <f ca="1">CHOOSE(MATCH(AX:AX,{0,1,15,30,45,60,80000000}),"VACIO","15 y -","15-29","30-44","45-59","60 y +","")</f>
        <v>60 y +</v>
      </c>
      <c r="AZ943" s="114" t="s">
        <v>76</v>
      </c>
      <c r="BA943" s="435">
        <v>42718</v>
      </c>
      <c r="BB943" s="441" t="str">
        <f ca="1" t="shared" si="98"/>
        <v>No Vigente</v>
      </c>
      <c r="BC943" s="114" t="s">
        <v>77</v>
      </c>
      <c r="BD943" s="435">
        <v>43913</v>
      </c>
      <c r="BE943" s="435">
        <v>43952</v>
      </c>
      <c r="BF943" s="251" t="str">
        <f ca="1" t="shared" ref="BF943:BF1006" si="100">IF((E:E-BE:BE)&lt;395,"activo","pasivo")</f>
        <v>activo</v>
      </c>
      <c r="BG943" s="48"/>
    </row>
    <row r="944" s="27" customFormat="1" spans="1:59">
      <c r="A944" s="434" t="s">
        <v>2385</v>
      </c>
      <c r="B944" s="114" t="s">
        <v>2386</v>
      </c>
      <c r="C944" s="114">
        <v>6007</v>
      </c>
      <c r="D944" s="435">
        <v>27722</v>
      </c>
      <c r="E944" s="468">
        <f ca="1" t="shared" si="99"/>
        <v>43990</v>
      </c>
      <c r="F944" s="440">
        <f ca="1" t="shared" si="97"/>
        <v>16268</v>
      </c>
      <c r="G944" s="441">
        <f ca="1" t="shared" si="96"/>
        <v>44</v>
      </c>
      <c r="H944" s="442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944" s="443">
        <v>2</v>
      </c>
      <c r="J944" s="435">
        <v>43581</v>
      </c>
      <c r="K944" s="114" t="s">
        <v>59</v>
      </c>
      <c r="L944" s="94" t="s">
        <v>70</v>
      </c>
      <c r="M944" s="114"/>
      <c r="N944" s="114" t="s">
        <v>62</v>
      </c>
      <c r="O944" s="114" t="s">
        <v>62</v>
      </c>
      <c r="P944" s="7" t="s">
        <v>63</v>
      </c>
      <c r="Q944" s="7" t="s">
        <v>63</v>
      </c>
      <c r="R944" s="114">
        <v>77</v>
      </c>
      <c r="S944" s="114">
        <v>69</v>
      </c>
      <c r="T944" s="443" t="s">
        <v>64</v>
      </c>
      <c r="U944" s="114">
        <v>125</v>
      </c>
      <c r="V944" s="442" t="str">
        <f>CHOOSE(MATCH(U:U,{0,1,140,150,160,800000000}),"VACIO","140 y -","140-150","150-160","&gt;160","")</f>
        <v>140 y -</v>
      </c>
      <c r="W944" s="114">
        <v>84</v>
      </c>
      <c r="X944" s="442" t="str">
        <f>CHOOSE(MATCH(W:W,{0,1,90,120,800000000}),"VACIO","90 y -","90-120","&gt;120","")</f>
        <v>90 y -</v>
      </c>
      <c r="Y944" s="114" t="s">
        <v>63</v>
      </c>
      <c r="Z944" s="114" t="s">
        <v>63</v>
      </c>
      <c r="AA944" s="114" t="s">
        <v>63</v>
      </c>
      <c r="AB944" s="114" t="s">
        <v>63</v>
      </c>
      <c r="AC944" s="114" t="s">
        <v>72</v>
      </c>
      <c r="AD944" s="114" t="s">
        <v>73</v>
      </c>
      <c r="AE944" s="452">
        <v>43581</v>
      </c>
      <c r="AF944" s="453" t="s">
        <v>74</v>
      </c>
      <c r="AG944" s="454"/>
      <c r="AH944" s="454"/>
      <c r="AI944" s="454"/>
      <c r="AJ944" s="114">
        <v>115</v>
      </c>
      <c r="AK944" s="435">
        <v>43581</v>
      </c>
      <c r="AL944" s="114">
        <v>186</v>
      </c>
      <c r="AM944" s="114">
        <v>125</v>
      </c>
      <c r="AN944" s="442" t="str">
        <f>CHOOSE(MATCH(AM:AM,{0,1,100,800000000}),"VACIO","100 y -","100 y +","")</f>
        <v>100 y +</v>
      </c>
      <c r="AO944" s="114">
        <v>40</v>
      </c>
      <c r="AP944" s="114">
        <v>103</v>
      </c>
      <c r="AQ944" s="114">
        <v>6.1</v>
      </c>
      <c r="AR944" s="442" t="str">
        <f>CHOOSE(MATCH(AQ:AQ,{0,1,7,8,9,12,30}),"VACIO","7 y -","7-8","8-9","9-12","12 y +","")</f>
        <v>7 y -</v>
      </c>
      <c r="AS944" s="114">
        <v>27</v>
      </c>
      <c r="AT944" s="442" t="str">
        <f>CHOOSE(MATCH(AS:AS,{0,0.1,30,80000000}),"VACIO","30 y -","30 y +")</f>
        <v>30 y -</v>
      </c>
      <c r="AU944" s="114">
        <v>0.7</v>
      </c>
      <c r="AV944" s="114">
        <v>19.5</v>
      </c>
      <c r="AW944" s="442" t="str">
        <f>CHOOSE(MATCH(AV:AV,{0;0.1;30;80000000}),"VACIO","30 y -","30 y +")</f>
        <v>30 y -</v>
      </c>
      <c r="AX944" s="114">
        <v>106</v>
      </c>
      <c r="AY944" s="442" t="str">
        <f ca="1">CHOOSE(MATCH(AX:AX,{0,1,15,30,45,60,80000000}),"VACIO","15 y -","15-29","30-44","45-59","60 y +","")</f>
        <v>60 y +</v>
      </c>
      <c r="AZ944" s="114"/>
      <c r="BA944" s="114"/>
      <c r="BB944" s="441" t="str">
        <f ca="1" t="shared" si="98"/>
        <v>No Vigente</v>
      </c>
      <c r="BC944" s="114"/>
      <c r="BD944" s="435">
        <v>43675</v>
      </c>
      <c r="BE944" s="435">
        <v>43831</v>
      </c>
      <c r="BF944" s="251" t="str">
        <f ca="1" t="shared" si="100"/>
        <v>activo</v>
      </c>
      <c r="BG944" s="48"/>
    </row>
    <row r="945" s="27" customFormat="1" spans="1:59">
      <c r="A945" s="434" t="s">
        <v>2387</v>
      </c>
      <c r="B945" s="114" t="s">
        <v>2388</v>
      </c>
      <c r="C945" s="114">
        <v>995</v>
      </c>
      <c r="D945" s="435">
        <v>11638</v>
      </c>
      <c r="E945" s="439">
        <f ca="1" t="shared" si="99"/>
        <v>43990</v>
      </c>
      <c r="F945" s="440">
        <f ca="1" t="shared" si="97"/>
        <v>32352</v>
      </c>
      <c r="G945" s="441">
        <f ca="1" t="shared" si="96"/>
        <v>88</v>
      </c>
      <c r="H945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945" s="443">
        <v>2</v>
      </c>
      <c r="J945" s="435">
        <v>37335</v>
      </c>
      <c r="K945" s="114" t="s">
        <v>59</v>
      </c>
      <c r="L945" s="94" t="s">
        <v>102</v>
      </c>
      <c r="M945" s="114" t="s">
        <v>1479</v>
      </c>
      <c r="N945" s="114"/>
      <c r="O945" s="114"/>
      <c r="P945" s="7" t="s">
        <v>63</v>
      </c>
      <c r="Q945" s="7" t="s">
        <v>63</v>
      </c>
      <c r="R945" s="114">
        <v>78</v>
      </c>
      <c r="S945" s="114">
        <v>76</v>
      </c>
      <c r="T945" s="443" t="s">
        <v>64</v>
      </c>
      <c r="U945" s="114">
        <v>130</v>
      </c>
      <c r="V945" s="442" t="str">
        <f>CHOOSE(MATCH(U:U,{0;1;140;150;160;800000000}),"VACIO","140 y -","140-150","150-160","&gt;160","")</f>
        <v>140 y -</v>
      </c>
      <c r="W945" s="114">
        <v>72</v>
      </c>
      <c r="X945" s="442" t="str">
        <f>CHOOSE(MATCH(W:W,{0,1,90,120,800000000}),"VACIO","90 y -","90-120","&gt;120","")</f>
        <v>90 y -</v>
      </c>
      <c r="Y945" s="114" t="s">
        <v>65</v>
      </c>
      <c r="Z945" s="114" t="s">
        <v>63</v>
      </c>
      <c r="AA945" s="114" t="s">
        <v>65</v>
      </c>
      <c r="AB945" s="114" t="s">
        <v>65</v>
      </c>
      <c r="AC945" s="114" t="s">
        <v>72</v>
      </c>
      <c r="AD945" s="114" t="s">
        <v>73</v>
      </c>
      <c r="AE945" s="452">
        <v>42733</v>
      </c>
      <c r="AF945" s="453" t="s">
        <v>333</v>
      </c>
      <c r="AG945" s="453"/>
      <c r="AH945" s="453" t="s">
        <v>2389</v>
      </c>
      <c r="AI945" s="452">
        <v>42208</v>
      </c>
      <c r="AJ945" s="114">
        <v>100</v>
      </c>
      <c r="AK945" s="435">
        <v>42381</v>
      </c>
      <c r="AL945" s="114">
        <v>160</v>
      </c>
      <c r="AM945" s="114">
        <v>108</v>
      </c>
      <c r="AN945" s="442" t="str">
        <f>CHOOSE(MATCH(AM:AM,{0,1,100,800000000}),"VACIO","100 y -","100 y +","")</f>
        <v>100 y +</v>
      </c>
      <c r="AO945" s="114">
        <v>39</v>
      </c>
      <c r="AP945" s="114">
        <v>61</v>
      </c>
      <c r="AQ945" s="114">
        <v>5.9</v>
      </c>
      <c r="AR945" s="442" t="str">
        <f>CHOOSE(MATCH(AQ:AQ,{0,1,7,8,9,12,30}),"VACIO","7 y -","7-8","8-9","9-12","12 y +","")</f>
        <v>7 y -</v>
      </c>
      <c r="AS945" s="114">
        <v>8.2</v>
      </c>
      <c r="AT945" s="442" t="str">
        <f>CHOOSE(MATCH(AS:AS,{0,0.1,30,80000000}),"VACIO","30 y -","30 y +")</f>
        <v>30 y -</v>
      </c>
      <c r="AU945" s="114">
        <v>0.9</v>
      </c>
      <c r="AV945" s="114"/>
      <c r="AW945" s="442" t="str">
        <f>CHOOSE(MATCH(AV:AV,{0,0.1,30,80000000}),"VACIO","30 y -","30 y +")</f>
        <v>VACIO</v>
      </c>
      <c r="AX945" s="114"/>
      <c r="AY945" s="442" t="str">
        <f ca="1">CHOOSE(MATCH(AX:AX,{0,1,15,30,45,60,80000000}),"VACIO","15 y -","15-29","30-44","45-59","60 y +","")</f>
        <v>VACIO</v>
      </c>
      <c r="AZ945" s="114"/>
      <c r="BA945" s="114"/>
      <c r="BB945" s="441" t="str">
        <f ca="1" t="shared" si="98"/>
        <v>No Vigente</v>
      </c>
      <c r="BC945" s="114"/>
      <c r="BD945" s="435">
        <v>43476</v>
      </c>
      <c r="BE945" s="435">
        <v>43620</v>
      </c>
      <c r="BF945" s="251" t="str">
        <f ca="1" t="shared" si="100"/>
        <v>activo</v>
      </c>
      <c r="BG945" s="48"/>
    </row>
    <row r="946" s="27" customFormat="1" spans="1:59">
      <c r="A946" s="434" t="s">
        <v>2390</v>
      </c>
      <c r="B946" s="114" t="s">
        <v>2391</v>
      </c>
      <c r="C946" s="114">
        <v>1432</v>
      </c>
      <c r="D946" s="435">
        <v>15845</v>
      </c>
      <c r="E946" s="467">
        <f ca="1" t="shared" si="99"/>
        <v>43990</v>
      </c>
      <c r="F946" s="440">
        <f ca="1" t="shared" si="97"/>
        <v>28145</v>
      </c>
      <c r="G946" s="441">
        <f ca="1" t="shared" si="96"/>
        <v>77</v>
      </c>
      <c r="H94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46" s="443">
        <v>2</v>
      </c>
      <c r="J946" s="435">
        <v>37756</v>
      </c>
      <c r="K946" s="114" t="s">
        <v>101</v>
      </c>
      <c r="L946" s="94" t="s">
        <v>102</v>
      </c>
      <c r="M946" s="114"/>
      <c r="N946" s="114" t="s">
        <v>62</v>
      </c>
      <c r="O946" s="114" t="s">
        <v>62</v>
      </c>
      <c r="P946" s="7" t="s">
        <v>63</v>
      </c>
      <c r="Q946" s="7" t="s">
        <v>63</v>
      </c>
      <c r="R946" s="114">
        <v>92.5</v>
      </c>
      <c r="S946" s="114">
        <v>86.5</v>
      </c>
      <c r="T946" s="443" t="s">
        <v>64</v>
      </c>
      <c r="U946" s="114">
        <v>120</v>
      </c>
      <c r="V946" s="442" t="str">
        <f>CHOOSE(MATCH(U:U,{0;1;140;150;160;800000000}),"VACIO","140 y -","140-150","150-160","&gt;160","")</f>
        <v>140 y -</v>
      </c>
      <c r="W946" s="114">
        <v>70</v>
      </c>
      <c r="X946" s="442" t="str">
        <f>CHOOSE(MATCH(W:W,{0,1,90,120,800000000}),"VACIO","90 y -","90-120","&gt;120","")</f>
        <v>90 y -</v>
      </c>
      <c r="Y946" s="114" t="s">
        <v>63</v>
      </c>
      <c r="Z946" s="114" t="s">
        <v>65</v>
      </c>
      <c r="AA946" s="114" t="s">
        <v>65</v>
      </c>
      <c r="AB946" s="114" t="s">
        <v>63</v>
      </c>
      <c r="AC946" s="114" t="s">
        <v>72</v>
      </c>
      <c r="AD946" s="114" t="s">
        <v>73</v>
      </c>
      <c r="AE946" s="452">
        <v>42795</v>
      </c>
      <c r="AF946" s="453" t="s">
        <v>333</v>
      </c>
      <c r="AG946" s="453"/>
      <c r="AH946" s="454"/>
      <c r="AI946" s="454"/>
      <c r="AJ946" s="114">
        <v>171</v>
      </c>
      <c r="AK946" s="435">
        <v>43461</v>
      </c>
      <c r="AL946" s="114">
        <v>180</v>
      </c>
      <c r="AM946" s="114">
        <v>97</v>
      </c>
      <c r="AN946" s="442" t="str">
        <f>CHOOSE(MATCH(AM:AM,{0,1,100,800000000}),"VACIO","100 y -","100 y +","")</f>
        <v>100 y -</v>
      </c>
      <c r="AO946" s="114">
        <v>45</v>
      </c>
      <c r="AP946" s="114">
        <v>180</v>
      </c>
      <c r="AQ946" s="114">
        <v>7.6</v>
      </c>
      <c r="AR946" s="442" t="str">
        <f>CHOOSE(MATCH(AQ:AQ,{0,1,7,8,9,12,30}),"VACIO","7 y -","7-8","8-9","9-12","12 y +","")</f>
        <v>7-8</v>
      </c>
      <c r="AS946" s="114"/>
      <c r="AT946" s="442" t="str">
        <f>CHOOSE(MATCH(AS:AS,{0,0.1,30,80000000}),"VACIO","30 y -","30 y +")</f>
        <v>VACIO</v>
      </c>
      <c r="AU946" s="114">
        <v>0.8</v>
      </c>
      <c r="AV946" s="114"/>
      <c r="AW946" s="442" t="str">
        <f>CHOOSE(MATCH(AV:AV,{0,0.1,30,80000000}),"VACIO","30 y -","30 y +")</f>
        <v>VACIO</v>
      </c>
      <c r="AX946" s="114"/>
      <c r="AY946" s="442" t="str">
        <f ca="1">CHOOSE(MATCH(AX:AX,{0;1;15;30;45;60;80000000}),"VACIO","15 y -","15-29","30-44","45-59","60 y +","")</f>
        <v>VACIO</v>
      </c>
      <c r="AZ946" s="114"/>
      <c r="BA946" s="435">
        <v>43000</v>
      </c>
      <c r="BB946" s="441" t="str">
        <f ca="1" t="shared" si="98"/>
        <v>No Vigente</v>
      </c>
      <c r="BC946" s="114" t="s">
        <v>77</v>
      </c>
      <c r="BD946" s="435">
        <v>43486</v>
      </c>
      <c r="BE946" s="435">
        <v>43831</v>
      </c>
      <c r="BF946" s="251" t="str">
        <f ca="1" t="shared" si="100"/>
        <v>activo</v>
      </c>
      <c r="BG946" s="48"/>
    </row>
    <row r="947" s="27" customFormat="1" spans="1:59">
      <c r="A947" s="434" t="s">
        <v>2392</v>
      </c>
      <c r="B947" s="114" t="s">
        <v>2393</v>
      </c>
      <c r="C947" s="114">
        <v>5099</v>
      </c>
      <c r="D947" s="435">
        <v>18699</v>
      </c>
      <c r="E947" s="468">
        <f ca="1" t="shared" si="99"/>
        <v>43990</v>
      </c>
      <c r="F947" s="440">
        <f ca="1" t="shared" si="97"/>
        <v>25291</v>
      </c>
      <c r="G947" s="441">
        <f ca="1" t="shared" si="96"/>
        <v>69</v>
      </c>
      <c r="H94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47" s="443">
        <v>2</v>
      </c>
      <c r="J947" s="435">
        <v>38721</v>
      </c>
      <c r="K947" s="114" t="s">
        <v>59</v>
      </c>
      <c r="L947" s="94" t="s">
        <v>102</v>
      </c>
      <c r="M947" s="114"/>
      <c r="N947" s="114"/>
      <c r="O947" s="114"/>
      <c r="P947" s="7" t="s">
        <v>63</v>
      </c>
      <c r="Q947" s="7" t="s">
        <v>63</v>
      </c>
      <c r="R947" s="114">
        <v>73.5</v>
      </c>
      <c r="S947" s="114">
        <v>73.5</v>
      </c>
      <c r="T947" s="443" t="s">
        <v>64</v>
      </c>
      <c r="U947" s="114">
        <v>150</v>
      </c>
      <c r="V947" s="442" t="str">
        <f>CHOOSE(MATCH(U:U,{0,1,140,150,160,800000000}),"VACIO","140 y -","140-150","150-160","&gt;160","")</f>
        <v>150-160</v>
      </c>
      <c r="W947" s="114">
        <v>92</v>
      </c>
      <c r="X947" s="442" t="str">
        <f>CHOOSE(MATCH(W:W,{0,1,90,120,800000000}),"VACIO","90 y -","90-120","&gt;120","")</f>
        <v>90-120</v>
      </c>
      <c r="Y947" s="114" t="s">
        <v>63</v>
      </c>
      <c r="Z947" s="114" t="s">
        <v>65</v>
      </c>
      <c r="AA947" s="114" t="s">
        <v>65</v>
      </c>
      <c r="AB947" s="114" t="s">
        <v>63</v>
      </c>
      <c r="AC947" s="114" t="s">
        <v>72</v>
      </c>
      <c r="AD947" s="114" t="s">
        <v>73</v>
      </c>
      <c r="AE947" s="452">
        <v>42797</v>
      </c>
      <c r="AF947" s="453" t="s">
        <v>74</v>
      </c>
      <c r="AG947" s="453"/>
      <c r="AH947" s="454"/>
      <c r="AI947" s="454"/>
      <c r="AJ947" s="114">
        <v>161</v>
      </c>
      <c r="AK947" s="435">
        <v>42929</v>
      </c>
      <c r="AL947" s="114">
        <v>227</v>
      </c>
      <c r="AM947" s="114">
        <v>156</v>
      </c>
      <c r="AN947" s="442" t="str">
        <f>CHOOSE(MATCH(AM:AM,{0,1,100,800000000}),"VACIO","100 y -","100 y +","")</f>
        <v>100 y +</v>
      </c>
      <c r="AO947" s="114">
        <v>39</v>
      </c>
      <c r="AP947" s="114">
        <v>160</v>
      </c>
      <c r="AQ947" s="114">
        <v>7.2</v>
      </c>
      <c r="AR947" s="442" t="str">
        <f>CHOOSE(MATCH(AQ:AQ,{0;1;7;8;9;12;30}),"VACIO","7 y -","7-8","8-9","9-12","12 y +","")</f>
        <v>7-8</v>
      </c>
      <c r="AS947" s="114"/>
      <c r="AT947" s="442" t="str">
        <f>CHOOSE(MATCH(AS:AS,{0,0.1,30,80000000}),"VACIO","30 y -","30 y +")</f>
        <v>VACIO</v>
      </c>
      <c r="AU947" s="114">
        <v>1</v>
      </c>
      <c r="AV947" s="114"/>
      <c r="AW947" s="442" t="str">
        <f>CHOOSE(MATCH(AV:AV,{0,0.1,30,80000000}),"VACIO","30 y -","30 y +")</f>
        <v>VACIO</v>
      </c>
      <c r="AX947" s="114">
        <v>58</v>
      </c>
      <c r="AY947" s="442" t="str">
        <f ca="1">CHOOSE(MATCH(AX:AX,{0,1,15,30,45,60,80000000}),"VACIO","15 y -","15-29","30-44","45-59","60 y +","")</f>
        <v>45-59</v>
      </c>
      <c r="AZ947" s="114"/>
      <c r="BA947" s="435">
        <v>42948</v>
      </c>
      <c r="BB947" s="441" t="str">
        <f ca="1" t="shared" si="98"/>
        <v>No Vigente</v>
      </c>
      <c r="BC947" s="114" t="s">
        <v>77</v>
      </c>
      <c r="BD947" s="435">
        <v>42950</v>
      </c>
      <c r="BE947" s="435">
        <v>43831</v>
      </c>
      <c r="BF947" s="251" t="str">
        <f ca="1" t="shared" si="100"/>
        <v>activo</v>
      </c>
      <c r="BG947" s="48"/>
    </row>
    <row r="948" s="27" customFormat="1" spans="1:59">
      <c r="A948" s="434" t="s">
        <v>2394</v>
      </c>
      <c r="B948" s="114" t="s">
        <v>2395</v>
      </c>
      <c r="C948" s="114">
        <v>6632</v>
      </c>
      <c r="D948" s="435">
        <v>16314</v>
      </c>
      <c r="E948" s="467">
        <f ca="1" t="shared" si="99"/>
        <v>43990</v>
      </c>
      <c r="F948" s="440">
        <f ca="1" t="shared" si="97"/>
        <v>27676</v>
      </c>
      <c r="G948" s="441">
        <f ca="1" t="shared" si="96"/>
        <v>75</v>
      </c>
      <c r="H948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48" s="443">
        <v>2</v>
      </c>
      <c r="J948" s="435">
        <v>42873</v>
      </c>
      <c r="K948" s="114" t="s">
        <v>59</v>
      </c>
      <c r="L948" s="94" t="s">
        <v>102</v>
      </c>
      <c r="M948" s="114" t="s">
        <v>1853</v>
      </c>
      <c r="N948" s="114" t="s">
        <v>62</v>
      </c>
      <c r="O948" s="114" t="s">
        <v>62</v>
      </c>
      <c r="P948" s="7" t="s">
        <v>63</v>
      </c>
      <c r="Q948" s="7" t="s">
        <v>63</v>
      </c>
      <c r="R948" s="114">
        <v>61.5</v>
      </c>
      <c r="S948" s="114">
        <v>66</v>
      </c>
      <c r="T948" s="443" t="s">
        <v>64</v>
      </c>
      <c r="U948" s="114">
        <v>160</v>
      </c>
      <c r="V948" s="442" t="str">
        <f>CHOOSE(MATCH(U:U,{0;1;140;150;160;800000000}),"VACIO","140 y -","140-150","150-160","&gt;160","")</f>
        <v>&gt;160</v>
      </c>
      <c r="W948" s="114">
        <v>98</v>
      </c>
      <c r="X948" s="442" t="str">
        <f>CHOOSE(MATCH(W:W,{0,1,90,120,800000000}),"VACIO","90 y -","90-120","&gt;120","")</f>
        <v>90-120</v>
      </c>
      <c r="Y948" s="114" t="s">
        <v>65</v>
      </c>
      <c r="Z948" s="114" t="s">
        <v>65</v>
      </c>
      <c r="AA948" s="114" t="s">
        <v>63</v>
      </c>
      <c r="AB948" s="114" t="s">
        <v>65</v>
      </c>
      <c r="AC948" s="114" t="s">
        <v>72</v>
      </c>
      <c r="AD948" s="114" t="s">
        <v>67</v>
      </c>
      <c r="AE948" s="452">
        <v>43804</v>
      </c>
      <c r="AF948" s="453" t="s">
        <v>73</v>
      </c>
      <c r="AG948" s="453" t="s">
        <v>62</v>
      </c>
      <c r="AH948" s="455" t="s">
        <v>2396</v>
      </c>
      <c r="AI948" s="452">
        <v>43817</v>
      </c>
      <c r="AJ948" s="114">
        <v>69</v>
      </c>
      <c r="AK948" s="435">
        <v>43858</v>
      </c>
      <c r="AL948" s="114">
        <v>134</v>
      </c>
      <c r="AM948" s="114">
        <v>48</v>
      </c>
      <c r="AN948" s="442" t="str">
        <f>CHOOSE(MATCH(AM:AM,{0,1,100,800000000}),"VACIO","100 y -","100 y +","")</f>
        <v>100 y -</v>
      </c>
      <c r="AO948" s="114">
        <v>27</v>
      </c>
      <c r="AP948" s="114">
        <v>194</v>
      </c>
      <c r="AQ948" s="114">
        <v>7.1</v>
      </c>
      <c r="AR948" s="442" t="str">
        <f>CHOOSE(MATCH(AQ:AQ,{0,1,7,8,9,12,30}),"VACIO","7 y -","7-8","8-9","9-12","12 y +","")</f>
        <v>7-8</v>
      </c>
      <c r="AS948" s="114">
        <v>5</v>
      </c>
      <c r="AT948" s="442" t="str">
        <f>CHOOSE(MATCH(AS:AS,{0;0.1;30;80000000}),"VACIO","30 y -","30 y +")</f>
        <v>30 y -</v>
      </c>
      <c r="AU948" s="114">
        <v>0.7</v>
      </c>
      <c r="AV948" s="114">
        <v>59</v>
      </c>
      <c r="AW948" s="442" t="str">
        <f>CHOOSE(MATCH(AV:AV,{0,0.1,30,80000000}),"VACIO","30 y -","30 y +")</f>
        <v>30 y +</v>
      </c>
      <c r="AX948" s="114">
        <v>85.5</v>
      </c>
      <c r="AY948" s="442" t="str">
        <f ca="1">CHOOSE(MATCH(AX:AX,{0,1,15,30,45,60,80000000}),"VACIO","15 y -","15-29","30-44","45-59","60 y +","")</f>
        <v>60 y +</v>
      </c>
      <c r="AZ948" s="114"/>
      <c r="BA948" s="435">
        <v>42968</v>
      </c>
      <c r="BB948" s="441" t="str">
        <f ca="1" t="shared" si="98"/>
        <v>No Vigente</v>
      </c>
      <c r="BC948" s="114" t="s">
        <v>77</v>
      </c>
      <c r="BD948" s="435">
        <v>43871</v>
      </c>
      <c r="BE948" s="435">
        <v>43983</v>
      </c>
      <c r="BF948" s="251" t="str">
        <f ca="1" t="shared" si="100"/>
        <v>activo</v>
      </c>
      <c r="BG948" s="48"/>
    </row>
    <row r="949" s="27" customFormat="1" spans="1:59">
      <c r="A949" s="434" t="s">
        <v>2397</v>
      </c>
      <c r="B949" s="114" t="s">
        <v>2398</v>
      </c>
      <c r="C949" s="114">
        <v>1930</v>
      </c>
      <c r="D949" s="435">
        <v>22742</v>
      </c>
      <c r="E949" s="439">
        <f ca="1" t="shared" si="99"/>
        <v>43990</v>
      </c>
      <c r="F949" s="440">
        <f ca="1" t="shared" si="97"/>
        <v>21248</v>
      </c>
      <c r="G949" s="441">
        <f ca="1" t="shared" si="96"/>
        <v>58</v>
      </c>
      <c r="H949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49" s="443">
        <v>2</v>
      </c>
      <c r="J949" s="435">
        <v>41563</v>
      </c>
      <c r="K949" s="114" t="s">
        <v>101</v>
      </c>
      <c r="L949" s="94" t="s">
        <v>102</v>
      </c>
      <c r="M949" s="114" t="s">
        <v>174</v>
      </c>
      <c r="N949" s="114" t="s">
        <v>62</v>
      </c>
      <c r="O949" s="114" t="s">
        <v>62</v>
      </c>
      <c r="P949" s="7" t="s">
        <v>63</v>
      </c>
      <c r="Q949" s="7" t="s">
        <v>63</v>
      </c>
      <c r="R949" s="114">
        <v>101.5</v>
      </c>
      <c r="S949" s="114">
        <v>90</v>
      </c>
      <c r="T949" s="443" t="s">
        <v>64</v>
      </c>
      <c r="U949" s="114">
        <v>150</v>
      </c>
      <c r="V949" s="442" t="str">
        <f>CHOOSE(MATCH(U:U,{0,1,140,150,160,800000000}),"VACIO","140 y -","140-150","150-160","&gt;160","")</f>
        <v>150-160</v>
      </c>
      <c r="W949" s="114">
        <v>100</v>
      </c>
      <c r="X949" s="442" t="str">
        <f>CHOOSE(MATCH(W:W,{0,1,90,120,800000000}),"VACIO","90 y -","90-120","&gt;120","")</f>
        <v>90-120</v>
      </c>
      <c r="Y949" s="114" t="s">
        <v>63</v>
      </c>
      <c r="Z949" s="114" t="s">
        <v>65</v>
      </c>
      <c r="AA949" s="114" t="s">
        <v>63</v>
      </c>
      <c r="AB949" s="114" t="s">
        <v>63</v>
      </c>
      <c r="AC949" s="114" t="s">
        <v>72</v>
      </c>
      <c r="AD949" s="114" t="s">
        <v>73</v>
      </c>
      <c r="AE949" s="452">
        <v>43096</v>
      </c>
      <c r="AF949" s="453" t="s">
        <v>74</v>
      </c>
      <c r="AG949" s="453"/>
      <c r="AH949" s="454"/>
      <c r="AI949" s="454"/>
      <c r="AJ949" s="114">
        <v>108</v>
      </c>
      <c r="AK949" s="435">
        <v>43357</v>
      </c>
      <c r="AL949" s="114">
        <v>197</v>
      </c>
      <c r="AM949" s="114">
        <v>107</v>
      </c>
      <c r="AN949" s="442" t="str">
        <f>CHOOSE(MATCH(AM:AM,{0,1,100,800000000}),"VACIO","100 y -","100 y +","")</f>
        <v>100 y +</v>
      </c>
      <c r="AO949" s="114">
        <v>65</v>
      </c>
      <c r="AP949" s="114">
        <v>126</v>
      </c>
      <c r="AQ949" s="114">
        <v>4.3</v>
      </c>
      <c r="AR949" s="442" t="str">
        <f>CHOOSE(MATCH(AQ:AQ,{0,1,7,8,9,12,30}),"VACIO","7 y -","7-8","8-9","9-12","12 y +","")</f>
        <v>7 y -</v>
      </c>
      <c r="AS949" s="114"/>
      <c r="AT949" s="442" t="str">
        <f>CHOOSE(MATCH(AS:AS,{0,0.1,30,80000000}),"VACIO","30 y -","30 y +")</f>
        <v>VACIO</v>
      </c>
      <c r="AU949" s="114">
        <v>0.6</v>
      </c>
      <c r="AV949" s="114"/>
      <c r="AW949" s="442" t="str">
        <f>CHOOSE(MATCH(AV:AV,{0,0.1,30,80000000}),"VACIO","30 y -","30 y +")</f>
        <v>VACIO</v>
      </c>
      <c r="AX949" s="114">
        <v>112</v>
      </c>
      <c r="AY949" s="442" t="str">
        <f ca="1">CHOOSE(MATCH(AX:AX,{0,1,15,30,45,60,80000000}),"VACIO","15 y -","15-29","30-44","45-59","60 y +","")</f>
        <v>60 y +</v>
      </c>
      <c r="AZ949" s="114"/>
      <c r="BA949" s="435">
        <v>43482</v>
      </c>
      <c r="BB949" s="441" t="str">
        <f ca="1" t="shared" si="98"/>
        <v>No Vigente</v>
      </c>
      <c r="BC949" s="114" t="s">
        <v>77</v>
      </c>
      <c r="BD949" s="435">
        <v>43838</v>
      </c>
      <c r="BE949" s="435">
        <v>43891</v>
      </c>
      <c r="BF949" s="251" t="str">
        <f ca="1" t="shared" si="100"/>
        <v>activo</v>
      </c>
      <c r="BG949" s="48"/>
    </row>
    <row r="950" s="27" customFormat="1" spans="1:59">
      <c r="A950" s="434" t="s">
        <v>2399</v>
      </c>
      <c r="B950" s="114" t="s">
        <v>2400</v>
      </c>
      <c r="C950" s="114">
        <v>1248</v>
      </c>
      <c r="D950" s="435">
        <v>20469</v>
      </c>
      <c r="E950" s="439">
        <f ca="1" t="shared" si="99"/>
        <v>43990</v>
      </c>
      <c r="F950" s="440">
        <f ca="1" t="shared" si="97"/>
        <v>23521</v>
      </c>
      <c r="G950" s="441">
        <f ca="1" t="shared" ref="G950:G1013" si="101">IF(MONTH(E:E)=MONTH(D950),IF(DAY(E:E)&lt;DAY(D950),YEAR(E:E)-YEAR(D950)-1,YEAR(E:E)-YEAR(D950)),IF(MONTH(E:E)&gt;MONTH(D950),YEAR(E:E)-YEAR(D950),YEAR(E:E)-YEAR(D950)-1))</f>
        <v>64</v>
      </c>
      <c r="H95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50" s="443">
        <v>2</v>
      </c>
      <c r="J950" s="435">
        <v>37551</v>
      </c>
      <c r="K950" s="114" t="s">
        <v>59</v>
      </c>
      <c r="L950" s="94" t="s">
        <v>102</v>
      </c>
      <c r="M950" s="114"/>
      <c r="N950" s="114" t="s">
        <v>62</v>
      </c>
      <c r="O950" s="114" t="s">
        <v>62</v>
      </c>
      <c r="P950" s="7" t="s">
        <v>63</v>
      </c>
      <c r="Q950" s="7" t="s">
        <v>63</v>
      </c>
      <c r="R950" s="114">
        <v>82.5</v>
      </c>
      <c r="S950" s="114">
        <v>76.5</v>
      </c>
      <c r="T950" s="443" t="s">
        <v>64</v>
      </c>
      <c r="U950" s="114">
        <v>130</v>
      </c>
      <c r="V950" s="442" t="str">
        <f>CHOOSE(MATCH(U:U,{0,1,140,150,160,800000000}),"VACIO","140 y -","140-150","150-160","&gt;160","")</f>
        <v>140 y -</v>
      </c>
      <c r="W950" s="114">
        <v>80</v>
      </c>
      <c r="X950" s="442" t="str">
        <f>CHOOSE(MATCH(W:W,{0,1,90,120,800000000}),"VACIO","90 y -","90-120","&gt;120","")</f>
        <v>90 y -</v>
      </c>
      <c r="Y950" s="114" t="s">
        <v>63</v>
      </c>
      <c r="Z950" s="114" t="s">
        <v>65</v>
      </c>
      <c r="AA950" s="114" t="s">
        <v>65</v>
      </c>
      <c r="AB950" s="114" t="s">
        <v>63</v>
      </c>
      <c r="AC950" s="114" t="s">
        <v>72</v>
      </c>
      <c r="AD950" s="114" t="s">
        <v>73</v>
      </c>
      <c r="AE950" s="452">
        <v>43857</v>
      </c>
      <c r="AF950" s="453" t="s">
        <v>74</v>
      </c>
      <c r="AG950" s="453" t="s">
        <v>62</v>
      </c>
      <c r="AH950" s="454"/>
      <c r="AI950" s="454"/>
      <c r="AJ950" s="114">
        <v>179</v>
      </c>
      <c r="AK950" s="435">
        <v>43350</v>
      </c>
      <c r="AL950" s="114">
        <v>275</v>
      </c>
      <c r="AM950" s="114">
        <v>152</v>
      </c>
      <c r="AN950" s="442" t="str">
        <f>CHOOSE(MATCH(AM:AM,{0,1,100,800000000}),"VACIO","100 y -","100 y +","")</f>
        <v>100 y +</v>
      </c>
      <c r="AO950" s="114">
        <v>54</v>
      </c>
      <c r="AP950" s="114">
        <v>342</v>
      </c>
      <c r="AQ950" s="114">
        <v>7.8</v>
      </c>
      <c r="AR950" s="442" t="str">
        <f>CHOOSE(MATCH(AQ:AQ,{0,1,7,8,9,12,30}),"VACIO","7 y -","7-8","8-9","9-12","12 y +","")</f>
        <v>7-8</v>
      </c>
      <c r="AS950" s="114">
        <v>394</v>
      </c>
      <c r="AT950" s="442" t="str">
        <f>CHOOSE(MATCH(AS:AS,{0,0.1,30,80000000}),"VACIO","30 y -","30 y +")</f>
        <v>30 y +</v>
      </c>
      <c r="AU950" s="114">
        <v>1</v>
      </c>
      <c r="AV950" s="114"/>
      <c r="AW950" s="442" t="str">
        <f>CHOOSE(MATCH(AV:AV,{0,0.1,30,80000000}),"VACIO","30 y -","30 y +")</f>
        <v>VACIO</v>
      </c>
      <c r="AX950" s="114"/>
      <c r="AY950" s="442" t="str">
        <f ca="1">CHOOSE(MATCH(AX:AX,{0,1,15,30,45,60,80000000}),"VACIO","15 y -","15-29","30-44","45-59","60 y +","")</f>
        <v>VACIO</v>
      </c>
      <c r="AZ950" s="114"/>
      <c r="BA950" s="435">
        <v>42818</v>
      </c>
      <c r="BB950" s="441" t="str">
        <f ca="1" t="shared" si="98"/>
        <v>No Vigente</v>
      </c>
      <c r="BC950" s="114" t="s">
        <v>77</v>
      </c>
      <c r="BD950" s="435">
        <v>43857</v>
      </c>
      <c r="BE950" s="435">
        <v>43922</v>
      </c>
      <c r="BF950" s="251" t="str">
        <f ca="1" t="shared" si="100"/>
        <v>activo</v>
      </c>
      <c r="BG950" s="48"/>
    </row>
    <row r="951" s="27" customFormat="1" spans="1:59">
      <c r="A951" s="434" t="s">
        <v>2401</v>
      </c>
      <c r="B951" s="114" t="s">
        <v>2402</v>
      </c>
      <c r="C951" s="114">
        <v>3926</v>
      </c>
      <c r="D951" s="435">
        <v>18944</v>
      </c>
      <c r="E951" s="439">
        <f ca="1" t="shared" si="99"/>
        <v>43990</v>
      </c>
      <c r="F951" s="440">
        <f ca="1" t="shared" si="97"/>
        <v>25046</v>
      </c>
      <c r="G951" s="441">
        <f ca="1" t="shared" si="101"/>
        <v>68</v>
      </c>
      <c r="H95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51" s="443">
        <v>2</v>
      </c>
      <c r="J951" s="435">
        <v>38133</v>
      </c>
      <c r="K951" s="114" t="s">
        <v>59</v>
      </c>
      <c r="L951" s="94" t="s">
        <v>102</v>
      </c>
      <c r="M951" s="114"/>
      <c r="N951" s="114" t="s">
        <v>62</v>
      </c>
      <c r="O951" s="114" t="s">
        <v>62</v>
      </c>
      <c r="P951" s="7" t="s">
        <v>65</v>
      </c>
      <c r="Q951" s="7" t="s">
        <v>63</v>
      </c>
      <c r="R951" s="114">
        <v>54</v>
      </c>
      <c r="S951" s="114">
        <v>41.6</v>
      </c>
      <c r="T951" s="443" t="s">
        <v>71</v>
      </c>
      <c r="U951" s="114">
        <v>126</v>
      </c>
      <c r="V951" s="442" t="str">
        <f>CHOOSE(MATCH(U:U,{0,1,140,150,160,800000000}),"VACIO","140 y -","140-150","150-160","&gt;160","")</f>
        <v>140 y -</v>
      </c>
      <c r="W951" s="114">
        <v>68</v>
      </c>
      <c r="X951" s="442" t="str">
        <f>CHOOSE(MATCH(W:W,{0,1,90,120,800000000}),"VACIO","90 y -","90-120","&gt;120","")</f>
        <v>90 y -</v>
      </c>
      <c r="Y951" s="114" t="s">
        <v>65</v>
      </c>
      <c r="Z951" s="114" t="s">
        <v>65</v>
      </c>
      <c r="AA951" s="114" t="s">
        <v>63</v>
      </c>
      <c r="AB951" s="114" t="s">
        <v>63</v>
      </c>
      <c r="AC951" s="114" t="s">
        <v>72</v>
      </c>
      <c r="AD951" s="114" t="s">
        <v>73</v>
      </c>
      <c r="AE951" s="452">
        <v>43609</v>
      </c>
      <c r="AF951" s="453" t="s">
        <v>73</v>
      </c>
      <c r="AG951" s="453"/>
      <c r="AH951" s="453" t="s">
        <v>2403</v>
      </c>
      <c r="AI951" s="452">
        <v>43496</v>
      </c>
      <c r="AJ951" s="114">
        <v>465</v>
      </c>
      <c r="AK951" s="435">
        <v>43894</v>
      </c>
      <c r="AL951" s="114">
        <v>90</v>
      </c>
      <c r="AM951" s="114">
        <v>31</v>
      </c>
      <c r="AN951" s="442" t="str">
        <f>CHOOSE(MATCH(AM:AM,{0,1,100,800000000}),"VACIO","100 y -","100 y +","")</f>
        <v>100 y -</v>
      </c>
      <c r="AO951" s="114">
        <v>42</v>
      </c>
      <c r="AP951" s="114">
        <v>81</v>
      </c>
      <c r="AQ951" s="114">
        <v>7.1</v>
      </c>
      <c r="AR951" s="442" t="str">
        <f>CHOOSE(MATCH(AQ:AQ,{0,1,7,8,9,12,30}),"VACIO","7 y -","7-8","8-9","9-12","12 y +","")</f>
        <v>7-8</v>
      </c>
      <c r="AS951" s="114">
        <v>1</v>
      </c>
      <c r="AT951" s="442" t="str">
        <f>CHOOSE(MATCH(AS:AS,{0,0.1,30,80000000}),"VACIO","30 y -","30 y +")</f>
        <v>30 y -</v>
      </c>
      <c r="AU951" s="114">
        <v>0.9</v>
      </c>
      <c r="AV951" s="114"/>
      <c r="AW951" s="442" t="str">
        <f>CHOOSE(MATCH(AV:AV,{0,0.1,30,80000000}),"VACIO","30 y -","30 y +")</f>
        <v>VACIO</v>
      </c>
      <c r="AX951" s="114">
        <v>65</v>
      </c>
      <c r="AY951" s="442" t="str">
        <f ca="1">CHOOSE(MATCH(AX:AX,{0,1,15,30,45,60,80000000}),"VACIO","15 y -","15-29","30-44","45-59","60 y +","")</f>
        <v>60 y +</v>
      </c>
      <c r="AZ951" s="114"/>
      <c r="BA951" s="435">
        <v>42816</v>
      </c>
      <c r="BB951" s="441" t="str">
        <f ca="1" t="shared" si="98"/>
        <v>No Vigente</v>
      </c>
      <c r="BC951" s="114" t="s">
        <v>77</v>
      </c>
      <c r="BD951" s="435">
        <v>43909</v>
      </c>
      <c r="BE951" s="435">
        <v>44013</v>
      </c>
      <c r="BF951" s="251" t="str">
        <f ca="1" t="shared" si="100"/>
        <v>activo</v>
      </c>
      <c r="BG951" s="48"/>
    </row>
    <row r="952" s="27" customFormat="1" spans="1:59">
      <c r="A952" s="434" t="s">
        <v>2404</v>
      </c>
      <c r="B952" s="114" t="s">
        <v>2405</v>
      </c>
      <c r="C952" s="114">
        <v>5752</v>
      </c>
      <c r="D952" s="435">
        <v>20399</v>
      </c>
      <c r="E952" s="439">
        <f ca="1" t="shared" si="99"/>
        <v>43990</v>
      </c>
      <c r="F952" s="440">
        <f ca="1" t="shared" si="97"/>
        <v>23591</v>
      </c>
      <c r="G952" s="441">
        <f ca="1" t="shared" si="101"/>
        <v>64</v>
      </c>
      <c r="H95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52" s="443">
        <v>2</v>
      </c>
      <c r="J952" s="435">
        <v>40820</v>
      </c>
      <c r="K952" s="114" t="s">
        <v>59</v>
      </c>
      <c r="L952" s="94" t="s">
        <v>102</v>
      </c>
      <c r="M952" s="114" t="s">
        <v>2272</v>
      </c>
      <c r="N952" s="114"/>
      <c r="O952" s="114"/>
      <c r="P952" s="7" t="s">
        <v>63</v>
      </c>
      <c r="Q952" s="7" t="s">
        <v>63</v>
      </c>
      <c r="R952" s="114">
        <v>84.5</v>
      </c>
      <c r="S952" s="114">
        <v>90</v>
      </c>
      <c r="T952" s="443" t="s">
        <v>64</v>
      </c>
      <c r="U952" s="114">
        <v>130</v>
      </c>
      <c r="V952" s="442" t="str">
        <f>CHOOSE(MATCH(U:U,{0,1,140,150,160,800000000}),"VACIO","140 y -","140-150","150-160","&gt;160","")</f>
        <v>140 y -</v>
      </c>
      <c r="W952" s="114">
        <v>70</v>
      </c>
      <c r="X952" s="442" t="str">
        <f>CHOOSE(MATCH(W:W,{0,1,90,120,800000000}),"VACIO","90 y -","90-120","&gt;120","")</f>
        <v>90 y -</v>
      </c>
      <c r="Y952" s="114" t="s">
        <v>65</v>
      </c>
      <c r="Z952" s="114" t="s">
        <v>63</v>
      </c>
      <c r="AA952" s="114" t="s">
        <v>63</v>
      </c>
      <c r="AB952" s="114" t="s">
        <v>63</v>
      </c>
      <c r="AC952" s="114" t="s">
        <v>72</v>
      </c>
      <c r="AD952" s="114" t="s">
        <v>73</v>
      </c>
      <c r="AE952" s="452">
        <v>43810</v>
      </c>
      <c r="AF952" s="453" t="s">
        <v>73</v>
      </c>
      <c r="AG952" s="453"/>
      <c r="AH952" s="454"/>
      <c r="AI952" s="454"/>
      <c r="AJ952" s="114">
        <v>276</v>
      </c>
      <c r="AK952" s="435">
        <v>43834</v>
      </c>
      <c r="AL952" s="114">
        <v>110</v>
      </c>
      <c r="AM952" s="114">
        <v>12.3</v>
      </c>
      <c r="AN952" s="442" t="str">
        <f>CHOOSE(MATCH(AM:AM,{0,1,100,800000000}),"VACIO","100 y -","100 y +","")</f>
        <v>100 y -</v>
      </c>
      <c r="AO952" s="114">
        <v>36</v>
      </c>
      <c r="AP952" s="114">
        <v>304</v>
      </c>
      <c r="AQ952" s="114">
        <v>10.7</v>
      </c>
      <c r="AR952" s="442" t="str">
        <f>CHOOSE(MATCH(AQ:AQ,{0,1,7,8,9,12,30}),"VACIO","7 y -","7-8","8-9","9-12","12 y +","")</f>
        <v>9-12</v>
      </c>
      <c r="AS952" s="114">
        <v>262.3</v>
      </c>
      <c r="AT952" s="442" t="str">
        <f>CHOOSE(MATCH(AS:AS,{0,0.1,30,80000000}),"VACIO","30 y -","30 y +")</f>
        <v>30 y +</v>
      </c>
      <c r="AU952" s="114">
        <v>0.6</v>
      </c>
      <c r="AV952" s="114">
        <v>0.115</v>
      </c>
      <c r="AW952" s="442" t="str">
        <f>CHOOSE(MATCH(AV:AV,{0,0.1,30,80000000}),"VACIO","30 y -","30 y +")</f>
        <v>30 y -</v>
      </c>
      <c r="AX952" s="114">
        <v>92.5</v>
      </c>
      <c r="AY952" s="442" t="str">
        <f ca="1">CHOOSE(MATCH(AX:AX,{0,1,15,30,45,60,80000000}),"VACIO","15 y -","15-29","30-44","45-59","60 y +","")</f>
        <v>60 y +</v>
      </c>
      <c r="AZ952" s="114"/>
      <c r="BA952" s="435">
        <v>43256</v>
      </c>
      <c r="BB952" s="441" t="str">
        <f ca="1" t="shared" si="98"/>
        <v>No Vigente</v>
      </c>
      <c r="BC952" s="114" t="s">
        <v>77</v>
      </c>
      <c r="BD952" s="435">
        <v>43866</v>
      </c>
      <c r="BE952" s="435">
        <v>43952</v>
      </c>
      <c r="BF952" s="251" t="str">
        <f ca="1" t="shared" si="100"/>
        <v>activo</v>
      </c>
      <c r="BG952" s="48"/>
    </row>
    <row r="953" s="27" customFormat="1" spans="1:59">
      <c r="A953" s="434" t="s">
        <v>2406</v>
      </c>
      <c r="B953" s="114" t="s">
        <v>2407</v>
      </c>
      <c r="C953" s="114">
        <v>5376</v>
      </c>
      <c r="D953" s="435">
        <v>23342</v>
      </c>
      <c r="E953" s="468">
        <f ca="1" t="shared" si="99"/>
        <v>43990</v>
      </c>
      <c r="F953" s="440">
        <f ca="1" t="shared" si="97"/>
        <v>20648</v>
      </c>
      <c r="G953" s="441">
        <f ca="1" t="shared" si="101"/>
        <v>56</v>
      </c>
      <c r="H953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53" s="443">
        <v>2</v>
      </c>
      <c r="J953" s="435">
        <v>40840</v>
      </c>
      <c r="K953" s="114" t="s">
        <v>59</v>
      </c>
      <c r="L953" s="94" t="s">
        <v>102</v>
      </c>
      <c r="M953" s="114"/>
      <c r="N953" s="114"/>
      <c r="O953" s="114"/>
      <c r="P953" s="7" t="s">
        <v>65</v>
      </c>
      <c r="Q953" s="7" t="s">
        <v>63</v>
      </c>
      <c r="R953" s="114">
        <v>72</v>
      </c>
      <c r="S953" s="114">
        <v>73</v>
      </c>
      <c r="T953" s="443" t="s">
        <v>64</v>
      </c>
      <c r="U953" s="114">
        <v>110</v>
      </c>
      <c r="V953" s="442" t="str">
        <f>CHOOSE(MATCH(U:U,{0,1,140,150,160,800000000}),"VACIO","140 y -","140-150","150-160","&gt;160","")</f>
        <v>140 y -</v>
      </c>
      <c r="W953" s="114">
        <v>64</v>
      </c>
      <c r="X953" s="442" t="str">
        <f>CHOOSE(MATCH(W:W,{0,1,90,120,800000000}),"VACIO","90 y -","90-120","&gt;120","")</f>
        <v>90 y -</v>
      </c>
      <c r="Y953" s="114" t="s">
        <v>63</v>
      </c>
      <c r="Z953" s="114" t="s">
        <v>65</v>
      </c>
      <c r="AA953" s="114" t="s">
        <v>65</v>
      </c>
      <c r="AB953" s="114" t="s">
        <v>65</v>
      </c>
      <c r="AC953" s="114" t="s">
        <v>72</v>
      </c>
      <c r="AD953" s="114" t="s">
        <v>73</v>
      </c>
      <c r="AE953" s="452">
        <v>43852</v>
      </c>
      <c r="AF953" s="454" t="s">
        <v>333</v>
      </c>
      <c r="AG953" s="454"/>
      <c r="AH953" s="454"/>
      <c r="AI953" s="454"/>
      <c r="AJ953" s="114">
        <v>105</v>
      </c>
      <c r="AK953" s="435">
        <v>43143</v>
      </c>
      <c r="AL953" s="114">
        <v>175</v>
      </c>
      <c r="AM953" s="114">
        <v>101</v>
      </c>
      <c r="AN953" s="442" t="str">
        <f>CHOOSE(MATCH(AM:AM,{0,1,100,800000000}),"VACIO","100 y -","100 y +","")</f>
        <v>100 y +</v>
      </c>
      <c r="AO953" s="114">
        <v>35</v>
      </c>
      <c r="AP953" s="114">
        <v>194</v>
      </c>
      <c r="AQ953" s="114">
        <v>6.7</v>
      </c>
      <c r="AR953" s="442" t="str">
        <f>CHOOSE(MATCH(AQ:AQ,{0,1,7,8,9,12,30}),"VACIO","7 y -","7-8","8-9","9-12","12 y +","")</f>
        <v>7 y -</v>
      </c>
      <c r="AS953" s="114">
        <v>5</v>
      </c>
      <c r="AT953" s="442" t="str">
        <f>CHOOSE(MATCH(AS:AS,{0,0.1,30,80000000}),"VACIO","30 y -","30 y +")</f>
        <v>30 y -</v>
      </c>
      <c r="AU953" s="114">
        <v>0.7</v>
      </c>
      <c r="AV953" s="114"/>
      <c r="AW953" s="442" t="str">
        <f>CHOOSE(MATCH(AV:AV,{0,0.1,30,80000000}),"VACIO","30 y -","30 y +")</f>
        <v>VACIO</v>
      </c>
      <c r="AX953" s="114">
        <v>128.7</v>
      </c>
      <c r="AY953" s="442" t="str">
        <f ca="1">CHOOSE(MATCH(AX:AX,{0,1,15,30,45,60,80000000}),"VACIO","15 y -","15-29","30-44","45-59","60 y +","")</f>
        <v>60 y +</v>
      </c>
      <c r="AZ953" s="114" t="s">
        <v>76</v>
      </c>
      <c r="BA953" s="114"/>
      <c r="BB953" s="441" t="str">
        <f ca="1" t="shared" si="98"/>
        <v>No Vigente</v>
      </c>
      <c r="BC953" s="114"/>
      <c r="BD953" s="435">
        <v>43181</v>
      </c>
      <c r="BE953" s="435">
        <v>43862</v>
      </c>
      <c r="BF953" s="251" t="str">
        <f ca="1" t="shared" si="100"/>
        <v>activo</v>
      </c>
      <c r="BG953" s="48"/>
    </row>
    <row r="954" s="27" customFormat="1" spans="1:59">
      <c r="A954" s="434" t="s">
        <v>2408</v>
      </c>
      <c r="B954" s="114" t="s">
        <v>2409</v>
      </c>
      <c r="C954" s="114">
        <v>5372</v>
      </c>
      <c r="D954" s="435">
        <v>16923</v>
      </c>
      <c r="E954" s="439">
        <f ca="1" t="shared" si="99"/>
        <v>43990</v>
      </c>
      <c r="F954" s="440">
        <f ca="1" t="shared" si="97"/>
        <v>27067</v>
      </c>
      <c r="G954" s="441">
        <f ca="1" t="shared" si="101"/>
        <v>74</v>
      </c>
      <c r="H95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54" s="443">
        <v>2</v>
      </c>
      <c r="J954" s="435">
        <v>40387</v>
      </c>
      <c r="K954" s="114" t="s">
        <v>59</v>
      </c>
      <c r="L954" s="94" t="s">
        <v>102</v>
      </c>
      <c r="M954" s="114"/>
      <c r="N954" s="114"/>
      <c r="O954" s="114"/>
      <c r="P954" s="7" t="s">
        <v>65</v>
      </c>
      <c r="Q954" s="7" t="s">
        <v>63</v>
      </c>
      <c r="R954" s="114">
        <v>102</v>
      </c>
      <c r="S954" s="114">
        <v>110</v>
      </c>
      <c r="T954" s="443" t="s">
        <v>64</v>
      </c>
      <c r="U954" s="114">
        <v>128</v>
      </c>
      <c r="V954" s="442" t="str">
        <f>CHOOSE(MATCH(U:U,{0,1,140,150,160,800000000}),"VACIO","140 y -","140-150","150-160","&gt;160","")</f>
        <v>140 y -</v>
      </c>
      <c r="W954" s="114">
        <v>76</v>
      </c>
      <c r="X954" s="442" t="str">
        <f>CHOOSE(MATCH(W:W,{0,1,90,120,800000000}),"VACIO","90 y -","90-120","&gt;120","")</f>
        <v>90 y -</v>
      </c>
      <c r="Y954" s="114" t="s">
        <v>65</v>
      </c>
      <c r="Z954" s="114" t="s">
        <v>65</v>
      </c>
      <c r="AA954" s="114" t="s">
        <v>65</v>
      </c>
      <c r="AB954" s="114" t="s">
        <v>65</v>
      </c>
      <c r="AC954" s="114" t="s">
        <v>72</v>
      </c>
      <c r="AD954" s="114" t="s">
        <v>73</v>
      </c>
      <c r="AE954" s="452">
        <v>43291</v>
      </c>
      <c r="AF954" s="453" t="s">
        <v>73</v>
      </c>
      <c r="AG954" s="453"/>
      <c r="AH954" s="453" t="s">
        <v>2360</v>
      </c>
      <c r="AI954" s="452">
        <v>43306</v>
      </c>
      <c r="AJ954" s="114">
        <v>117</v>
      </c>
      <c r="AK954" s="435">
        <v>42978</v>
      </c>
      <c r="AL954" s="114">
        <v>123</v>
      </c>
      <c r="AM954" s="114">
        <v>55</v>
      </c>
      <c r="AN954" s="442" t="str">
        <f>CHOOSE(MATCH(AM:AM,{0;1;100;800000000}),"VACIO","100 y -","100 y +","")</f>
        <v>100 y -</v>
      </c>
      <c r="AO954" s="114">
        <v>49</v>
      </c>
      <c r="AP954" s="114">
        <v>995</v>
      </c>
      <c r="AQ954" s="114">
        <v>7.9</v>
      </c>
      <c r="AR954" s="442" t="str">
        <f>CHOOSE(MATCH(AQ:AQ,{0,1,7,8,9,12,30}),"VACIO","7 y -","7-8","8-9","9-12","12 y +","")</f>
        <v>7-8</v>
      </c>
      <c r="AS954" s="114"/>
      <c r="AT954" s="442" t="str">
        <f>CHOOSE(MATCH(AS:AS,{0,0.1,30,80000000}),"VACIO","30 y -","30 y +")</f>
        <v>VACIO</v>
      </c>
      <c r="AU954" s="114">
        <v>0.7</v>
      </c>
      <c r="AV954" s="114"/>
      <c r="AW954" s="442" t="str">
        <f>CHOOSE(MATCH(AV:AV,{0;0.1;30;80000000}),"VACIO","30 y -","30 y +")</f>
        <v>VACIO</v>
      </c>
      <c r="AX954" s="114">
        <v>87</v>
      </c>
      <c r="AY954" s="442" t="str">
        <f ca="1">CHOOSE(MATCH(AX:AX,{0,1,15,30,45,60,80000000}),"VACIO","15 y -","15-29","30-44","45-59","60 y +","")</f>
        <v>60 y +</v>
      </c>
      <c r="AZ954" s="114"/>
      <c r="BA954" s="114"/>
      <c r="BB954" s="441" t="str">
        <f ca="1" t="shared" si="98"/>
        <v>No Vigente</v>
      </c>
      <c r="BC954" s="114"/>
      <c r="BD954" s="435">
        <v>43475</v>
      </c>
      <c r="BE954" s="435">
        <v>43862</v>
      </c>
      <c r="BF954" s="251" t="str">
        <f ca="1" t="shared" si="100"/>
        <v>activo</v>
      </c>
      <c r="BG954" s="48"/>
    </row>
    <row r="955" s="27" customFormat="1" spans="1:59">
      <c r="A955" s="434" t="s">
        <v>2410</v>
      </c>
      <c r="B955" s="114" t="s">
        <v>2411</v>
      </c>
      <c r="C955" s="114">
        <v>1233</v>
      </c>
      <c r="D955" s="435">
        <v>17587</v>
      </c>
      <c r="E955" s="467">
        <f ca="1" t="shared" si="99"/>
        <v>43990</v>
      </c>
      <c r="F955" s="440">
        <f ca="1" t="shared" si="97"/>
        <v>26403</v>
      </c>
      <c r="G955" s="441">
        <f ca="1" t="shared" si="101"/>
        <v>72</v>
      </c>
      <c r="H95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55" s="443">
        <v>2</v>
      </c>
      <c r="J955" s="435">
        <v>35604</v>
      </c>
      <c r="K955" s="114" t="s">
        <v>59</v>
      </c>
      <c r="L955" s="94" t="s">
        <v>102</v>
      </c>
      <c r="M955" s="114" t="s">
        <v>174</v>
      </c>
      <c r="N955" s="114"/>
      <c r="O955" s="114"/>
      <c r="P955" s="7" t="s">
        <v>63</v>
      </c>
      <c r="Q955" s="7" t="s">
        <v>65</v>
      </c>
      <c r="R955" s="114">
        <v>89.5</v>
      </c>
      <c r="S955" s="114">
        <v>82</v>
      </c>
      <c r="T955" s="443" t="s">
        <v>64</v>
      </c>
      <c r="U955" s="114">
        <v>136</v>
      </c>
      <c r="V955" s="442" t="str">
        <f>CHOOSE(MATCH(U:U,{0,1,140,150,160,800000000}),"VACIO","140 y -","140-150","150-160","&gt;160","")</f>
        <v>140 y -</v>
      </c>
      <c r="W955" s="114">
        <v>80</v>
      </c>
      <c r="X955" s="442" t="str">
        <f>CHOOSE(MATCH(W:W,{0,1,90,120,800000000}),"VACIO","90 y -","90-120","&gt;120","")</f>
        <v>90 y -</v>
      </c>
      <c r="Y955" s="114" t="s">
        <v>63</v>
      </c>
      <c r="Z955" s="114" t="s">
        <v>63</v>
      </c>
      <c r="AA955" s="114" t="s">
        <v>63</v>
      </c>
      <c r="AB955" s="114" t="s">
        <v>63</v>
      </c>
      <c r="AC955" s="114" t="s">
        <v>66</v>
      </c>
      <c r="AD955" s="114" t="s">
        <v>73</v>
      </c>
      <c r="AE955" s="452">
        <v>43724</v>
      </c>
      <c r="AF955" s="453" t="s">
        <v>73</v>
      </c>
      <c r="AG955" s="453"/>
      <c r="AH955" s="453" t="s">
        <v>2266</v>
      </c>
      <c r="AI955" s="452">
        <v>43223</v>
      </c>
      <c r="AJ955" s="114">
        <v>116</v>
      </c>
      <c r="AK955" s="435">
        <v>43535</v>
      </c>
      <c r="AL955" s="114">
        <v>152</v>
      </c>
      <c r="AM955" s="114">
        <v>76</v>
      </c>
      <c r="AN955" s="442" t="str">
        <f>CHOOSE(MATCH(AM:AM,{0,1,100,800000000}),"VACIO","100 y -","100 y +","")</f>
        <v>100 y -</v>
      </c>
      <c r="AO955" s="114">
        <v>42</v>
      </c>
      <c r="AP955" s="114">
        <v>166</v>
      </c>
      <c r="AQ955" s="114">
        <v>6.2</v>
      </c>
      <c r="AR955" s="442" t="str">
        <f>CHOOSE(MATCH(AQ:AQ,{0;1;7;8;9;12;30}),"VACIO","7 y -","7-8","8-9","9-12","12 y +","")</f>
        <v>7 y -</v>
      </c>
      <c r="AS955" s="114">
        <v>5</v>
      </c>
      <c r="AT955" s="442" t="str">
        <f>CHOOSE(MATCH(AS:AS,{0,0.1,30,80000000}),"VACIO","30 y -","30 y +")</f>
        <v>30 y -</v>
      </c>
      <c r="AU955" s="114">
        <v>1.2</v>
      </c>
      <c r="AV955" s="114"/>
      <c r="AW955" s="442" t="str">
        <f>CHOOSE(MATCH(AV:AV,{0,0.1,30,80000000}),"VACIO","30 y -","30 y +")</f>
        <v>VACIO</v>
      </c>
      <c r="AX955" s="114">
        <v>46</v>
      </c>
      <c r="AY955" s="442" t="str">
        <f ca="1">CHOOSE(MATCH(AX:AX,{0,1,15,30,45,60,80000000}),"VACIO","15 y -","15-29","30-44","45-59","60 y +","")</f>
        <v>45-59</v>
      </c>
      <c r="AZ955" s="114"/>
      <c r="BA955" s="435">
        <v>43185</v>
      </c>
      <c r="BB955" s="441" t="str">
        <f ca="1" t="shared" si="98"/>
        <v>No Vigente</v>
      </c>
      <c r="BC955" s="114" t="s">
        <v>77</v>
      </c>
      <c r="BD955" s="435">
        <v>43724</v>
      </c>
      <c r="BE955" s="435">
        <v>43862</v>
      </c>
      <c r="BF955" s="251" t="str">
        <f ca="1" t="shared" si="100"/>
        <v>activo</v>
      </c>
      <c r="BG955" s="48"/>
    </row>
    <row r="956" s="27" customFormat="1" spans="1:59">
      <c r="A956" s="434" t="s">
        <v>2412</v>
      </c>
      <c r="B956" s="114" t="s">
        <v>2413</v>
      </c>
      <c r="C956" s="114">
        <v>7116</v>
      </c>
      <c r="D956" s="435">
        <v>16561</v>
      </c>
      <c r="E956" s="467">
        <f ca="1" t="shared" si="99"/>
        <v>43990</v>
      </c>
      <c r="F956" s="440">
        <f ca="1" t="shared" si="97"/>
        <v>27429</v>
      </c>
      <c r="G956" s="441">
        <f ca="1" t="shared" si="101"/>
        <v>75</v>
      </c>
      <c r="H956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956" s="443">
        <v>2</v>
      </c>
      <c r="J956" s="435">
        <v>43157</v>
      </c>
      <c r="K956" s="114" t="s">
        <v>59</v>
      </c>
      <c r="L956" s="94" t="s">
        <v>70</v>
      </c>
      <c r="M956" s="114" t="s">
        <v>2414</v>
      </c>
      <c r="N956" s="114" t="s">
        <v>62</v>
      </c>
      <c r="O956" s="114" t="s">
        <v>62</v>
      </c>
      <c r="P956" s="7" t="s">
        <v>63</v>
      </c>
      <c r="Q956" s="7" t="s">
        <v>63</v>
      </c>
      <c r="R956" s="114">
        <v>80</v>
      </c>
      <c r="S956" s="114">
        <v>79.5</v>
      </c>
      <c r="T956" s="443" t="s">
        <v>64</v>
      </c>
      <c r="U956" s="114">
        <v>118</v>
      </c>
      <c r="V956" s="442" t="str">
        <f>CHOOSE(MATCH(U:U,{0;1;140;150;160;800000000}),"VACIO","140 y -","140-150","150-160","&gt;160","")</f>
        <v>140 y -</v>
      </c>
      <c r="W956" s="114">
        <v>77</v>
      </c>
      <c r="X956" s="442" t="str">
        <f>CHOOSE(MATCH(W:W,{0;1;90;120;800000000}),"VACIO","90 y -","90-120","&gt;120","")</f>
        <v>90 y -</v>
      </c>
      <c r="Y956" s="114" t="s">
        <v>63</v>
      </c>
      <c r="Z956" s="114" t="s">
        <v>65</v>
      </c>
      <c r="AA956" s="114" t="s">
        <v>65</v>
      </c>
      <c r="AB956" s="114" t="s">
        <v>63</v>
      </c>
      <c r="AC956" s="114" t="s">
        <v>72</v>
      </c>
      <c r="AD956" s="114" t="s">
        <v>73</v>
      </c>
      <c r="AE956" s="452">
        <v>43803</v>
      </c>
      <c r="AF956" s="454" t="s">
        <v>73</v>
      </c>
      <c r="AG956" s="454"/>
      <c r="AH956" s="453" t="s">
        <v>2322</v>
      </c>
      <c r="AI956" s="452">
        <v>43894</v>
      </c>
      <c r="AJ956" s="114">
        <v>158</v>
      </c>
      <c r="AK956" s="435">
        <v>43675</v>
      </c>
      <c r="AL956" s="114">
        <v>170</v>
      </c>
      <c r="AM956" s="114">
        <v>92</v>
      </c>
      <c r="AN956" s="442" t="str">
        <f>CHOOSE(MATCH(AM:AM,{0;1;100;800000000}),"VACIO","100 y -","100 y +","")</f>
        <v>100 y -</v>
      </c>
      <c r="AO956" s="114">
        <v>45</v>
      </c>
      <c r="AP956" s="114">
        <v>164</v>
      </c>
      <c r="AQ956" s="114">
        <v>7</v>
      </c>
      <c r="AR956" s="442" t="str">
        <f>CHOOSE(MATCH(AQ:AQ,{0,1,7,8,9,12,30}),"VACIO","7 y -","7-8","8-9","9-12","12 y +","")</f>
        <v>7-8</v>
      </c>
      <c r="AS956" s="114">
        <v>53</v>
      </c>
      <c r="AT956" s="442" t="str">
        <f>CHOOSE(MATCH(AS:AS,{0,0.1,30,80000000}),"VACIO","30 y -","30 y +")</f>
        <v>30 y +</v>
      </c>
      <c r="AU956" s="114">
        <v>0.9</v>
      </c>
      <c r="AV956" s="114">
        <v>71</v>
      </c>
      <c r="AW956" s="442" t="str">
        <f>CHOOSE(MATCH(AV:AV,{0,0.1,30,80000000}),"VACIO","30 y -","30 y +")</f>
        <v>30 y +</v>
      </c>
      <c r="AX956" s="114">
        <v>86</v>
      </c>
      <c r="AY956" s="442" t="str">
        <f ca="1">CHOOSE(MATCH(AX:AX,{0,1,15,30,45,60,80000000}),"VACIO","15 y -","15-29","30-44","45-59","60 y +","")</f>
        <v>60 y +</v>
      </c>
      <c r="AZ956" s="114"/>
      <c r="BA956" s="114"/>
      <c r="BB956" s="441" t="str">
        <f ca="1" t="shared" si="98"/>
        <v>No Vigente</v>
      </c>
      <c r="BC956" s="114"/>
      <c r="BD956" s="435">
        <v>43675</v>
      </c>
      <c r="BE956" s="435">
        <v>43922</v>
      </c>
      <c r="BF956" s="251" t="str">
        <f ca="1" t="shared" si="100"/>
        <v>activo</v>
      </c>
      <c r="BG956" s="48"/>
    </row>
    <row r="957" s="27" customFormat="1" spans="1:59">
      <c r="A957" s="434" t="s">
        <v>2415</v>
      </c>
      <c r="B957" s="114" t="s">
        <v>2416</v>
      </c>
      <c r="C957" s="114">
        <v>3030</v>
      </c>
      <c r="D957" s="435">
        <v>21887</v>
      </c>
      <c r="E957" s="439">
        <f ca="1" t="shared" si="99"/>
        <v>43990</v>
      </c>
      <c r="F957" s="440">
        <f ca="1" t="shared" si="97"/>
        <v>22103</v>
      </c>
      <c r="G957" s="441">
        <f ca="1" t="shared" si="101"/>
        <v>60</v>
      </c>
      <c r="H957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957" s="443">
        <v>2</v>
      </c>
      <c r="J957" s="435">
        <v>42286</v>
      </c>
      <c r="K957" s="114" t="s">
        <v>101</v>
      </c>
      <c r="L957" s="94" t="s">
        <v>102</v>
      </c>
      <c r="M957" s="114"/>
      <c r="N957" s="114" t="s">
        <v>62</v>
      </c>
      <c r="O957" s="114" t="s">
        <v>62</v>
      </c>
      <c r="P957" s="7" t="s">
        <v>63</v>
      </c>
      <c r="Q957" s="7" t="s">
        <v>63</v>
      </c>
      <c r="R957" s="114">
        <v>82.5</v>
      </c>
      <c r="S957" s="114">
        <v>81.5</v>
      </c>
      <c r="T957" s="443" t="s">
        <v>76</v>
      </c>
      <c r="U957" s="114">
        <v>130</v>
      </c>
      <c r="V957" s="442" t="str">
        <f>CHOOSE(MATCH(U:U,{0,1,140,150,160,800000000}),"VACIO","140 y -","140-150","150-160","&gt;160","")</f>
        <v>140 y -</v>
      </c>
      <c r="W957" s="114">
        <v>80</v>
      </c>
      <c r="X957" s="442" t="str">
        <f>CHOOSE(MATCH(W:W,{0,1,90,120,800000000}),"VACIO","90 y -","90-120","&gt;120","")</f>
        <v>90 y -</v>
      </c>
      <c r="Y957" s="114" t="s">
        <v>63</v>
      </c>
      <c r="Z957" s="114" t="s">
        <v>63</v>
      </c>
      <c r="AA957" s="114" t="s">
        <v>65</v>
      </c>
      <c r="AB957" s="114" t="s">
        <v>63</v>
      </c>
      <c r="AC957" s="114" t="s">
        <v>66</v>
      </c>
      <c r="AD957" s="114" t="s">
        <v>73</v>
      </c>
      <c r="AE957" s="452">
        <v>43705</v>
      </c>
      <c r="AF957" s="453" t="s">
        <v>74</v>
      </c>
      <c r="AG957" s="453"/>
      <c r="AH957" s="454"/>
      <c r="AI957" s="454"/>
      <c r="AJ957" s="114">
        <v>117</v>
      </c>
      <c r="AK957" s="435">
        <v>43713</v>
      </c>
      <c r="AL957" s="114">
        <v>190</v>
      </c>
      <c r="AM957" s="114">
        <v>124</v>
      </c>
      <c r="AN957" s="442" t="str">
        <f>CHOOSE(MATCH(AM:AM,{0,1,100,800000000}),"VACIO","100 y -","100 y +","")</f>
        <v>100 y +</v>
      </c>
      <c r="AO957" s="114">
        <v>35</v>
      </c>
      <c r="AP957" s="114">
        <v>155</v>
      </c>
      <c r="AQ957" s="114">
        <v>6.3</v>
      </c>
      <c r="AR957" s="442" t="str">
        <f>CHOOSE(MATCH(AQ:AQ,{0,1,7,8,9,12,30}),"VACIO","7 y -","7-8","8-9","9-12","12 y +","")</f>
        <v>7 y -</v>
      </c>
      <c r="AS957" s="114">
        <v>1</v>
      </c>
      <c r="AT957" s="442" t="str">
        <f>CHOOSE(MATCH(AS:AS,{0,0.1,30,80000000}),"VACIO","30 y -","30 y +")</f>
        <v>30 y -</v>
      </c>
      <c r="AU957" s="114">
        <v>1.1</v>
      </c>
      <c r="AV957" s="114">
        <v>1</v>
      </c>
      <c r="AW957" s="442" t="str">
        <f>CHOOSE(MATCH(AV:AV,{0,0.1,30,80000000}),"VACIO","30 y -","30 y +")</f>
        <v>30 y -</v>
      </c>
      <c r="AX957" s="114">
        <v>73</v>
      </c>
      <c r="AY957" s="442" t="str">
        <f ca="1">CHOOSE(MATCH(AX:AX,{0,1,15,30,45,60,80000000}),"VACIO","15 y -","15-29","30-44","45-59","60 y +","")</f>
        <v>60 y +</v>
      </c>
      <c r="AZ957" s="114" t="s">
        <v>76</v>
      </c>
      <c r="BA957" s="435">
        <v>43559</v>
      </c>
      <c r="BB957" s="441" t="str">
        <f ca="1" t="shared" si="98"/>
        <v>No Vigente</v>
      </c>
      <c r="BC957" s="114" t="s">
        <v>77</v>
      </c>
      <c r="BD957" s="435">
        <v>43724</v>
      </c>
      <c r="BE957" s="435">
        <v>43922</v>
      </c>
      <c r="BF957" s="251" t="str">
        <f ca="1" t="shared" si="100"/>
        <v>activo</v>
      </c>
      <c r="BG957" s="48"/>
    </row>
    <row r="958" s="27" customFormat="1" spans="1:59">
      <c r="A958" s="434" t="s">
        <v>2417</v>
      </c>
      <c r="B958" s="114" t="s">
        <v>2418</v>
      </c>
      <c r="C958" s="114">
        <v>5431</v>
      </c>
      <c r="D958" s="435">
        <v>17639</v>
      </c>
      <c r="E958" s="467">
        <f ca="1" t="shared" si="99"/>
        <v>43990</v>
      </c>
      <c r="F958" s="440">
        <f ca="1" t="shared" si="97"/>
        <v>26351</v>
      </c>
      <c r="G958" s="441">
        <f ca="1" t="shared" si="101"/>
        <v>72</v>
      </c>
      <c r="H95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58" s="443">
        <v>2</v>
      </c>
      <c r="J958" s="435">
        <v>40379</v>
      </c>
      <c r="K958" s="114" t="s">
        <v>101</v>
      </c>
      <c r="L958" s="94" t="s">
        <v>102</v>
      </c>
      <c r="M958" s="114"/>
      <c r="N958" s="114"/>
      <c r="O958" s="114"/>
      <c r="P958" s="7" t="s">
        <v>63</v>
      </c>
      <c r="Q958" s="7" t="s">
        <v>65</v>
      </c>
      <c r="R958" s="114">
        <v>66</v>
      </c>
      <c r="S958" s="114">
        <v>58</v>
      </c>
      <c r="T958" s="443" t="s">
        <v>76</v>
      </c>
      <c r="U958" s="114">
        <v>130</v>
      </c>
      <c r="V958" s="442" t="str">
        <f>CHOOSE(MATCH(U:U,{0,1,140,150,160,800000000}),"VACIO","140 y -","140-150","150-160","&gt;160","")</f>
        <v>140 y -</v>
      </c>
      <c r="W958" s="114">
        <v>84</v>
      </c>
      <c r="X958" s="442" t="str">
        <f>CHOOSE(MATCH(W:W,{0,1,90,120,800000000}),"VACIO","90 y -","90-120","&gt;120","")</f>
        <v>90 y -</v>
      </c>
      <c r="Y958" s="114" t="s">
        <v>63</v>
      </c>
      <c r="Z958" s="114" t="s">
        <v>65</v>
      </c>
      <c r="AA958" s="114" t="s">
        <v>65</v>
      </c>
      <c r="AB958" s="114" t="s">
        <v>65</v>
      </c>
      <c r="AC958" s="114" t="s">
        <v>72</v>
      </c>
      <c r="AD958" s="114" t="s">
        <v>73</v>
      </c>
      <c r="AE958" s="452">
        <v>43811</v>
      </c>
      <c r="AF958" s="453" t="s">
        <v>74</v>
      </c>
      <c r="AG958" s="453"/>
      <c r="AH958" s="453" t="s">
        <v>2266</v>
      </c>
      <c r="AI958" s="452">
        <v>42880</v>
      </c>
      <c r="AJ958" s="114">
        <v>139</v>
      </c>
      <c r="AK958" s="435">
        <v>43709</v>
      </c>
      <c r="AL958" s="114">
        <v>159</v>
      </c>
      <c r="AM958" s="114">
        <v>83</v>
      </c>
      <c r="AN958" s="442" t="str">
        <f>CHOOSE(MATCH(AM:AM,{0,1,100,800000000}),"VACIO","100 y -","100 y +","")</f>
        <v>100 y -</v>
      </c>
      <c r="AO958" s="114">
        <v>43</v>
      </c>
      <c r="AP958" s="114">
        <v>165</v>
      </c>
      <c r="AQ958" s="114">
        <v>6.7</v>
      </c>
      <c r="AR958" s="442" t="str">
        <f>CHOOSE(MATCH(AQ:AQ,{0,1,7,8,9,12,30}),"VACIO","7 y -","7-8","8-9","9-12","12 y +","")</f>
        <v>7 y -</v>
      </c>
      <c r="AS958" s="114">
        <v>414</v>
      </c>
      <c r="AT958" s="442" t="str">
        <f>CHOOSE(MATCH(AS:AS,{0,0.1,30,80000000}),"VACIO","30 y -","30 y +")</f>
        <v>30 y +</v>
      </c>
      <c r="AU958" s="114">
        <v>0.8</v>
      </c>
      <c r="AV958" s="114">
        <v>752</v>
      </c>
      <c r="AW958" s="442" t="str">
        <f>CHOOSE(MATCH(AV:AV,{0,0.1,30,80000000}),"VACIO","30 y -","30 y +")</f>
        <v>30 y +</v>
      </c>
      <c r="AX958" s="114">
        <v>101</v>
      </c>
      <c r="AY958" s="442" t="str">
        <f ca="1">CHOOSE(MATCH(AX:AX,{0,1,15,30,45,60,80000000}),"VACIO","15 y -","15-29","30-44","45-59","60 y +","")</f>
        <v>60 y +</v>
      </c>
      <c r="AZ958" s="114"/>
      <c r="BA958" s="435">
        <v>43032</v>
      </c>
      <c r="BB958" s="441" t="str">
        <f ca="1" t="shared" si="98"/>
        <v>No Vigente</v>
      </c>
      <c r="BC958" s="114" t="s">
        <v>77</v>
      </c>
      <c r="BD958" s="435">
        <v>43663</v>
      </c>
      <c r="BE958" s="435">
        <v>43862</v>
      </c>
      <c r="BF958" s="251" t="str">
        <f ca="1" t="shared" si="100"/>
        <v>activo</v>
      </c>
      <c r="BG958" s="48"/>
    </row>
    <row r="959" s="27" customFormat="1" spans="1:59">
      <c r="A959" s="434" t="s">
        <v>2419</v>
      </c>
      <c r="B959" s="114" t="s">
        <v>2420</v>
      </c>
      <c r="C959" s="114">
        <v>7274</v>
      </c>
      <c r="D959" s="435">
        <v>21124</v>
      </c>
      <c r="E959" s="439">
        <f ca="1" t="shared" si="99"/>
        <v>43990</v>
      </c>
      <c r="F959" s="440">
        <f ca="1" t="shared" si="97"/>
        <v>22866</v>
      </c>
      <c r="G959" s="441">
        <f ca="1" t="shared" si="101"/>
        <v>62</v>
      </c>
      <c r="H95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59" s="443">
        <v>2</v>
      </c>
      <c r="J959" s="435">
        <v>43312</v>
      </c>
      <c r="K959" s="114" t="s">
        <v>101</v>
      </c>
      <c r="L959" s="94" t="s">
        <v>70</v>
      </c>
      <c r="M959" s="114" t="s">
        <v>174</v>
      </c>
      <c r="N959" s="114" t="s">
        <v>62</v>
      </c>
      <c r="O959" s="114" t="s">
        <v>62</v>
      </c>
      <c r="P959" s="7" t="s">
        <v>63</v>
      </c>
      <c r="Q959" s="7" t="s">
        <v>63</v>
      </c>
      <c r="R959" s="114">
        <v>63</v>
      </c>
      <c r="S959" s="114">
        <v>71.2</v>
      </c>
      <c r="T959" s="443" t="s">
        <v>85</v>
      </c>
      <c r="U959" s="114">
        <v>130</v>
      </c>
      <c r="V959" s="442" t="str">
        <f>CHOOSE(MATCH(U:U,{0,1,140,150,160,800000000}),"VACIO","140 y -","140-150","150-160","&gt;160","")</f>
        <v>140 y -</v>
      </c>
      <c r="W959" s="114">
        <v>80</v>
      </c>
      <c r="X959" s="442" t="str">
        <f>CHOOSE(MATCH(W:W,{0,1,90,120,800000000}),"VACIO","90 y -","90-120","&gt;120","")</f>
        <v>90 y -</v>
      </c>
      <c r="Y959" s="114" t="s">
        <v>63</v>
      </c>
      <c r="Z959" s="114" t="s">
        <v>63</v>
      </c>
      <c r="AA959" s="114" t="s">
        <v>65</v>
      </c>
      <c r="AB959" s="114" t="s">
        <v>65</v>
      </c>
      <c r="AC959" s="114" t="s">
        <v>66</v>
      </c>
      <c r="AD959" s="114" t="s">
        <v>73</v>
      </c>
      <c r="AE959" s="452">
        <v>43312</v>
      </c>
      <c r="AF959" s="453" t="s">
        <v>74</v>
      </c>
      <c r="AG959" s="453"/>
      <c r="AH959" s="454"/>
      <c r="AI959" s="454"/>
      <c r="AJ959" s="114">
        <v>134</v>
      </c>
      <c r="AK959" s="435">
        <v>43640</v>
      </c>
      <c r="AL959" s="114">
        <v>182</v>
      </c>
      <c r="AM959" s="114">
        <v>72</v>
      </c>
      <c r="AN959" s="442" t="str">
        <f>CHOOSE(MATCH(AM:AM,{0,1,100,800000000}),"VACIO","100 y -","100 y +","")</f>
        <v>100 y -</v>
      </c>
      <c r="AO959" s="114">
        <v>43</v>
      </c>
      <c r="AP959" s="114">
        <v>334</v>
      </c>
      <c r="AQ959" s="114">
        <v>7</v>
      </c>
      <c r="AR959" s="442" t="str">
        <f>CHOOSE(MATCH(AQ:AQ,{0,1,7,8,9,12,30}),"VACIO","7 y -","7-8","8-9","9-12","12 y +","")</f>
        <v>7-8</v>
      </c>
      <c r="AS959" s="114">
        <v>13</v>
      </c>
      <c r="AT959" s="442" t="str">
        <f>CHOOSE(MATCH(AS:AS,{0,0.1,30,80000000}),"VACIO","30 y -","30 y +")</f>
        <v>30 y -</v>
      </c>
      <c r="AU959" s="114">
        <v>0.8</v>
      </c>
      <c r="AV959" s="114">
        <v>1.45</v>
      </c>
      <c r="AW959" s="442" t="str">
        <f>CHOOSE(MATCH(AV:AV,{0,0.1,30,80000000}),"VACIO","30 y -","30 y +")</f>
        <v>30 y -</v>
      </c>
      <c r="AX959" s="114">
        <v>96</v>
      </c>
      <c r="AY959" s="442" t="str">
        <f ca="1">CHOOSE(MATCH(AX:AX,{0,1,15,30,45,60,80000000}),"VACIO","15 y -","15-29","30-44","45-59","60 y +","")</f>
        <v>60 y +</v>
      </c>
      <c r="AZ959" s="114"/>
      <c r="BA959" s="114"/>
      <c r="BB959" s="441" t="str">
        <f ca="1" t="shared" si="98"/>
        <v>No Vigente</v>
      </c>
      <c r="BC959" s="114"/>
      <c r="BD959" s="435">
        <v>43640</v>
      </c>
      <c r="BE959" s="435">
        <v>43873</v>
      </c>
      <c r="BF959" s="251" t="str">
        <f ca="1" t="shared" si="100"/>
        <v>activo</v>
      </c>
      <c r="BG959" s="48"/>
    </row>
    <row r="960" s="27" customFormat="1" spans="1:59">
      <c r="A960" s="434" t="s">
        <v>2421</v>
      </c>
      <c r="B960" s="114" t="s">
        <v>2422</v>
      </c>
      <c r="C960" s="114">
        <v>5909</v>
      </c>
      <c r="D960" s="435">
        <v>33842</v>
      </c>
      <c r="E960" s="468">
        <f ca="1" t="shared" si="99"/>
        <v>43990</v>
      </c>
      <c r="F960" s="440">
        <f ca="1" t="shared" si="97"/>
        <v>10148</v>
      </c>
      <c r="G960" s="441">
        <f ca="1" t="shared" si="101"/>
        <v>27</v>
      </c>
      <c r="H960" s="442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960" s="443">
        <v>2</v>
      </c>
      <c r="J960" s="435">
        <v>43308</v>
      </c>
      <c r="K960" s="114" t="s">
        <v>59</v>
      </c>
      <c r="L960" s="94" t="s">
        <v>1876</v>
      </c>
      <c r="M960" s="114"/>
      <c r="N960" s="114"/>
      <c r="O960" s="114"/>
      <c r="P960" s="7" t="s">
        <v>63</v>
      </c>
      <c r="Q960" s="7" t="s">
        <v>63</v>
      </c>
      <c r="R960" s="114">
        <v>74.8</v>
      </c>
      <c r="S960" s="114">
        <v>74.8</v>
      </c>
      <c r="T960" s="443" t="s">
        <v>64</v>
      </c>
      <c r="U960" s="114">
        <v>138</v>
      </c>
      <c r="V960" s="442" t="str">
        <f>CHOOSE(MATCH(U:U,{0,1,140,150,160,800000000}),"VACIO","140 y -","140-150","150-160","&gt;160","")</f>
        <v>140 y -</v>
      </c>
      <c r="W960" s="114">
        <v>80</v>
      </c>
      <c r="X960" s="442" t="str">
        <f>CHOOSE(MATCH(W:W,{0,1,90,120,800000000}),"VACIO","90 y -","90-120","&gt;120","")</f>
        <v>90 y -</v>
      </c>
      <c r="Y960" s="114" t="s">
        <v>63</v>
      </c>
      <c r="Z960" s="114" t="s">
        <v>63</v>
      </c>
      <c r="AA960" s="114" t="s">
        <v>63</v>
      </c>
      <c r="AB960" s="114" t="s">
        <v>63</v>
      </c>
      <c r="AC960" s="114" t="s">
        <v>72</v>
      </c>
      <c r="AD960" s="114" t="s">
        <v>74</v>
      </c>
      <c r="AE960" s="454"/>
      <c r="AF960" s="454"/>
      <c r="AG960" s="454"/>
      <c r="AH960" s="454"/>
      <c r="AI960" s="454"/>
      <c r="AJ960" s="114">
        <v>88</v>
      </c>
      <c r="AK960" s="435">
        <v>43308</v>
      </c>
      <c r="AL960" s="114">
        <v>163</v>
      </c>
      <c r="AM960" s="114">
        <v>94</v>
      </c>
      <c r="AN960" s="442" t="str">
        <f>CHOOSE(MATCH(AM:AM,{0,1,100,800000000}),"VACIO","100 y -","100 y +","")</f>
        <v>100 y -</v>
      </c>
      <c r="AO960" s="114">
        <v>42</v>
      </c>
      <c r="AP960" s="114">
        <v>134</v>
      </c>
      <c r="AQ960" s="114"/>
      <c r="AR960" s="442" t="str">
        <f>CHOOSE(MATCH(AQ:AQ,{0,1,7,8,9,12,30}),"VACIO","7 y -","7-8","8-9","9-12","12 y +","")</f>
        <v>VACIO</v>
      </c>
      <c r="AS960" s="114"/>
      <c r="AT960" s="442" t="str">
        <f>CHOOSE(MATCH(AS:AS,{0,0.1,30,80000000}),"VACIO","30 y -","30 y +")</f>
        <v>VACIO</v>
      </c>
      <c r="AU960" s="114">
        <v>0.7</v>
      </c>
      <c r="AV960" s="114"/>
      <c r="AW960" s="442" t="str">
        <f>CHOOSE(MATCH(AV:AV,{0,0.1,30,80000000}),"VACIO","30 y -","30 y +")</f>
        <v>VACIO</v>
      </c>
      <c r="AX960" s="114"/>
      <c r="AY960" s="442" t="str">
        <f ca="1">CHOOSE(MATCH(AX:AX,{0,1,15,30,45,60,80000000}),"VACIO","15 y -","15-29","30-44","45-59","60 y +","")</f>
        <v>VACIO</v>
      </c>
      <c r="AZ960" s="114"/>
      <c r="BA960" s="114"/>
      <c r="BB960" s="441" t="str">
        <f ca="1" t="shared" si="98"/>
        <v>No Vigente</v>
      </c>
      <c r="BC960" s="114"/>
      <c r="BD960" s="435">
        <v>43308</v>
      </c>
      <c r="BE960" s="435">
        <v>43831</v>
      </c>
      <c r="BF960" s="251" t="str">
        <f ca="1" t="shared" si="100"/>
        <v>activo</v>
      </c>
      <c r="BG960" s="48"/>
    </row>
    <row r="961" s="27" customFormat="1" spans="1:59">
      <c r="A961" s="434" t="s">
        <v>2423</v>
      </c>
      <c r="B961" s="114" t="s">
        <v>2424</v>
      </c>
      <c r="C961" s="114">
        <v>5914</v>
      </c>
      <c r="D961" s="435">
        <v>11256</v>
      </c>
      <c r="E961" s="439">
        <f ca="1" t="shared" si="99"/>
        <v>43990</v>
      </c>
      <c r="F961" s="440">
        <f ca="1" t="shared" si="97"/>
        <v>32734</v>
      </c>
      <c r="G961" s="441">
        <f ca="1" t="shared" si="101"/>
        <v>89</v>
      </c>
      <c r="H96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61" s="443">
        <v>2</v>
      </c>
      <c r="J961" s="435">
        <v>42934</v>
      </c>
      <c r="K961" s="114" t="s">
        <v>59</v>
      </c>
      <c r="L961" s="94" t="s">
        <v>60</v>
      </c>
      <c r="M961" s="114" t="s">
        <v>2425</v>
      </c>
      <c r="N961" s="114" t="s">
        <v>62</v>
      </c>
      <c r="O961" s="114" t="s">
        <v>62</v>
      </c>
      <c r="P961" s="7" t="s">
        <v>63</v>
      </c>
      <c r="Q961" s="7" t="s">
        <v>63</v>
      </c>
      <c r="R961" s="114">
        <v>68.4</v>
      </c>
      <c r="S961" s="114">
        <v>61</v>
      </c>
      <c r="T961" s="443" t="s">
        <v>64</v>
      </c>
      <c r="U961" s="114">
        <v>168</v>
      </c>
      <c r="V961" s="442" t="str">
        <f>CHOOSE(MATCH(U:U,{0,1,140,150,160,800000000}),"VACIO","140 y -","140-150","150-160","&gt;160","")</f>
        <v>&gt;160</v>
      </c>
      <c r="W961" s="114">
        <v>88</v>
      </c>
      <c r="X961" s="442" t="str">
        <f>CHOOSE(MATCH(W:W,{0,1,90,120,800000000}),"VACIO","90 y -","90-120","&gt;120","")</f>
        <v>90 y -</v>
      </c>
      <c r="Y961" s="114" t="s">
        <v>63</v>
      </c>
      <c r="Z961" s="114" t="s">
        <v>65</v>
      </c>
      <c r="AA961" s="114" t="s">
        <v>65</v>
      </c>
      <c r="AB961" s="114" t="s">
        <v>65</v>
      </c>
      <c r="AC961" s="114" t="s">
        <v>72</v>
      </c>
      <c r="AD961" s="114" t="s">
        <v>74</v>
      </c>
      <c r="AE961" s="454"/>
      <c r="AF961" s="454"/>
      <c r="AG961" s="454"/>
      <c r="AH961" s="453" t="s">
        <v>2269</v>
      </c>
      <c r="AI961" s="455">
        <v>43649</v>
      </c>
      <c r="AJ961" s="114">
        <v>96</v>
      </c>
      <c r="AK961" s="435">
        <v>43389</v>
      </c>
      <c r="AL961" s="114">
        <v>165</v>
      </c>
      <c r="AM961" s="114">
        <v>71</v>
      </c>
      <c r="AN961" s="442" t="str">
        <f>CHOOSE(MATCH(AM:AM,{0,1,100,800000000}),"VACIO","100 y -","100 y +","")</f>
        <v>100 y -</v>
      </c>
      <c r="AO961" s="114">
        <v>75</v>
      </c>
      <c r="AP961" s="114">
        <v>91</v>
      </c>
      <c r="AQ961" s="114"/>
      <c r="AR961" s="442" t="str">
        <f>CHOOSE(MATCH(AQ:AQ,{0,1,7,8,9,12,30}),"VACIO","7 y -","7-8","8-9","9-12","12 y +","")</f>
        <v>VACIO</v>
      </c>
      <c r="AS961" s="114">
        <v>7</v>
      </c>
      <c r="AT961" s="442" t="str">
        <f>CHOOSE(MATCH(AS:AS,{0,0.1,30,80000000}),"VACIO","30 y -","30 y +")</f>
        <v>30 y -</v>
      </c>
      <c r="AU961" s="114">
        <v>0.7</v>
      </c>
      <c r="AV961" s="114">
        <v>8.73</v>
      </c>
      <c r="AW961" s="442" t="str">
        <f>CHOOSE(MATCH(AV:AV,{0,0.1,30,80000000}),"VACIO","30 y -","30 y +")</f>
        <v>30 y -</v>
      </c>
      <c r="AX961" s="114">
        <v>77</v>
      </c>
      <c r="AY961" s="442" t="str">
        <f ca="1">CHOOSE(MATCH(AX:AX,{0,1,15,30,45,60,80000000}),"VACIO","15 y -","15-29","30-44","45-59","60 y +","")</f>
        <v>60 y +</v>
      </c>
      <c r="AZ961" s="114"/>
      <c r="BA961" s="114"/>
      <c r="BB961" s="441" t="str">
        <f ca="1" t="shared" si="98"/>
        <v>No Vigente</v>
      </c>
      <c r="BC961" s="114"/>
      <c r="BD961" s="435">
        <v>43445</v>
      </c>
      <c r="BE961" s="435">
        <v>43831</v>
      </c>
      <c r="BF961" s="251" t="str">
        <f ca="1" t="shared" si="100"/>
        <v>activo</v>
      </c>
      <c r="BG961" s="48"/>
    </row>
    <row r="962" s="27" customFormat="1" spans="1:59">
      <c r="A962" s="434" t="s">
        <v>2426</v>
      </c>
      <c r="B962" s="114" t="s">
        <v>2427</v>
      </c>
      <c r="C962" s="114">
        <v>5914</v>
      </c>
      <c r="D962" s="435">
        <v>23918</v>
      </c>
      <c r="E962" s="467">
        <f ca="1" t="shared" si="99"/>
        <v>43990</v>
      </c>
      <c r="F962" s="440">
        <f ca="1" t="shared" si="97"/>
        <v>20072</v>
      </c>
      <c r="G962" s="441">
        <f ca="1" t="shared" si="101"/>
        <v>54</v>
      </c>
      <c r="H96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62" s="443">
        <v>2</v>
      </c>
      <c r="J962" s="435">
        <v>42027</v>
      </c>
      <c r="K962" s="114" t="s">
        <v>59</v>
      </c>
      <c r="L962" s="94" t="s">
        <v>60</v>
      </c>
      <c r="M962" s="114"/>
      <c r="N962" s="114"/>
      <c r="O962" s="114"/>
      <c r="P962" s="7" t="s">
        <v>63</v>
      </c>
      <c r="Q962" s="7" t="s">
        <v>63</v>
      </c>
      <c r="R962" s="114">
        <v>71</v>
      </c>
      <c r="S962" s="114">
        <v>83.3</v>
      </c>
      <c r="T962" s="443" t="s">
        <v>64</v>
      </c>
      <c r="U962" s="114">
        <v>128</v>
      </c>
      <c r="V962" s="442" t="str">
        <f>CHOOSE(MATCH(U:U,{0,1,140,150,160,800000000}),"VACIO","140 y -","140-150","150-160","&gt;160","")</f>
        <v>140 y -</v>
      </c>
      <c r="W962" s="114">
        <v>80</v>
      </c>
      <c r="X962" s="442" t="str">
        <f>CHOOSE(MATCH(W:W,{0,1,90,120,800000000}),"VACIO","90 y -","90-120","&gt;120","")</f>
        <v>90 y -</v>
      </c>
      <c r="Y962" s="114" t="s">
        <v>63</v>
      </c>
      <c r="Z962" s="114" t="s">
        <v>65</v>
      </c>
      <c r="AA962" s="114" t="s">
        <v>65</v>
      </c>
      <c r="AB962" s="114" t="s">
        <v>65</v>
      </c>
      <c r="AC962" s="114" t="s">
        <v>72</v>
      </c>
      <c r="AD962" s="114" t="s">
        <v>67</v>
      </c>
      <c r="AE962" s="453"/>
      <c r="AF962" s="453"/>
      <c r="AG962" s="453"/>
      <c r="AH962" s="453"/>
      <c r="AI962" s="453"/>
      <c r="AJ962" s="114">
        <v>99</v>
      </c>
      <c r="AK962" s="435">
        <v>43389</v>
      </c>
      <c r="AL962" s="114">
        <v>143</v>
      </c>
      <c r="AM962" s="114">
        <v>76</v>
      </c>
      <c r="AN962" s="442" t="str">
        <f>CHOOSE(MATCH(AM:AM,{0,1,100,800000000}),"VACIO","100 y -","100 y +","")</f>
        <v>100 y -</v>
      </c>
      <c r="AO962" s="114">
        <v>52</v>
      </c>
      <c r="AP962" s="114">
        <v>75</v>
      </c>
      <c r="AQ962" s="114">
        <v>5.7</v>
      </c>
      <c r="AR962" s="442" t="str">
        <f>CHOOSE(MATCH(AQ:AQ,{0,1,7,8,9,12,30}),"VACIO","7 y -","7-8","8-9","9-12","12 y +","")</f>
        <v>7 y -</v>
      </c>
      <c r="AS962" s="114">
        <v>8</v>
      </c>
      <c r="AT962" s="442" t="str">
        <f>CHOOSE(MATCH(AS:AS,{0;0.1;30;80000000}),"VACIO","30 y -","30 y +")</f>
        <v>30 y -</v>
      </c>
      <c r="AU962" s="114">
        <v>0.7</v>
      </c>
      <c r="AV962" s="114">
        <v>4.9</v>
      </c>
      <c r="AW962" s="442" t="str">
        <f>CHOOSE(MATCH(AV:AV,{0,0.1,30,80000000}),"VACIO","30 y -","30 y +")</f>
        <v>30 y -</v>
      </c>
      <c r="AX962" s="114">
        <v>98</v>
      </c>
      <c r="AY962" s="442" t="str">
        <f ca="1">CHOOSE(MATCH(AX:AX,{0,1,15,30,45,60,80000000}),"VACIO","15 y -","15-29","30-44","45-59","60 y +","")</f>
        <v>60 y +</v>
      </c>
      <c r="AZ962" s="114"/>
      <c r="BA962" s="114"/>
      <c r="BB962" s="441" t="str">
        <f ca="1" t="shared" si="98"/>
        <v>No Vigente</v>
      </c>
      <c r="BC962" s="114"/>
      <c r="BD962" s="435">
        <v>43445</v>
      </c>
      <c r="BE962" s="435">
        <v>43831</v>
      </c>
      <c r="BF962" s="251" t="str">
        <f ca="1" t="shared" si="100"/>
        <v>activo</v>
      </c>
      <c r="BG962" s="48"/>
    </row>
    <row r="963" s="27" customFormat="1" spans="1:59">
      <c r="A963" s="434" t="s">
        <v>2428</v>
      </c>
      <c r="B963" s="114" t="s">
        <v>2429</v>
      </c>
      <c r="C963" s="114">
        <v>940</v>
      </c>
      <c r="D963" s="435">
        <v>23935</v>
      </c>
      <c r="E963" s="439">
        <f ca="1" t="shared" si="99"/>
        <v>43990</v>
      </c>
      <c r="F963" s="440">
        <f ca="1" t="shared" si="97"/>
        <v>20055</v>
      </c>
      <c r="G963" s="441">
        <f ca="1" t="shared" si="101"/>
        <v>54</v>
      </c>
      <c r="H963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63" s="443">
        <v>2</v>
      </c>
      <c r="J963" s="435">
        <v>36159</v>
      </c>
      <c r="K963" s="114" t="s">
        <v>101</v>
      </c>
      <c r="L963" s="94" t="s">
        <v>102</v>
      </c>
      <c r="M963" s="114"/>
      <c r="N963" s="114" t="s">
        <v>62</v>
      </c>
      <c r="O963" s="114" t="s">
        <v>62</v>
      </c>
      <c r="P963" s="7" t="s">
        <v>63</v>
      </c>
      <c r="Q963" s="7" t="s">
        <v>63</v>
      </c>
      <c r="R963" s="114">
        <v>81</v>
      </c>
      <c r="S963" s="114">
        <v>87</v>
      </c>
      <c r="T963" s="443" t="s">
        <v>64</v>
      </c>
      <c r="U963" s="114">
        <v>156</v>
      </c>
      <c r="V963" s="442" t="str">
        <f>CHOOSE(MATCH(U:U,{0,1,140,150,160,800000000}),"VACIO","140 y -","140-150","150-160","&gt;160","")</f>
        <v>150-160</v>
      </c>
      <c r="W963" s="114">
        <v>92</v>
      </c>
      <c r="X963" s="442" t="str">
        <f>CHOOSE(MATCH(W:W,{0,1,90,120,800000000}),"VACIO","90 y -","90-120","&gt;120","")</f>
        <v>90-120</v>
      </c>
      <c r="Y963" s="114" t="s">
        <v>65</v>
      </c>
      <c r="Z963" s="114" t="s">
        <v>65</v>
      </c>
      <c r="AA963" s="114" t="s">
        <v>65</v>
      </c>
      <c r="AB963" s="114" t="s">
        <v>65</v>
      </c>
      <c r="AC963" s="114" t="s">
        <v>72</v>
      </c>
      <c r="AD963" s="114" t="s">
        <v>73</v>
      </c>
      <c r="AE963" s="452">
        <v>43665</v>
      </c>
      <c r="AF963" s="453" t="s">
        <v>74</v>
      </c>
      <c r="AG963" s="453"/>
      <c r="AH963" s="454"/>
      <c r="AI963" s="454"/>
      <c r="AJ963" s="114">
        <v>179</v>
      </c>
      <c r="AK963" s="435">
        <v>43665</v>
      </c>
      <c r="AL963" s="114">
        <v>172</v>
      </c>
      <c r="AM963" s="114">
        <v>112</v>
      </c>
      <c r="AN963" s="442" t="str">
        <f>CHOOSE(MATCH(AM:AM,{0;1;100;800000000}),"VACIO","100 y -","100 y +","")</f>
        <v>100 y +</v>
      </c>
      <c r="AO963" s="114">
        <v>43</v>
      </c>
      <c r="AP963" s="114">
        <v>85</v>
      </c>
      <c r="AQ963" s="114">
        <v>9.9</v>
      </c>
      <c r="AR963" s="442" t="str">
        <f>CHOOSE(MATCH(AQ:AQ,{0,1,7,8,9,12,30}),"VACIO","7 y -","7-8","8-9","9-12","12 y +","")</f>
        <v>9-12</v>
      </c>
      <c r="AS963" s="114">
        <v>221</v>
      </c>
      <c r="AT963" s="442" t="str">
        <f>CHOOSE(MATCH(AS:AS,{0,0.1,30,80000000}),"VACIO","30 y -","30 y +")</f>
        <v>30 y +</v>
      </c>
      <c r="AU963" s="114">
        <v>1.1</v>
      </c>
      <c r="AV963" s="114">
        <v>397</v>
      </c>
      <c r="AW963" s="442" t="str">
        <f>CHOOSE(MATCH(AV:AV,{0,0.1,30,80000000}),"VACIO","30 y -","30 y +")</f>
        <v>30 y +</v>
      </c>
      <c r="AX963" s="114">
        <v>76.24</v>
      </c>
      <c r="AY963" s="442" t="str">
        <f ca="1">CHOOSE(MATCH(AX:AX,{0,1,15,30,45,60,80000000}),"VACIO","15 y -","15-29","30-44","45-59","60 y +","")</f>
        <v>60 y +</v>
      </c>
      <c r="AZ963" s="114" t="s">
        <v>76</v>
      </c>
      <c r="BA963" s="435">
        <v>43483</v>
      </c>
      <c r="BB963" s="441" t="str">
        <f ca="1" t="shared" si="98"/>
        <v>No Vigente</v>
      </c>
      <c r="BC963" s="114" t="s">
        <v>77</v>
      </c>
      <c r="BD963" s="435">
        <v>43665</v>
      </c>
      <c r="BE963" s="435">
        <v>43862</v>
      </c>
      <c r="BF963" s="251" t="str">
        <f ca="1" t="shared" si="100"/>
        <v>activo</v>
      </c>
      <c r="BG963" s="48"/>
    </row>
    <row r="964" s="27" customFormat="1" spans="1:59">
      <c r="A964" s="434" t="s">
        <v>2430</v>
      </c>
      <c r="B964" s="114" t="s">
        <v>2431</v>
      </c>
      <c r="C964" s="114">
        <v>446</v>
      </c>
      <c r="D964" s="435">
        <v>22986</v>
      </c>
      <c r="E964" s="468">
        <f ca="1" t="shared" si="99"/>
        <v>43990</v>
      </c>
      <c r="F964" s="440">
        <f ca="1" t="shared" si="97"/>
        <v>21004</v>
      </c>
      <c r="G964" s="441">
        <f ca="1" t="shared" si="101"/>
        <v>57</v>
      </c>
      <c r="H964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64" s="443">
        <v>2</v>
      </c>
      <c r="J964" s="435">
        <v>42256</v>
      </c>
      <c r="K964" s="114" t="s">
        <v>101</v>
      </c>
      <c r="L964" s="94" t="s">
        <v>70</v>
      </c>
      <c r="M964" s="114"/>
      <c r="N964" s="114" t="s">
        <v>62</v>
      </c>
      <c r="O964" s="114" t="s">
        <v>62</v>
      </c>
      <c r="P964" s="7" t="s">
        <v>63</v>
      </c>
      <c r="Q964" s="7" t="s">
        <v>63</v>
      </c>
      <c r="R964" s="114">
        <v>95</v>
      </c>
      <c r="S964" s="114">
        <v>99.2</v>
      </c>
      <c r="T964" s="443" t="s">
        <v>64</v>
      </c>
      <c r="U964" s="114">
        <v>126</v>
      </c>
      <c r="V964" s="442" t="str">
        <f>CHOOSE(MATCH(U:U,{0,1,140,150,160,800000000}),"VACIO","140 y -","140-150","150-160","&gt;160","")</f>
        <v>140 y -</v>
      </c>
      <c r="W964" s="114">
        <v>80</v>
      </c>
      <c r="X964" s="442" t="str">
        <f>CHOOSE(MATCH(W:W,{0,1,90,120,800000000}),"VACIO","90 y -","90-120","&gt;120","")</f>
        <v>90 y -</v>
      </c>
      <c r="Y964" s="114" t="s">
        <v>63</v>
      </c>
      <c r="Z964" s="114" t="s">
        <v>63</v>
      </c>
      <c r="AA964" s="114" t="s">
        <v>65</v>
      </c>
      <c r="AB964" s="114" t="s">
        <v>63</v>
      </c>
      <c r="AC964" s="114" t="s">
        <v>72</v>
      </c>
      <c r="AD964" s="114" t="s">
        <v>73</v>
      </c>
      <c r="AE964" s="452">
        <v>43754</v>
      </c>
      <c r="AF964" s="453" t="s">
        <v>74</v>
      </c>
      <c r="AG964" s="453"/>
      <c r="AH964" s="454"/>
      <c r="AI964" s="454"/>
      <c r="AJ964" s="114">
        <v>106</v>
      </c>
      <c r="AK964" s="435">
        <v>43839</v>
      </c>
      <c r="AL964" s="114">
        <v>160</v>
      </c>
      <c r="AM964" s="114">
        <v>93</v>
      </c>
      <c r="AN964" s="442" t="str">
        <f>CHOOSE(MATCH(AM:AM,{0,1,100,800000000}),"VACIO","100 y -","100 y +","")</f>
        <v>100 y -</v>
      </c>
      <c r="AO964" s="114">
        <v>40</v>
      </c>
      <c r="AP964" s="114">
        <v>133</v>
      </c>
      <c r="AQ964" s="114">
        <v>7</v>
      </c>
      <c r="AR964" s="442" t="str">
        <f>CHOOSE(MATCH(AQ:AQ,{0,1,7,8,9,12,30}),"VACIO","7 y -","7-8","8-9","9-12","12 y +","")</f>
        <v>7-8</v>
      </c>
      <c r="AS964" s="114">
        <v>6.7</v>
      </c>
      <c r="AT964" s="442" t="str">
        <f>CHOOSE(MATCH(AS:AS,{0,0.1,30,80000000}),"VACIO","30 y -","30 y +")</f>
        <v>30 y -</v>
      </c>
      <c r="AU964" s="114">
        <v>0.7</v>
      </c>
      <c r="AV964" s="114"/>
      <c r="AW964" s="442" t="str">
        <f>CHOOSE(MATCH(AV:AV,{0,0.1,30,80000000}),"VACIO","30 y -","30 y +")</f>
        <v>VACIO</v>
      </c>
      <c r="AX964" s="114"/>
      <c r="AY964" s="442" t="str">
        <f ca="1">CHOOSE(MATCH(AX:AX,{0,1,15,30,45,60,80000000}),"VACIO","15 y -","15-29","30-44","45-59","60 y +","")</f>
        <v>VACIO</v>
      </c>
      <c r="AZ964" s="114" t="s">
        <v>76</v>
      </c>
      <c r="BA964" s="435">
        <v>42942</v>
      </c>
      <c r="BB964" s="441" t="str">
        <f ca="1" t="shared" si="98"/>
        <v>No Vigente</v>
      </c>
      <c r="BC964" s="114" t="s">
        <v>77</v>
      </c>
      <c r="BD964" s="435">
        <v>43873</v>
      </c>
      <c r="BE964" s="435">
        <v>44044</v>
      </c>
      <c r="BF964" s="251" t="str">
        <f ca="1" t="shared" si="100"/>
        <v>activo</v>
      </c>
      <c r="BG964" s="48"/>
    </row>
    <row r="965" s="27" customFormat="1" spans="1:59">
      <c r="A965" s="434" t="s">
        <v>2432</v>
      </c>
      <c r="B965" s="114" t="s">
        <v>2433</v>
      </c>
      <c r="C965" s="114">
        <v>6221</v>
      </c>
      <c r="D965" s="435">
        <v>23605</v>
      </c>
      <c r="E965" s="479">
        <f ca="1" t="shared" si="99"/>
        <v>43990</v>
      </c>
      <c r="F965" s="440">
        <f ca="1" t="shared" si="97"/>
        <v>20385</v>
      </c>
      <c r="G965" s="441">
        <f ca="1" t="shared" si="101"/>
        <v>55</v>
      </c>
      <c r="H965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65" s="443">
        <v>2</v>
      </c>
      <c r="J965" s="435">
        <v>41458</v>
      </c>
      <c r="K965" s="114" t="s">
        <v>59</v>
      </c>
      <c r="L965" s="94" t="s">
        <v>60</v>
      </c>
      <c r="M965" s="114" t="s">
        <v>14</v>
      </c>
      <c r="N965" s="114" t="s">
        <v>62</v>
      </c>
      <c r="O965" s="114" t="s">
        <v>89</v>
      </c>
      <c r="P965" s="7" t="s">
        <v>63</v>
      </c>
      <c r="Q965" s="7" t="s">
        <v>63</v>
      </c>
      <c r="R965" s="114">
        <v>82</v>
      </c>
      <c r="S965" s="114">
        <v>73</v>
      </c>
      <c r="T965" s="443" t="s">
        <v>64</v>
      </c>
      <c r="U965" s="114">
        <v>128</v>
      </c>
      <c r="V965" s="442" t="str">
        <f>CHOOSE(MATCH(U:U,{0,1,140,150,160,800000000}),"VACIO","140 y -","140-150","150-160","&gt;160","")</f>
        <v>140 y -</v>
      </c>
      <c r="W965" s="114">
        <v>86</v>
      </c>
      <c r="X965" s="442" t="str">
        <f>CHOOSE(MATCH(W:W,{0,1,90,120,800000000}),"VACIO","90 y -","90-120","&gt;120","")</f>
        <v>90 y -</v>
      </c>
      <c r="Y965" s="114" t="s">
        <v>63</v>
      </c>
      <c r="Z965" s="114" t="s">
        <v>65</v>
      </c>
      <c r="AA965" s="114" t="s">
        <v>63</v>
      </c>
      <c r="AB965" s="114" t="s">
        <v>65</v>
      </c>
      <c r="AC965" s="114" t="s">
        <v>72</v>
      </c>
      <c r="AD965" s="114" t="s">
        <v>74</v>
      </c>
      <c r="AE965" s="454"/>
      <c r="AF965" s="454"/>
      <c r="AG965" s="454"/>
      <c r="AH965" s="454"/>
      <c r="AI965" s="454"/>
      <c r="AJ965" s="114">
        <v>115</v>
      </c>
      <c r="AK965" s="435">
        <v>43603</v>
      </c>
      <c r="AL965" s="114">
        <v>181</v>
      </c>
      <c r="AM965" s="114">
        <v>112</v>
      </c>
      <c r="AN965" s="442" t="str">
        <f>CHOOSE(MATCH(AM:AM,{0,1,100,800000000}),"VACIO","100 y -","100 y +","")</f>
        <v>100 y +</v>
      </c>
      <c r="AO965" s="114">
        <v>50</v>
      </c>
      <c r="AP965" s="114">
        <v>94</v>
      </c>
      <c r="AQ965" s="114">
        <v>5.7</v>
      </c>
      <c r="AR965" s="442" t="str">
        <f>CHOOSE(MATCH(AQ:AQ,{0,1,7,8,9,12,30}),"VACIO","7 y -","7-8","8-9","9-12","12 y +","")</f>
        <v>7 y -</v>
      </c>
      <c r="AS965" s="114">
        <v>1</v>
      </c>
      <c r="AT965" s="442" t="str">
        <f>CHOOSE(MATCH(AS:AS,{0,0.1,30,80000000}),"VACIO","30 y -","30 y +")</f>
        <v>30 y -</v>
      </c>
      <c r="AU965" s="114">
        <v>0.7</v>
      </c>
      <c r="AV965" s="114">
        <v>1.84</v>
      </c>
      <c r="AW965" s="442" t="str">
        <f>CHOOSE(MATCH(AV:AV,{0,0.1,30,80000000}),"VACIO","30 y -","30 y +")</f>
        <v>30 y -</v>
      </c>
      <c r="AX965" s="114">
        <v>98</v>
      </c>
      <c r="AY965" s="442" t="str">
        <f ca="1">CHOOSE(MATCH(AX:AX,{0,1,15,30,45,60,80000000}),"VACIO","15 y -","15-29","30-44","45-59","60 y +","")</f>
        <v>60 y +</v>
      </c>
      <c r="AZ965" s="114"/>
      <c r="BA965" s="114"/>
      <c r="BB965" s="441" t="str">
        <f ca="1" t="shared" si="98"/>
        <v>No Vigente</v>
      </c>
      <c r="BC965" s="114"/>
      <c r="BD965" s="435">
        <v>43603</v>
      </c>
      <c r="BE965" s="435">
        <v>43952</v>
      </c>
      <c r="BF965" s="251" t="str">
        <f ca="1" t="shared" si="100"/>
        <v>activo</v>
      </c>
      <c r="BG965" s="48"/>
    </row>
    <row r="966" s="27" customFormat="1" spans="1:59">
      <c r="A966" s="434" t="s">
        <v>2434</v>
      </c>
      <c r="B966" s="114" t="s">
        <v>2435</v>
      </c>
      <c r="C966" s="114">
        <v>6018</v>
      </c>
      <c r="D966" s="435">
        <v>22022</v>
      </c>
      <c r="E966" s="467">
        <f ca="1" t="shared" si="99"/>
        <v>43990</v>
      </c>
      <c r="F966" s="440">
        <f ca="1" t="shared" si="97"/>
        <v>21968</v>
      </c>
      <c r="G966" s="441">
        <f ca="1" t="shared" si="101"/>
        <v>60</v>
      </c>
      <c r="H96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66" s="443">
        <v>2</v>
      </c>
      <c r="J966" s="435">
        <v>41184</v>
      </c>
      <c r="K966" s="114" t="s">
        <v>101</v>
      </c>
      <c r="L966" s="94" t="s">
        <v>60</v>
      </c>
      <c r="M966" s="114"/>
      <c r="N966" s="114" t="s">
        <v>62</v>
      </c>
      <c r="O966" s="114" t="s">
        <v>62</v>
      </c>
      <c r="P966" s="7" t="s">
        <v>63</v>
      </c>
      <c r="Q966" s="7" t="s">
        <v>63</v>
      </c>
      <c r="R966" s="114">
        <v>74</v>
      </c>
      <c r="S966" s="114">
        <v>70.5</v>
      </c>
      <c r="T966" s="443" t="s">
        <v>85</v>
      </c>
      <c r="U966" s="114">
        <v>130</v>
      </c>
      <c r="V966" s="442" t="str">
        <f>CHOOSE(MATCH(U:U,{0,1,140,150,160,800000000}),"VACIO","140 y -","140-150","150-160","&gt;160","")</f>
        <v>140 y -</v>
      </c>
      <c r="W966" s="114">
        <v>80</v>
      </c>
      <c r="X966" s="442" t="str">
        <f>CHOOSE(MATCH(W:W,{0,1,90,120,800000000}),"VACIO","90 y -","90-120","&gt;120","")</f>
        <v>90 y -</v>
      </c>
      <c r="Y966" s="114" t="s">
        <v>63</v>
      </c>
      <c r="Z966" s="114" t="s">
        <v>65</v>
      </c>
      <c r="AA966" s="114" t="s">
        <v>65</v>
      </c>
      <c r="AB966" s="114" t="s">
        <v>65</v>
      </c>
      <c r="AC966" s="114" t="s">
        <v>72</v>
      </c>
      <c r="AD966" s="114" t="s">
        <v>73</v>
      </c>
      <c r="AE966" s="454"/>
      <c r="AF966" s="454"/>
      <c r="AG966" s="454"/>
      <c r="AH966" s="454"/>
      <c r="AI966" s="454"/>
      <c r="AJ966" s="114">
        <v>98</v>
      </c>
      <c r="AK966" s="435">
        <v>43578</v>
      </c>
      <c r="AL966" s="114">
        <v>185</v>
      </c>
      <c r="AM966" s="114">
        <v>94</v>
      </c>
      <c r="AN966" s="442" t="str">
        <f>CHOOSE(MATCH(AM:AM,{0,1,100,800000000}),"VACIO","100 y -","100 y +","")</f>
        <v>100 y -</v>
      </c>
      <c r="AO966" s="114">
        <v>43</v>
      </c>
      <c r="AP966" s="114">
        <v>240</v>
      </c>
      <c r="AQ966" s="114"/>
      <c r="AR966" s="442" t="str">
        <f>CHOOSE(MATCH(AQ:AQ,{0,1,7,8,9,12,30}),"VACIO","7 y -","7-8","8-9","9-12","12 y +","")</f>
        <v>VACIO</v>
      </c>
      <c r="AS966" s="114">
        <v>56</v>
      </c>
      <c r="AT966" s="442" t="str">
        <f>CHOOSE(MATCH(AS:AS,{0,0.1,30,80000000}),"VACIO","30 y -","30 y +")</f>
        <v>30 y +</v>
      </c>
      <c r="AU966" s="114">
        <v>1.2</v>
      </c>
      <c r="AV966" s="114"/>
      <c r="AW966" s="442" t="str">
        <f>CHOOSE(MATCH(AV:AV,{0,0.1,30,80000000}),"VACIO","30 y -","30 y +")</f>
        <v>VACIO</v>
      </c>
      <c r="AX966" s="114">
        <v>65.7</v>
      </c>
      <c r="AY966" s="442" t="str">
        <f ca="1">CHOOSE(MATCH(AX:AX,{0,1,15,30,45,60,80000000}),"VACIO","15 y -","15-29","30-44","45-59","60 y +","")</f>
        <v>60 y +</v>
      </c>
      <c r="AZ966" s="114" t="s">
        <v>76</v>
      </c>
      <c r="BA966" s="114"/>
      <c r="BB966" s="441" t="str">
        <f ca="1" t="shared" si="98"/>
        <v>No Vigente</v>
      </c>
      <c r="BC966" s="114"/>
      <c r="BD966" s="435">
        <v>43913</v>
      </c>
      <c r="BE966" s="435">
        <v>44013</v>
      </c>
      <c r="BF966" s="251" t="str">
        <f ca="1" t="shared" si="100"/>
        <v>activo</v>
      </c>
      <c r="BG966" s="48"/>
    </row>
    <row r="967" s="27" customFormat="1" spans="1:59">
      <c r="A967" s="434" t="s">
        <v>2436</v>
      </c>
      <c r="B967" s="114" t="s">
        <v>2437</v>
      </c>
      <c r="C967" s="114">
        <v>6484</v>
      </c>
      <c r="D967" s="435">
        <v>27898</v>
      </c>
      <c r="E967" s="439">
        <f ca="1" t="shared" si="99"/>
        <v>43990</v>
      </c>
      <c r="F967" s="440">
        <f ca="1" t="shared" si="97"/>
        <v>16092</v>
      </c>
      <c r="G967" s="441">
        <f ca="1" t="shared" si="101"/>
        <v>44</v>
      </c>
      <c r="H967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967" s="443">
        <v>2</v>
      </c>
      <c r="J967" s="435">
        <v>42283</v>
      </c>
      <c r="K967" s="114" t="s">
        <v>59</v>
      </c>
      <c r="L967" s="94" t="s">
        <v>70</v>
      </c>
      <c r="M967" s="114"/>
      <c r="N967" s="114" t="s">
        <v>62</v>
      </c>
      <c r="O967" s="114" t="s">
        <v>62</v>
      </c>
      <c r="P967" s="7" t="s">
        <v>63</v>
      </c>
      <c r="Q967" s="7" t="s">
        <v>63</v>
      </c>
      <c r="R967" s="114">
        <v>106</v>
      </c>
      <c r="S967" s="114">
        <v>94</v>
      </c>
      <c r="T967" s="443" t="s">
        <v>64</v>
      </c>
      <c r="U967" s="114">
        <v>132</v>
      </c>
      <c r="V967" s="442" t="str">
        <f>CHOOSE(MATCH(U:U,{0,1,140,150,160,800000000}),"VACIO","140 y -","140-150","150-160","&gt;160","")</f>
        <v>140 y -</v>
      </c>
      <c r="W967" s="114">
        <v>74</v>
      </c>
      <c r="X967" s="442" t="str">
        <f>CHOOSE(MATCH(W:W,{0,1,90,120,800000000}),"VACIO","90 y -","90-120","&gt;120","")</f>
        <v>90 y -</v>
      </c>
      <c r="Y967" s="114" t="s">
        <v>65</v>
      </c>
      <c r="Z967" s="114" t="s">
        <v>63</v>
      </c>
      <c r="AA967" s="114" t="s">
        <v>63</v>
      </c>
      <c r="AB967" s="114" t="s">
        <v>63</v>
      </c>
      <c r="AC967" s="114" t="s">
        <v>66</v>
      </c>
      <c r="AD967" s="114" t="s">
        <v>73</v>
      </c>
      <c r="AE967" s="452">
        <v>43570</v>
      </c>
      <c r="AF967" s="453" t="s">
        <v>74</v>
      </c>
      <c r="AG967" s="453"/>
      <c r="AH967" s="454"/>
      <c r="AI967" s="454"/>
      <c r="AJ967" s="114">
        <v>303</v>
      </c>
      <c r="AK967" s="435">
        <v>43621</v>
      </c>
      <c r="AL967" s="114">
        <v>159</v>
      </c>
      <c r="AM967" s="114">
        <v>90.8</v>
      </c>
      <c r="AN967" s="442" t="str">
        <f>CHOOSE(MATCH(AM:AM,{0,1,100,800000000}),"VACIO","100 y -","100 y +","")</f>
        <v>100 y -</v>
      </c>
      <c r="AO967" s="114">
        <v>46</v>
      </c>
      <c r="AP967" s="114">
        <v>111</v>
      </c>
      <c r="AQ967" s="114">
        <v>12.4</v>
      </c>
      <c r="AR967" s="442" t="str">
        <f>CHOOSE(MATCH(AQ:AQ,{0,1,7,8,9,12,30}),"VACIO","7 y -","7-8","8-9","9-12","12 y +","")</f>
        <v>12 y +</v>
      </c>
      <c r="AS967" s="114">
        <v>14</v>
      </c>
      <c r="AT967" s="442" t="str">
        <f>CHOOSE(MATCH(AS:AS,{0,0.1,30,80000000}),"VACIO","30 y -","30 y +")</f>
        <v>30 y -</v>
      </c>
      <c r="AU967" s="114">
        <v>0.8</v>
      </c>
      <c r="AV967" s="114">
        <v>14.7</v>
      </c>
      <c r="AW967" s="442" t="str">
        <f>CHOOSE(MATCH(AV:AV,{0,0.1,30,80000000}),"VACIO","30 y -","30 y +")</f>
        <v>30 y -</v>
      </c>
      <c r="AX967" s="114">
        <v>116</v>
      </c>
      <c r="AY967" s="442" t="str">
        <f ca="1">CHOOSE(MATCH(AX:AX,{0,1,15,30,45,60,80000000}),"VACIO","15 y -","15-29","30-44","45-59","60 y +","")</f>
        <v>60 y +</v>
      </c>
      <c r="AZ967" s="114"/>
      <c r="BA967" s="435">
        <v>42968</v>
      </c>
      <c r="BB967" s="441" t="str">
        <f ca="1" t="shared" si="98"/>
        <v>No Vigente</v>
      </c>
      <c r="BC967" s="114" t="s">
        <v>77</v>
      </c>
      <c r="BD967" s="435">
        <v>43628</v>
      </c>
      <c r="BE967" s="435">
        <v>43831</v>
      </c>
      <c r="BF967" s="251" t="str">
        <f ca="1" t="shared" si="100"/>
        <v>activo</v>
      </c>
      <c r="BG967" s="48"/>
    </row>
    <row r="968" s="27" customFormat="1" spans="1:59">
      <c r="A968" s="434" t="s">
        <v>2438</v>
      </c>
      <c r="B968" s="114" t="s">
        <v>2439</v>
      </c>
      <c r="C968" s="114">
        <v>5320</v>
      </c>
      <c r="D968" s="435">
        <v>14261</v>
      </c>
      <c r="E968" s="439">
        <f ca="1" t="shared" si="99"/>
        <v>43990</v>
      </c>
      <c r="F968" s="440">
        <f ca="1" t="shared" si="97"/>
        <v>29729</v>
      </c>
      <c r="G968" s="441">
        <f ca="1" t="shared" si="101"/>
        <v>81</v>
      </c>
      <c r="H968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68" s="443">
        <v>2</v>
      </c>
      <c r="J968" s="114">
        <v>2015</v>
      </c>
      <c r="K968" s="114" t="s">
        <v>101</v>
      </c>
      <c r="L968" s="94" t="s">
        <v>102</v>
      </c>
      <c r="M968" s="114" t="s">
        <v>2329</v>
      </c>
      <c r="N968" s="114" t="s">
        <v>62</v>
      </c>
      <c r="O968" s="114" t="s">
        <v>62</v>
      </c>
      <c r="P968" s="7" t="s">
        <v>65</v>
      </c>
      <c r="Q968" s="7" t="s">
        <v>63</v>
      </c>
      <c r="R968" s="114">
        <v>75</v>
      </c>
      <c r="S968" s="114">
        <v>77.3</v>
      </c>
      <c r="T968" s="443" t="s">
        <v>76</v>
      </c>
      <c r="U968" s="114">
        <v>108</v>
      </c>
      <c r="V968" s="442" t="str">
        <f>CHOOSE(MATCH(U:U,{0,1,140,150,160,800000000}),"VACIO","140 y -","140-150","150-160","&gt;160","")</f>
        <v>140 y -</v>
      </c>
      <c r="W968" s="114">
        <v>82</v>
      </c>
      <c r="X968" s="442" t="str">
        <f>CHOOSE(MATCH(W:W,{0,1,90,120,800000000}),"VACIO","90 y -","90-120","&gt;120","")</f>
        <v>90 y -</v>
      </c>
      <c r="Y968" s="114" t="s">
        <v>65</v>
      </c>
      <c r="Z968" s="114" t="s">
        <v>65</v>
      </c>
      <c r="AA968" s="114" t="s">
        <v>65</v>
      </c>
      <c r="AB968" s="114" t="s">
        <v>65</v>
      </c>
      <c r="AC968" s="114" t="s">
        <v>72</v>
      </c>
      <c r="AD968" s="114" t="s">
        <v>73</v>
      </c>
      <c r="AE968" s="452">
        <v>43525</v>
      </c>
      <c r="AF968" s="453" t="s">
        <v>73</v>
      </c>
      <c r="AG968" s="453"/>
      <c r="AH968" s="453" t="s">
        <v>2345</v>
      </c>
      <c r="AI968" s="455">
        <v>43390</v>
      </c>
      <c r="AJ968" s="114">
        <v>104</v>
      </c>
      <c r="AK968" s="435">
        <v>43333</v>
      </c>
      <c r="AL968" s="114">
        <v>97</v>
      </c>
      <c r="AM968" s="114">
        <v>39</v>
      </c>
      <c r="AN968" s="442" t="str">
        <f>CHOOSE(MATCH(AM:AM,{0,1,100,800000000}),"VACIO","100 y -","100 y +","")</f>
        <v>100 y -</v>
      </c>
      <c r="AO968" s="114">
        <v>43</v>
      </c>
      <c r="AP968" s="114">
        <v>74</v>
      </c>
      <c r="AQ968" s="114">
        <v>7.6</v>
      </c>
      <c r="AR968" s="442" t="str">
        <f>CHOOSE(MATCH(AQ:AQ,{0,1,7,8,9,12,30}),"VACIO","7 y -","7-8","8-9","9-12","12 y +","")</f>
        <v>7-8</v>
      </c>
      <c r="AS968" s="114">
        <v>13</v>
      </c>
      <c r="AT968" s="442" t="str">
        <f>CHOOSE(MATCH(AS:AS,{0;0.1;30;80000000}),"VACIO","30 y -","30 y +")</f>
        <v>30 y -</v>
      </c>
      <c r="AU968" s="114">
        <v>0.8</v>
      </c>
      <c r="AV968" s="114">
        <v>10.28</v>
      </c>
      <c r="AW968" s="442" t="str">
        <f>CHOOSE(MATCH(AV:AV,{0,0.1,30,80000000}),"VACIO","30 y -","30 y +")</f>
        <v>30 y -</v>
      </c>
      <c r="AX968" s="114">
        <v>84</v>
      </c>
      <c r="AY968" s="442" t="str">
        <f ca="1">CHOOSE(MATCH(AX:AX,{0,1,15,30,45,60,80000000}),"VACIO","15 y -","15-29","30-44","45-59","60 y +","")</f>
        <v>60 y +</v>
      </c>
      <c r="AZ968" s="114"/>
      <c r="BA968" s="114">
        <v>2016</v>
      </c>
      <c r="BB968" s="441" t="str">
        <f ca="1" t="shared" si="98"/>
        <v>No Vigente</v>
      </c>
      <c r="BC968" s="114" t="s">
        <v>218</v>
      </c>
      <c r="BD968" s="435">
        <v>43629</v>
      </c>
      <c r="BE968" s="435">
        <v>43862</v>
      </c>
      <c r="BF968" s="251" t="str">
        <f ca="1" t="shared" si="100"/>
        <v>activo</v>
      </c>
      <c r="BG968" s="48"/>
    </row>
    <row r="969" s="27" customFormat="1" spans="1:59">
      <c r="A969" s="434" t="s">
        <v>2440</v>
      </c>
      <c r="B969" s="114" t="s">
        <v>2441</v>
      </c>
      <c r="C969" s="114">
        <v>823</v>
      </c>
      <c r="D969" s="435">
        <v>26074</v>
      </c>
      <c r="E969" s="468">
        <f ca="1" t="shared" si="99"/>
        <v>43990</v>
      </c>
      <c r="F969" s="440">
        <f ca="1" t="shared" si="97"/>
        <v>17916</v>
      </c>
      <c r="G969" s="441">
        <f ca="1" t="shared" si="101"/>
        <v>49</v>
      </c>
      <c r="H969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969" s="443">
        <v>2</v>
      </c>
      <c r="J969" s="435">
        <v>43215</v>
      </c>
      <c r="K969" s="114" t="s">
        <v>101</v>
      </c>
      <c r="L969" s="94" t="s">
        <v>102</v>
      </c>
      <c r="M969" s="114"/>
      <c r="N969" s="114"/>
      <c r="O969" s="114"/>
      <c r="P969" s="7" t="s">
        <v>63</v>
      </c>
      <c r="Q969" s="7" t="s">
        <v>63</v>
      </c>
      <c r="R969" s="114">
        <v>117.8</v>
      </c>
      <c r="S969" s="114">
        <v>117.8</v>
      </c>
      <c r="T969" s="443" t="s">
        <v>64</v>
      </c>
      <c r="U969" s="114">
        <v>138</v>
      </c>
      <c r="V969" s="442" t="str">
        <f>CHOOSE(MATCH(U:U,{0,1,140,150,160,800000000}),"VACIO","140 y -","140-150","150-160","&gt;160","")</f>
        <v>140 y -</v>
      </c>
      <c r="W969" s="114">
        <v>88</v>
      </c>
      <c r="X969" s="442" t="str">
        <f>CHOOSE(MATCH(W:W,{0,1,90,120,800000000}),"VACIO","90 y -","90-120","&gt;120","")</f>
        <v>90 y -</v>
      </c>
      <c r="Y969" s="114" t="s">
        <v>65</v>
      </c>
      <c r="Z969" s="114" t="s">
        <v>65</v>
      </c>
      <c r="AA969" s="114" t="s">
        <v>63</v>
      </c>
      <c r="AB969" s="114" t="s">
        <v>63</v>
      </c>
      <c r="AC969" s="114" t="s">
        <v>66</v>
      </c>
      <c r="AD969" s="114" t="s">
        <v>73</v>
      </c>
      <c r="AE969" s="452">
        <v>43215</v>
      </c>
      <c r="AF969" s="453" t="s">
        <v>74</v>
      </c>
      <c r="AG969" s="453"/>
      <c r="AH969" s="454"/>
      <c r="AI969" s="454"/>
      <c r="AJ969" s="114"/>
      <c r="AK969" s="114"/>
      <c r="AL969" s="114"/>
      <c r="AM969" s="114"/>
      <c r="AN969" s="442" t="str">
        <f>CHOOSE(MATCH(AM:AM,{0,1,100,800000000}),"VACIO","100 y -","100 y +","")</f>
        <v>VACIO</v>
      </c>
      <c r="AO969" s="114"/>
      <c r="AP969" s="114"/>
      <c r="AQ969" s="114"/>
      <c r="AR969" s="442" t="str">
        <f>CHOOSE(MATCH(AQ:AQ,{0;1;7;8;9;12;30}),"VACIO","7 y -","7-8","8-9","9-12","12 y +","")</f>
        <v>VACIO</v>
      </c>
      <c r="AS969" s="114"/>
      <c r="AT969" s="442" t="str">
        <f>CHOOSE(MATCH(AS:AS,{0,0.1,30,80000000}),"VACIO","30 y -","30 y +")</f>
        <v>VACIO</v>
      </c>
      <c r="AU969" s="114"/>
      <c r="AV969" s="114"/>
      <c r="AW969" s="442" t="str">
        <f>CHOOSE(MATCH(AV:AV,{0;0.1;30;80000000}),"VACIO","30 y -","30 y +")</f>
        <v>VACIO</v>
      </c>
      <c r="AX969" s="114"/>
      <c r="AY969" s="442" t="str">
        <f ca="1">CHOOSE(MATCH(AX:AX,{0,1,15,30,45,60,80000000}),"VACIO","15 y -","15-29","30-44","45-59","60 y +","")</f>
        <v>VACIO</v>
      </c>
      <c r="AZ969" s="114"/>
      <c r="BA969" s="114"/>
      <c r="BB969" s="441" t="str">
        <f ca="1" t="shared" si="98"/>
        <v>No Vigente</v>
      </c>
      <c r="BC969" s="114"/>
      <c r="BD969" s="435">
        <v>43215</v>
      </c>
      <c r="BE969" s="435">
        <v>43862</v>
      </c>
      <c r="BF969" s="251" t="str">
        <f ca="1" t="shared" si="100"/>
        <v>activo</v>
      </c>
      <c r="BG969" s="48"/>
    </row>
    <row r="970" s="27" customFormat="1" spans="1:59">
      <c r="A970" s="434" t="s">
        <v>2442</v>
      </c>
      <c r="B970" s="114" t="s">
        <v>2443</v>
      </c>
      <c r="C970" s="114">
        <v>1879</v>
      </c>
      <c r="D970" s="435">
        <v>16160</v>
      </c>
      <c r="E970" s="468">
        <f ca="1" t="shared" si="99"/>
        <v>43990</v>
      </c>
      <c r="F970" s="440">
        <f ca="1" t="shared" si="97"/>
        <v>27830</v>
      </c>
      <c r="G970" s="441">
        <f ca="1" t="shared" si="101"/>
        <v>76</v>
      </c>
      <c r="H970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970" s="443">
        <v>2</v>
      </c>
      <c r="J970" s="435">
        <v>39916</v>
      </c>
      <c r="K970" s="114" t="s">
        <v>101</v>
      </c>
      <c r="L970" s="94" t="s">
        <v>60</v>
      </c>
      <c r="M970" s="114" t="s">
        <v>2329</v>
      </c>
      <c r="N970" s="114"/>
      <c r="O970" s="114"/>
      <c r="P970" s="7" t="s">
        <v>63</v>
      </c>
      <c r="Q970" s="7" t="s">
        <v>65</v>
      </c>
      <c r="R970" s="114">
        <v>69.6</v>
      </c>
      <c r="S970" s="114">
        <v>66</v>
      </c>
      <c r="T970" s="443" t="s">
        <v>85</v>
      </c>
      <c r="U970" s="114">
        <v>140</v>
      </c>
      <c r="V970" s="442" t="str">
        <f>CHOOSE(MATCH(U:U,{0,1,140,150,160,800000000}),"VACIO","140 y -","140-150","150-160","&gt;160","")</f>
        <v>140-150</v>
      </c>
      <c r="W970" s="114">
        <v>86</v>
      </c>
      <c r="X970" s="442" t="str">
        <f>CHOOSE(MATCH(W:W,{0,1,90,120,800000000}),"VACIO","90 y -","90-120","&gt;120","")</f>
        <v>90 y -</v>
      </c>
      <c r="Y970" s="114" t="s">
        <v>63</v>
      </c>
      <c r="Z970" s="114" t="s">
        <v>63</v>
      </c>
      <c r="AA970" s="114" t="s">
        <v>65</v>
      </c>
      <c r="AB970" s="114" t="s">
        <v>65</v>
      </c>
      <c r="AC970" s="114" t="s">
        <v>72</v>
      </c>
      <c r="AD970" s="114" t="s">
        <v>73</v>
      </c>
      <c r="AE970" s="454"/>
      <c r="AF970" s="454"/>
      <c r="AG970" s="454"/>
      <c r="AH970" s="453" t="s">
        <v>2266</v>
      </c>
      <c r="AI970" s="452">
        <v>43704</v>
      </c>
      <c r="AJ970" s="114">
        <v>101</v>
      </c>
      <c r="AK970" s="435">
        <v>43734</v>
      </c>
      <c r="AL970" s="114">
        <v>101</v>
      </c>
      <c r="AM970" s="114">
        <v>117</v>
      </c>
      <c r="AN970" s="442" t="str">
        <f>CHOOSE(MATCH(AM:AM,{0,1,100,800000000}),"VACIO","100 y -","100 y +","")</f>
        <v>100 y +</v>
      </c>
      <c r="AO970" s="114">
        <v>32</v>
      </c>
      <c r="AP970" s="114">
        <v>77</v>
      </c>
      <c r="AQ970" s="114"/>
      <c r="AR970" s="442" t="str">
        <f>CHOOSE(MATCH(AQ:AQ,{0,1,7,8,9,12,30}),"VACIO","7 y -","7-8","8-9","9-12","12 y +","")</f>
        <v>VACIO</v>
      </c>
      <c r="AS970" s="114"/>
      <c r="AT970" s="442" t="str">
        <f>CHOOSE(MATCH(AS:AS,{0,0.1,30,80000000}),"VACIO","30 y -","30 y +")</f>
        <v>VACIO</v>
      </c>
      <c r="AU970" s="114">
        <v>2</v>
      </c>
      <c r="AV970" s="114"/>
      <c r="AW970" s="442" t="str">
        <f>CHOOSE(MATCH(AV:AV,{0,0.1,30,80000000}),"VACIO","30 y -","30 y +")</f>
        <v>VACIO</v>
      </c>
      <c r="AX970" s="114"/>
      <c r="AY970" s="442" t="str">
        <f ca="1">CHOOSE(MATCH(AX:AX,{0,1,15,30,45,60,80000000}),"VACIO","15 y -","15-29","30-44","45-59","60 y +","")</f>
        <v>VACIO</v>
      </c>
      <c r="AZ970" s="114"/>
      <c r="BA970" s="114"/>
      <c r="BB970" s="441" t="str">
        <f ca="1" t="shared" si="98"/>
        <v>No Vigente</v>
      </c>
      <c r="BC970" s="114"/>
      <c r="BD970" s="435">
        <v>43851</v>
      </c>
      <c r="BE970" s="435">
        <v>44013</v>
      </c>
      <c r="BF970" s="251" t="str">
        <f ca="1" t="shared" si="100"/>
        <v>activo</v>
      </c>
      <c r="BG970" s="48"/>
    </row>
    <row r="971" s="27" customFormat="1" spans="1:59">
      <c r="A971" s="434" t="s">
        <v>2444</v>
      </c>
      <c r="B971" s="114" t="s">
        <v>2445</v>
      </c>
      <c r="C971" s="114">
        <v>1853</v>
      </c>
      <c r="D971" s="435">
        <v>31321</v>
      </c>
      <c r="E971" s="439">
        <f ca="1" t="shared" si="99"/>
        <v>43990</v>
      </c>
      <c r="F971" s="440">
        <f ca="1" t="shared" si="97"/>
        <v>12669</v>
      </c>
      <c r="G971" s="441">
        <f ca="1" t="shared" si="101"/>
        <v>34</v>
      </c>
      <c r="H971" s="442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971" s="443">
        <v>2</v>
      </c>
      <c r="J971" s="435">
        <v>43690</v>
      </c>
      <c r="K971" s="114" t="s">
        <v>101</v>
      </c>
      <c r="L971" s="94" t="s">
        <v>102</v>
      </c>
      <c r="M971" s="114"/>
      <c r="N971" s="114" t="s">
        <v>62</v>
      </c>
      <c r="O971" s="114" t="s">
        <v>62</v>
      </c>
      <c r="P971" s="7" t="s">
        <v>63</v>
      </c>
      <c r="Q971" s="7" t="s">
        <v>63</v>
      </c>
      <c r="R971" s="114">
        <v>171</v>
      </c>
      <c r="S971" s="114"/>
      <c r="T971" s="443" t="s">
        <v>64</v>
      </c>
      <c r="U971" s="114">
        <v>140</v>
      </c>
      <c r="V971" s="442" t="str">
        <f>CHOOSE(MATCH(U:U,{0,1,140,150,160,800000000}),"VACIO","140 y -","140-150","150-160","&gt;160","")</f>
        <v>140-150</v>
      </c>
      <c r="W971" s="114">
        <v>96</v>
      </c>
      <c r="X971" s="442" t="str">
        <f>CHOOSE(MATCH(W:W,{0,1,90,120,800000000}),"VACIO","90 y -","90-120","&gt;120","")</f>
        <v>90-120</v>
      </c>
      <c r="Y971" s="114" t="s">
        <v>63</v>
      </c>
      <c r="Z971" s="114" t="s">
        <v>65</v>
      </c>
      <c r="AA971" s="114" t="s">
        <v>63</v>
      </c>
      <c r="AB971" s="114" t="s">
        <v>65</v>
      </c>
      <c r="AC971" s="114" t="s">
        <v>66</v>
      </c>
      <c r="AD971" s="114" t="s">
        <v>73</v>
      </c>
      <c r="AE971" s="454"/>
      <c r="AF971" s="454"/>
      <c r="AG971" s="454"/>
      <c r="AH971" s="454"/>
      <c r="AI971" s="454"/>
      <c r="AJ971" s="114"/>
      <c r="AK971" s="114"/>
      <c r="AL971" s="114"/>
      <c r="AM971" s="114"/>
      <c r="AN971" s="442" t="str">
        <f>CHOOSE(MATCH(AM:AM,{0,1,100,800000000}),"VACIO","100 y -","100 y +","")</f>
        <v>VACIO</v>
      </c>
      <c r="AO971" s="114"/>
      <c r="AP971" s="114"/>
      <c r="AQ971" s="114"/>
      <c r="AR971" s="442" t="str">
        <f>CHOOSE(MATCH(AQ:AQ,{0,1,7,8,9,12,30}),"VACIO","7 y -","7-8","8-9","9-12","12 y +","")</f>
        <v>VACIO</v>
      </c>
      <c r="AS971" s="114"/>
      <c r="AT971" s="442" t="str">
        <f>CHOOSE(MATCH(AS:AS,{0,0.1,30,80000000}),"VACIO","30 y -","30 y +")</f>
        <v>VACIO</v>
      </c>
      <c r="AU971" s="114"/>
      <c r="AV971" s="114"/>
      <c r="AW971" s="442" t="str">
        <f>CHOOSE(MATCH(AV:AV,{0;0.1;30;80000000}),"VACIO","30 y -","30 y +")</f>
        <v>VACIO</v>
      </c>
      <c r="AX971" s="114"/>
      <c r="AY971" s="442" t="str">
        <f ca="1">CHOOSE(MATCH(AX:AX,{0;1;15;30;45;60;80000000}),"VACIO","15 y -","15-29","30-44","45-59","60 y +","")</f>
        <v>VACIO</v>
      </c>
      <c r="AZ971" s="114"/>
      <c r="BA971" s="114"/>
      <c r="BB971" s="441" t="str">
        <f ca="1" t="shared" si="98"/>
        <v>No Vigente</v>
      </c>
      <c r="BC971" s="114"/>
      <c r="BD971" s="435">
        <v>43690</v>
      </c>
      <c r="BE971" s="435">
        <v>43831</v>
      </c>
      <c r="BF971" s="251" t="str">
        <f ca="1" t="shared" si="100"/>
        <v>activo</v>
      </c>
      <c r="BG971" s="48"/>
    </row>
    <row r="972" s="27" customFormat="1" spans="1:59">
      <c r="A972" s="434" t="s">
        <v>2446</v>
      </c>
      <c r="B972" s="114" t="s">
        <v>2447</v>
      </c>
      <c r="C972" s="114">
        <v>7145</v>
      </c>
      <c r="D972" s="435">
        <v>23172</v>
      </c>
      <c r="E972" s="467">
        <f ca="1" t="shared" si="99"/>
        <v>43990</v>
      </c>
      <c r="F972" s="440">
        <f ca="1" t="shared" si="97"/>
        <v>20818</v>
      </c>
      <c r="G972" s="441">
        <f ca="1" t="shared" si="101"/>
        <v>56</v>
      </c>
      <c r="H972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72" s="443">
        <v>2</v>
      </c>
      <c r="J972" s="435">
        <v>43130</v>
      </c>
      <c r="K972" s="114" t="s">
        <v>101</v>
      </c>
      <c r="L972" s="94" t="s">
        <v>60</v>
      </c>
      <c r="M972" s="114"/>
      <c r="N972" s="114"/>
      <c r="O972" s="114"/>
      <c r="P972" s="7" t="s">
        <v>63</v>
      </c>
      <c r="Q972" s="7" t="s">
        <v>63</v>
      </c>
      <c r="R972" s="114">
        <v>69.5</v>
      </c>
      <c r="S972" s="114">
        <v>69.5</v>
      </c>
      <c r="T972" s="443" t="s">
        <v>76</v>
      </c>
      <c r="U972" s="114">
        <v>200</v>
      </c>
      <c r="V972" s="442" t="str">
        <f>CHOOSE(MATCH(U:U,{0,1,140,150,160,800000000}),"VACIO","140 y -","140-150","150-160","&gt;160","")</f>
        <v>&gt;160</v>
      </c>
      <c r="W972" s="114">
        <v>120</v>
      </c>
      <c r="X972" s="442" t="str">
        <f>CHOOSE(MATCH(W:W,{0,1,90,120,800000000}),"VACIO","90 y -","90-120","&gt;120","")</f>
        <v>&gt;120</v>
      </c>
      <c r="Y972" s="114" t="s">
        <v>63</v>
      </c>
      <c r="Z972" s="114" t="s">
        <v>65</v>
      </c>
      <c r="AA972" s="114" t="s">
        <v>63</v>
      </c>
      <c r="AB972" s="114" t="s">
        <v>65</v>
      </c>
      <c r="AC972" s="114" t="s">
        <v>72</v>
      </c>
      <c r="AD972" s="114" t="s">
        <v>73</v>
      </c>
      <c r="AE972" s="454"/>
      <c r="AF972" s="454"/>
      <c r="AG972" s="454"/>
      <c r="AH972" s="454"/>
      <c r="AI972" s="454"/>
      <c r="AJ972" s="114"/>
      <c r="AK972" s="114"/>
      <c r="AL972" s="114"/>
      <c r="AM972" s="114"/>
      <c r="AN972" s="442" t="str">
        <f>CHOOSE(MATCH(AM:AM,{0,1,100,800000000}),"VACIO","100 y -","100 y +","")</f>
        <v>VACIO</v>
      </c>
      <c r="AO972" s="114"/>
      <c r="AP972" s="114"/>
      <c r="AQ972" s="114"/>
      <c r="AR972" s="442" t="str">
        <f>CHOOSE(MATCH(AQ:AQ,{0;1;7;8;9;12;30}),"VACIO","7 y -","7-8","8-9","9-12","12 y +","")</f>
        <v>VACIO</v>
      </c>
      <c r="AS972" s="114"/>
      <c r="AT972" s="442" t="str">
        <f>CHOOSE(MATCH(AS:AS,{0,0.1,30,80000000}),"VACIO","30 y -","30 y +")</f>
        <v>VACIO</v>
      </c>
      <c r="AU972" s="114"/>
      <c r="AV972" s="114"/>
      <c r="AW972" s="442" t="str">
        <f>CHOOSE(MATCH(AV:AV,{0,0.1,30,80000000}),"VACIO","30 y -","30 y +")</f>
        <v>VACIO</v>
      </c>
      <c r="AX972" s="114"/>
      <c r="AY972" s="442" t="str">
        <f ca="1">CHOOSE(MATCH(AX:AX,{0;1;15;30;45;60;80000000}),"VACIO","15 y -","15-29","30-44","45-59","60 y +","")</f>
        <v>VACIO</v>
      </c>
      <c r="AZ972" s="114"/>
      <c r="BA972" s="114"/>
      <c r="BB972" s="441" t="str">
        <f ca="1" t="shared" si="98"/>
        <v>No Vigente</v>
      </c>
      <c r="BC972" s="114"/>
      <c r="BD972" s="435">
        <v>43130</v>
      </c>
      <c r="BE972" s="435">
        <v>43447</v>
      </c>
      <c r="BF972" s="251" t="str">
        <f ca="1" t="shared" si="100"/>
        <v>pasivo</v>
      </c>
      <c r="BG972" s="48"/>
    </row>
    <row r="973" s="27" customFormat="1" spans="1:59">
      <c r="A973" s="434" t="s">
        <v>2448</v>
      </c>
      <c r="B973" s="114" t="s">
        <v>2449</v>
      </c>
      <c r="C973" s="114">
        <v>1383</v>
      </c>
      <c r="D973" s="435">
        <v>22752</v>
      </c>
      <c r="E973" s="467">
        <f ca="1" t="shared" si="99"/>
        <v>43990</v>
      </c>
      <c r="F973" s="440">
        <f ca="1" t="shared" si="97"/>
        <v>21238</v>
      </c>
      <c r="G973" s="441">
        <f ca="1" t="shared" si="101"/>
        <v>58</v>
      </c>
      <c r="H973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73" s="443">
        <v>2</v>
      </c>
      <c r="J973" s="435">
        <v>40105</v>
      </c>
      <c r="K973" s="114" t="s">
        <v>101</v>
      </c>
      <c r="L973" s="94" t="s">
        <v>60</v>
      </c>
      <c r="M973" s="114"/>
      <c r="N973" s="114"/>
      <c r="O973" s="114"/>
      <c r="P973" s="7" t="s">
        <v>63</v>
      </c>
      <c r="Q973" s="7" t="s">
        <v>63</v>
      </c>
      <c r="R973" s="114">
        <v>81.5</v>
      </c>
      <c r="S973" s="114">
        <v>79.4</v>
      </c>
      <c r="T973" s="443" t="s">
        <v>85</v>
      </c>
      <c r="U973" s="114">
        <v>138</v>
      </c>
      <c r="V973" s="442" t="str">
        <f>CHOOSE(MATCH(U:U,{0,1,140,150,160,800000000}),"VACIO","140 y -","140-150","150-160","&gt;160","")</f>
        <v>140 y -</v>
      </c>
      <c r="W973" s="114">
        <v>88</v>
      </c>
      <c r="X973" s="442" t="str">
        <f>CHOOSE(MATCH(W:W,{0,1,90,120,800000000}),"VACIO","90 y -","90-120","&gt;120","")</f>
        <v>90 y -</v>
      </c>
      <c r="Y973" s="114" t="s">
        <v>63</v>
      </c>
      <c r="Z973" s="114" t="s">
        <v>65</v>
      </c>
      <c r="AA973" s="114" t="s">
        <v>65</v>
      </c>
      <c r="AB973" s="114" t="s">
        <v>65</v>
      </c>
      <c r="AC973" s="114" t="s">
        <v>66</v>
      </c>
      <c r="AD973" s="114" t="s">
        <v>67</v>
      </c>
      <c r="AE973" s="454"/>
      <c r="AF973" s="454"/>
      <c r="AG973" s="454"/>
      <c r="AH973" s="454"/>
      <c r="AI973" s="454"/>
      <c r="AJ973" s="114">
        <v>94</v>
      </c>
      <c r="AK973" s="435">
        <v>43683</v>
      </c>
      <c r="AL973" s="114">
        <v>83</v>
      </c>
      <c r="AM973" s="114">
        <v>46</v>
      </c>
      <c r="AN973" s="442" t="str">
        <f>CHOOSE(MATCH(AM:AM,{0,1,100,800000000}),"VACIO","100 y -","100 y +","")</f>
        <v>100 y -</v>
      </c>
      <c r="AO973" s="114">
        <v>71</v>
      </c>
      <c r="AP973" s="114">
        <v>80</v>
      </c>
      <c r="AQ973" s="114"/>
      <c r="AR973" s="442" t="str">
        <f>CHOOSE(MATCH(AQ:AQ,{0,1,7,8,9,12,30}),"VACIO","7 y -","7-8","8-9","9-12","12 y +","")</f>
        <v>VACIO</v>
      </c>
      <c r="AS973" s="114"/>
      <c r="AT973" s="442" t="str">
        <f>CHOOSE(MATCH(AS:AS,{0,0.1,30,80000000}),"VACIO","30 y -","30 y +")</f>
        <v>VACIO</v>
      </c>
      <c r="AU973" s="114">
        <v>0.8</v>
      </c>
      <c r="AV973" s="114"/>
      <c r="AW973" s="442" t="str">
        <f>CHOOSE(MATCH(AV:AV,{0,0.1,30,80000000}),"VACIO","30 y -","30 y +")</f>
        <v>VACIO</v>
      </c>
      <c r="AX973" s="114">
        <v>99</v>
      </c>
      <c r="AY973" s="442" t="str">
        <f ca="1">CHOOSE(MATCH(AX:AX,{0,1,15,30,45,60,80000000}),"VACIO","15 y -","15-29","30-44","45-59","60 y +","")</f>
        <v>60 y +</v>
      </c>
      <c r="AZ973" s="114" t="s">
        <v>76</v>
      </c>
      <c r="BA973" s="114"/>
      <c r="BB973" s="441" t="str">
        <f ca="1" t="shared" si="98"/>
        <v>No Vigente</v>
      </c>
      <c r="BC973" s="114"/>
      <c r="BD973" s="435">
        <v>43871</v>
      </c>
      <c r="BE973" s="435">
        <v>43983</v>
      </c>
      <c r="BF973" s="251" t="str">
        <f ca="1" t="shared" si="100"/>
        <v>activo</v>
      </c>
      <c r="BG973" s="48"/>
    </row>
    <row r="974" s="27" customFormat="1" spans="1:59">
      <c r="A974" s="434" t="s">
        <v>2450</v>
      </c>
      <c r="B974" s="114" t="s">
        <v>2451</v>
      </c>
      <c r="C974" s="114">
        <v>1816</v>
      </c>
      <c r="D974" s="435">
        <v>26719</v>
      </c>
      <c r="E974" s="468">
        <f ca="1" t="shared" si="99"/>
        <v>43990</v>
      </c>
      <c r="F974" s="440">
        <f ca="1" t="shared" si="97"/>
        <v>17271</v>
      </c>
      <c r="G974" s="441">
        <f ca="1" t="shared" si="101"/>
        <v>47</v>
      </c>
      <c r="H974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974" s="443">
        <v>2</v>
      </c>
      <c r="J974" s="435">
        <v>38378</v>
      </c>
      <c r="K974" s="114" t="s">
        <v>101</v>
      </c>
      <c r="L974" s="94" t="s">
        <v>70</v>
      </c>
      <c r="M974" s="114" t="s">
        <v>174</v>
      </c>
      <c r="N974" s="114" t="s">
        <v>62</v>
      </c>
      <c r="O974" s="114" t="s">
        <v>62</v>
      </c>
      <c r="P974" s="7" t="s">
        <v>63</v>
      </c>
      <c r="Q974" s="7" t="s">
        <v>63</v>
      </c>
      <c r="R974" s="114">
        <v>84.6</v>
      </c>
      <c r="S974" s="114">
        <v>89.2</v>
      </c>
      <c r="T974" s="443" t="s">
        <v>64</v>
      </c>
      <c r="U974" s="114">
        <v>149</v>
      </c>
      <c r="V974" s="442" t="str">
        <f>CHOOSE(MATCH(U:U,{0,1,140,150,160,800000000}),"VACIO","140 y -","140-150","150-160","&gt;160","")</f>
        <v>140-150</v>
      </c>
      <c r="W974" s="114">
        <v>100</v>
      </c>
      <c r="X974" s="442" t="str">
        <f>CHOOSE(MATCH(W:W,{0,1,90,120,800000000}),"VACIO","90 y -","90-120","&gt;120","")</f>
        <v>90-120</v>
      </c>
      <c r="Y974" s="114" t="s">
        <v>65</v>
      </c>
      <c r="Z974" s="114" t="s">
        <v>63</v>
      </c>
      <c r="AA974" s="114" t="s">
        <v>65</v>
      </c>
      <c r="AB974" s="114" t="s">
        <v>63</v>
      </c>
      <c r="AC974" s="114" t="s">
        <v>72</v>
      </c>
      <c r="AD974" s="114" t="s">
        <v>73</v>
      </c>
      <c r="AE974" s="452">
        <v>43591</v>
      </c>
      <c r="AF974" s="454" t="s">
        <v>74</v>
      </c>
      <c r="AG974" s="454"/>
      <c r="AH974" s="454"/>
      <c r="AI974" s="454"/>
      <c r="AJ974" s="114">
        <v>252</v>
      </c>
      <c r="AK974" s="435">
        <v>43321</v>
      </c>
      <c r="AL974" s="114">
        <v>180</v>
      </c>
      <c r="AM974" s="114">
        <v>94</v>
      </c>
      <c r="AN974" s="442" t="str">
        <f>CHOOSE(MATCH(AM:AM,{0,1,100,800000000}),"VACIO","100 y -","100 y +","")</f>
        <v>100 y -</v>
      </c>
      <c r="AO974" s="114">
        <v>42</v>
      </c>
      <c r="AP974" s="114">
        <v>219</v>
      </c>
      <c r="AQ974" s="114">
        <v>9.3</v>
      </c>
      <c r="AR974" s="442" t="str">
        <f>CHOOSE(MATCH(AQ:AQ,{0,1,7,8,9,12,30}),"VACIO","7 y -","7-8","8-9","9-12","12 y +","")</f>
        <v>9-12</v>
      </c>
      <c r="AS974" s="114"/>
      <c r="AT974" s="442" t="str">
        <f>CHOOSE(MATCH(AS:AS,{0;0.1;30;80000000}),"VACIO","30 y -","30 y +")</f>
        <v>VACIO</v>
      </c>
      <c r="AU974" s="114">
        <v>0.9</v>
      </c>
      <c r="AV974" s="114">
        <v>16.21</v>
      </c>
      <c r="AW974" s="442" t="str">
        <f>CHOOSE(MATCH(AV:AV,{0,0.1,30,80000000}),"VACIO","30 y -","30 y +")</f>
        <v>30 y -</v>
      </c>
      <c r="AX974" s="114">
        <v>102</v>
      </c>
      <c r="AY974" s="442" t="str">
        <f ca="1">CHOOSE(MATCH(AX:AX,{0,1,15,30,45,60,80000000}),"VACIO","15 y -","15-29","30-44","45-59","60 y +","")</f>
        <v>60 y +</v>
      </c>
      <c r="AZ974" s="114"/>
      <c r="BA974" s="435">
        <v>42073</v>
      </c>
      <c r="BB974" s="441" t="str">
        <f ca="1" t="shared" si="98"/>
        <v>No Vigente</v>
      </c>
      <c r="BC974" s="114" t="s">
        <v>77</v>
      </c>
      <c r="BD974" s="435">
        <v>43818</v>
      </c>
      <c r="BE974" s="435">
        <v>43891</v>
      </c>
      <c r="BF974" s="251" t="str">
        <f ca="1" t="shared" si="100"/>
        <v>activo</v>
      </c>
      <c r="BG974" s="48"/>
    </row>
    <row r="975" s="27" customFormat="1" spans="1:59">
      <c r="A975" s="434" t="s">
        <v>2450</v>
      </c>
      <c r="B975" s="114" t="s">
        <v>2452</v>
      </c>
      <c r="C975" s="114">
        <v>2544</v>
      </c>
      <c r="D975" s="435">
        <v>18158</v>
      </c>
      <c r="E975" s="468">
        <f ca="1" t="shared" si="99"/>
        <v>43990</v>
      </c>
      <c r="F975" s="440">
        <f ca="1" t="shared" si="97"/>
        <v>25832</v>
      </c>
      <c r="G975" s="441">
        <f ca="1" t="shared" si="101"/>
        <v>70</v>
      </c>
      <c r="H97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75" s="443">
        <v>2</v>
      </c>
      <c r="J975" s="435">
        <v>40154</v>
      </c>
      <c r="K975" s="114" t="s">
        <v>101</v>
      </c>
      <c r="L975" s="94" t="s">
        <v>102</v>
      </c>
      <c r="M975" s="114"/>
      <c r="N975" s="114"/>
      <c r="O975" s="114"/>
      <c r="P975" s="7" t="s">
        <v>63</v>
      </c>
      <c r="Q975" s="7" t="s">
        <v>63</v>
      </c>
      <c r="R975" s="114">
        <v>63</v>
      </c>
      <c r="S975" s="114">
        <v>70</v>
      </c>
      <c r="T975" s="443" t="s">
        <v>76</v>
      </c>
      <c r="U975" s="114">
        <v>138</v>
      </c>
      <c r="V975" s="442" t="str">
        <f>CHOOSE(MATCH(U:U,{0;1;140;150;160;800000000}),"VACIO","140 y -","140-150","150-160","&gt;160","")</f>
        <v>140 y -</v>
      </c>
      <c r="W975" s="114">
        <v>84</v>
      </c>
      <c r="X975" s="442" t="str">
        <f>CHOOSE(MATCH(W:W,{0,1,90,120,800000000}),"VACIO","90 y -","90-120","&gt;120","")</f>
        <v>90 y -</v>
      </c>
      <c r="Y975" s="114" t="s">
        <v>65</v>
      </c>
      <c r="Z975" s="114" t="s">
        <v>65</v>
      </c>
      <c r="AA975" s="114" t="s">
        <v>65</v>
      </c>
      <c r="AB975" s="114" t="s">
        <v>65</v>
      </c>
      <c r="AC975" s="114" t="s">
        <v>66</v>
      </c>
      <c r="AD975" s="114" t="s">
        <v>73</v>
      </c>
      <c r="AE975" s="452">
        <v>42900</v>
      </c>
      <c r="AF975" s="454" t="s">
        <v>73</v>
      </c>
      <c r="AG975" s="454"/>
      <c r="AH975" s="454"/>
      <c r="AI975" s="454"/>
      <c r="AJ975" s="114">
        <v>153</v>
      </c>
      <c r="AK975" s="435">
        <v>43549</v>
      </c>
      <c r="AL975" s="114">
        <v>156</v>
      </c>
      <c r="AM975" s="114">
        <v>83</v>
      </c>
      <c r="AN975" s="442" t="str">
        <f>CHOOSE(MATCH(AM:AM,{0;1;100;800000000}),"VACIO","100 y -","100 y +","")</f>
        <v>100 y -</v>
      </c>
      <c r="AO975" s="114">
        <v>32</v>
      </c>
      <c r="AP975" s="114">
        <v>205</v>
      </c>
      <c r="AQ975" s="114">
        <v>5.2</v>
      </c>
      <c r="AR975" s="442" t="str">
        <f>CHOOSE(MATCH(AQ:AQ,{0;1;7;8;9;12;30}),"VACIO","7 y -","7-8","8-9","9-12","12 y +","")</f>
        <v>7 y -</v>
      </c>
      <c r="AS975" s="114">
        <v>5</v>
      </c>
      <c r="AT975" s="442" t="str">
        <f>CHOOSE(MATCH(AS:AS,{0,0.1,30,80000000}),"VACIO","30 y -","30 y +")</f>
        <v>30 y -</v>
      </c>
      <c r="AU975" s="114">
        <v>4</v>
      </c>
      <c r="AV975" s="114">
        <v>34</v>
      </c>
      <c r="AW975" s="442" t="str">
        <f>CHOOSE(MATCH(AV:AV,{0,0.1,30,80000000}),"VACIO","30 y -","30 y +")</f>
        <v>30 y +</v>
      </c>
      <c r="AX975" s="114">
        <v>14</v>
      </c>
      <c r="AY975" s="442" t="str">
        <f ca="1">CHOOSE(MATCH(AX:AX,{0;1;15;30;45;60;80000000}),"VACIO","15 y -","15-29","30-44","45-59","60 y +","")</f>
        <v>15 y -</v>
      </c>
      <c r="AZ975" s="114"/>
      <c r="BA975" s="435">
        <v>42878</v>
      </c>
      <c r="BB975" s="441" t="str">
        <f ca="1" t="shared" si="98"/>
        <v>No Vigente</v>
      </c>
      <c r="BC975" s="114" t="s">
        <v>218</v>
      </c>
      <c r="BD975" s="435">
        <v>43635</v>
      </c>
      <c r="BE975" s="435">
        <v>43831</v>
      </c>
      <c r="BF975" s="251" t="str">
        <f ca="1" t="shared" si="100"/>
        <v>activo</v>
      </c>
      <c r="BG975" s="48"/>
    </row>
    <row r="976" s="27" customFormat="1" spans="1:59">
      <c r="A976" s="434" t="s">
        <v>2453</v>
      </c>
      <c r="B976" s="114" t="s">
        <v>2454</v>
      </c>
      <c r="C976" s="114">
        <v>3915</v>
      </c>
      <c r="D976" s="435">
        <v>19786</v>
      </c>
      <c r="E976" s="439">
        <f ca="1" t="shared" si="99"/>
        <v>43990</v>
      </c>
      <c r="F976" s="440">
        <f ca="1" t="shared" si="97"/>
        <v>24204</v>
      </c>
      <c r="G976" s="441">
        <f ca="1" t="shared" si="101"/>
        <v>66</v>
      </c>
      <c r="H976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976" s="443">
        <v>2</v>
      </c>
      <c r="J976" s="435">
        <v>41724</v>
      </c>
      <c r="K976" s="114" t="s">
        <v>101</v>
      </c>
      <c r="L976" s="94" t="s">
        <v>102</v>
      </c>
      <c r="M976" s="114"/>
      <c r="N976" s="114" t="s">
        <v>62</v>
      </c>
      <c r="O976" s="114" t="s">
        <v>62</v>
      </c>
      <c r="P976" s="7" t="s">
        <v>63</v>
      </c>
      <c r="Q976" s="7" t="s">
        <v>63</v>
      </c>
      <c r="R976" s="114">
        <v>72</v>
      </c>
      <c r="S976" s="114">
        <v>70</v>
      </c>
      <c r="T976" s="443" t="s">
        <v>85</v>
      </c>
      <c r="U976" s="114">
        <v>110</v>
      </c>
      <c r="V976" s="442" t="str">
        <f>CHOOSE(MATCH(U:U,{0,1,140,150,160,800000000}),"VACIO","140 y -","140-150","150-160","&gt;160","")</f>
        <v>140 y -</v>
      </c>
      <c r="W976" s="114">
        <v>80</v>
      </c>
      <c r="X976" s="442" t="str">
        <f>CHOOSE(MATCH(W:W,{0,1,90,120,800000000}),"VACIO","90 y -","90-120","&gt;120","")</f>
        <v>90 y -</v>
      </c>
      <c r="Y976" s="114" t="s">
        <v>63</v>
      </c>
      <c r="Z976" s="114" t="s">
        <v>65</v>
      </c>
      <c r="AA976" s="114" t="s">
        <v>65</v>
      </c>
      <c r="AB976" s="114" t="s">
        <v>65</v>
      </c>
      <c r="AC976" s="114" t="s">
        <v>72</v>
      </c>
      <c r="AD976" s="114" t="s">
        <v>73</v>
      </c>
      <c r="AE976" s="452"/>
      <c r="AF976" s="454"/>
      <c r="AG976" s="454"/>
      <c r="AH976" s="454"/>
      <c r="AI976" s="454"/>
      <c r="AJ976" s="114">
        <v>114</v>
      </c>
      <c r="AK976" s="435">
        <v>43881</v>
      </c>
      <c r="AL976" s="114">
        <v>137</v>
      </c>
      <c r="AM976" s="114">
        <v>65</v>
      </c>
      <c r="AN976" s="442" t="str">
        <f>CHOOSE(MATCH(AM:AM,{0;1;100;800000000}),"VACIO","100 y -","100 y +","")</f>
        <v>100 y -</v>
      </c>
      <c r="AO976" s="114">
        <v>45</v>
      </c>
      <c r="AP976" s="114">
        <v>132</v>
      </c>
      <c r="AQ976" s="114">
        <v>6.9</v>
      </c>
      <c r="AR976" s="442" t="str">
        <f>CHOOSE(MATCH(AQ:AQ,{0,1,7,8,9,12,30}),"VACIO","7 y -","7-8","8-9","9-12","12 y +","")</f>
        <v>7 y -</v>
      </c>
      <c r="AS976" s="114">
        <v>0.7</v>
      </c>
      <c r="AT976" s="442" t="str">
        <f>CHOOSE(MATCH(AS:AS,{0,0.1,30,80000000}),"VACIO","30 y -","30 y +")</f>
        <v>30 y -</v>
      </c>
      <c r="AU976" s="114">
        <v>0.69</v>
      </c>
      <c r="AV976" s="114">
        <v>12</v>
      </c>
      <c r="AW976" s="442" t="str">
        <f>CHOOSE(MATCH(AV:AV,{0,0.1,30,80000000}),"VACIO","30 y -","30 y +")</f>
        <v>30 y -</v>
      </c>
      <c r="AX976" s="114">
        <v>106</v>
      </c>
      <c r="AY976" s="442" t="str">
        <f ca="1">CHOOSE(MATCH(AX:AX,{0,1,15,30,45,60,80000000}),"VACIO","15 y -","15-29","30-44","45-59","60 y +","")</f>
        <v>60 y +</v>
      </c>
      <c r="AZ976" s="114"/>
      <c r="BA976" s="114"/>
      <c r="BB976" s="441" t="str">
        <f ca="1" t="shared" si="98"/>
        <v>No Vigente</v>
      </c>
      <c r="BC976" s="114"/>
      <c r="BD976" s="435">
        <v>43907</v>
      </c>
      <c r="BE976" s="435">
        <v>44075</v>
      </c>
      <c r="BF976" s="251" t="str">
        <f ca="1" t="shared" si="100"/>
        <v>activo</v>
      </c>
      <c r="BG976" s="48"/>
    </row>
    <row r="977" s="27" customFormat="1" spans="1:59">
      <c r="A977" s="434" t="s">
        <v>2455</v>
      </c>
      <c r="B977" s="114" t="s">
        <v>2456</v>
      </c>
      <c r="C977" s="114">
        <v>6958</v>
      </c>
      <c r="D977" s="435">
        <v>17356</v>
      </c>
      <c r="E977" s="439">
        <f ca="1" t="shared" si="99"/>
        <v>43990</v>
      </c>
      <c r="F977" s="440">
        <f ca="1" t="shared" si="97"/>
        <v>26634</v>
      </c>
      <c r="G977" s="441">
        <f ca="1" t="shared" si="101"/>
        <v>72</v>
      </c>
      <c r="H97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977" s="443">
        <v>2</v>
      </c>
      <c r="J977" s="435">
        <v>42888</v>
      </c>
      <c r="K977" s="114" t="s">
        <v>59</v>
      </c>
      <c r="L977" s="94" t="s">
        <v>60</v>
      </c>
      <c r="M977" s="114"/>
      <c r="N977" s="114"/>
      <c r="O977" s="114"/>
      <c r="P977" s="7" t="s">
        <v>63</v>
      </c>
      <c r="Q977" s="7" t="s">
        <v>63</v>
      </c>
      <c r="R977" s="114">
        <v>61.6</v>
      </c>
      <c r="S977" s="114">
        <v>60</v>
      </c>
      <c r="T977" s="443" t="s">
        <v>85</v>
      </c>
      <c r="U977" s="114">
        <v>140</v>
      </c>
      <c r="V977" s="442" t="str">
        <f>CHOOSE(MATCH(U:U,{0,1,140,150,160,800000000}),"VACIO","140 y -","140-150","150-160","&gt;160","")</f>
        <v>140-150</v>
      </c>
      <c r="W977" s="114">
        <v>80</v>
      </c>
      <c r="X977" s="442" t="str">
        <f>CHOOSE(MATCH(W:W,{0,1,90,120,800000000}),"VACIO","90 y -","90-120","&gt;120","")</f>
        <v>90 y -</v>
      </c>
      <c r="Y977" s="114" t="s">
        <v>63</v>
      </c>
      <c r="Z977" s="114" t="s">
        <v>63</v>
      </c>
      <c r="AA977" s="114" t="s">
        <v>65</v>
      </c>
      <c r="AB977" s="114" t="s">
        <v>63</v>
      </c>
      <c r="AC977" s="114" t="s">
        <v>72</v>
      </c>
      <c r="AD977" s="114" t="s">
        <v>67</v>
      </c>
      <c r="AE977" s="454"/>
      <c r="AF977" s="454"/>
      <c r="AG977" s="454"/>
      <c r="AH977" s="453" t="s">
        <v>2457</v>
      </c>
      <c r="AI977" s="452">
        <v>43381</v>
      </c>
      <c r="AJ977" s="114">
        <v>92</v>
      </c>
      <c r="AK977" s="435">
        <v>43425</v>
      </c>
      <c r="AL977" s="114">
        <v>211</v>
      </c>
      <c r="AM977" s="114">
        <v>125</v>
      </c>
      <c r="AN977" s="442" t="str">
        <f>CHOOSE(MATCH(AM:AM,{0,1,100,800000000}),"VACIO","100 y -","100 y +","")</f>
        <v>100 y +</v>
      </c>
      <c r="AO977" s="114">
        <v>62</v>
      </c>
      <c r="AP977" s="114">
        <v>122</v>
      </c>
      <c r="AQ977" s="114">
        <v>6</v>
      </c>
      <c r="AR977" s="442" t="str">
        <f>CHOOSE(MATCH(AQ:AQ,{0,1,7,8,9,12,30}),"VACIO","7 y -","7-8","8-9","9-12","12 y +","")</f>
        <v>7 y -</v>
      </c>
      <c r="AS977" s="114">
        <v>500</v>
      </c>
      <c r="AT977" s="442" t="str">
        <f>CHOOSE(MATCH(AS:AS,{0,0.1,30,80000000}),"VACIO","30 y -","30 y +")</f>
        <v>30 y +</v>
      </c>
      <c r="AU977" s="114">
        <v>0.9</v>
      </c>
      <c r="AV977" s="114"/>
      <c r="AW977" s="442" t="str">
        <f>CHOOSE(MATCH(AV:AV,{0,0.1,30,80000000}),"VACIO","30 y -","30 y +")</f>
        <v>VACIO</v>
      </c>
      <c r="AX977" s="114">
        <v>69.7</v>
      </c>
      <c r="AY977" s="442" t="str">
        <f ca="1">CHOOSE(MATCH(AX:AX,{0;1;15;30;45;60;80000000}),"VACIO","15 y -","15-29","30-44","45-59","60 y +","")</f>
        <v>60 y +</v>
      </c>
      <c r="AZ977" s="114" t="s">
        <v>76</v>
      </c>
      <c r="BA977" s="114"/>
      <c r="BB977" s="441" t="str">
        <f ca="1" t="shared" si="98"/>
        <v>No Vigente</v>
      </c>
      <c r="BC977" s="114"/>
      <c r="BD977" s="435">
        <v>43887</v>
      </c>
      <c r="BE977" s="435">
        <v>44013</v>
      </c>
      <c r="BF977" s="251" t="str">
        <f ca="1" t="shared" si="100"/>
        <v>activo</v>
      </c>
      <c r="BG977" s="48"/>
    </row>
    <row r="978" s="27" customFormat="1" spans="1:59">
      <c r="A978" s="434" t="s">
        <v>2458</v>
      </c>
      <c r="B978" s="114" t="s">
        <v>2459</v>
      </c>
      <c r="C978" s="114">
        <v>2197</v>
      </c>
      <c r="D978" s="435">
        <v>15313</v>
      </c>
      <c r="E978" s="468">
        <f ca="1" t="shared" si="99"/>
        <v>43990</v>
      </c>
      <c r="F978" s="440">
        <f ca="1" t="shared" si="97"/>
        <v>28677</v>
      </c>
      <c r="G978" s="441">
        <f ca="1" t="shared" si="101"/>
        <v>78</v>
      </c>
      <c r="H978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78" s="443">
        <v>2</v>
      </c>
      <c r="J978" s="435">
        <v>37648</v>
      </c>
      <c r="K978" s="114" t="s">
        <v>59</v>
      </c>
      <c r="L978" s="94" t="s">
        <v>102</v>
      </c>
      <c r="M978" s="114"/>
      <c r="N978" s="114"/>
      <c r="O978" s="114"/>
      <c r="P978" s="7" t="s">
        <v>63</v>
      </c>
      <c r="Q978" s="7" t="s">
        <v>63</v>
      </c>
      <c r="R978" s="114">
        <v>46.5</v>
      </c>
      <c r="S978" s="114">
        <v>52</v>
      </c>
      <c r="T978" s="443" t="s">
        <v>76</v>
      </c>
      <c r="U978" s="114">
        <v>100</v>
      </c>
      <c r="V978" s="442" t="str">
        <f>CHOOSE(MATCH(U:U,{0;1;140;150;160;800000000}),"VACIO","140 y -","140-150","150-160","&gt;160","")</f>
        <v>140 y -</v>
      </c>
      <c r="W978" s="114">
        <v>60</v>
      </c>
      <c r="X978" s="442" t="str">
        <f>CHOOSE(MATCH(W:W,{0,1,90,120,800000000}),"VACIO","90 y -","90-120","&gt;120","")</f>
        <v>90 y -</v>
      </c>
      <c r="Y978" s="114" t="s">
        <v>63</v>
      </c>
      <c r="Z978" s="114" t="s">
        <v>63</v>
      </c>
      <c r="AA978" s="114" t="s">
        <v>65</v>
      </c>
      <c r="AB978" s="114" t="s">
        <v>63</v>
      </c>
      <c r="AC978" s="114" t="s">
        <v>72</v>
      </c>
      <c r="AD978" s="114" t="s">
        <v>73</v>
      </c>
      <c r="AE978" s="452">
        <v>43136</v>
      </c>
      <c r="AF978" s="453" t="s">
        <v>73</v>
      </c>
      <c r="AG978" s="453"/>
      <c r="AH978" s="453" t="s">
        <v>2460</v>
      </c>
      <c r="AI978" s="452">
        <v>42800</v>
      </c>
      <c r="AJ978" s="114">
        <v>82</v>
      </c>
      <c r="AK978" s="435">
        <v>43143</v>
      </c>
      <c r="AL978" s="114">
        <v>86</v>
      </c>
      <c r="AM978" s="114">
        <v>47</v>
      </c>
      <c r="AN978" s="442" t="str">
        <f>CHOOSE(MATCH(AM:AM,{0,1,100,800000000}),"VACIO","100 y -","100 y +","")</f>
        <v>100 y -</v>
      </c>
      <c r="AO978" s="114">
        <v>29</v>
      </c>
      <c r="AP978" s="114">
        <v>48</v>
      </c>
      <c r="AQ978" s="114">
        <v>6.5</v>
      </c>
      <c r="AR978" s="442" t="str">
        <f>CHOOSE(MATCH(AQ:AQ,{0,1,7,8,9,12,30}),"VACIO","7 y -","7-8","8-9","9-12","12 y +","")</f>
        <v>7 y -</v>
      </c>
      <c r="AS978" s="114">
        <v>1.4</v>
      </c>
      <c r="AT978" s="442" t="str">
        <f>CHOOSE(MATCH(AS:AS,{0,0.1,30,80000000}),"VACIO","30 y -","30 y +")</f>
        <v>30 y -</v>
      </c>
      <c r="AU978" s="114">
        <v>1</v>
      </c>
      <c r="AV978" s="114"/>
      <c r="AW978" s="442" t="str">
        <f>CHOOSE(MATCH(AV:AV,{0,0.1,30,80000000}),"VACIO","30 y -","30 y +")</f>
        <v>VACIO</v>
      </c>
      <c r="AX978" s="114">
        <v>54</v>
      </c>
      <c r="AY978" s="442" t="str">
        <f ca="1">CHOOSE(MATCH(AX:AX,{0,1,15,30,45,60,80000000}),"VACIO","15 y -","15-29","30-44","45-59","60 y +","")</f>
        <v>45-59</v>
      </c>
      <c r="AZ978" s="114" t="s">
        <v>76</v>
      </c>
      <c r="BA978" s="435">
        <v>42646</v>
      </c>
      <c r="BB978" s="441" t="str">
        <f ca="1" t="shared" si="98"/>
        <v>No Vigente</v>
      </c>
      <c r="BC978" s="114" t="s">
        <v>77</v>
      </c>
      <c r="BD978" s="435">
        <v>43368</v>
      </c>
      <c r="BE978" s="435">
        <v>43862</v>
      </c>
      <c r="BF978" s="251" t="str">
        <f ca="1" t="shared" si="100"/>
        <v>activo</v>
      </c>
      <c r="BG978" s="48"/>
    </row>
    <row r="979" s="27" customFormat="1" spans="1:59">
      <c r="A979" s="434" t="s">
        <v>2461</v>
      </c>
      <c r="B979" s="114" t="s">
        <v>2462</v>
      </c>
      <c r="C979" s="114">
        <v>5456</v>
      </c>
      <c r="D979" s="435">
        <v>33271</v>
      </c>
      <c r="E979" s="468">
        <f ca="1" t="shared" si="99"/>
        <v>43990</v>
      </c>
      <c r="F979" s="440">
        <f ca="1" t="shared" si="97"/>
        <v>10719</v>
      </c>
      <c r="G979" s="441">
        <f ca="1" t="shared" si="101"/>
        <v>29</v>
      </c>
      <c r="H979" s="442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979" s="443">
        <v>2</v>
      </c>
      <c r="J979" s="435">
        <v>43143</v>
      </c>
      <c r="K979" s="114" t="s">
        <v>59</v>
      </c>
      <c r="L979" s="94" t="s">
        <v>102</v>
      </c>
      <c r="M979" s="114" t="s">
        <v>1853</v>
      </c>
      <c r="N979" s="114"/>
      <c r="O979" s="114"/>
      <c r="P979" s="7" t="s">
        <v>63</v>
      </c>
      <c r="Q979" s="7" t="s">
        <v>63</v>
      </c>
      <c r="R979" s="114">
        <v>82</v>
      </c>
      <c r="S979" s="114">
        <v>86.5</v>
      </c>
      <c r="T979" s="443" t="s">
        <v>64</v>
      </c>
      <c r="U979" s="114">
        <v>130</v>
      </c>
      <c r="V979" s="442" t="str">
        <f>CHOOSE(MATCH(U:U,{0,1,140,150,160,800000000}),"VACIO","140 y -","140-150","150-160","&gt;160","")</f>
        <v>140 y -</v>
      </c>
      <c r="W979" s="114">
        <v>86</v>
      </c>
      <c r="X979" s="442" t="str">
        <f>CHOOSE(MATCH(W:W,{0,1,90,120,800000000}),"VACIO","90 y -","90-120","&gt;120","")</f>
        <v>90 y -</v>
      </c>
      <c r="Y979" s="114" t="s">
        <v>63</v>
      </c>
      <c r="Z979" s="114" t="s">
        <v>63</v>
      </c>
      <c r="AA979" s="114" t="s">
        <v>63</v>
      </c>
      <c r="AB979" s="114" t="s">
        <v>63</v>
      </c>
      <c r="AC979" s="114" t="s">
        <v>66</v>
      </c>
      <c r="AD979" s="114" t="s">
        <v>73</v>
      </c>
      <c r="AE979" s="452">
        <v>43367</v>
      </c>
      <c r="AF979" s="453" t="s">
        <v>74</v>
      </c>
      <c r="AG979" s="453"/>
      <c r="AH979" s="454"/>
      <c r="AI979" s="454"/>
      <c r="AJ979" s="114">
        <v>154</v>
      </c>
      <c r="AK979" s="435">
        <v>43468</v>
      </c>
      <c r="AL979" s="114">
        <v>195</v>
      </c>
      <c r="AM979" s="114">
        <v>71</v>
      </c>
      <c r="AN979" s="442" t="str">
        <f>CHOOSE(MATCH(AM:AM,{0,1,100,800000000}),"VACIO","100 y -","100 y +","")</f>
        <v>100 y -</v>
      </c>
      <c r="AO979" s="114">
        <v>49</v>
      </c>
      <c r="AP979" s="114">
        <v>71</v>
      </c>
      <c r="AQ979" s="114">
        <v>7.8</v>
      </c>
      <c r="AR979" s="442" t="str">
        <f>CHOOSE(MATCH(AQ:AQ,{0,1,7,8,9,12,30}),"VACIO","7 y -","7-8","8-9","9-12","12 y +","")</f>
        <v>7-8</v>
      </c>
      <c r="AS979" s="114">
        <v>49</v>
      </c>
      <c r="AT979" s="442" t="str">
        <f>CHOOSE(MATCH(AS:AS,{0,0.1,30,80000000}),"VACIO","30 y -","30 y +")</f>
        <v>30 y +</v>
      </c>
      <c r="AU979" s="114">
        <v>0.7</v>
      </c>
      <c r="AV979" s="114">
        <v>41</v>
      </c>
      <c r="AW979" s="442" t="str">
        <f>CHOOSE(MATCH(AV:AV,{0,0.1,30,80000000}),"VACIO","30 y -","30 y +")</f>
        <v>30 y +</v>
      </c>
      <c r="AX979" s="114">
        <v>118</v>
      </c>
      <c r="AY979" s="442" t="str">
        <f ca="1">CHOOSE(MATCH(AX:AX,{0,1,15,30,45,60,80000000}),"VACIO","15 y -","15-29","30-44","45-59","60 y +","")</f>
        <v>60 y +</v>
      </c>
      <c r="AZ979" s="114"/>
      <c r="BA979" s="114"/>
      <c r="BB979" s="441" t="str">
        <f ca="1" t="shared" si="98"/>
        <v>No Vigente</v>
      </c>
      <c r="BC979" s="114"/>
      <c r="BD979" s="435">
        <v>43468</v>
      </c>
      <c r="BE979" s="435">
        <v>43866</v>
      </c>
      <c r="BF979" s="251" t="str">
        <f ca="1" t="shared" si="100"/>
        <v>activo</v>
      </c>
      <c r="BG979" s="48"/>
    </row>
    <row r="980" s="27" customFormat="1" spans="1:59">
      <c r="A980" s="434" t="s">
        <v>2463</v>
      </c>
      <c r="B980" s="114" t="s">
        <v>2464</v>
      </c>
      <c r="C980" s="114">
        <v>1297</v>
      </c>
      <c r="D980" s="435">
        <v>25544</v>
      </c>
      <c r="E980" s="439">
        <f ca="1" t="shared" si="99"/>
        <v>43990</v>
      </c>
      <c r="F980" s="440">
        <f ca="1" t="shared" si="97"/>
        <v>18446</v>
      </c>
      <c r="G980" s="441">
        <f ca="1" t="shared" si="101"/>
        <v>50</v>
      </c>
      <c r="H980" s="44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980" s="443">
        <v>2</v>
      </c>
      <c r="J980" s="435">
        <v>41795</v>
      </c>
      <c r="K980" s="114" t="s">
        <v>59</v>
      </c>
      <c r="L980" s="94" t="s">
        <v>70</v>
      </c>
      <c r="M980" s="114"/>
      <c r="N980" s="114"/>
      <c r="O980" s="114"/>
      <c r="P980" s="7" t="s">
        <v>63</v>
      </c>
      <c r="Q980" s="7" t="s">
        <v>63</v>
      </c>
      <c r="R980" s="114">
        <v>80.5</v>
      </c>
      <c r="S980" s="114">
        <v>77.8</v>
      </c>
      <c r="T980" s="443" t="s">
        <v>64</v>
      </c>
      <c r="U980" s="114">
        <v>126</v>
      </c>
      <c r="V980" s="442" t="str">
        <f>CHOOSE(MATCH(U:U,{0,1,140,150,160,800000000}),"VACIO","140 y -","140-150","150-160","&gt;160","")</f>
        <v>140 y -</v>
      </c>
      <c r="W980" s="114">
        <v>80</v>
      </c>
      <c r="X980" s="442" t="str">
        <f>CHOOSE(MATCH(W:W,{0,1,90,120,800000000}),"VACIO","90 y -","90-120","&gt;120","")</f>
        <v>90 y -</v>
      </c>
      <c r="Y980" s="114" t="s">
        <v>65</v>
      </c>
      <c r="Z980" s="114" t="s">
        <v>63</v>
      </c>
      <c r="AA980" s="114" t="s">
        <v>63</v>
      </c>
      <c r="AB980" s="114" t="s">
        <v>65</v>
      </c>
      <c r="AC980" s="114" t="s">
        <v>66</v>
      </c>
      <c r="AD980" s="114" t="s">
        <v>73</v>
      </c>
      <c r="AE980" s="452">
        <v>43900</v>
      </c>
      <c r="AF980" s="453" t="s">
        <v>74</v>
      </c>
      <c r="AG980" s="453"/>
      <c r="AH980" s="454"/>
      <c r="AI980" s="454"/>
      <c r="AJ980" s="114">
        <v>102</v>
      </c>
      <c r="AK980" s="435">
        <v>43690</v>
      </c>
      <c r="AL980" s="114">
        <v>231</v>
      </c>
      <c r="AM980" s="114">
        <v>153</v>
      </c>
      <c r="AN980" s="442" t="str">
        <f>CHOOSE(MATCH(AM:AM,{0,1,100,800000000}),"VACIO","100 y -","100 y +","")</f>
        <v>100 y +</v>
      </c>
      <c r="AO980" s="114">
        <v>38</v>
      </c>
      <c r="AP980" s="114">
        <v>199</v>
      </c>
      <c r="AQ980" s="114">
        <v>90.5</v>
      </c>
      <c r="AR980" s="442" t="str">
        <f>CHOOSE(MATCH(AQ:AQ,{0,1,7,8,9,12,30}),"VACIO","7 y -","7-8","8-9","9-12","12 y +","")</f>
        <v/>
      </c>
      <c r="AS980" s="114">
        <v>2</v>
      </c>
      <c r="AT980" s="442" t="str">
        <f>CHOOSE(MATCH(AS:AS,{0;0.1;30;80000000}),"VACIO","30 y -","30 y +")</f>
        <v>30 y -</v>
      </c>
      <c r="AU980" s="114">
        <v>0.8</v>
      </c>
      <c r="AV980" s="114"/>
      <c r="AW980" s="442" t="str">
        <f>CHOOSE(MATCH(AV:AV,{0,0.1,30,80000000}),"VACIO","30 y -","30 y +")</f>
        <v>VACIO</v>
      </c>
      <c r="AX980" s="114">
        <v>101</v>
      </c>
      <c r="AY980" s="442" t="str">
        <f ca="1">CHOOSE(MATCH(AX:AX,{0,1,15,30,45,60,80000000}),"VACIO","15 y -","15-29","30-44","45-59","60 y +","")</f>
        <v>60 y +</v>
      </c>
      <c r="AZ980" s="114" t="s">
        <v>76</v>
      </c>
      <c r="BA980" s="435">
        <v>41962</v>
      </c>
      <c r="BB980" s="441" t="str">
        <f ca="1" t="shared" si="98"/>
        <v>No Vigente</v>
      </c>
      <c r="BC980" s="114" t="s">
        <v>77</v>
      </c>
      <c r="BD980" s="435">
        <v>43900</v>
      </c>
      <c r="BE980" s="435">
        <v>44013</v>
      </c>
      <c r="BF980" s="251" t="str">
        <f ca="1" t="shared" si="100"/>
        <v>activo</v>
      </c>
      <c r="BG980" s="48"/>
    </row>
    <row r="981" s="27" customFormat="1" spans="1:59">
      <c r="A981" s="434" t="s">
        <v>2465</v>
      </c>
      <c r="B981" s="114" t="s">
        <v>2466</v>
      </c>
      <c r="C981" s="114">
        <v>1825</v>
      </c>
      <c r="D981" s="435">
        <v>12146</v>
      </c>
      <c r="E981" s="467">
        <f ca="1" t="shared" si="99"/>
        <v>43990</v>
      </c>
      <c r="F981" s="440">
        <f ca="1" t="shared" si="97"/>
        <v>31844</v>
      </c>
      <c r="G981" s="441">
        <f ca="1" t="shared" si="101"/>
        <v>87</v>
      </c>
      <c r="H981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981" s="443">
        <v>2</v>
      </c>
      <c r="J981" s="435">
        <v>39233</v>
      </c>
      <c r="K981" s="114" t="s">
        <v>59</v>
      </c>
      <c r="L981" s="94" t="s">
        <v>60</v>
      </c>
      <c r="M981" s="114" t="s">
        <v>2467</v>
      </c>
      <c r="N981" s="114"/>
      <c r="O981" s="114"/>
      <c r="P981" s="7" t="s">
        <v>63</v>
      </c>
      <c r="Q981" s="7" t="s">
        <v>63</v>
      </c>
      <c r="R981" s="114">
        <v>83.5</v>
      </c>
      <c r="S981" s="114">
        <v>79.8</v>
      </c>
      <c r="T981" s="443" t="s">
        <v>64</v>
      </c>
      <c r="U981" s="114">
        <v>126</v>
      </c>
      <c r="V981" s="442" t="str">
        <f>CHOOSE(MATCH(U:U,{0,1,140,150,160,800000000}),"VACIO","140 y -","140-150","150-160","&gt;160","")</f>
        <v>140 y -</v>
      </c>
      <c r="W981" s="114">
        <v>68</v>
      </c>
      <c r="X981" s="442" t="str">
        <f>CHOOSE(MATCH(W:W,{0,1,90,120,800000000}),"VACIO","90 y -","90-120","&gt;120","")</f>
        <v>90 y -</v>
      </c>
      <c r="Y981" s="114" t="s">
        <v>63</v>
      </c>
      <c r="Z981" s="114" t="s">
        <v>63</v>
      </c>
      <c r="AA981" s="114" t="s">
        <v>63</v>
      </c>
      <c r="AB981" s="114" t="s">
        <v>65</v>
      </c>
      <c r="AC981" s="114" t="s">
        <v>72</v>
      </c>
      <c r="AD981" s="114" t="s">
        <v>74</v>
      </c>
      <c r="AE981" s="454"/>
      <c r="AF981" s="454"/>
      <c r="AG981" s="454"/>
      <c r="AH981" s="453" t="s">
        <v>2389</v>
      </c>
      <c r="AI981" s="455">
        <v>43419</v>
      </c>
      <c r="AJ981" s="114">
        <v>91</v>
      </c>
      <c r="AK981" s="435">
        <v>43447</v>
      </c>
      <c r="AL981" s="114">
        <v>165</v>
      </c>
      <c r="AM981" s="114">
        <v>80</v>
      </c>
      <c r="AN981" s="442" t="str">
        <f>CHOOSE(MATCH(AM:AM,{0;1;100;800000000}),"VACIO","100 y -","100 y +","")</f>
        <v>100 y -</v>
      </c>
      <c r="AO981" s="114">
        <v>68</v>
      </c>
      <c r="AP981" s="114">
        <v>86</v>
      </c>
      <c r="AQ981" s="114"/>
      <c r="AR981" s="442" t="str">
        <f>CHOOSE(MATCH(AQ:AQ,{0,1,7,8,9,12,30}),"VACIO","7 y -","7-8","8-9","9-12","12 y +","")</f>
        <v>VACIO</v>
      </c>
      <c r="AS981" s="114">
        <v>5</v>
      </c>
      <c r="AT981" s="442" t="str">
        <f>CHOOSE(MATCH(AS:AS,{0,0.1,30,80000000}),"VACIO","30 y -","30 y +")</f>
        <v>30 y -</v>
      </c>
      <c r="AU981" s="114">
        <v>0.7</v>
      </c>
      <c r="AV981" s="114"/>
      <c r="AW981" s="442" t="str">
        <f>CHOOSE(MATCH(AV:AV,{0,0.1,30,80000000}),"VACIO","30 y -","30 y +")</f>
        <v>VACIO</v>
      </c>
      <c r="AX981" s="114">
        <v>79.5</v>
      </c>
      <c r="AY981" s="442" t="str">
        <f ca="1">CHOOSE(MATCH(AX:AX,{0,1,15,30,45,60,80000000}),"VACIO","15 y -","15-29","30-44","45-59","60 y +","")</f>
        <v>60 y +</v>
      </c>
      <c r="AZ981" s="114" t="s">
        <v>76</v>
      </c>
      <c r="BA981" s="114"/>
      <c r="BB981" s="441" t="str">
        <f ca="1" t="shared" si="98"/>
        <v>No Vigente</v>
      </c>
      <c r="BC981" s="114"/>
      <c r="BD981" s="435">
        <v>43902</v>
      </c>
      <c r="BE981" s="435">
        <v>44075</v>
      </c>
      <c r="BF981" s="251" t="str">
        <f ca="1" t="shared" si="100"/>
        <v>activo</v>
      </c>
      <c r="BG981" s="48"/>
    </row>
    <row r="982" s="27" customFormat="1" spans="1:59">
      <c r="A982" s="434" t="s">
        <v>2468</v>
      </c>
      <c r="B982" s="114" t="s">
        <v>2469</v>
      </c>
      <c r="C982" s="114">
        <v>6034</v>
      </c>
      <c r="D982" s="435">
        <v>19286</v>
      </c>
      <c r="E982" s="467">
        <f ca="1" t="shared" si="99"/>
        <v>43990</v>
      </c>
      <c r="F982" s="440">
        <f ca="1" t="shared" si="97"/>
        <v>24704</v>
      </c>
      <c r="G982" s="441">
        <f ca="1" t="shared" si="101"/>
        <v>67</v>
      </c>
      <c r="H982" s="442" t="s">
        <v>159</v>
      </c>
      <c r="I982" s="443">
        <v>2</v>
      </c>
      <c r="J982" s="435">
        <v>41211</v>
      </c>
      <c r="K982" s="114" t="s">
        <v>59</v>
      </c>
      <c r="L982" s="94" t="s">
        <v>102</v>
      </c>
      <c r="M982" s="114"/>
      <c r="N982" s="114" t="s">
        <v>62</v>
      </c>
      <c r="O982" s="114" t="s">
        <v>62</v>
      </c>
      <c r="P982" s="7" t="s">
        <v>63</v>
      </c>
      <c r="Q982" s="7" t="s">
        <v>63</v>
      </c>
      <c r="R982" s="114">
        <v>44</v>
      </c>
      <c r="S982" s="114">
        <v>41</v>
      </c>
      <c r="T982" s="443" t="s">
        <v>71</v>
      </c>
      <c r="U982" s="114">
        <v>136</v>
      </c>
      <c r="V982" s="442" t="str">
        <f>CHOOSE(MATCH(U:U,{0,1,140,150,160,800000000}),"VACIO","140 y -","140-150","150-160","&gt;160","")</f>
        <v>140 y -</v>
      </c>
      <c r="W982" s="114">
        <v>70</v>
      </c>
      <c r="X982" s="442" t="str">
        <f>CHOOSE(MATCH(W:W,{0,1,90,120,800000000}),"VACIO","90 y -","90-120","&gt;120","")</f>
        <v>90 y -</v>
      </c>
      <c r="Y982" s="114" t="s">
        <v>63</v>
      </c>
      <c r="Z982" s="114" t="s">
        <v>65</v>
      </c>
      <c r="AA982" s="114" t="s">
        <v>65</v>
      </c>
      <c r="AB982" s="114" t="s">
        <v>63</v>
      </c>
      <c r="AC982" s="114" t="s">
        <v>72</v>
      </c>
      <c r="AD982" s="114" t="s">
        <v>73</v>
      </c>
      <c r="AE982" s="452">
        <v>43851</v>
      </c>
      <c r="AF982" s="454" t="s">
        <v>74</v>
      </c>
      <c r="AG982" s="454"/>
      <c r="AH982" s="453" t="s">
        <v>2470</v>
      </c>
      <c r="AI982" s="452">
        <v>43711</v>
      </c>
      <c r="AJ982" s="114">
        <v>145</v>
      </c>
      <c r="AK982" s="435">
        <v>43832</v>
      </c>
      <c r="AL982" s="114">
        <v>165</v>
      </c>
      <c r="AM982" s="114">
        <v>88</v>
      </c>
      <c r="AN982" s="442" t="str">
        <f>CHOOSE(MATCH(AM:AM,{0,1,100,800000000}),"VACIO","100 y -","100 y +","")</f>
        <v>100 y -</v>
      </c>
      <c r="AO982" s="114">
        <v>41</v>
      </c>
      <c r="AP982" s="114">
        <v>177</v>
      </c>
      <c r="AQ982" s="114">
        <v>8</v>
      </c>
      <c r="AR982" s="442" t="str">
        <f>CHOOSE(MATCH(AQ:AQ,{0,1,7,8,9,12,30}),"VACIO","7 y -","7-8","8-9","9-12","12 y +","")</f>
        <v>8-9</v>
      </c>
      <c r="AS982" s="114">
        <v>9.2</v>
      </c>
      <c r="AT982" s="442" t="str">
        <f>CHOOSE(MATCH(AS:AS,{0,0.1,30,80000000}),"VACIO","30 y -","30 y +")</f>
        <v>30 y -</v>
      </c>
      <c r="AU982" s="114">
        <v>1</v>
      </c>
      <c r="AV982" s="114"/>
      <c r="AW982" s="442" t="str">
        <f>CHOOSE(MATCH(AV:AV,{0,0.1,30,80000000}),"VACIO","30 y -","30 y +")</f>
        <v>VACIO</v>
      </c>
      <c r="AX982" s="114">
        <v>57.5</v>
      </c>
      <c r="AY982" s="442" t="str">
        <f ca="1">CHOOSE(MATCH(AX:AX,{0,1,15,30,45,60,80000000}),"VACIO","15 y -","15-29","30-44","45-59","60 y +","")</f>
        <v>45-59</v>
      </c>
      <c r="AZ982" s="114"/>
      <c r="BA982" s="114"/>
      <c r="BB982" s="441" t="str">
        <f ca="1" t="shared" si="98"/>
        <v>No Vigente</v>
      </c>
      <c r="BC982" s="114"/>
      <c r="BD982" s="435">
        <v>43852</v>
      </c>
      <c r="BE982" s="435">
        <v>44013</v>
      </c>
      <c r="BF982" s="251" t="str">
        <f ca="1" t="shared" si="100"/>
        <v>activo</v>
      </c>
      <c r="BG982" s="48"/>
    </row>
    <row r="983" s="27" customFormat="1" spans="1:59">
      <c r="A983" s="434" t="s">
        <v>2471</v>
      </c>
      <c r="B983" s="114" t="s">
        <v>2472</v>
      </c>
      <c r="C983" s="114">
        <v>5196</v>
      </c>
      <c r="D983" s="435">
        <v>22022</v>
      </c>
      <c r="E983" s="439">
        <f ca="1" t="shared" si="99"/>
        <v>43990</v>
      </c>
      <c r="F983" s="440">
        <f ca="1" t="shared" si="97"/>
        <v>21968</v>
      </c>
      <c r="G983" s="441">
        <f ca="1" t="shared" si="101"/>
        <v>60</v>
      </c>
      <c r="H983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983" s="443">
        <v>2</v>
      </c>
      <c r="J983" s="435">
        <v>41144</v>
      </c>
      <c r="K983" s="114" t="s">
        <v>101</v>
      </c>
      <c r="L983" s="94" t="s">
        <v>60</v>
      </c>
      <c r="M983" s="114"/>
      <c r="N983" s="114" t="s">
        <v>62</v>
      </c>
      <c r="O983" s="114" t="s">
        <v>62</v>
      </c>
      <c r="P983" s="7" t="s">
        <v>63</v>
      </c>
      <c r="Q983" s="7" t="s">
        <v>63</v>
      </c>
      <c r="R983" s="114">
        <v>88.5</v>
      </c>
      <c r="S983" s="114">
        <v>88.5</v>
      </c>
      <c r="T983" s="443" t="s">
        <v>64</v>
      </c>
      <c r="U983" s="114">
        <v>124</v>
      </c>
      <c r="V983" s="442" t="str">
        <f>CHOOSE(MATCH(U:U,{0,1,140,150,160,800000000}),"VACIO","140 y -","140-150","150-160","&gt;160","")</f>
        <v>140 y -</v>
      </c>
      <c r="W983" s="114">
        <v>80</v>
      </c>
      <c r="X983" s="442" t="str">
        <f>CHOOSE(MATCH(W:W,{0,1,90,120,800000000}),"VACIO","90 y -","90-120","&gt;120","")</f>
        <v>90 y -</v>
      </c>
      <c r="Y983" s="114" t="s">
        <v>63</v>
      </c>
      <c r="Z983" s="114" t="s">
        <v>65</v>
      </c>
      <c r="AA983" s="114" t="s">
        <v>65</v>
      </c>
      <c r="AB983" s="114" t="s">
        <v>65</v>
      </c>
      <c r="AC983" s="114" t="s">
        <v>72</v>
      </c>
      <c r="AD983" s="114" t="s">
        <v>67</v>
      </c>
      <c r="AE983" s="454"/>
      <c r="AF983" s="454"/>
      <c r="AG983" s="454"/>
      <c r="AH983" s="454"/>
      <c r="AI983" s="454"/>
      <c r="AJ983" s="114">
        <v>86</v>
      </c>
      <c r="AK983" s="435">
        <v>43846</v>
      </c>
      <c r="AL983" s="114">
        <v>159</v>
      </c>
      <c r="AM983" s="114">
        <v>135</v>
      </c>
      <c r="AN983" s="442" t="str">
        <f>CHOOSE(MATCH(AM:AM,{0,1,100,800000000}),"VACIO","100 y -","100 y +","")</f>
        <v>100 y +</v>
      </c>
      <c r="AO983" s="114">
        <v>29</v>
      </c>
      <c r="AP983" s="114">
        <v>678</v>
      </c>
      <c r="AQ983" s="114"/>
      <c r="AR983" s="442" t="str">
        <f>CHOOSE(MATCH(AQ:AQ,{0;1;7;8;9;12;30}),"VACIO","7 y -","7-8","8-9","9-12","12 y +","")</f>
        <v>VACIO</v>
      </c>
      <c r="AS983" s="114"/>
      <c r="AT983" s="442" t="str">
        <f>CHOOSE(MATCH(AS:AS,{0,0.1,30,80000000}),"VACIO","30 y -","30 y +")</f>
        <v>VACIO</v>
      </c>
      <c r="AU983" s="114">
        <v>0.9</v>
      </c>
      <c r="AV983" s="114"/>
      <c r="AW983" s="442" t="str">
        <f>CHOOSE(MATCH(AV:AV,{0,0.1,30,80000000}),"VACIO","30 y -","30 y +")</f>
        <v>VACIO</v>
      </c>
      <c r="AX983" s="114">
        <v>93</v>
      </c>
      <c r="AY983" s="442" t="str">
        <f ca="1">CHOOSE(MATCH(AX:AX,{0,1,15,30,45,60,80000000}),"VACIO","15 y -","15-29","30-44","45-59","60 y +","")</f>
        <v>60 y +</v>
      </c>
      <c r="AZ983" s="114"/>
      <c r="BA983" s="114"/>
      <c r="BB983" s="441" t="str">
        <f ca="1" t="shared" si="98"/>
        <v>No Vigente</v>
      </c>
      <c r="BC983" s="114"/>
      <c r="BD983" s="435">
        <v>43910</v>
      </c>
      <c r="BE983" s="435">
        <v>44013</v>
      </c>
      <c r="BF983" s="251" t="str">
        <f ca="1" t="shared" si="100"/>
        <v>activo</v>
      </c>
      <c r="BG983" s="48"/>
    </row>
    <row r="984" s="27" customFormat="1" spans="1:59">
      <c r="A984" s="434" t="s">
        <v>2473</v>
      </c>
      <c r="B984" s="114" t="s">
        <v>2474</v>
      </c>
      <c r="C984" s="114">
        <v>6874</v>
      </c>
      <c r="D984" s="435">
        <v>19297</v>
      </c>
      <c r="E984" s="439">
        <f ca="1" t="shared" si="99"/>
        <v>43990</v>
      </c>
      <c r="F984" s="440">
        <f ca="1" t="shared" si="97"/>
        <v>24693</v>
      </c>
      <c r="G984" s="441">
        <f ca="1" t="shared" si="101"/>
        <v>67</v>
      </c>
      <c r="H984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984" s="443">
        <v>2</v>
      </c>
      <c r="J984" s="435">
        <v>43811</v>
      </c>
      <c r="K984" s="114" t="s">
        <v>101</v>
      </c>
      <c r="L984" s="94" t="s">
        <v>60</v>
      </c>
      <c r="M984" s="114"/>
      <c r="N984" s="114" t="s">
        <v>62</v>
      </c>
      <c r="O984" s="114" t="s">
        <v>62</v>
      </c>
      <c r="P984" s="7" t="s">
        <v>63</v>
      </c>
      <c r="Q984" s="7" t="s">
        <v>63</v>
      </c>
      <c r="R984" s="114">
        <v>68.8</v>
      </c>
      <c r="S984" s="114"/>
      <c r="T984" s="443" t="s">
        <v>76</v>
      </c>
      <c r="U984" s="114">
        <v>130</v>
      </c>
      <c r="V984" s="442" t="str">
        <f>CHOOSE(MATCH(U:U,{0,1,140,150,160,800000000}),"VACIO","140 y -","140-150","150-160","&gt;160","")</f>
        <v>140 y -</v>
      </c>
      <c r="W984" s="114">
        <v>80</v>
      </c>
      <c r="X984" s="442" t="str">
        <f>CHOOSE(MATCH(W:W,{0,1,90,120,800000000}),"VACIO","90 y -","90-120","&gt;120","")</f>
        <v>90 y -</v>
      </c>
      <c r="Y984" s="114" t="s">
        <v>63</v>
      </c>
      <c r="Z984" s="114" t="s">
        <v>63</v>
      </c>
      <c r="AA984" s="114" t="s">
        <v>65</v>
      </c>
      <c r="AB984" s="114" t="s">
        <v>65</v>
      </c>
      <c r="AC984" s="114" t="s">
        <v>72</v>
      </c>
      <c r="AD984" s="114" t="s">
        <v>74</v>
      </c>
      <c r="AE984" s="454"/>
      <c r="AF984" s="454"/>
      <c r="AG984" s="454"/>
      <c r="AH984" s="454"/>
      <c r="AI984" s="454"/>
      <c r="AJ984" s="114"/>
      <c r="AK984" s="114"/>
      <c r="AL984" s="114"/>
      <c r="AM984" s="114"/>
      <c r="AN984" s="442" t="str">
        <f>CHOOSE(MATCH(AM:AM,{0,1,100,800000000}),"VACIO","100 y -","100 y +","")</f>
        <v>VACIO</v>
      </c>
      <c r="AO984" s="114"/>
      <c r="AP984" s="114"/>
      <c r="AQ984" s="114"/>
      <c r="AR984" s="442" t="str">
        <f>CHOOSE(MATCH(AQ:AQ,{0,1,7,8,9,12,30}),"VACIO","7 y -","7-8","8-9","9-12","12 y +","")</f>
        <v>VACIO</v>
      </c>
      <c r="AS984" s="114"/>
      <c r="AT984" s="442" t="str">
        <f>CHOOSE(MATCH(AS:AS,{0,0.1,30,80000000}),"VACIO","30 y -","30 y +")</f>
        <v>VACIO</v>
      </c>
      <c r="AU984" s="114"/>
      <c r="AV984" s="114"/>
      <c r="AW984" s="442" t="str">
        <f>CHOOSE(MATCH(AV:AV,{0,0.1,30,80000000}),"VACIO","30 y -","30 y +")</f>
        <v>VACIO</v>
      </c>
      <c r="AX984" s="114"/>
      <c r="AY984" s="442" t="str">
        <f ca="1">CHOOSE(MATCH(AX:AX,{0,1,15,30,45,60,80000000}),"VACIO","15 y -","15-29","30-44","45-59","60 y +","")</f>
        <v>VACIO</v>
      </c>
      <c r="AZ984" s="114"/>
      <c r="BA984" s="114"/>
      <c r="BB984" s="441" t="str">
        <f ca="1" t="shared" si="98"/>
        <v>No Vigente</v>
      </c>
      <c r="BC984" s="114"/>
      <c r="BD984" s="435">
        <v>43811</v>
      </c>
      <c r="BE984" s="435">
        <v>43952</v>
      </c>
      <c r="BF984" s="251" t="str">
        <f ca="1" t="shared" si="100"/>
        <v>activo</v>
      </c>
      <c r="BG984" s="48"/>
    </row>
    <row r="985" s="27" customFormat="1" spans="1:59">
      <c r="A985" s="434" t="s">
        <v>2475</v>
      </c>
      <c r="B985" s="114" t="s">
        <v>2476</v>
      </c>
      <c r="C985" s="114">
        <v>4888</v>
      </c>
      <c r="D985" s="435">
        <v>26872</v>
      </c>
      <c r="E985" s="439">
        <f ca="1" t="shared" si="99"/>
        <v>43990</v>
      </c>
      <c r="F985" s="440">
        <f ca="1" t="shared" si="97"/>
        <v>17118</v>
      </c>
      <c r="G985" s="441">
        <f ca="1" t="shared" si="101"/>
        <v>46</v>
      </c>
      <c r="H985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985" s="443">
        <v>2</v>
      </c>
      <c r="J985" s="435">
        <v>43661</v>
      </c>
      <c r="K985" s="114" t="s">
        <v>59</v>
      </c>
      <c r="L985" s="94" t="s">
        <v>102</v>
      </c>
      <c r="M985" s="114" t="s">
        <v>174</v>
      </c>
      <c r="N985" s="114" t="s">
        <v>62</v>
      </c>
      <c r="O985" s="114" t="s">
        <v>62</v>
      </c>
      <c r="P985" s="7" t="s">
        <v>63</v>
      </c>
      <c r="Q985" s="7" t="s">
        <v>63</v>
      </c>
      <c r="R985" s="114">
        <v>95</v>
      </c>
      <c r="S985" s="114">
        <v>98</v>
      </c>
      <c r="T985" s="443" t="s">
        <v>64</v>
      </c>
      <c r="U985" s="114">
        <v>136</v>
      </c>
      <c r="V985" s="442" t="str">
        <f>CHOOSE(MATCH(U:U,{0,1,140,150,160,800000000}),"VACIO","140 y -","140-150","150-160","&gt;160","")</f>
        <v>140 y -</v>
      </c>
      <c r="W985" s="114">
        <v>80</v>
      </c>
      <c r="X985" s="442" t="str">
        <f>CHOOSE(MATCH(W:W,{0,1,90,120,800000000}),"VACIO","90 y -","90-120","&gt;120","")</f>
        <v>90 y -</v>
      </c>
      <c r="Y985" s="114" t="s">
        <v>63</v>
      </c>
      <c r="Z985" s="114" t="s">
        <v>63</v>
      </c>
      <c r="AA985" s="114" t="s">
        <v>65</v>
      </c>
      <c r="AB985" s="114" t="s">
        <v>65</v>
      </c>
      <c r="AC985" s="114" t="s">
        <v>72</v>
      </c>
      <c r="AD985" s="114" t="s">
        <v>73</v>
      </c>
      <c r="AE985" s="452">
        <v>43803</v>
      </c>
      <c r="AF985" s="454" t="s">
        <v>74</v>
      </c>
      <c r="AG985" s="454" t="s">
        <v>62</v>
      </c>
      <c r="AH985" s="454"/>
      <c r="AI985" s="454"/>
      <c r="AJ985" s="114">
        <v>267</v>
      </c>
      <c r="AK985" s="435">
        <v>43865</v>
      </c>
      <c r="AL985" s="114">
        <v>197</v>
      </c>
      <c r="AM985" s="114">
        <v>118</v>
      </c>
      <c r="AN985" s="442" t="str">
        <f>CHOOSE(MATCH(AM:AM,{0,1,100,800000000}),"VACIO","100 y -","100 y +","")</f>
        <v>100 y +</v>
      </c>
      <c r="AO985" s="114">
        <v>55</v>
      </c>
      <c r="AP985" s="114">
        <v>118</v>
      </c>
      <c r="AQ985" s="114">
        <v>13.4</v>
      </c>
      <c r="AR985" s="442" t="str">
        <f>CHOOSE(MATCH(AQ:AQ,{0,1,7,8,9,12,30}),"VACIO","7 y -","7-8","8-9","9-12","12 y +","")</f>
        <v>12 y +</v>
      </c>
      <c r="AS985" s="114">
        <v>35.5</v>
      </c>
      <c r="AT985" s="442" t="str">
        <f>CHOOSE(MATCH(AS:AS,{0,0.1,30,80000000}),"VACIO","30 y -","30 y +")</f>
        <v>30 y +</v>
      </c>
      <c r="AU985" s="114">
        <v>0.5</v>
      </c>
      <c r="AV985" s="114">
        <v>0.057</v>
      </c>
      <c r="AW985" s="442" t="str">
        <f>CHOOSE(MATCH(AV:AV,{0,0.1,30,80000000}),"VACIO","30 y -","30 y +")</f>
        <v>VACIO</v>
      </c>
      <c r="AX985" s="114">
        <v>116</v>
      </c>
      <c r="AY985" s="442" t="str">
        <f ca="1">CHOOSE(MATCH(AX:AX,{0,1,15,30,45,60,80000000}),"VACIO","15 y -","15-29","30-44","45-59","60 y +","")</f>
        <v>60 y +</v>
      </c>
      <c r="AZ985" s="114"/>
      <c r="BA985" s="114"/>
      <c r="BB985" s="441" t="str">
        <f ca="1" t="shared" si="98"/>
        <v>No Vigente</v>
      </c>
      <c r="BC985" s="114"/>
      <c r="BD985" s="435">
        <v>43879</v>
      </c>
      <c r="BE985" s="435">
        <v>44000</v>
      </c>
      <c r="BF985" s="251" t="str">
        <f ca="1" t="shared" si="100"/>
        <v>activo</v>
      </c>
      <c r="BG985" s="48"/>
    </row>
    <row r="986" s="27" customFormat="1" spans="1:59">
      <c r="A986" s="434" t="s">
        <v>2477</v>
      </c>
      <c r="B986" s="114" t="s">
        <v>2478</v>
      </c>
      <c r="C986" s="114">
        <v>1591</v>
      </c>
      <c r="D986" s="435">
        <v>20430</v>
      </c>
      <c r="E986" s="439">
        <f ca="1" t="shared" si="99"/>
        <v>43990</v>
      </c>
      <c r="F986" s="440">
        <f ca="1" t="shared" si="97"/>
        <v>23560</v>
      </c>
      <c r="G986" s="441">
        <f ca="1" t="shared" si="101"/>
        <v>64</v>
      </c>
      <c r="H98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86" s="443">
        <v>2</v>
      </c>
      <c r="J986" s="435">
        <v>38958</v>
      </c>
      <c r="K986" s="114" t="s">
        <v>59</v>
      </c>
      <c r="L986" s="94" t="s">
        <v>60</v>
      </c>
      <c r="M986" s="114"/>
      <c r="N986" s="114"/>
      <c r="O986" s="114"/>
      <c r="P986" s="7" t="s">
        <v>63</v>
      </c>
      <c r="Q986" s="7" t="s">
        <v>63</v>
      </c>
      <c r="R986" s="114">
        <v>86</v>
      </c>
      <c r="S986" s="114">
        <v>99.5</v>
      </c>
      <c r="T986" s="443" t="s">
        <v>64</v>
      </c>
      <c r="U986" s="114">
        <v>120</v>
      </c>
      <c r="V986" s="442" t="str">
        <f>CHOOSE(MATCH(U:U,{0,1,140,150,160,800000000}),"VACIO","140 y -","140-150","150-160","&gt;160","")</f>
        <v>140 y -</v>
      </c>
      <c r="W986" s="114">
        <v>72</v>
      </c>
      <c r="X986" s="442" t="str">
        <f>CHOOSE(MATCH(W:W,{0,1,90,120,800000000}),"VACIO","90 y -","90-120","&gt;120","")</f>
        <v>90 y -</v>
      </c>
      <c r="Y986" s="114" t="s">
        <v>63</v>
      </c>
      <c r="Z986" s="114" t="s">
        <v>65</v>
      </c>
      <c r="AA986" s="114" t="s">
        <v>63</v>
      </c>
      <c r="AB986" s="114" t="s">
        <v>63</v>
      </c>
      <c r="AC986" s="114" t="s">
        <v>72</v>
      </c>
      <c r="AD986" s="114" t="s">
        <v>74</v>
      </c>
      <c r="AE986" s="454"/>
      <c r="AF986" s="454"/>
      <c r="AG986" s="454"/>
      <c r="AH986" s="454"/>
      <c r="AI986" s="454"/>
      <c r="AJ986" s="114">
        <v>111</v>
      </c>
      <c r="AK986" s="435">
        <v>43434</v>
      </c>
      <c r="AL986" s="114">
        <v>153</v>
      </c>
      <c r="AM986" s="114">
        <v>79</v>
      </c>
      <c r="AN986" s="442" t="str">
        <f>CHOOSE(MATCH(AM:AM,{0,1,100,800000000}),"VACIO","100 y -","100 y +","")</f>
        <v>100 y -</v>
      </c>
      <c r="AO986" s="114">
        <v>47</v>
      </c>
      <c r="AP986" s="114">
        <v>135</v>
      </c>
      <c r="AQ986" s="114"/>
      <c r="AR986" s="442" t="str">
        <f>CHOOSE(MATCH(AQ:AQ,{0,1,7,8,9,12,30}),"VACIO","7 y -","7-8","8-9","9-12","12 y +","")</f>
        <v>VACIO</v>
      </c>
      <c r="AS986" s="114">
        <v>1</v>
      </c>
      <c r="AT986" s="442" t="str">
        <f>CHOOSE(MATCH(AS:AS,{0,0.1,30,80000000}),"VACIO","30 y -","30 y +")</f>
        <v>30 y -</v>
      </c>
      <c r="AU986" s="114">
        <v>0.8</v>
      </c>
      <c r="AV986" s="114"/>
      <c r="AW986" s="442" t="str">
        <f>CHOOSE(MATCH(AV:AV,{0,0.1,30,80000000}),"VACIO","30 y -","30 y +")</f>
        <v>VACIO</v>
      </c>
      <c r="AX986" s="114">
        <v>78</v>
      </c>
      <c r="AY986" s="442" t="str">
        <f ca="1">CHOOSE(MATCH(AX:AX,{0,1,15,30,45,60,80000000}),"VACIO","15 y -","15-29","30-44","45-59","60 y +","")</f>
        <v>60 y +</v>
      </c>
      <c r="AZ986" s="114" t="s">
        <v>76</v>
      </c>
      <c r="BA986" s="114"/>
      <c r="BB986" s="441" t="str">
        <f ca="1" t="shared" si="98"/>
        <v>No Vigente</v>
      </c>
      <c r="BC986" s="114"/>
      <c r="BD986" s="435">
        <v>43460</v>
      </c>
      <c r="BE986" s="435">
        <v>44105</v>
      </c>
      <c r="BF986" s="251" t="str">
        <f ca="1" t="shared" si="100"/>
        <v>activo</v>
      </c>
      <c r="BG986" s="48"/>
    </row>
    <row r="987" s="27" customFormat="1" spans="1:59">
      <c r="A987" s="434" t="s">
        <v>2479</v>
      </c>
      <c r="B987" s="114" t="s">
        <v>2480</v>
      </c>
      <c r="C987" s="114">
        <v>3477</v>
      </c>
      <c r="D987" s="435">
        <v>23980</v>
      </c>
      <c r="E987" s="439">
        <f ca="1" t="shared" si="99"/>
        <v>43990</v>
      </c>
      <c r="F987" s="440">
        <f ca="1" t="shared" si="97"/>
        <v>20010</v>
      </c>
      <c r="G987" s="441">
        <f ca="1" t="shared" si="101"/>
        <v>54</v>
      </c>
      <c r="H987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987" s="443">
        <v>2</v>
      </c>
      <c r="J987" s="435">
        <v>39553</v>
      </c>
      <c r="K987" s="114" t="s">
        <v>59</v>
      </c>
      <c r="L987" s="94" t="s">
        <v>102</v>
      </c>
      <c r="M987" s="114" t="s">
        <v>2481</v>
      </c>
      <c r="N987" s="114" t="s">
        <v>62</v>
      </c>
      <c r="O987" s="114" t="s">
        <v>62</v>
      </c>
      <c r="P987" s="7" t="s">
        <v>63</v>
      </c>
      <c r="Q987" s="7" t="s">
        <v>63</v>
      </c>
      <c r="R987" s="114">
        <v>92</v>
      </c>
      <c r="S987" s="114">
        <v>74</v>
      </c>
      <c r="T987" s="443" t="s">
        <v>64</v>
      </c>
      <c r="U987" s="114">
        <v>140</v>
      </c>
      <c r="V987" s="442" t="str">
        <f>CHOOSE(MATCH(U:U,{0;1;140;150;160;800000000}),"VACIO","140 y -","140-150","150-160","&gt;160","")</f>
        <v>140-150</v>
      </c>
      <c r="W987" s="114">
        <v>90</v>
      </c>
      <c r="X987" s="442" t="str">
        <f>CHOOSE(MATCH(W:W,{0,1,90,120,800000000}),"VACIO","90 y -","90-120","&gt;120","")</f>
        <v>90-120</v>
      </c>
      <c r="Y987" s="114" t="s">
        <v>63</v>
      </c>
      <c r="Z987" s="114" t="s">
        <v>65</v>
      </c>
      <c r="AA987" s="114" t="s">
        <v>65</v>
      </c>
      <c r="AB987" s="114" t="s">
        <v>63</v>
      </c>
      <c r="AC987" s="114" t="s">
        <v>72</v>
      </c>
      <c r="AD987" s="114" t="s">
        <v>73</v>
      </c>
      <c r="AE987" s="452">
        <v>43428</v>
      </c>
      <c r="AF987" s="453" t="s">
        <v>74</v>
      </c>
      <c r="AG987" s="453"/>
      <c r="AH987" s="454"/>
      <c r="AI987" s="454"/>
      <c r="AJ987" s="114">
        <v>244</v>
      </c>
      <c r="AK987" s="435">
        <v>43696</v>
      </c>
      <c r="AL987" s="114">
        <v>181</v>
      </c>
      <c r="AM987" s="114">
        <v>98</v>
      </c>
      <c r="AN987" s="442" t="str">
        <f>CHOOSE(MATCH(AM:AM,{0,1,100,800000000}),"VACIO","100 y -","100 y +","")</f>
        <v>100 y -</v>
      </c>
      <c r="AO987" s="114">
        <v>69</v>
      </c>
      <c r="AP987" s="114">
        <v>97</v>
      </c>
      <c r="AQ987" s="114">
        <v>12</v>
      </c>
      <c r="AR987" s="442" t="str">
        <f>CHOOSE(MATCH(AQ:AQ,{0,1,7,8,9,12,30}),"VACIO","7 y -","7-8","8-9","9-12","12 y +","")</f>
        <v>12 y +</v>
      </c>
      <c r="AS987" s="114">
        <v>21</v>
      </c>
      <c r="AT987" s="442" t="str">
        <f>CHOOSE(MATCH(AS:AS,{0,0.1,30,80000000}),"VACIO","30 y -","30 y +")</f>
        <v>30 y -</v>
      </c>
      <c r="AU987" s="114">
        <v>0.8</v>
      </c>
      <c r="AV987" s="114">
        <v>20.8</v>
      </c>
      <c r="AW987" s="442" t="str">
        <f>CHOOSE(MATCH(AV:AV,{0,0.1,30,80000000}),"VACIO","30 y -","30 y +")</f>
        <v>30 y -</v>
      </c>
      <c r="AX987" s="114">
        <v>98</v>
      </c>
      <c r="AY987" s="442" t="str">
        <f ca="1">CHOOSE(MATCH(AX:AX,{0,1,15,30,45,60,80000000}),"VACIO","15 y -","15-29","30-44","45-59","60 y +","")</f>
        <v>60 y +</v>
      </c>
      <c r="AZ987" s="114"/>
      <c r="BA987" s="435">
        <v>42171</v>
      </c>
      <c r="BB987" s="441" t="str">
        <f ca="1" t="shared" si="98"/>
        <v>No Vigente</v>
      </c>
      <c r="BC987" s="114" t="s">
        <v>77</v>
      </c>
      <c r="BD987" s="435">
        <v>43696</v>
      </c>
      <c r="BE987" s="435">
        <v>43891</v>
      </c>
      <c r="BF987" s="251" t="str">
        <f ca="1" t="shared" si="100"/>
        <v>activo</v>
      </c>
      <c r="BG987" s="48"/>
    </row>
    <row r="988" s="27" customFormat="1" spans="1:59">
      <c r="A988" s="434" t="s">
        <v>2482</v>
      </c>
      <c r="B988" s="114" t="s">
        <v>2483</v>
      </c>
      <c r="C988" s="114">
        <v>6607</v>
      </c>
      <c r="D988" s="435">
        <v>22871</v>
      </c>
      <c r="E988" s="467">
        <f ca="1" t="shared" si="99"/>
        <v>43990</v>
      </c>
      <c r="F988" s="440">
        <f ca="1" t="shared" si="97"/>
        <v>21119</v>
      </c>
      <c r="G988" s="441">
        <f ca="1" t="shared" si="101"/>
        <v>57</v>
      </c>
      <c r="H988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988" s="443">
        <v>2</v>
      </c>
      <c r="J988" s="435">
        <v>42482</v>
      </c>
      <c r="K988" s="114" t="s">
        <v>59</v>
      </c>
      <c r="L988" s="94" t="s">
        <v>102</v>
      </c>
      <c r="M988" s="114" t="s">
        <v>1853</v>
      </c>
      <c r="N988" s="114"/>
      <c r="O988" s="114"/>
      <c r="P988" s="7" t="s">
        <v>63</v>
      </c>
      <c r="Q988" s="7" t="s">
        <v>63</v>
      </c>
      <c r="R988" s="114">
        <v>78</v>
      </c>
      <c r="S988" s="114">
        <v>91</v>
      </c>
      <c r="T988" s="443" t="s">
        <v>64</v>
      </c>
      <c r="U988" s="114">
        <v>120</v>
      </c>
      <c r="V988" s="442" t="str">
        <f>CHOOSE(MATCH(U:U,{0,1,140,150,160,800000000}),"VACIO","140 y -","140-150","150-160","&gt;160","")</f>
        <v>140 y -</v>
      </c>
      <c r="W988" s="114">
        <v>80</v>
      </c>
      <c r="X988" s="442" t="str">
        <f>CHOOSE(MATCH(W:W,{0,1,90,120,800000000}),"VACIO","90 y -","90-120","&gt;120","")</f>
        <v>90 y -</v>
      </c>
      <c r="Y988" s="114" t="s">
        <v>63</v>
      </c>
      <c r="Z988" s="114" t="s">
        <v>65</v>
      </c>
      <c r="AA988" s="114" t="s">
        <v>65</v>
      </c>
      <c r="AB988" s="114" t="s">
        <v>65</v>
      </c>
      <c r="AC988" s="114" t="s">
        <v>72</v>
      </c>
      <c r="AD988" s="114" t="s">
        <v>73</v>
      </c>
      <c r="AE988" s="452">
        <v>42999</v>
      </c>
      <c r="AF988" s="453" t="s">
        <v>74</v>
      </c>
      <c r="AG988" s="453"/>
      <c r="AH988" s="454"/>
      <c r="AI988" s="454"/>
      <c r="AJ988" s="114">
        <v>96</v>
      </c>
      <c r="AK988" s="435">
        <v>43454</v>
      </c>
      <c r="AL988" s="114">
        <v>258</v>
      </c>
      <c r="AM988" s="114">
        <v>170</v>
      </c>
      <c r="AN988" s="442" t="str">
        <f>CHOOSE(MATCH(AM:AM,{0,1,100,800000000}),"VACIO","100 y -","100 y +","")</f>
        <v>100 y +</v>
      </c>
      <c r="AO988" s="114">
        <v>45</v>
      </c>
      <c r="AP988" s="114">
        <v>4.6</v>
      </c>
      <c r="AQ988" s="114">
        <v>5.6</v>
      </c>
      <c r="AR988" s="442" t="str">
        <f>CHOOSE(MATCH(AQ:AQ,{0,1,7,8,9,12,30}),"VACIO","7 y -","7-8","8-9","9-12","12 y +","")</f>
        <v>7 y -</v>
      </c>
      <c r="AS988" s="114">
        <v>17</v>
      </c>
      <c r="AT988" s="442" t="str">
        <f>CHOOSE(MATCH(AS:AS,{0,0.1,30,80000000}),"VACIO","30 y -","30 y +")</f>
        <v>30 y -</v>
      </c>
      <c r="AU988" s="114">
        <v>0.7</v>
      </c>
      <c r="AV988" s="114"/>
      <c r="AW988" s="442" t="str">
        <f>CHOOSE(MATCH(AV:AV,{0,0.1,30,80000000}),"VACIO","30 y -","30 y +")</f>
        <v>VACIO</v>
      </c>
      <c r="AX988" s="114">
        <v>96</v>
      </c>
      <c r="AY988" s="442" t="str">
        <f ca="1">CHOOSE(MATCH(AX:AX,{0,1,15,30,45,60,80000000}),"VACIO","15 y -","15-29","30-44","45-59","60 y +","")</f>
        <v>60 y +</v>
      </c>
      <c r="AZ988" s="114"/>
      <c r="BA988" s="435">
        <v>42793</v>
      </c>
      <c r="BB988" s="441" t="str">
        <f ca="1" t="shared" si="98"/>
        <v>No Vigente</v>
      </c>
      <c r="BC988" s="114" t="s">
        <v>77</v>
      </c>
      <c r="BD988" s="435">
        <v>43480</v>
      </c>
      <c r="BE988" s="435">
        <v>43983</v>
      </c>
      <c r="BF988" s="251" t="str">
        <f ca="1" t="shared" si="100"/>
        <v>activo</v>
      </c>
      <c r="BG988" s="48"/>
    </row>
    <row r="989" s="27" customFormat="1" spans="1:59">
      <c r="A989" s="434" t="s">
        <v>2484</v>
      </c>
      <c r="B989" s="114" t="s">
        <v>2485</v>
      </c>
      <c r="C989" s="114">
        <v>5510</v>
      </c>
      <c r="D989" s="435">
        <v>19816</v>
      </c>
      <c r="E989" s="439">
        <f ca="1" t="shared" si="99"/>
        <v>43990</v>
      </c>
      <c r="F989" s="440">
        <f ca="1" t="shared" si="97"/>
        <v>24174</v>
      </c>
      <c r="G989" s="441">
        <f ca="1" t="shared" si="101"/>
        <v>66</v>
      </c>
      <c r="H98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89" s="443">
        <v>2</v>
      </c>
      <c r="J989" s="435">
        <v>39114</v>
      </c>
      <c r="K989" s="114" t="s">
        <v>59</v>
      </c>
      <c r="L989" s="94" t="s">
        <v>1876</v>
      </c>
      <c r="M989" s="114" t="s">
        <v>2486</v>
      </c>
      <c r="N989" s="114" t="s">
        <v>62</v>
      </c>
      <c r="O989" s="114" t="s">
        <v>62</v>
      </c>
      <c r="P989" s="7" t="s">
        <v>63</v>
      </c>
      <c r="Q989" s="7" t="s">
        <v>63</v>
      </c>
      <c r="R989" s="114">
        <v>48</v>
      </c>
      <c r="S989" s="114">
        <v>52</v>
      </c>
      <c r="T989" s="443" t="s">
        <v>76</v>
      </c>
      <c r="U989" s="114">
        <v>120</v>
      </c>
      <c r="V989" s="442" t="str">
        <f>CHOOSE(MATCH(U:U,{0,1,140,150,160,800000000}),"VACIO","140 y -","140-150","150-160","&gt;160","")</f>
        <v>140 y -</v>
      </c>
      <c r="W989" s="114">
        <v>80</v>
      </c>
      <c r="X989" s="442" t="str">
        <f>CHOOSE(MATCH(W:W,{0,1,90,120,800000000}),"VACIO","90 y -","90-120","&gt;120","")</f>
        <v>90 y -</v>
      </c>
      <c r="Y989" s="114" t="s">
        <v>63</v>
      </c>
      <c r="Z989" s="114" t="s">
        <v>63</v>
      </c>
      <c r="AA989" s="114" t="s">
        <v>65</v>
      </c>
      <c r="AB989" s="114" t="s">
        <v>63</v>
      </c>
      <c r="AC989" s="114" t="s">
        <v>72</v>
      </c>
      <c r="AD989" s="114" t="s">
        <v>73</v>
      </c>
      <c r="AE989" s="454"/>
      <c r="AF989" s="454"/>
      <c r="AG989" s="454"/>
      <c r="AH989" s="453" t="s">
        <v>472</v>
      </c>
      <c r="AI989" s="452">
        <v>43803</v>
      </c>
      <c r="AJ989" s="114">
        <v>93</v>
      </c>
      <c r="AK989" s="435">
        <v>43683</v>
      </c>
      <c r="AL989" s="114">
        <v>242</v>
      </c>
      <c r="AM989" s="114">
        <v>188</v>
      </c>
      <c r="AN989" s="442" t="str">
        <f>CHOOSE(MATCH(AM:AM,{0,1,100,800000000}),"VACIO","100 y -","100 y +","")</f>
        <v>100 y +</v>
      </c>
      <c r="AO989" s="114">
        <v>66</v>
      </c>
      <c r="AP989" s="114">
        <v>140</v>
      </c>
      <c r="AQ989" s="114"/>
      <c r="AR989" s="442" t="str">
        <f>CHOOSE(MATCH(AQ:AQ,{0,1,7,8,9,12,30}),"VACIO","7 y -","7-8","8-9","9-12","12 y +","")</f>
        <v>VACIO</v>
      </c>
      <c r="AS989" s="114">
        <v>1</v>
      </c>
      <c r="AT989" s="442" t="str">
        <f>CHOOSE(MATCH(AS:AS,{0,0.1,30,80000000}),"VACIO","30 y -","30 y +")</f>
        <v>30 y -</v>
      </c>
      <c r="AU989" s="114">
        <v>0.8</v>
      </c>
      <c r="AV989" s="114"/>
      <c r="AW989" s="442" t="str">
        <f>CHOOSE(MATCH(AV:AV,{0,0.1,30,80000000}),"VACIO","30 y -","30 y +")</f>
        <v>VACIO</v>
      </c>
      <c r="AX989" s="114">
        <v>77</v>
      </c>
      <c r="AY989" s="442" t="str">
        <f ca="1">CHOOSE(MATCH(AX:AX,{0,1,15,30,45,60,80000000}),"VACIO","15 y -","15-29","30-44","45-59","60 y +","")</f>
        <v>60 y +</v>
      </c>
      <c r="AZ989" s="114"/>
      <c r="BA989" s="114"/>
      <c r="BB989" s="441" t="str">
        <f ca="1" t="shared" si="98"/>
        <v>No Vigente</v>
      </c>
      <c r="BC989" s="114"/>
      <c r="BD989" s="435">
        <v>43696</v>
      </c>
      <c r="BE989" s="435">
        <v>43862</v>
      </c>
      <c r="BF989" s="251" t="str">
        <f ca="1" t="shared" si="100"/>
        <v>activo</v>
      </c>
      <c r="BG989" s="48"/>
    </row>
    <row r="990" s="27" customFormat="1" spans="1:59">
      <c r="A990" s="434" t="s">
        <v>2487</v>
      </c>
      <c r="B990" s="114" t="s">
        <v>2488</v>
      </c>
      <c r="C990" s="114">
        <v>1593</v>
      </c>
      <c r="D990" s="435">
        <v>14787</v>
      </c>
      <c r="E990" s="467">
        <f ca="1" t="shared" si="99"/>
        <v>43990</v>
      </c>
      <c r="F990" s="440">
        <f ca="1" t="shared" si="97"/>
        <v>29203</v>
      </c>
      <c r="G990" s="441">
        <f ca="1" t="shared" si="101"/>
        <v>79</v>
      </c>
      <c r="H990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990" s="443">
        <v>2</v>
      </c>
      <c r="J990" s="435">
        <v>38683</v>
      </c>
      <c r="K990" s="114" t="s">
        <v>101</v>
      </c>
      <c r="L990" s="94" t="s">
        <v>60</v>
      </c>
      <c r="M990" s="114"/>
      <c r="N990" s="114" t="s">
        <v>62</v>
      </c>
      <c r="O990" s="114" t="s">
        <v>62</v>
      </c>
      <c r="P990" s="7" t="s">
        <v>63</v>
      </c>
      <c r="Q990" s="7" t="s">
        <v>65</v>
      </c>
      <c r="R990" s="114">
        <v>88</v>
      </c>
      <c r="S990" s="114">
        <v>80</v>
      </c>
      <c r="T990" s="443" t="s">
        <v>85</v>
      </c>
      <c r="U990" s="114">
        <v>160</v>
      </c>
      <c r="V990" s="442" t="str">
        <f>CHOOSE(MATCH(U:U,{0,1,140,150,160,800000000}),"VACIO","140 y -","140-150","150-160","&gt;160","")</f>
        <v>&gt;160</v>
      </c>
      <c r="W990" s="114">
        <v>76</v>
      </c>
      <c r="X990" s="442" t="str">
        <f>CHOOSE(MATCH(W:W,{0,1,90,120,800000000}),"VACIO","90 y -","90-120","&gt;120","")</f>
        <v>90 y -</v>
      </c>
      <c r="Y990" s="114" t="s">
        <v>63</v>
      </c>
      <c r="Z990" s="114" t="s">
        <v>65</v>
      </c>
      <c r="AA990" s="114" t="s">
        <v>65</v>
      </c>
      <c r="AB990" s="114" t="s">
        <v>63</v>
      </c>
      <c r="AC990" s="114" t="s">
        <v>72</v>
      </c>
      <c r="AD990" s="114" t="s">
        <v>67</v>
      </c>
      <c r="AE990" s="454"/>
      <c r="AF990" s="454"/>
      <c r="AG990" s="454"/>
      <c r="AH990" s="453" t="s">
        <v>2266</v>
      </c>
      <c r="AI990" s="452">
        <v>43279</v>
      </c>
      <c r="AJ990" s="114">
        <v>137</v>
      </c>
      <c r="AK990" s="435">
        <v>43676</v>
      </c>
      <c r="AL990" s="114">
        <v>197</v>
      </c>
      <c r="AM990" s="114">
        <v>108</v>
      </c>
      <c r="AN990" s="442" t="str">
        <f>CHOOSE(MATCH(AM:AM,{0,1,100,800000000}),"VACIO","100 y -","100 y +","")</f>
        <v>100 y +</v>
      </c>
      <c r="AO990" s="114">
        <v>320284</v>
      </c>
      <c r="AP990" s="114">
        <v>6.6</v>
      </c>
      <c r="AQ990" s="114">
        <v>6.1</v>
      </c>
      <c r="AR990" s="442" t="str">
        <f>CHOOSE(MATCH(AQ:AQ,{0,1,7,8,9,12,30}),"VACIO","7 y -","7-8","8-9","9-12","12 y +","")</f>
        <v>7 y -</v>
      </c>
      <c r="AS990" s="114"/>
      <c r="AT990" s="442" t="str">
        <f>CHOOSE(MATCH(AS:AS,{0,0.1,30,80000000}),"VACIO","30 y -","30 y +")</f>
        <v>VACIO</v>
      </c>
      <c r="AU990" s="114">
        <v>1.1</v>
      </c>
      <c r="AV990" s="114"/>
      <c r="AW990" s="442" t="str">
        <f>CHOOSE(MATCH(AV:AV,{0,0.1,30,80000000}),"VACIO","30 y -","30 y +")</f>
        <v>VACIO</v>
      </c>
      <c r="AX990" s="114">
        <v>82.6</v>
      </c>
      <c r="AY990" s="442" t="str">
        <f ca="1">CHOOSE(MATCH(AX:AX,{0,1,15,30,45,60,80000000}),"VACIO","15 y -","15-29","30-44","45-59","60 y +","")</f>
        <v>60 y +</v>
      </c>
      <c r="AZ990" s="114"/>
      <c r="BA990" s="114"/>
      <c r="BB990" s="441" t="str">
        <f ca="1" t="shared" si="98"/>
        <v>No Vigente</v>
      </c>
      <c r="BC990" s="114"/>
      <c r="BD990" s="435">
        <v>43873</v>
      </c>
      <c r="BE990" s="435">
        <v>43983</v>
      </c>
      <c r="BF990" s="251" t="str">
        <f ca="1" t="shared" si="100"/>
        <v>activo</v>
      </c>
      <c r="BG990" s="48"/>
    </row>
    <row r="991" s="27" customFormat="1" spans="1:59">
      <c r="A991" s="434" t="s">
        <v>2489</v>
      </c>
      <c r="B991" s="114" t="s">
        <v>2490</v>
      </c>
      <c r="C991" s="114">
        <v>1236</v>
      </c>
      <c r="D991" s="435">
        <v>21806</v>
      </c>
      <c r="E991" s="467">
        <f ca="1" t="shared" si="99"/>
        <v>43990</v>
      </c>
      <c r="F991" s="440">
        <f ca="1" t="shared" si="97"/>
        <v>22184</v>
      </c>
      <c r="G991" s="441">
        <f ca="1" t="shared" si="101"/>
        <v>60</v>
      </c>
      <c r="H99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991" s="443">
        <v>2</v>
      </c>
      <c r="J991" s="435">
        <v>42438</v>
      </c>
      <c r="K991" s="114" t="s">
        <v>101</v>
      </c>
      <c r="L991" s="94" t="s">
        <v>60</v>
      </c>
      <c r="M991" s="114"/>
      <c r="N991" s="114"/>
      <c r="O991" s="114"/>
      <c r="P991" s="7" t="s">
        <v>63</v>
      </c>
      <c r="Q991" s="7" t="s">
        <v>63</v>
      </c>
      <c r="R991" s="114">
        <v>56</v>
      </c>
      <c r="S991" s="114">
        <v>79</v>
      </c>
      <c r="T991" s="443" t="s">
        <v>85</v>
      </c>
      <c r="U991" s="114">
        <v>124</v>
      </c>
      <c r="V991" s="442" t="str">
        <f>CHOOSE(MATCH(U:U,{0,1,140,150,160,800000000}),"VACIO","140 y -","140-150","150-160","&gt;160","")</f>
        <v>140 y -</v>
      </c>
      <c r="W991" s="114">
        <v>64</v>
      </c>
      <c r="X991" s="442" t="str">
        <f>CHOOSE(MATCH(W:W,{0,1,90,120,800000000}),"VACIO","90 y -","90-120","&gt;120","")</f>
        <v>90 y -</v>
      </c>
      <c r="Y991" s="114" t="s">
        <v>63</v>
      </c>
      <c r="Z991" s="114" t="s">
        <v>65</v>
      </c>
      <c r="AA991" s="114" t="s">
        <v>65</v>
      </c>
      <c r="AB991" s="114" t="s">
        <v>65</v>
      </c>
      <c r="AC991" s="114" t="s">
        <v>72</v>
      </c>
      <c r="AD991" s="114" t="s">
        <v>73</v>
      </c>
      <c r="AE991" s="454"/>
      <c r="AF991" s="454"/>
      <c r="AG991" s="454"/>
      <c r="AH991" s="454"/>
      <c r="AI991" s="454"/>
      <c r="AJ991" s="114">
        <v>98</v>
      </c>
      <c r="AK991" s="435">
        <v>43887</v>
      </c>
      <c r="AL991" s="114">
        <v>181</v>
      </c>
      <c r="AM991" s="114">
        <v>105</v>
      </c>
      <c r="AN991" s="442" t="str">
        <f>CHOOSE(MATCH(AM:AM,{0,1,100,800000000}),"VACIO","100 y -","100 y +","")</f>
        <v>100 y +</v>
      </c>
      <c r="AO991" s="114">
        <v>39</v>
      </c>
      <c r="AP991" s="114">
        <v>177</v>
      </c>
      <c r="AQ991" s="114"/>
      <c r="AR991" s="442" t="str">
        <f>CHOOSE(MATCH(AQ:AQ,{0,1,7,8,9,12,30}),"VACIO","7 y -","7-8","8-9","9-12","12 y +","")</f>
        <v>VACIO</v>
      </c>
      <c r="AS991" s="114">
        <v>3.7</v>
      </c>
      <c r="AT991" s="442" t="str">
        <f>CHOOSE(MATCH(AS:AS,{0,0.1,30,80000000}),"VACIO","30 y -","30 y +")</f>
        <v>30 y -</v>
      </c>
      <c r="AU991" s="114">
        <v>1</v>
      </c>
      <c r="AV991" s="114">
        <v>4.7</v>
      </c>
      <c r="AW991" s="442" t="str">
        <f>CHOOSE(MATCH(AV:AV,{0,0.1,30,80000000}),"VACIO","30 y -","30 y +")</f>
        <v>30 y -</v>
      </c>
      <c r="AX991" s="114">
        <v>8.1</v>
      </c>
      <c r="AY991" s="442" t="str">
        <f ca="1">CHOOSE(MATCH(AX:AX,{0;1;15;30;45;60;80000000}),"VACIO","15 y -","15-29","30-44","45-59","60 y +","")</f>
        <v>15 y -</v>
      </c>
      <c r="AZ991" s="114" t="s">
        <v>155</v>
      </c>
      <c r="BA991" s="114"/>
      <c r="BB991" s="441" t="str">
        <f ca="1" t="shared" si="98"/>
        <v>No Vigente</v>
      </c>
      <c r="BC991" s="114"/>
      <c r="BD991" s="435">
        <v>43900</v>
      </c>
      <c r="BE991" s="435">
        <v>44013</v>
      </c>
      <c r="BF991" s="251" t="str">
        <f ca="1" t="shared" si="100"/>
        <v>activo</v>
      </c>
      <c r="BG991" s="48"/>
    </row>
    <row r="992" s="27" customFormat="1" spans="1:59">
      <c r="A992" s="434" t="s">
        <v>2491</v>
      </c>
      <c r="B992" s="114" t="s">
        <v>2492</v>
      </c>
      <c r="C992" s="114">
        <v>6632</v>
      </c>
      <c r="D992" s="435">
        <v>27777</v>
      </c>
      <c r="E992" s="468">
        <f ca="1" t="shared" si="99"/>
        <v>43990</v>
      </c>
      <c r="F992" s="440">
        <f ca="1" t="shared" si="97"/>
        <v>16213</v>
      </c>
      <c r="G992" s="441">
        <f ca="1" t="shared" si="101"/>
        <v>44</v>
      </c>
      <c r="H992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992" s="443">
        <v>2</v>
      </c>
      <c r="J992" s="435">
        <v>42412</v>
      </c>
      <c r="K992" s="114" t="s">
        <v>59</v>
      </c>
      <c r="L992" s="94" t="s">
        <v>70</v>
      </c>
      <c r="M992" s="114" t="s">
        <v>228</v>
      </c>
      <c r="N992" s="114"/>
      <c r="O992" s="114"/>
      <c r="P992" s="7" t="s">
        <v>63</v>
      </c>
      <c r="Q992" s="7" t="s">
        <v>63</v>
      </c>
      <c r="R992" s="114">
        <v>82</v>
      </c>
      <c r="S992" s="114">
        <v>85</v>
      </c>
      <c r="T992" s="443" t="s">
        <v>64</v>
      </c>
      <c r="U992" s="114">
        <v>136</v>
      </c>
      <c r="V992" s="442" t="str">
        <f>CHOOSE(MATCH(U:U,{0,1,140,150,160,800000000}),"VACIO","140 y -","140-150","150-160","&gt;160","")</f>
        <v>140 y -</v>
      </c>
      <c r="W992" s="114">
        <v>86</v>
      </c>
      <c r="X992" s="442" t="str">
        <f>CHOOSE(MATCH(W:W,{0,1,90,120,800000000}),"VACIO","90 y -","90-120","&gt;120","")</f>
        <v>90 y -</v>
      </c>
      <c r="Y992" s="114" t="s">
        <v>63</v>
      </c>
      <c r="Z992" s="114" t="s">
        <v>65</v>
      </c>
      <c r="AA992" s="114" t="s">
        <v>65</v>
      </c>
      <c r="AB992" s="114" t="s">
        <v>63</v>
      </c>
      <c r="AC992" s="114" t="s">
        <v>72</v>
      </c>
      <c r="AD992" s="114" t="s">
        <v>73</v>
      </c>
      <c r="AE992" s="452">
        <v>43630</v>
      </c>
      <c r="AF992" s="453" t="s">
        <v>74</v>
      </c>
      <c r="AG992" s="453"/>
      <c r="AH992" s="454"/>
      <c r="AI992" s="454"/>
      <c r="AJ992" s="114">
        <v>152</v>
      </c>
      <c r="AK992" s="435">
        <v>43438</v>
      </c>
      <c r="AL992" s="114">
        <v>180</v>
      </c>
      <c r="AM992" s="114">
        <v>101</v>
      </c>
      <c r="AN992" s="442" t="str">
        <f>CHOOSE(MATCH(AM:AM,{0;1;100;800000000}),"VACIO","100 y -","100 y +","")</f>
        <v>100 y +</v>
      </c>
      <c r="AO992" s="114">
        <v>37</v>
      </c>
      <c r="AP992" s="114">
        <v>211</v>
      </c>
      <c r="AQ992" s="114">
        <v>6.7</v>
      </c>
      <c r="AR992" s="442" t="str">
        <f>CHOOSE(MATCH(AQ:AQ,{0,1,7,8,9,12,30}),"VACIO","7 y -","7-8","8-9","9-12","12 y +","")</f>
        <v>7 y -</v>
      </c>
      <c r="AS992" s="114">
        <v>107</v>
      </c>
      <c r="AT992" s="442" t="str">
        <f>CHOOSE(MATCH(AS:AS,{0;0.1;30;80000000}),"VACIO","30 y -","30 y +")</f>
        <v>30 y +</v>
      </c>
      <c r="AU992" s="114">
        <v>0.8</v>
      </c>
      <c r="AV992" s="114">
        <v>63.2</v>
      </c>
      <c r="AW992" s="442" t="str">
        <f>CHOOSE(MATCH(AV:AV,{0,0.1,30,80000000}),"VACIO","30 y -","30 y +")</f>
        <v>30 y +</v>
      </c>
      <c r="AX992" s="114">
        <v>90</v>
      </c>
      <c r="AY992" s="442" t="str">
        <f ca="1">CHOOSE(MATCH(AX:AX,{0;1;15;30;45;60;80000000}),"VACIO","15 y -","15-29","30-44","45-59","60 y +","")</f>
        <v>60 y +</v>
      </c>
      <c r="AZ992" s="114" t="s">
        <v>76</v>
      </c>
      <c r="BA992" s="435">
        <v>42963</v>
      </c>
      <c r="BB992" s="441" t="str">
        <f ca="1" t="shared" si="98"/>
        <v>No Vigente</v>
      </c>
      <c r="BC992" s="114" t="s">
        <v>77</v>
      </c>
      <c r="BD992" s="435">
        <v>43691</v>
      </c>
      <c r="BE992" s="435">
        <v>43862</v>
      </c>
      <c r="BF992" s="251" t="str">
        <f ca="1" t="shared" si="100"/>
        <v>activo</v>
      </c>
      <c r="BG992" s="48"/>
    </row>
    <row r="993" s="27" customFormat="1" spans="1:59">
      <c r="A993" s="434" t="s">
        <v>2493</v>
      </c>
      <c r="B993" s="114" t="s">
        <v>2494</v>
      </c>
      <c r="C993" s="114">
        <v>1069</v>
      </c>
      <c r="D993" s="435">
        <v>25526</v>
      </c>
      <c r="E993" s="479">
        <f ca="1" t="shared" si="99"/>
        <v>43990</v>
      </c>
      <c r="F993" s="440">
        <f ca="1" t="shared" si="97"/>
        <v>18464</v>
      </c>
      <c r="G993" s="441">
        <f ca="1" t="shared" si="101"/>
        <v>50</v>
      </c>
      <c r="H993" s="44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993" s="443">
        <v>2</v>
      </c>
      <c r="J993" s="435">
        <v>40758</v>
      </c>
      <c r="K993" s="114" t="s">
        <v>59</v>
      </c>
      <c r="L993" s="94" t="s">
        <v>60</v>
      </c>
      <c r="M993" s="114"/>
      <c r="N993" s="114"/>
      <c r="O993" s="114"/>
      <c r="P993" s="7" t="s">
        <v>63</v>
      </c>
      <c r="Q993" s="7" t="s">
        <v>63</v>
      </c>
      <c r="R993" s="114">
        <v>68</v>
      </c>
      <c r="S993" s="114">
        <v>66</v>
      </c>
      <c r="T993" s="443" t="s">
        <v>85</v>
      </c>
      <c r="U993" s="114">
        <v>130</v>
      </c>
      <c r="V993" s="442" t="str">
        <f>CHOOSE(MATCH(U:U,{0,1,140,150,160,800000000}),"VACIO","140 y -","140-150","150-160","&gt;160","")</f>
        <v>140 y -</v>
      </c>
      <c r="W993" s="114">
        <v>80</v>
      </c>
      <c r="X993" s="442" t="str">
        <f>CHOOSE(MATCH(W:W,{0,1,90,120,800000000}),"VACIO","90 y -","90-120","&gt;120","")</f>
        <v>90 y -</v>
      </c>
      <c r="Y993" s="114" t="s">
        <v>63</v>
      </c>
      <c r="Z993" s="114" t="s">
        <v>65</v>
      </c>
      <c r="AA993" s="114" t="s">
        <v>63</v>
      </c>
      <c r="AB993" s="114" t="s">
        <v>63</v>
      </c>
      <c r="AC993" s="114" t="s">
        <v>72</v>
      </c>
      <c r="AD993" s="114" t="s">
        <v>74</v>
      </c>
      <c r="AE993" s="454"/>
      <c r="AF993" s="454"/>
      <c r="AG993" s="454"/>
      <c r="AH993" s="454"/>
      <c r="AI993" s="454"/>
      <c r="AJ993" s="114">
        <v>93</v>
      </c>
      <c r="AK993" s="435">
        <v>42335</v>
      </c>
      <c r="AL993" s="114">
        <v>177</v>
      </c>
      <c r="AM993" s="114">
        <v>109</v>
      </c>
      <c r="AN993" s="442" t="str">
        <f>CHOOSE(MATCH(AM:AM,{0,1,100,800000000}),"VACIO","100 y -","100 y +","")</f>
        <v>100 y +</v>
      </c>
      <c r="AO993" s="114">
        <v>49</v>
      </c>
      <c r="AP993" s="114">
        <v>95</v>
      </c>
      <c r="AQ993" s="114"/>
      <c r="AR993" s="442" t="str">
        <f>CHOOSE(MATCH(AQ:AQ,{0;1;7;8;9;12;30}),"VACIO","7 y -","7-8","8-9","9-12","12 y +","")</f>
        <v>VACIO</v>
      </c>
      <c r="AS993" s="114"/>
      <c r="AT993" s="442" t="str">
        <f>CHOOSE(MATCH(AS:AS,{0,0.1,30,80000000}),"VACIO","30 y -","30 y +")</f>
        <v>VACIO</v>
      </c>
      <c r="AU993" s="114">
        <v>0.6</v>
      </c>
      <c r="AV993" s="114"/>
      <c r="AW993" s="442" t="str">
        <f>CHOOSE(MATCH(AV:AV,{0,0.1,30,80000000}),"VACIO","30 y -","30 y +")</f>
        <v>VACIO</v>
      </c>
      <c r="AX993" s="114">
        <v>144</v>
      </c>
      <c r="AY993" s="442" t="str">
        <f ca="1">CHOOSE(MATCH(AX:AX,{0,1,15,30,45,60,80000000}),"VACIO","15 y -","15-29","30-44","45-59","60 y +","")</f>
        <v>60 y +</v>
      </c>
      <c r="AZ993" s="114" t="s">
        <v>76</v>
      </c>
      <c r="BA993" s="114"/>
      <c r="BB993" s="441" t="str">
        <f ca="1" t="shared" si="98"/>
        <v>No Vigente</v>
      </c>
      <c r="BC993" s="114"/>
      <c r="BD993" s="435">
        <v>43549</v>
      </c>
      <c r="BE993" s="435">
        <v>44105</v>
      </c>
      <c r="BF993" s="251" t="str">
        <f ca="1" t="shared" si="100"/>
        <v>activo</v>
      </c>
      <c r="BG993" s="48"/>
    </row>
    <row r="994" s="27" customFormat="1" spans="1:59">
      <c r="A994" s="434" t="s">
        <v>2495</v>
      </c>
      <c r="B994" s="114" t="s">
        <v>2496</v>
      </c>
      <c r="C994" s="114">
        <v>1178</v>
      </c>
      <c r="D994" s="435">
        <v>19212</v>
      </c>
      <c r="E994" s="468">
        <f ca="1" t="shared" si="99"/>
        <v>43990</v>
      </c>
      <c r="F994" s="440">
        <f ca="1" t="shared" si="97"/>
        <v>24778</v>
      </c>
      <c r="G994" s="441">
        <f ca="1" t="shared" si="101"/>
        <v>67</v>
      </c>
      <c r="H994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94" s="443">
        <v>2</v>
      </c>
      <c r="J994" s="435">
        <v>25514</v>
      </c>
      <c r="K994" s="114" t="s">
        <v>59</v>
      </c>
      <c r="L994" s="94" t="s">
        <v>102</v>
      </c>
      <c r="M994" s="114" t="s">
        <v>1853</v>
      </c>
      <c r="N994" s="114" t="s">
        <v>62</v>
      </c>
      <c r="O994" s="114" t="s">
        <v>62</v>
      </c>
      <c r="P994" s="7" t="s">
        <v>63</v>
      </c>
      <c r="Q994" s="7" t="s">
        <v>63</v>
      </c>
      <c r="R994" s="114">
        <v>85.5</v>
      </c>
      <c r="S994" s="114">
        <v>86</v>
      </c>
      <c r="T994" s="443" t="s">
        <v>64</v>
      </c>
      <c r="U994" s="114">
        <v>140</v>
      </c>
      <c r="V994" s="442" t="str">
        <f>CHOOSE(MATCH(U:U,{0;1;140;150;160;800000000}),"VACIO","140 y -","140-150","150-160","&gt;160","")</f>
        <v>140-150</v>
      </c>
      <c r="W994" s="114">
        <v>80</v>
      </c>
      <c r="X994" s="442" t="str">
        <f>CHOOSE(MATCH(W:W,{0,1,90,120,800000000}),"VACIO","90 y -","90-120","&gt;120","")</f>
        <v>90 y -</v>
      </c>
      <c r="Y994" s="114" t="s">
        <v>63</v>
      </c>
      <c r="Z994" s="114" t="s">
        <v>65</v>
      </c>
      <c r="AA994" s="114" t="s">
        <v>65</v>
      </c>
      <c r="AB994" s="114" t="s">
        <v>63</v>
      </c>
      <c r="AC994" s="114" t="s">
        <v>72</v>
      </c>
      <c r="AD994" s="114" t="s">
        <v>73</v>
      </c>
      <c r="AE994" s="452">
        <v>43811</v>
      </c>
      <c r="AF994" s="453" t="s">
        <v>333</v>
      </c>
      <c r="AG994" s="453"/>
      <c r="AH994" s="453" t="s">
        <v>2322</v>
      </c>
      <c r="AI994" s="452">
        <v>43489</v>
      </c>
      <c r="AJ994" s="114">
        <v>192</v>
      </c>
      <c r="AK994" s="435">
        <v>43714</v>
      </c>
      <c r="AL994" s="114">
        <v>100</v>
      </c>
      <c r="AM994" s="114">
        <v>80</v>
      </c>
      <c r="AN994" s="442" t="str">
        <f>CHOOSE(MATCH(AM:AM,{0,1,100,800000000}),"VACIO","100 y -","100 y +","")</f>
        <v>100 y -</v>
      </c>
      <c r="AO994" s="114">
        <v>46</v>
      </c>
      <c r="AP994" s="114">
        <v>174</v>
      </c>
      <c r="AQ994" s="114">
        <v>8.6</v>
      </c>
      <c r="AR994" s="442" t="str">
        <f>CHOOSE(MATCH(AQ:AQ,{0,1,7,8,9,12,30}),"VACIO","7 y -","7-8","8-9","9-12","12 y +","")</f>
        <v>8-9</v>
      </c>
      <c r="AS994" s="114">
        <v>1</v>
      </c>
      <c r="AT994" s="442" t="str">
        <f>CHOOSE(MATCH(AS:AS,{0,0.1,30,80000000}),"VACIO","30 y -","30 y +")</f>
        <v>30 y -</v>
      </c>
      <c r="AU994" s="114">
        <v>0.7</v>
      </c>
      <c r="AV994" s="114">
        <v>41</v>
      </c>
      <c r="AW994" s="442" t="str">
        <f>CHOOSE(MATCH(AV:AV,{0,0.1,30,80000000}),"VACIO","30 y -","30 y +")</f>
        <v>30 y +</v>
      </c>
      <c r="AX994" s="114">
        <v>88</v>
      </c>
      <c r="AY994" s="442" t="str">
        <f ca="1">CHOOSE(MATCH(AX:AX,{0;1;15;30;45;60;80000000}),"VACIO","15 y -","15-29","30-44","45-59","60 y +","")</f>
        <v>60 y +</v>
      </c>
      <c r="AZ994" s="114"/>
      <c r="BA994" s="435"/>
      <c r="BB994" s="441" t="str">
        <f ca="1" t="shared" si="98"/>
        <v>No Vigente</v>
      </c>
      <c r="BC994" s="114"/>
      <c r="BD994" s="435">
        <v>43861</v>
      </c>
      <c r="BE994" s="435">
        <v>44013</v>
      </c>
      <c r="BF994" s="251" t="str">
        <f ca="1" t="shared" si="100"/>
        <v>activo</v>
      </c>
      <c r="BG994" s="48"/>
    </row>
    <row r="995" s="27" customFormat="1" spans="1:59">
      <c r="A995" s="434" t="s">
        <v>2497</v>
      </c>
      <c r="B995" s="114" t="s">
        <v>2498</v>
      </c>
      <c r="C995" s="114">
        <v>1787</v>
      </c>
      <c r="D995" s="435">
        <v>11438</v>
      </c>
      <c r="E995" s="467">
        <f ca="1" t="shared" si="99"/>
        <v>43990</v>
      </c>
      <c r="F995" s="440">
        <f ca="1" t="shared" si="97"/>
        <v>32552</v>
      </c>
      <c r="G995" s="441">
        <f ca="1" t="shared" si="101"/>
        <v>89</v>
      </c>
      <c r="H995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95" s="443">
        <v>2</v>
      </c>
      <c r="J995" s="435">
        <v>43355</v>
      </c>
      <c r="K995" s="114" t="s">
        <v>59</v>
      </c>
      <c r="L995" s="94" t="s">
        <v>102</v>
      </c>
      <c r="M995" s="114" t="s">
        <v>2499</v>
      </c>
      <c r="N995" s="114" t="s">
        <v>62</v>
      </c>
      <c r="O995" s="114" t="s">
        <v>62</v>
      </c>
      <c r="P995" s="7" t="s">
        <v>63</v>
      </c>
      <c r="Q995" s="7" t="s">
        <v>63</v>
      </c>
      <c r="R995" s="114">
        <v>48</v>
      </c>
      <c r="S995" s="114">
        <v>43</v>
      </c>
      <c r="T995" s="443" t="s">
        <v>76</v>
      </c>
      <c r="U995" s="114">
        <v>142</v>
      </c>
      <c r="V995" s="442" t="str">
        <f>CHOOSE(MATCH(U:U,{0;1;140;150;160;800000000}),"VACIO","140 y -","140-150","150-160","&gt;160","")</f>
        <v>140-150</v>
      </c>
      <c r="W995" s="114">
        <v>64</v>
      </c>
      <c r="X995" s="442" t="str">
        <f>CHOOSE(MATCH(W:W,{0,1,90,120,800000000}),"VACIO","90 y -","90-120","&gt;120","")</f>
        <v>90 y -</v>
      </c>
      <c r="Y995" s="114" t="s">
        <v>63</v>
      </c>
      <c r="Z995" s="114" t="s">
        <v>65</v>
      </c>
      <c r="AA995" s="114" t="s">
        <v>65</v>
      </c>
      <c r="AB995" s="114" t="s">
        <v>63</v>
      </c>
      <c r="AC995" s="114" t="s">
        <v>72</v>
      </c>
      <c r="AD995" s="114" t="s">
        <v>73</v>
      </c>
      <c r="AE995" s="452">
        <v>43426</v>
      </c>
      <c r="AF995" s="453" t="s">
        <v>333</v>
      </c>
      <c r="AG995" s="453"/>
      <c r="AH995" s="453" t="s">
        <v>2322</v>
      </c>
      <c r="AI995" s="452">
        <v>43594</v>
      </c>
      <c r="AJ995" s="114">
        <v>111</v>
      </c>
      <c r="AK995" s="435">
        <v>43441</v>
      </c>
      <c r="AL995" s="114">
        <v>246</v>
      </c>
      <c r="AM995" s="114">
        <v>130</v>
      </c>
      <c r="AN995" s="442" t="str">
        <f>CHOOSE(MATCH(AM:AM,{0,1,100,800000000}),"VACIO","100 y -","100 y +","")</f>
        <v>100 y +</v>
      </c>
      <c r="AO995" s="114">
        <v>100</v>
      </c>
      <c r="AP995" s="114">
        <v>80</v>
      </c>
      <c r="AQ995" s="114">
        <v>11.2</v>
      </c>
      <c r="AR995" s="442" t="str">
        <f>CHOOSE(MATCH(AQ:AQ,{0,1,7,8,9,12,30}),"VACIO","7 y -","7-8","8-9","9-12","12 y +","")</f>
        <v>9-12</v>
      </c>
      <c r="AS995" s="114">
        <v>45.5</v>
      </c>
      <c r="AT995" s="442" t="str">
        <f>CHOOSE(MATCH(AS:AS,{0,0.1,30,80000000}),"VACIO","30 y -","30 y +")</f>
        <v>30 y +</v>
      </c>
      <c r="AU995" s="114">
        <v>1.1</v>
      </c>
      <c r="AV995" s="114"/>
      <c r="AW995" s="442" t="str">
        <f>CHOOSE(MATCH(AV:AV,{0,0.1,30,80000000}),"VACIO","30 y -","30 y +")</f>
        <v>VACIO</v>
      </c>
      <c r="AX995" s="114">
        <v>45.5</v>
      </c>
      <c r="AY995" s="442" t="str">
        <f ca="1">CHOOSE(MATCH(AX:AX,{0,1,15,30,45,60,80000000}),"VACIO","15 y -","15-29","30-44","45-59","60 y +","")</f>
        <v>45-59</v>
      </c>
      <c r="AZ995" s="114"/>
      <c r="BA995" s="114"/>
      <c r="BB995" s="441" t="str">
        <f ca="1" t="shared" si="98"/>
        <v>No Vigente</v>
      </c>
      <c r="BC995" s="114"/>
      <c r="BD995" s="435">
        <v>43469</v>
      </c>
      <c r="BE995" s="435">
        <v>43983</v>
      </c>
      <c r="BF995" s="251" t="str">
        <f ca="1" t="shared" si="100"/>
        <v>activo</v>
      </c>
      <c r="BG995" s="48"/>
    </row>
    <row r="996" s="27" customFormat="1" spans="1:59">
      <c r="A996" s="434" t="s">
        <v>2500</v>
      </c>
      <c r="B996" s="114" t="s">
        <v>2501</v>
      </c>
      <c r="C996" s="114">
        <v>6236</v>
      </c>
      <c r="D996" s="435">
        <v>19547</v>
      </c>
      <c r="E996" s="468">
        <f ca="1" t="shared" si="99"/>
        <v>43990</v>
      </c>
      <c r="F996" s="440">
        <f ca="1" t="shared" ref="F996:F1059" si="102">DATEDIF(D:D,TODAY(),"d")</f>
        <v>24443</v>
      </c>
      <c r="G996" s="441">
        <f ca="1" t="shared" si="101"/>
        <v>66</v>
      </c>
      <c r="H996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996" s="443">
        <v>2</v>
      </c>
      <c r="J996" s="435">
        <v>41491</v>
      </c>
      <c r="K996" s="114" t="s">
        <v>59</v>
      </c>
      <c r="L996" s="94" t="s">
        <v>102</v>
      </c>
      <c r="M996" s="114"/>
      <c r="N996" s="114"/>
      <c r="O996" s="114"/>
      <c r="P996" s="7" t="s">
        <v>63</v>
      </c>
      <c r="Q996" s="7" t="s">
        <v>65</v>
      </c>
      <c r="R996" s="114">
        <v>81.5</v>
      </c>
      <c r="S996" s="114">
        <v>83</v>
      </c>
      <c r="T996" s="443" t="s">
        <v>64</v>
      </c>
      <c r="U996" s="114">
        <v>142</v>
      </c>
      <c r="V996" s="442" t="str">
        <f>CHOOSE(MATCH(U:U,{0,1,140,150,160,800000000}),"VACIO","140 y -","140-150","150-160","&gt;160","")</f>
        <v>140-150</v>
      </c>
      <c r="W996" s="114">
        <v>80</v>
      </c>
      <c r="X996" s="442" t="str">
        <f>CHOOSE(MATCH(W:W,{0,1,90,120,800000000}),"VACIO","90 y -","90-120","&gt;120","")</f>
        <v>90 y -</v>
      </c>
      <c r="Y996" s="114" t="s">
        <v>63</v>
      </c>
      <c r="Z996" s="114" t="s">
        <v>65</v>
      </c>
      <c r="AA996" s="114" t="s">
        <v>65</v>
      </c>
      <c r="AB996" s="114" t="s">
        <v>65</v>
      </c>
      <c r="AC996" s="114" t="s">
        <v>66</v>
      </c>
      <c r="AD996" s="114" t="s">
        <v>73</v>
      </c>
      <c r="AE996" s="452">
        <v>43816</v>
      </c>
      <c r="AF996" s="453" t="s">
        <v>74</v>
      </c>
      <c r="AG996" s="453"/>
      <c r="AH996" s="454"/>
      <c r="AI996" s="454"/>
      <c r="AJ996" s="114">
        <v>106</v>
      </c>
      <c r="AK996" s="435">
        <v>43234</v>
      </c>
      <c r="AL996" s="114">
        <v>140</v>
      </c>
      <c r="AM996" s="114">
        <v>75</v>
      </c>
      <c r="AN996" s="442" t="str">
        <f>CHOOSE(MATCH(AM:AM,{0,1,100,800000000}),"VACIO","100 y -","100 y +","")</f>
        <v>100 y -</v>
      </c>
      <c r="AO996" s="114">
        <v>40</v>
      </c>
      <c r="AP996" s="114">
        <v>125</v>
      </c>
      <c r="AQ996" s="114">
        <v>6.3</v>
      </c>
      <c r="AR996" s="442" t="str">
        <f>CHOOSE(MATCH(AQ:AQ,{0,1,7,8,9,12,30}),"VACIO","7 y -","7-8","8-9","9-12","12 y +","")</f>
        <v>7 y -</v>
      </c>
      <c r="AS996" s="114"/>
      <c r="AT996" s="442" t="str">
        <f>CHOOSE(MATCH(AS:AS,{0,0.1,30,80000000}),"VACIO","30 y -","30 y +")</f>
        <v>VACIO</v>
      </c>
      <c r="AU996" s="114">
        <v>0.7</v>
      </c>
      <c r="AV996" s="114"/>
      <c r="AW996" s="442" t="str">
        <f>CHOOSE(MATCH(AV:AV,{0,0.1,30,80000000}),"VACIO","30 y -","30 y +")</f>
        <v>VACIO</v>
      </c>
      <c r="AX996" s="114">
        <v>91.6</v>
      </c>
      <c r="AY996" s="442" t="str">
        <f ca="1">CHOOSE(MATCH(AX:AX,{0;1;15;30;45;60;80000000}),"VACIO","15 y -","15-29","30-44","45-59","60 y +","")</f>
        <v>60 y +</v>
      </c>
      <c r="AZ996" s="114"/>
      <c r="BA996" s="435">
        <v>42908</v>
      </c>
      <c r="BB996" s="441" t="str">
        <f ca="1" t="shared" si="98"/>
        <v>No Vigente</v>
      </c>
      <c r="BC996" s="114" t="s">
        <v>77</v>
      </c>
      <c r="BD996" s="435">
        <v>43234</v>
      </c>
      <c r="BE996" s="435">
        <v>43831</v>
      </c>
      <c r="BF996" s="251" t="str">
        <f ca="1" t="shared" si="100"/>
        <v>activo</v>
      </c>
      <c r="BG996" s="48"/>
    </row>
    <row r="997" s="27" customFormat="1" spans="1:59">
      <c r="A997" s="434" t="s">
        <v>2502</v>
      </c>
      <c r="B997" s="114" t="s">
        <v>2503</v>
      </c>
      <c r="C997" s="114">
        <v>886</v>
      </c>
      <c r="D997" s="435">
        <v>19460</v>
      </c>
      <c r="E997" s="439">
        <f ca="1" t="shared" si="99"/>
        <v>43990</v>
      </c>
      <c r="F997" s="440">
        <f ca="1" t="shared" si="102"/>
        <v>24530</v>
      </c>
      <c r="G997" s="441">
        <f ca="1" t="shared" si="101"/>
        <v>67</v>
      </c>
      <c r="H99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997" s="443">
        <v>2</v>
      </c>
      <c r="J997" s="435">
        <v>38191</v>
      </c>
      <c r="K997" s="114" t="s">
        <v>59</v>
      </c>
      <c r="L997" s="94" t="s">
        <v>60</v>
      </c>
      <c r="M997" s="114" t="s">
        <v>1853</v>
      </c>
      <c r="N997" s="114" t="s">
        <v>62</v>
      </c>
      <c r="O997" s="114" t="s">
        <v>62</v>
      </c>
      <c r="P997" s="7" t="s">
        <v>63</v>
      </c>
      <c r="Q997" s="7" t="s">
        <v>63</v>
      </c>
      <c r="R997" s="114">
        <v>70</v>
      </c>
      <c r="S997" s="114">
        <v>56</v>
      </c>
      <c r="T997" s="443" t="s">
        <v>76</v>
      </c>
      <c r="U997" s="114">
        <v>136</v>
      </c>
      <c r="V997" s="442" t="str">
        <f>CHOOSE(MATCH(U:U,{0,1,140,150,160,800000000}),"VACIO","140 y -","140-150","150-160","&gt;160","")</f>
        <v>140 y -</v>
      </c>
      <c r="W997" s="114">
        <v>84</v>
      </c>
      <c r="X997" s="442" t="str">
        <f>CHOOSE(MATCH(W:W,{0,1,90,120,800000000}),"VACIO","90 y -","90-120","&gt;120","")</f>
        <v>90 y -</v>
      </c>
      <c r="Y997" s="114" t="s">
        <v>63</v>
      </c>
      <c r="Z997" s="114" t="s">
        <v>65</v>
      </c>
      <c r="AA997" s="114" t="s">
        <v>65</v>
      </c>
      <c r="AB997" s="114" t="s">
        <v>63</v>
      </c>
      <c r="AC997" s="114" t="s">
        <v>72</v>
      </c>
      <c r="AD997" s="114" t="s">
        <v>73</v>
      </c>
      <c r="AE997" s="452">
        <v>43742</v>
      </c>
      <c r="AF997" s="453" t="s">
        <v>74</v>
      </c>
      <c r="AG997" s="453"/>
      <c r="AH997" s="453" t="s">
        <v>2457</v>
      </c>
      <c r="AI997" s="452">
        <v>43400</v>
      </c>
      <c r="AJ997" s="114">
        <v>74</v>
      </c>
      <c r="AK997" s="435">
        <v>43837</v>
      </c>
      <c r="AL997" s="114">
        <v>234</v>
      </c>
      <c r="AM997" s="114">
        <v>149</v>
      </c>
      <c r="AN997" s="442" t="str">
        <f>CHOOSE(MATCH(AM:AM,{0;1;100;800000000}),"VACIO","100 y -","100 y +","")</f>
        <v>100 y +</v>
      </c>
      <c r="AO997" s="114">
        <v>72</v>
      </c>
      <c r="AP997" s="114">
        <v>61</v>
      </c>
      <c r="AQ997" s="114">
        <v>5.6</v>
      </c>
      <c r="AR997" s="442" t="str">
        <f>CHOOSE(MATCH(AQ:AQ,{0,1,7,8,9,12,30}),"VACIO","7 y -","7-8","8-9","9-12","12 y +","")</f>
        <v>7 y -</v>
      </c>
      <c r="AS997" s="114">
        <v>1.3</v>
      </c>
      <c r="AT997" s="442" t="str">
        <f>CHOOSE(MATCH(AS:AS,{0,0.1,30,80000000}),"VACIO","30 y -","30 y +")</f>
        <v>30 y -</v>
      </c>
      <c r="AU997" s="114">
        <v>0.6</v>
      </c>
      <c r="AV997" s="114">
        <v>3.72</v>
      </c>
      <c r="AW997" s="442" t="str">
        <f>CHOOSE(MATCH(AV:AV,{0,0.1,30,80000000}),"VACIO","30 y -","30 y +")</f>
        <v>30 y -</v>
      </c>
      <c r="AX997" s="114">
        <v>94</v>
      </c>
      <c r="AY997" s="442" t="str">
        <f ca="1">CHOOSE(MATCH(AX:AX,{0,1,15,30,45,60,80000000}),"VACIO","15 y -","15-29","30-44","45-59","60 y +","")</f>
        <v>60 y +</v>
      </c>
      <c r="AZ997" s="114"/>
      <c r="BA997" s="435">
        <v>42935</v>
      </c>
      <c r="BB997" s="441" t="str">
        <f ca="1" t="shared" si="98"/>
        <v>No Vigente</v>
      </c>
      <c r="BC997" s="114" t="s">
        <v>77</v>
      </c>
      <c r="BD997" s="435">
        <v>43865</v>
      </c>
      <c r="BE997" s="435">
        <v>44044</v>
      </c>
      <c r="BF997" s="251" t="str">
        <f ca="1" t="shared" si="100"/>
        <v>activo</v>
      </c>
      <c r="BG997" s="48"/>
    </row>
    <row r="998" s="27" customFormat="1" spans="1:59">
      <c r="A998" s="434" t="s">
        <v>2504</v>
      </c>
      <c r="B998" s="114" t="s">
        <v>2505</v>
      </c>
      <c r="C998" s="114">
        <v>4541</v>
      </c>
      <c r="D998" s="435">
        <v>14507</v>
      </c>
      <c r="E998" s="479">
        <f ca="1" t="shared" si="99"/>
        <v>43990</v>
      </c>
      <c r="F998" s="440">
        <f ca="1" t="shared" si="102"/>
        <v>29483</v>
      </c>
      <c r="G998" s="441">
        <f ca="1" t="shared" si="101"/>
        <v>80</v>
      </c>
      <c r="H998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98" s="443">
        <v>2</v>
      </c>
      <c r="J998" s="435">
        <v>42990</v>
      </c>
      <c r="K998" s="114" t="s">
        <v>59</v>
      </c>
      <c r="L998" s="94" t="s">
        <v>60</v>
      </c>
      <c r="M998" s="114" t="s">
        <v>1853</v>
      </c>
      <c r="N998" s="114" t="s">
        <v>62</v>
      </c>
      <c r="O998" s="114" t="s">
        <v>62</v>
      </c>
      <c r="P998" s="7" t="s">
        <v>63</v>
      </c>
      <c r="Q998" s="7" t="s">
        <v>63</v>
      </c>
      <c r="R998" s="114">
        <v>72.8</v>
      </c>
      <c r="S998" s="114">
        <v>71</v>
      </c>
      <c r="T998" s="443" t="s">
        <v>64</v>
      </c>
      <c r="U998" s="114">
        <v>130</v>
      </c>
      <c r="V998" s="442" t="str">
        <f>CHOOSE(MATCH(U:U,{0;1;140;150;160;800000000}),"VACIO","140 y -","140-150","150-160","&gt;160","")</f>
        <v>140 y -</v>
      </c>
      <c r="W998" s="114">
        <v>80</v>
      </c>
      <c r="X998" s="442" t="str">
        <f>CHOOSE(MATCH(W:W,{0,1,90,120,800000000}),"VACIO","90 y -","90-120","&gt;120","")</f>
        <v>90 y -</v>
      </c>
      <c r="Y998" s="114" t="s">
        <v>63</v>
      </c>
      <c r="Z998" s="114" t="s">
        <v>63</v>
      </c>
      <c r="AA998" s="114" t="s">
        <v>65</v>
      </c>
      <c r="AB998" s="114" t="s">
        <v>63</v>
      </c>
      <c r="AC998" s="114" t="s">
        <v>66</v>
      </c>
      <c r="AD998" s="114" t="s">
        <v>74</v>
      </c>
      <c r="AE998" s="454"/>
      <c r="AF998" s="454"/>
      <c r="AG998" s="454"/>
      <c r="AH998" s="454"/>
      <c r="AI998" s="454">
        <v>2015</v>
      </c>
      <c r="AJ998" s="114">
        <v>117</v>
      </c>
      <c r="AK998" s="435">
        <v>43124</v>
      </c>
      <c r="AL998" s="114">
        <v>287</v>
      </c>
      <c r="AM998" s="114">
        <v>211</v>
      </c>
      <c r="AN998" s="442" t="str">
        <f>CHOOSE(MATCH(AM:AM,{0,1,100,800000000}),"VACIO","100 y -","100 y +","")</f>
        <v>100 y +</v>
      </c>
      <c r="AO998" s="114">
        <v>48</v>
      </c>
      <c r="AP998" s="114">
        <v>158</v>
      </c>
      <c r="AQ998" s="114"/>
      <c r="AR998" s="442" t="str">
        <f>CHOOSE(MATCH(AQ:AQ,{0,1,7,8,9,12,30}),"VACIO","7 y -","7-8","8-9","9-12","12 y +","")</f>
        <v>VACIO</v>
      </c>
      <c r="AS998" s="114">
        <v>1</v>
      </c>
      <c r="AT998" s="442" t="str">
        <f>CHOOSE(MATCH(AS:AS,{0,0.1,30,80000000}),"VACIO","30 y -","30 y +")</f>
        <v>30 y -</v>
      </c>
      <c r="AU998" s="114">
        <v>0.8</v>
      </c>
      <c r="AV998" s="114"/>
      <c r="AW998" s="442" t="str">
        <f>CHOOSE(MATCH(AV:AV,{0,0.1,30,80000000}),"VACIO","30 y -","30 y +")</f>
        <v>VACIO</v>
      </c>
      <c r="AX998" s="114">
        <v>70</v>
      </c>
      <c r="AY998" s="442" t="str">
        <f ca="1">CHOOSE(MATCH(AX:AX,{0,1,15,30,45,60,80000000}),"VACIO","15 y -","15-29","30-44","45-59","60 y +","")</f>
        <v>60 y +</v>
      </c>
      <c r="AZ998" s="114"/>
      <c r="BA998" s="114"/>
      <c r="BB998" s="441" t="str">
        <f ca="1" t="shared" ref="BB998:BB1061" si="103">IF((E:E-BA:BA)&lt;365,"Vigente","No Vigente")</f>
        <v>No Vigente</v>
      </c>
      <c r="BC998" s="114"/>
      <c r="BD998" s="435">
        <v>43489</v>
      </c>
      <c r="BE998" s="435">
        <v>43831</v>
      </c>
      <c r="BF998" s="251" t="str">
        <f ca="1" t="shared" si="100"/>
        <v>activo</v>
      </c>
      <c r="BG998" s="48"/>
    </row>
    <row r="999" s="27" customFormat="1" spans="1:59">
      <c r="A999" s="434" t="s">
        <v>2506</v>
      </c>
      <c r="B999" s="114" t="s">
        <v>2507</v>
      </c>
      <c r="C999" s="114">
        <v>7470</v>
      </c>
      <c r="D999" s="435">
        <v>14289</v>
      </c>
      <c r="E999" s="439">
        <f ca="1" t="shared" si="99"/>
        <v>43990</v>
      </c>
      <c r="F999" s="440">
        <f ca="1" t="shared" si="102"/>
        <v>29701</v>
      </c>
      <c r="G999" s="441">
        <f ca="1" t="shared" si="101"/>
        <v>81</v>
      </c>
      <c r="H999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999" s="443">
        <v>2</v>
      </c>
      <c r="J999" s="435">
        <v>43657</v>
      </c>
      <c r="K999" s="114" t="s">
        <v>59</v>
      </c>
      <c r="L999" s="94" t="s">
        <v>60</v>
      </c>
      <c r="M999" s="114"/>
      <c r="N999" s="114" t="s">
        <v>62</v>
      </c>
      <c r="O999" s="114" t="s">
        <v>62</v>
      </c>
      <c r="P999" s="7" t="s">
        <v>63</v>
      </c>
      <c r="Q999" s="7" t="s">
        <v>63</v>
      </c>
      <c r="R999" s="114">
        <v>46</v>
      </c>
      <c r="S999" s="114"/>
      <c r="T999" s="443" t="s">
        <v>76</v>
      </c>
      <c r="U999" s="114">
        <v>132</v>
      </c>
      <c r="V999" s="442" t="str">
        <f>CHOOSE(MATCH(U:U,{0,1,140,150,160,800000000}),"VACIO","140 y -","140-150","150-160","&gt;160","")</f>
        <v>140 y -</v>
      </c>
      <c r="W999" s="114">
        <v>78</v>
      </c>
      <c r="X999" s="442" t="str">
        <f>CHOOSE(MATCH(W:W,{0,1,90,120,800000000}),"VACIO","90 y -","90-120","&gt;120","")</f>
        <v>90 y -</v>
      </c>
      <c r="Y999" s="114" t="s">
        <v>63</v>
      </c>
      <c r="Z999" s="114" t="s">
        <v>65</v>
      </c>
      <c r="AA999" s="114" t="s">
        <v>65</v>
      </c>
      <c r="AB999" s="114" t="s">
        <v>63</v>
      </c>
      <c r="AC999" s="114" t="s">
        <v>72</v>
      </c>
      <c r="AD999" s="114" t="s">
        <v>73</v>
      </c>
      <c r="AE999" s="452"/>
      <c r="AF999" s="454"/>
      <c r="AG999" s="454" t="s">
        <v>62</v>
      </c>
      <c r="AH999" s="454"/>
      <c r="AI999" s="454"/>
      <c r="AJ999" s="114">
        <v>93</v>
      </c>
      <c r="AK999" s="435">
        <v>43657</v>
      </c>
      <c r="AL999" s="114"/>
      <c r="AM999" s="114">
        <v>144</v>
      </c>
      <c r="AN999" s="442" t="str">
        <f>CHOOSE(MATCH(AM:AM,{0;1;100;800000000}),"VACIO","100 y -","100 y +","")</f>
        <v>100 y +</v>
      </c>
      <c r="AO999" s="114">
        <v>37</v>
      </c>
      <c r="AP999" s="114">
        <v>150</v>
      </c>
      <c r="AQ999" s="114"/>
      <c r="AR999" s="442" t="str">
        <f>CHOOSE(MATCH(AQ:AQ,{0,1,7,8,9,12,30}),"VACIO","7 y -","7-8","8-9","9-12","12 y +","")</f>
        <v>VACIO</v>
      </c>
      <c r="AS999" s="114"/>
      <c r="AT999" s="442" t="str">
        <f>CHOOSE(MATCH(AS:AS,{0,0.1,30,80000000}),"VACIO","30 y -","30 y +")</f>
        <v>VACIO</v>
      </c>
      <c r="AU999" s="114"/>
      <c r="AV999" s="114"/>
      <c r="AW999" s="442" t="str">
        <f>CHOOSE(MATCH(AV:AV,{0,0.1,30,80000000}),"VACIO","30 y -","30 y +")</f>
        <v>VACIO</v>
      </c>
      <c r="AX999" s="114"/>
      <c r="AY999" s="442" t="str">
        <f ca="1">CHOOSE(MATCH(AX:AX,{0,1,15,30,45,60,80000000}),"VACIO","15 y -","15-29","30-44","45-59","60 y +","")</f>
        <v>VACIO</v>
      </c>
      <c r="AZ999" s="114"/>
      <c r="BA999" s="114"/>
      <c r="BB999" s="441" t="str">
        <f ca="1" t="shared" si="103"/>
        <v>No Vigente</v>
      </c>
      <c r="BC999" s="114"/>
      <c r="BD999" s="435">
        <v>43657</v>
      </c>
      <c r="BE999" s="435">
        <v>43831</v>
      </c>
      <c r="BF999" s="251" t="str">
        <f ca="1" t="shared" si="100"/>
        <v>activo</v>
      </c>
      <c r="BG999" s="48"/>
    </row>
    <row r="1000" s="27" customFormat="1" spans="1:59">
      <c r="A1000" s="434" t="s">
        <v>2508</v>
      </c>
      <c r="B1000" s="114" t="s">
        <v>2509</v>
      </c>
      <c r="C1000" s="114">
        <v>1140</v>
      </c>
      <c r="D1000" s="435">
        <v>18255</v>
      </c>
      <c r="E1000" s="439">
        <f ca="1" t="shared" si="99"/>
        <v>43990</v>
      </c>
      <c r="F1000" s="440">
        <f ca="1" t="shared" si="102"/>
        <v>25735</v>
      </c>
      <c r="G1000" s="441">
        <f ca="1" t="shared" si="101"/>
        <v>70</v>
      </c>
      <c r="H1000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00" s="443">
        <v>2</v>
      </c>
      <c r="J1000" s="435">
        <v>36948</v>
      </c>
      <c r="K1000" s="114" t="s">
        <v>59</v>
      </c>
      <c r="L1000" s="94" t="s">
        <v>60</v>
      </c>
      <c r="M1000" s="114" t="s">
        <v>2510</v>
      </c>
      <c r="N1000" s="114" t="s">
        <v>62</v>
      </c>
      <c r="O1000" s="114" t="s">
        <v>62</v>
      </c>
      <c r="P1000" s="7" t="s">
        <v>63</v>
      </c>
      <c r="Q1000" s="7" t="s">
        <v>63</v>
      </c>
      <c r="R1000" s="114">
        <v>78</v>
      </c>
      <c r="S1000" s="114">
        <v>69</v>
      </c>
      <c r="T1000" s="443" t="s">
        <v>85</v>
      </c>
      <c r="U1000" s="114">
        <v>132</v>
      </c>
      <c r="V1000" s="442" t="str">
        <f>CHOOSE(MATCH(U:U,{0,1,140,150,160,800000000}),"VACIO","140 y -","140-150","150-160","&gt;160","")</f>
        <v>140 y -</v>
      </c>
      <c r="W1000" s="114">
        <v>60</v>
      </c>
      <c r="X1000" s="442" t="str">
        <f>CHOOSE(MATCH(W:W,{0,1,90,120,800000000}),"VACIO","90 y -","90-120","&gt;120","")</f>
        <v>90 y -</v>
      </c>
      <c r="Y1000" s="114" t="s">
        <v>63</v>
      </c>
      <c r="Z1000" s="114" t="s">
        <v>65</v>
      </c>
      <c r="AA1000" s="114" t="s">
        <v>63</v>
      </c>
      <c r="AB1000" s="114" t="s">
        <v>65</v>
      </c>
      <c r="AC1000" s="114" t="s">
        <v>72</v>
      </c>
      <c r="AD1000" s="114" t="s">
        <v>74</v>
      </c>
      <c r="AE1000" s="454"/>
      <c r="AF1000" s="454"/>
      <c r="AG1000" s="454"/>
      <c r="AH1000" s="453" t="s">
        <v>2269</v>
      </c>
      <c r="AI1000" s="455">
        <v>43475</v>
      </c>
      <c r="AJ1000" s="114">
        <v>100</v>
      </c>
      <c r="AK1000" s="435">
        <v>43816</v>
      </c>
      <c r="AL1000" s="114">
        <v>145</v>
      </c>
      <c r="AM1000" s="114">
        <v>72</v>
      </c>
      <c r="AN1000" s="442" t="str">
        <f>CHOOSE(MATCH(AM:AM,{0,1,100,800000000}),"VACIO","100 y -","100 y +","")</f>
        <v>100 y -</v>
      </c>
      <c r="AO1000" s="114">
        <v>52</v>
      </c>
      <c r="AP1000" s="114">
        <v>105</v>
      </c>
      <c r="AQ1000" s="114">
        <v>5.9</v>
      </c>
      <c r="AR1000" s="442" t="str">
        <f>CHOOSE(MATCH(AQ:AQ,{0,1,7,8,9,12,30}),"VACIO","7 y -","7-8","8-9","9-12","12 y +","")</f>
        <v>7 y -</v>
      </c>
      <c r="AS1000" s="114">
        <v>1</v>
      </c>
      <c r="AT1000" s="442" t="str">
        <f>CHOOSE(MATCH(AS:AS,{0,0.1,30,80000000}),"VACIO","30 y -","30 y +")</f>
        <v>30 y -</v>
      </c>
      <c r="AU1000" s="114">
        <v>0.9</v>
      </c>
      <c r="AV1000" s="114">
        <v>2.2</v>
      </c>
      <c r="AW1000" s="442" t="str">
        <f>CHOOSE(MATCH(AV:AV,{0,0.1,30,80000000}),"VACIO","30 y -","30 y +")</f>
        <v>30 y -</v>
      </c>
      <c r="AX1000" s="114">
        <v>64.7</v>
      </c>
      <c r="AY1000" s="442" t="str">
        <f ca="1">CHOOSE(MATCH(AX:AX,{0,1,15,30,45,60,80000000}),"VACIO","15 y -","15-29","30-44","45-59","60 y +","")</f>
        <v>60 y +</v>
      </c>
      <c r="AZ1000" s="114" t="s">
        <v>76</v>
      </c>
      <c r="BA1000" s="114"/>
      <c r="BB1000" s="441" t="str">
        <f ca="1" t="shared" si="103"/>
        <v>No Vigente</v>
      </c>
      <c r="BC1000" s="114"/>
      <c r="BD1000" s="435">
        <v>43887</v>
      </c>
      <c r="BE1000" s="435">
        <v>44075</v>
      </c>
      <c r="BF1000" s="251" t="str">
        <f ca="1" t="shared" si="100"/>
        <v>activo</v>
      </c>
      <c r="BG1000" s="48"/>
    </row>
    <row r="1001" s="27" customFormat="1" spans="1:59">
      <c r="A1001" s="434" t="s">
        <v>2511</v>
      </c>
      <c r="B1001" s="114" t="s">
        <v>2512</v>
      </c>
      <c r="C1001" s="114">
        <v>6284</v>
      </c>
      <c r="D1001" s="435">
        <v>19082</v>
      </c>
      <c r="E1001" s="467">
        <f ca="1" t="shared" ref="E1001:E1064" si="104">TODAY()</f>
        <v>43990</v>
      </c>
      <c r="F1001" s="440">
        <f ca="1" t="shared" si="102"/>
        <v>24908</v>
      </c>
      <c r="G1001" s="441">
        <f ca="1" t="shared" si="101"/>
        <v>68</v>
      </c>
      <c r="H1001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001" s="443">
        <v>2</v>
      </c>
      <c r="J1001" s="435">
        <v>41772</v>
      </c>
      <c r="K1001" s="114" t="s">
        <v>59</v>
      </c>
      <c r="L1001" s="94" t="s">
        <v>60</v>
      </c>
      <c r="M1001" s="114" t="s">
        <v>174</v>
      </c>
      <c r="N1001" s="114"/>
      <c r="O1001" s="114"/>
      <c r="P1001" s="7" t="s">
        <v>63</v>
      </c>
      <c r="Q1001" s="7" t="s">
        <v>63</v>
      </c>
      <c r="R1001" s="114">
        <v>67.5</v>
      </c>
      <c r="S1001" s="114">
        <v>68</v>
      </c>
      <c r="T1001" s="443" t="s">
        <v>85</v>
      </c>
      <c r="U1001" s="114">
        <v>138</v>
      </c>
      <c r="V1001" s="442" t="str">
        <f>CHOOSE(MATCH(U:U,{0,1,140,150,160,800000000}),"VACIO","140 y -","140-150","150-160","&gt;160","")</f>
        <v>140 y -</v>
      </c>
      <c r="W1001" s="114">
        <v>86</v>
      </c>
      <c r="X1001" s="442" t="str">
        <f>CHOOSE(MATCH(W:W,{0,1,90,120,800000000}),"VACIO","90 y -","90-120","&gt;120","")</f>
        <v>90 y -</v>
      </c>
      <c r="Y1001" s="114" t="s">
        <v>63</v>
      </c>
      <c r="Z1001" s="114" t="s">
        <v>65</v>
      </c>
      <c r="AA1001" s="114" t="s">
        <v>65</v>
      </c>
      <c r="AB1001" s="114" t="s">
        <v>65</v>
      </c>
      <c r="AC1001" s="114" t="s">
        <v>72</v>
      </c>
      <c r="AD1001" s="114" t="s">
        <v>67</v>
      </c>
      <c r="AE1001" s="454"/>
      <c r="AF1001" s="454"/>
      <c r="AG1001" s="454"/>
      <c r="AH1001" s="453" t="s">
        <v>2266</v>
      </c>
      <c r="AI1001" s="452">
        <v>43448</v>
      </c>
      <c r="AJ1001" s="114">
        <v>96</v>
      </c>
      <c r="AK1001" s="435">
        <v>43087</v>
      </c>
      <c r="AL1001" s="114">
        <v>180</v>
      </c>
      <c r="AM1001" s="114">
        <v>103</v>
      </c>
      <c r="AN1001" s="442" t="str">
        <f>CHOOSE(MATCH(AM:AM,{0,1,100,800000000}),"VACIO","100 y -","100 y +","")</f>
        <v>100 y +</v>
      </c>
      <c r="AO1001" s="114">
        <v>39</v>
      </c>
      <c r="AP1001" s="114">
        <v>187</v>
      </c>
      <c r="AQ1001" s="114"/>
      <c r="AR1001" s="442" t="str">
        <f>CHOOSE(MATCH(AQ:AQ,{0,1,7,8,9,12,30}),"VACIO","7 y -","7-8","8-9","9-12","12 y +","")</f>
        <v>VACIO</v>
      </c>
      <c r="AS1001" s="114"/>
      <c r="AT1001" s="442" t="str">
        <f>CHOOSE(MATCH(AS:AS,{0,0.1,30,80000000}),"VACIO","30 y -","30 y +")</f>
        <v>VACIO</v>
      </c>
      <c r="AU1001" s="114">
        <v>0.7</v>
      </c>
      <c r="AV1001" s="114"/>
      <c r="AW1001" s="442" t="str">
        <f>CHOOSE(MATCH(AV:AV,{0,0.1,30,80000000}),"VACIO","30 y -","30 y +")</f>
        <v>VACIO</v>
      </c>
      <c r="AX1001" s="114">
        <v>95</v>
      </c>
      <c r="AY1001" s="442" t="str">
        <f ca="1">CHOOSE(MATCH(AX:AX,{0;1;15;30;45;60;80000000}),"VACIO","15 y -","15-29","30-44","45-59","60 y +","")</f>
        <v>60 y +</v>
      </c>
      <c r="AZ1001" s="114"/>
      <c r="BA1001" s="114"/>
      <c r="BB1001" s="441" t="str">
        <f ca="1" t="shared" si="103"/>
        <v>No Vigente</v>
      </c>
      <c r="BC1001" s="114"/>
      <c r="BD1001" s="435">
        <v>43444</v>
      </c>
      <c r="BE1001" s="435">
        <v>43862</v>
      </c>
      <c r="BF1001" s="251" t="str">
        <f ca="1" t="shared" si="100"/>
        <v>activo</v>
      </c>
      <c r="BG1001" s="48"/>
    </row>
    <row r="1002" s="27" customFormat="1" spans="1:59">
      <c r="A1002" s="434" t="s">
        <v>2513</v>
      </c>
      <c r="B1002" s="114" t="s">
        <v>2514</v>
      </c>
      <c r="C1002" s="114">
        <v>918</v>
      </c>
      <c r="D1002" s="435">
        <v>22977</v>
      </c>
      <c r="E1002" s="468">
        <f ca="1" t="shared" si="104"/>
        <v>43990</v>
      </c>
      <c r="F1002" s="440">
        <f ca="1" t="shared" si="102"/>
        <v>21013</v>
      </c>
      <c r="G1002" s="441">
        <f ca="1" t="shared" si="101"/>
        <v>57</v>
      </c>
      <c r="H1002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02" s="443">
        <v>2</v>
      </c>
      <c r="J1002" s="435">
        <v>39605</v>
      </c>
      <c r="K1002" s="114" t="s">
        <v>59</v>
      </c>
      <c r="L1002" s="94" t="s">
        <v>60</v>
      </c>
      <c r="M1002" s="114"/>
      <c r="N1002" s="114"/>
      <c r="O1002" s="114"/>
      <c r="P1002" s="7" t="s">
        <v>63</v>
      </c>
      <c r="Q1002" s="7" t="s">
        <v>63</v>
      </c>
      <c r="R1002" s="114">
        <v>64.4</v>
      </c>
      <c r="S1002" s="114">
        <v>70</v>
      </c>
      <c r="T1002" s="443" t="s">
        <v>85</v>
      </c>
      <c r="U1002" s="114">
        <v>124</v>
      </c>
      <c r="V1002" s="442" t="str">
        <f>CHOOSE(MATCH(U:U,{0,1,140,150,160,800000000}),"VACIO","140 y -","140-150","150-160","&gt;160","")</f>
        <v>140 y -</v>
      </c>
      <c r="W1002" s="114">
        <v>80</v>
      </c>
      <c r="X1002" s="442" t="str">
        <f>CHOOSE(MATCH(W:W,{0,1,90,120,800000000}),"VACIO","90 y -","90-120","&gt;120","")</f>
        <v>90 y -</v>
      </c>
      <c r="Y1002" s="114" t="s">
        <v>63</v>
      </c>
      <c r="Z1002" s="114" t="s">
        <v>65</v>
      </c>
      <c r="AA1002" s="114" t="s">
        <v>63</v>
      </c>
      <c r="AB1002" s="114" t="s">
        <v>63</v>
      </c>
      <c r="AC1002" s="114" t="s">
        <v>72</v>
      </c>
      <c r="AD1002" s="114" t="s">
        <v>74</v>
      </c>
      <c r="AE1002" s="454"/>
      <c r="AF1002" s="454"/>
      <c r="AG1002" s="454"/>
      <c r="AH1002" s="454"/>
      <c r="AI1002" s="454"/>
      <c r="AJ1002" s="114">
        <v>90</v>
      </c>
      <c r="AK1002" s="435">
        <v>42769</v>
      </c>
      <c r="AL1002" s="114">
        <v>272</v>
      </c>
      <c r="AM1002" s="114">
        <v>149</v>
      </c>
      <c r="AN1002" s="442" t="str">
        <f>CHOOSE(MATCH(AM:AM,{0,1,100,800000000}),"VACIO","100 y -","100 y +","")</f>
        <v>100 y +</v>
      </c>
      <c r="AO1002" s="114">
        <v>46</v>
      </c>
      <c r="AP1002" s="114">
        <v>137</v>
      </c>
      <c r="AQ1002" s="114"/>
      <c r="AR1002" s="442" t="str">
        <f>CHOOSE(MATCH(AQ:AQ,{0,1,7,8,9,12,30}),"VACIO","7 y -","7-8","8-9","9-12","12 y +","")</f>
        <v>VACIO</v>
      </c>
      <c r="AS1002" s="114"/>
      <c r="AT1002" s="442" t="str">
        <f>CHOOSE(MATCH(AS:AS,{0;0.1;30;80000000}),"VACIO","30 y -","30 y +")</f>
        <v>VACIO</v>
      </c>
      <c r="AU1002" s="114">
        <v>0.8</v>
      </c>
      <c r="AV1002" s="114"/>
      <c r="AW1002" s="442" t="str">
        <f>CHOOSE(MATCH(AV:AV,{0,0.1,30,80000000}),"VACIO","30 y -","30 y +")</f>
        <v>VACIO</v>
      </c>
      <c r="AX1002" s="114">
        <v>90</v>
      </c>
      <c r="AY1002" s="442" t="str">
        <f ca="1">CHOOSE(MATCH(AX:AX,{0;1;15;30;45;60;80000000}),"VACIO","15 y -","15-29","30-44","45-59","60 y +","")</f>
        <v>60 y +</v>
      </c>
      <c r="AZ1002" s="114" t="s">
        <v>76</v>
      </c>
      <c r="BA1002" s="114"/>
      <c r="BB1002" s="441" t="str">
        <f ca="1" t="shared" si="103"/>
        <v>No Vigente</v>
      </c>
      <c r="BC1002" s="114"/>
      <c r="BD1002" s="435">
        <v>43819</v>
      </c>
      <c r="BE1002" s="435">
        <v>43952</v>
      </c>
      <c r="BF1002" s="251" t="str">
        <f ca="1" t="shared" si="100"/>
        <v>activo</v>
      </c>
      <c r="BG1002" s="48"/>
    </row>
    <row r="1003" s="27" customFormat="1" spans="1:59">
      <c r="A1003" s="434" t="s">
        <v>2515</v>
      </c>
      <c r="B1003" s="114" t="s">
        <v>2516</v>
      </c>
      <c r="C1003" s="114">
        <v>4072</v>
      </c>
      <c r="D1003" s="435">
        <v>17610</v>
      </c>
      <c r="E1003" s="467">
        <f ca="1" t="shared" si="104"/>
        <v>43990</v>
      </c>
      <c r="F1003" s="440">
        <f ca="1" t="shared" si="102"/>
        <v>26380</v>
      </c>
      <c r="G1003" s="441">
        <f ca="1" t="shared" si="101"/>
        <v>72</v>
      </c>
      <c r="H100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03" s="443">
        <v>2</v>
      </c>
      <c r="J1003" s="435">
        <v>43265</v>
      </c>
      <c r="K1003" s="114" t="s">
        <v>59</v>
      </c>
      <c r="L1003" s="94" t="s">
        <v>60</v>
      </c>
      <c r="M1003" s="114" t="s">
        <v>2517</v>
      </c>
      <c r="N1003" s="114" t="s">
        <v>62</v>
      </c>
      <c r="O1003" s="114" t="s">
        <v>62</v>
      </c>
      <c r="P1003" s="7" t="s">
        <v>63</v>
      </c>
      <c r="Q1003" s="7" t="s">
        <v>63</v>
      </c>
      <c r="R1003" s="114">
        <v>54</v>
      </c>
      <c r="S1003" s="114">
        <v>56</v>
      </c>
      <c r="T1003" s="443" t="s">
        <v>76</v>
      </c>
      <c r="U1003" s="114">
        <v>139</v>
      </c>
      <c r="V1003" s="442" t="str">
        <f>CHOOSE(MATCH(U:U,{0,1,140,150,160,800000000}),"VACIO","140 y -","140-150","150-160","&gt;160","")</f>
        <v>140 y -</v>
      </c>
      <c r="W1003" s="114">
        <v>72</v>
      </c>
      <c r="X1003" s="442" t="str">
        <f>CHOOSE(MATCH(W:W,{0;1;90;120;800000000}),"VACIO","90 y -","90-120","&gt;120","")</f>
        <v>90 y -</v>
      </c>
      <c r="Y1003" s="114" t="s">
        <v>63</v>
      </c>
      <c r="Z1003" s="114" t="s">
        <v>65</v>
      </c>
      <c r="AA1003" s="114" t="s">
        <v>63</v>
      </c>
      <c r="AB1003" s="114" t="s">
        <v>63</v>
      </c>
      <c r="AC1003" s="114" t="s">
        <v>66</v>
      </c>
      <c r="AD1003" s="114" t="s">
        <v>67</v>
      </c>
      <c r="AE1003" s="454"/>
      <c r="AF1003" s="454"/>
      <c r="AG1003" s="454"/>
      <c r="AH1003" s="453" t="s">
        <v>2266</v>
      </c>
      <c r="AI1003" s="452">
        <v>43377</v>
      </c>
      <c r="AJ1003" s="114">
        <v>96</v>
      </c>
      <c r="AK1003" s="435">
        <v>43857</v>
      </c>
      <c r="AL1003" s="114">
        <v>210</v>
      </c>
      <c r="AM1003" s="114">
        <v>124</v>
      </c>
      <c r="AN1003" s="442" t="str">
        <f>CHOOSE(MATCH(AM:AM,{0;1;100;800000000}),"VACIO","100 y -","100 y +","")</f>
        <v>100 y +</v>
      </c>
      <c r="AO1003" s="114">
        <v>44</v>
      </c>
      <c r="AP1003" s="114">
        <v>203</v>
      </c>
      <c r="AQ1003" s="114">
        <v>5.5</v>
      </c>
      <c r="AR1003" s="442" t="str">
        <f>CHOOSE(MATCH(AQ:AQ,{0;1;7;8;9;12;30}),"VACIO","7 y -","7-8","8-9","9-12","12 y +","")</f>
        <v>7 y -</v>
      </c>
      <c r="AS1003" s="114">
        <v>10</v>
      </c>
      <c r="AT1003" s="442" t="str">
        <f>CHOOSE(MATCH(AS:AS,{0,0.1,30,80000000}),"VACIO","30 y -","30 y +")</f>
        <v>30 y -</v>
      </c>
      <c r="AU1003" s="114">
        <v>0.7</v>
      </c>
      <c r="AV1003" s="114">
        <v>7.3</v>
      </c>
      <c r="AW1003" s="442" t="str">
        <f>CHOOSE(MATCH(AV:AV,{0,0.1,30,80000000}),"VACIO","30 y -","30 y +")</f>
        <v>30 y -</v>
      </c>
      <c r="AX1003" s="114">
        <v>87.1</v>
      </c>
      <c r="AY1003" s="442" t="str">
        <f ca="1">CHOOSE(MATCH(AX:AX,{0,1,15,30,45,60,80000000}),"VACIO","15 y -","15-29","30-44","45-59","60 y +","")</f>
        <v>60 y +</v>
      </c>
      <c r="AZ1003" s="114"/>
      <c r="BA1003" s="114"/>
      <c r="BB1003" s="441" t="str">
        <f ca="1" t="shared" si="103"/>
        <v>No Vigente</v>
      </c>
      <c r="BC1003" s="114"/>
      <c r="BD1003" s="435">
        <v>43872</v>
      </c>
      <c r="BE1003" s="435">
        <v>43952</v>
      </c>
      <c r="BF1003" s="251" t="str">
        <f ca="1" t="shared" si="100"/>
        <v>activo</v>
      </c>
      <c r="BG1003" s="48"/>
    </row>
    <row r="1004" s="27" customFormat="1" spans="1:59">
      <c r="A1004" s="434" t="s">
        <v>2518</v>
      </c>
      <c r="B1004" s="114" t="s">
        <v>2519</v>
      </c>
      <c r="C1004" s="114">
        <v>6526</v>
      </c>
      <c r="D1004" s="435">
        <v>15172</v>
      </c>
      <c r="E1004" s="467">
        <f ca="1" t="shared" si="104"/>
        <v>43990</v>
      </c>
      <c r="F1004" s="440">
        <f ca="1" t="shared" si="102"/>
        <v>28818</v>
      </c>
      <c r="G1004" s="441">
        <f ca="1" t="shared" si="101"/>
        <v>78</v>
      </c>
      <c r="H100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04" s="443">
        <v>2</v>
      </c>
      <c r="J1004" s="435">
        <v>42107</v>
      </c>
      <c r="K1004" s="114" t="s">
        <v>59</v>
      </c>
      <c r="L1004" s="94" t="s">
        <v>102</v>
      </c>
      <c r="M1004" s="114"/>
      <c r="N1004" s="114"/>
      <c r="O1004" s="114"/>
      <c r="P1004" s="7" t="s">
        <v>63</v>
      </c>
      <c r="Q1004" s="7" t="s">
        <v>65</v>
      </c>
      <c r="R1004" s="114">
        <v>78</v>
      </c>
      <c r="S1004" s="114">
        <v>73</v>
      </c>
      <c r="T1004" s="443" t="s">
        <v>85</v>
      </c>
      <c r="U1004" s="114">
        <v>130</v>
      </c>
      <c r="V1004" s="442" t="str">
        <f>CHOOSE(MATCH(U:U,{0;1;140;150;160;800000000}),"VACIO","140 y -","140-150","150-160","&gt;160","")</f>
        <v>140 y -</v>
      </c>
      <c r="W1004" s="114">
        <v>84</v>
      </c>
      <c r="X1004" s="442" t="str">
        <f>CHOOSE(MATCH(W:W,{0;1;90;120;800000000}),"VACIO","90 y -","90-120","&gt;120","")</f>
        <v>90 y -</v>
      </c>
      <c r="Y1004" s="114" t="s">
        <v>63</v>
      </c>
      <c r="Z1004" s="114" t="s">
        <v>63</v>
      </c>
      <c r="AA1004" s="114" t="s">
        <v>63</v>
      </c>
      <c r="AB1004" s="114" t="s">
        <v>65</v>
      </c>
      <c r="AC1004" s="114" t="s">
        <v>72</v>
      </c>
      <c r="AD1004" s="114" t="s">
        <v>73</v>
      </c>
      <c r="AE1004" s="452">
        <v>43818</v>
      </c>
      <c r="AF1004" s="453" t="s">
        <v>74</v>
      </c>
      <c r="AG1004" s="453"/>
      <c r="AH1004" s="453" t="s">
        <v>2266</v>
      </c>
      <c r="AI1004" s="452">
        <v>43812</v>
      </c>
      <c r="AJ1004" s="114">
        <v>110</v>
      </c>
      <c r="AK1004" s="435">
        <v>43640</v>
      </c>
      <c r="AL1004" s="114">
        <v>248</v>
      </c>
      <c r="AM1004" s="114">
        <v>171</v>
      </c>
      <c r="AN1004" s="442" t="str">
        <f>CHOOSE(MATCH(AM:AM,{0,1,100,800000000}),"VACIO","100 y -","100 y +","")</f>
        <v>100 y +</v>
      </c>
      <c r="AO1004" s="114">
        <v>38</v>
      </c>
      <c r="AP1004" s="114">
        <v>142</v>
      </c>
      <c r="AQ1004" s="114"/>
      <c r="AR1004" s="442" t="str">
        <f>CHOOSE(MATCH(AQ:AQ,{0;1;7;8;9;12;30}),"VACIO","7 y -","7-8","8-9","9-12","12 y +","")</f>
        <v>VACIO</v>
      </c>
      <c r="AS1004" s="114"/>
      <c r="AT1004" s="442" t="str">
        <f>CHOOSE(MATCH(AS:AS,{0;0.1;30;80000000}),"VACIO","30 y -","30 y +")</f>
        <v>VACIO</v>
      </c>
      <c r="AU1004" s="114">
        <v>0.7</v>
      </c>
      <c r="AV1004" s="114"/>
      <c r="AW1004" s="442" t="str">
        <f>CHOOSE(MATCH(AV:AV,{0,0.1,30,80000000}),"VACIO","30 y -","30 y +")</f>
        <v>VACIO</v>
      </c>
      <c r="AX1004" s="114"/>
      <c r="AY1004" s="442" t="str">
        <f ca="1">CHOOSE(MATCH(AX:AX,{0,1,15,30,45,60,80000000}),"VACIO","15 y -","15-29","30-44","45-59","60 y +","")</f>
        <v>VACIO</v>
      </c>
      <c r="AZ1004" s="114"/>
      <c r="BA1004" s="435">
        <v>42886</v>
      </c>
      <c r="BB1004" s="441" t="str">
        <f ca="1" t="shared" si="103"/>
        <v>No Vigente</v>
      </c>
      <c r="BC1004" s="114" t="s">
        <v>77</v>
      </c>
      <c r="BD1004" s="435">
        <v>43721</v>
      </c>
      <c r="BE1004" s="435">
        <v>43922</v>
      </c>
      <c r="BF1004" s="251" t="str">
        <f ca="1" t="shared" si="100"/>
        <v>activo</v>
      </c>
      <c r="BG1004" s="48"/>
    </row>
    <row r="1005" s="27" customFormat="1" spans="1:59">
      <c r="A1005" s="434" t="s">
        <v>2520</v>
      </c>
      <c r="B1005" s="114" t="s">
        <v>2521</v>
      </c>
      <c r="C1005" s="114">
        <v>1157</v>
      </c>
      <c r="D1005" s="435">
        <v>16554</v>
      </c>
      <c r="E1005" s="467">
        <f ca="1" t="shared" si="104"/>
        <v>43990</v>
      </c>
      <c r="F1005" s="440">
        <f ca="1" t="shared" si="102"/>
        <v>27436</v>
      </c>
      <c r="G1005" s="441">
        <f ca="1" t="shared" si="101"/>
        <v>75</v>
      </c>
      <c r="H1005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05" s="443">
        <v>2</v>
      </c>
      <c r="J1005" s="435">
        <v>42121</v>
      </c>
      <c r="K1005" s="114" t="s">
        <v>59</v>
      </c>
      <c r="L1005" s="94" t="s">
        <v>60</v>
      </c>
      <c r="M1005" s="114"/>
      <c r="N1005" s="114" t="s">
        <v>62</v>
      </c>
      <c r="O1005" s="114" t="s">
        <v>62</v>
      </c>
      <c r="P1005" s="7" t="s">
        <v>63</v>
      </c>
      <c r="Q1005" s="7" t="s">
        <v>65</v>
      </c>
      <c r="R1005" s="114">
        <v>82</v>
      </c>
      <c r="S1005" s="114">
        <v>88</v>
      </c>
      <c r="T1005" s="443" t="s">
        <v>64</v>
      </c>
      <c r="U1005" s="114">
        <v>160</v>
      </c>
      <c r="V1005" s="442" t="str">
        <f>CHOOSE(MATCH(U:U,{0;1;140;150;160;800000000}),"VACIO","140 y -","140-150","150-160","&gt;160","")</f>
        <v>&gt;160</v>
      </c>
      <c r="W1005" s="114">
        <v>90</v>
      </c>
      <c r="X1005" s="442" t="str">
        <f>CHOOSE(MATCH(W:W,{0,1,90,120,800000000}),"VACIO","90 y -","90-120","&gt;120","")</f>
        <v>90-120</v>
      </c>
      <c r="Y1005" s="114" t="s">
        <v>63</v>
      </c>
      <c r="Z1005" s="114" t="s">
        <v>65</v>
      </c>
      <c r="AA1005" s="114" t="s">
        <v>65</v>
      </c>
      <c r="AB1005" s="114" t="s">
        <v>65</v>
      </c>
      <c r="AC1005" s="114" t="s">
        <v>72</v>
      </c>
      <c r="AD1005" s="114" t="s">
        <v>73</v>
      </c>
      <c r="AE1005" s="454"/>
      <c r="AF1005" s="454"/>
      <c r="AG1005" s="454"/>
      <c r="AH1005" s="453" t="s">
        <v>2522</v>
      </c>
      <c r="AI1005" s="452">
        <v>43704</v>
      </c>
      <c r="AJ1005" s="114">
        <v>81</v>
      </c>
      <c r="AK1005" s="435">
        <v>43732</v>
      </c>
      <c r="AL1005" s="114">
        <v>207</v>
      </c>
      <c r="AM1005" s="114">
        <v>139</v>
      </c>
      <c r="AN1005" s="442" t="str">
        <f>CHOOSE(MATCH(AM:AM,{0,1,100,800000000}),"VACIO","100 y -","100 y +","")</f>
        <v>100 y +</v>
      </c>
      <c r="AO1005" s="114">
        <v>43</v>
      </c>
      <c r="AP1005" s="114">
        <v>158</v>
      </c>
      <c r="AQ1005" s="114"/>
      <c r="AR1005" s="442" t="str">
        <f>CHOOSE(MATCH(AQ:AQ,{0,1,7,8,9,12,30}),"VACIO","7 y -","7-8","8-9","9-12","12 y +","")</f>
        <v>VACIO</v>
      </c>
      <c r="AS1005" s="114">
        <v>383</v>
      </c>
      <c r="AT1005" s="442" t="str">
        <f>CHOOSE(MATCH(AS:AS,{0;0.1;30;80000000}),"VACIO","30 y -","30 y +")</f>
        <v>30 y +</v>
      </c>
      <c r="AU1005" s="114">
        <v>1.5</v>
      </c>
      <c r="AV1005" s="114">
        <v>278</v>
      </c>
      <c r="AW1005" s="442" t="str">
        <f>CHOOSE(MATCH(AV:AV,{0,0.1,30,80000000}),"VACIO","30 y -","30 y +")</f>
        <v>30 y +</v>
      </c>
      <c r="AX1005" s="114">
        <v>33</v>
      </c>
      <c r="AY1005" s="442" t="str">
        <f ca="1">CHOOSE(MATCH(AX:AX,{0,1,15,30,45,60,80000000}),"VACIO","15 y -","15-29","30-44","45-59","60 y +","")</f>
        <v>30-44</v>
      </c>
      <c r="AZ1005" s="114"/>
      <c r="BA1005" s="114"/>
      <c r="BB1005" s="441" t="str">
        <f ca="1" t="shared" si="103"/>
        <v>No Vigente</v>
      </c>
      <c r="BC1005" s="114"/>
      <c r="BD1005" s="435">
        <v>43851</v>
      </c>
      <c r="BE1005" s="435">
        <v>44013</v>
      </c>
      <c r="BF1005" s="251" t="str">
        <f ca="1" t="shared" si="100"/>
        <v>activo</v>
      </c>
      <c r="BG1005" s="48"/>
    </row>
    <row r="1006" s="27" customFormat="1" spans="1:59">
      <c r="A1006" s="434" t="s">
        <v>2523</v>
      </c>
      <c r="B1006" s="114" t="s">
        <v>2524</v>
      </c>
      <c r="C1006" s="114">
        <v>3475</v>
      </c>
      <c r="D1006" s="435">
        <v>21893</v>
      </c>
      <c r="E1006" s="468">
        <f ca="1" t="shared" si="104"/>
        <v>43990</v>
      </c>
      <c r="F1006" s="440">
        <f ca="1" t="shared" si="102"/>
        <v>22097</v>
      </c>
      <c r="G1006" s="441">
        <f ca="1" t="shared" si="101"/>
        <v>60</v>
      </c>
      <c r="H100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06" s="443">
        <v>2</v>
      </c>
      <c r="J1006" s="435">
        <v>39939</v>
      </c>
      <c r="K1006" s="114" t="s">
        <v>59</v>
      </c>
      <c r="L1006" s="94" t="s">
        <v>70</v>
      </c>
      <c r="M1006" s="114" t="s">
        <v>1853</v>
      </c>
      <c r="N1006" s="114"/>
      <c r="O1006" s="114"/>
      <c r="P1006" s="7" t="s">
        <v>63</v>
      </c>
      <c r="Q1006" s="7" t="s">
        <v>63</v>
      </c>
      <c r="R1006" s="114">
        <v>77.5</v>
      </c>
      <c r="S1006" s="114">
        <v>74</v>
      </c>
      <c r="T1006" s="443" t="s">
        <v>64</v>
      </c>
      <c r="U1006" s="114">
        <v>132</v>
      </c>
      <c r="V1006" s="442" t="str">
        <f>CHOOSE(MATCH(U:U,{0,1,140,150,160,800000000}),"VACIO","140 y -","140-150","150-160","&gt;160","")</f>
        <v>140 y -</v>
      </c>
      <c r="W1006" s="114">
        <v>78</v>
      </c>
      <c r="X1006" s="442" t="str">
        <f>CHOOSE(MATCH(W:W,{0,1,90,120,800000000}),"VACIO","90 y -","90-120","&gt;120","")</f>
        <v>90 y -</v>
      </c>
      <c r="Y1006" s="114" t="s">
        <v>65</v>
      </c>
      <c r="Z1006" s="114" t="s">
        <v>65</v>
      </c>
      <c r="AA1006" s="114" t="s">
        <v>63</v>
      </c>
      <c r="AB1006" s="114" t="s">
        <v>65</v>
      </c>
      <c r="AC1006" s="114" t="s">
        <v>66</v>
      </c>
      <c r="AD1006" s="114" t="s">
        <v>73</v>
      </c>
      <c r="AE1006" s="452">
        <v>43827</v>
      </c>
      <c r="AF1006" s="453" t="s">
        <v>74</v>
      </c>
      <c r="AG1006" s="453"/>
      <c r="AH1006" s="454"/>
      <c r="AI1006" s="454"/>
      <c r="AJ1006" s="114">
        <v>112</v>
      </c>
      <c r="AK1006" s="435">
        <v>43395</v>
      </c>
      <c r="AL1006" s="114">
        <v>146</v>
      </c>
      <c r="AM1006" s="114">
        <v>83</v>
      </c>
      <c r="AN1006" s="442" t="str">
        <f>CHOOSE(MATCH(AM:AM,{0,1,100,800000000}),"VACIO","100 y -","100 y +","")</f>
        <v>100 y -</v>
      </c>
      <c r="AO1006" s="114">
        <v>42</v>
      </c>
      <c r="AP1006" s="114">
        <v>105</v>
      </c>
      <c r="AQ1006" s="114">
        <v>7.3</v>
      </c>
      <c r="AR1006" s="442" t="str">
        <f>CHOOSE(MATCH(AQ:AQ,{0,1,7,8,9,12,30}),"VACIO","7 y -","7-8","8-9","9-12","12 y +","")</f>
        <v>7-8</v>
      </c>
      <c r="AS1006" s="114">
        <v>3</v>
      </c>
      <c r="AT1006" s="442" t="str">
        <f>CHOOSE(MATCH(AS:AS,{0,0.1,30,80000000}),"VACIO","30 y -","30 y +")</f>
        <v>30 y -</v>
      </c>
      <c r="AU1006" s="114">
        <v>1</v>
      </c>
      <c r="AV1006" s="114"/>
      <c r="AW1006" s="442" t="str">
        <f>CHOOSE(MATCH(AV:AV,{0,0.1,30,80000000}),"VACIO","30 y -","30 y +")</f>
        <v>VACIO</v>
      </c>
      <c r="AX1006" s="114">
        <v>60</v>
      </c>
      <c r="AY1006" s="442" t="str">
        <f ca="1">CHOOSE(MATCH(AX:AX,{0,1,15,30,45,60,80000000}),"VACIO","15 y -","15-29","30-44","45-59","60 y +","")</f>
        <v>60 y +</v>
      </c>
      <c r="AZ1006" s="114" t="s">
        <v>76</v>
      </c>
      <c r="BA1006" s="435">
        <v>42793</v>
      </c>
      <c r="BB1006" s="441" t="str">
        <f ca="1" t="shared" si="103"/>
        <v>No Vigente</v>
      </c>
      <c r="BC1006" s="114"/>
      <c r="BD1006" s="435">
        <v>43827</v>
      </c>
      <c r="BE1006" s="435">
        <v>43862</v>
      </c>
      <c r="BF1006" s="251" t="str">
        <f ca="1" t="shared" si="100"/>
        <v>activo</v>
      </c>
      <c r="BG1006" s="48"/>
    </row>
    <row r="1007" s="27" customFormat="1" spans="1:59">
      <c r="A1007" s="434" t="s">
        <v>2525</v>
      </c>
      <c r="B1007" s="114" t="s">
        <v>2526</v>
      </c>
      <c r="C1007" s="114">
        <v>6589</v>
      </c>
      <c r="D1007" s="435">
        <v>23846</v>
      </c>
      <c r="E1007" s="468">
        <f ca="1" t="shared" si="104"/>
        <v>43990</v>
      </c>
      <c r="F1007" s="440">
        <f ca="1" t="shared" si="102"/>
        <v>20144</v>
      </c>
      <c r="G1007" s="441">
        <f ca="1" t="shared" si="101"/>
        <v>55</v>
      </c>
      <c r="H1007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07" s="443">
        <v>2</v>
      </c>
      <c r="J1007" s="435">
        <v>43173</v>
      </c>
      <c r="K1007" s="114" t="s">
        <v>59</v>
      </c>
      <c r="L1007" s="94" t="s">
        <v>60</v>
      </c>
      <c r="M1007" s="114"/>
      <c r="N1007" s="114" t="s">
        <v>62</v>
      </c>
      <c r="O1007" s="114" t="s">
        <v>89</v>
      </c>
      <c r="P1007" s="7" t="s">
        <v>63</v>
      </c>
      <c r="Q1007" s="7" t="s">
        <v>63</v>
      </c>
      <c r="R1007" s="114">
        <v>82.5</v>
      </c>
      <c r="S1007" s="114">
        <v>85.3</v>
      </c>
      <c r="T1007" s="443" t="s">
        <v>64</v>
      </c>
      <c r="U1007" s="114">
        <v>100</v>
      </c>
      <c r="V1007" s="442" t="str">
        <f>CHOOSE(MATCH(U:U,{0,1,140,150,160,800000000}),"VACIO","140 y -","140-150","150-160","&gt;160","")</f>
        <v>140 y -</v>
      </c>
      <c r="W1007" s="114">
        <v>70</v>
      </c>
      <c r="X1007" s="442" t="str">
        <f>CHOOSE(MATCH(W:W,{0,1,90,120,800000000}),"VACIO","90 y -","90-120","&gt;120","")</f>
        <v>90 y -</v>
      </c>
      <c r="Y1007" s="114" t="s">
        <v>63</v>
      </c>
      <c r="Z1007" s="114" t="s">
        <v>65</v>
      </c>
      <c r="AA1007" s="114" t="s">
        <v>63</v>
      </c>
      <c r="AB1007" s="114" t="s">
        <v>65</v>
      </c>
      <c r="AC1007" s="114" t="s">
        <v>72</v>
      </c>
      <c r="AD1007" s="114" t="s">
        <v>67</v>
      </c>
      <c r="AE1007" s="454"/>
      <c r="AF1007" s="454"/>
      <c r="AG1007" s="454"/>
      <c r="AH1007" s="454"/>
      <c r="AI1007" s="454"/>
      <c r="AJ1007" s="114">
        <v>110</v>
      </c>
      <c r="AK1007" s="435">
        <v>43418</v>
      </c>
      <c r="AL1007" s="114">
        <v>261</v>
      </c>
      <c r="AM1007" s="114">
        <v>165</v>
      </c>
      <c r="AN1007" s="442" t="str">
        <f>CHOOSE(MATCH(AM:AM,{0,1,100,800000000}),"VACIO","100 y -","100 y +","")</f>
        <v>100 y +</v>
      </c>
      <c r="AO1007" s="114">
        <v>80</v>
      </c>
      <c r="AP1007" s="114">
        <v>5.3</v>
      </c>
      <c r="AQ1007" s="114">
        <v>6</v>
      </c>
      <c r="AR1007" s="442" t="str">
        <f>CHOOSE(MATCH(AQ:AQ,{0,1,7,8,9,12,30}),"VACIO","7 y -","7-8","8-9","9-12","12 y +","")</f>
        <v>7 y -</v>
      </c>
      <c r="AS1007" s="114">
        <v>7</v>
      </c>
      <c r="AT1007" s="442" t="s">
        <v>184</v>
      </c>
      <c r="AU1007" s="114">
        <v>0.8</v>
      </c>
      <c r="AV1007" s="114"/>
      <c r="AW1007" s="442" t="str">
        <f>CHOOSE(MATCH(AV:AV,{0,0.1,30,80000000}),"VACIO","30 y -","30 y +")</f>
        <v>VACIO</v>
      </c>
      <c r="AX1007" s="114">
        <v>84</v>
      </c>
      <c r="AY1007" s="442" t="str">
        <f ca="1">CHOOSE(MATCH(AX:AX,{0,1,15,30,45,60,80000000}),"VACIO","15 y -","15-29","30-44","45-59","60 y +","")</f>
        <v>60 y +</v>
      </c>
      <c r="AZ1007" s="114"/>
      <c r="BA1007" s="114"/>
      <c r="BB1007" s="441" t="str">
        <f ca="1" t="shared" si="103"/>
        <v>No Vigente</v>
      </c>
      <c r="BC1007" s="114"/>
      <c r="BD1007" s="435">
        <v>43418</v>
      </c>
      <c r="BE1007" s="435">
        <v>43891</v>
      </c>
      <c r="BF1007" s="251" t="str">
        <f ca="1" t="shared" ref="BF1007:BF1070" si="105">IF((E:E-BE:BE)&lt;395,"activo","pasivo")</f>
        <v>activo</v>
      </c>
      <c r="BG1007" s="48"/>
    </row>
    <row r="1008" s="27" customFormat="1" spans="1:59">
      <c r="A1008" s="434" t="s">
        <v>2527</v>
      </c>
      <c r="B1008" s="114" t="s">
        <v>2528</v>
      </c>
      <c r="C1008" s="114">
        <v>7153</v>
      </c>
      <c r="D1008" s="435">
        <v>25676</v>
      </c>
      <c r="E1008" s="468">
        <f ca="1" t="shared" si="104"/>
        <v>43990</v>
      </c>
      <c r="F1008" s="440">
        <f ca="1" t="shared" si="102"/>
        <v>18314</v>
      </c>
      <c r="G1008" s="441">
        <f ca="1" t="shared" si="101"/>
        <v>50</v>
      </c>
      <c r="H1008" s="44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008" s="443">
        <v>2</v>
      </c>
      <c r="J1008" s="435">
        <v>43194</v>
      </c>
      <c r="K1008" s="114" t="s">
        <v>59</v>
      </c>
      <c r="L1008" s="94" t="s">
        <v>1876</v>
      </c>
      <c r="M1008" s="114"/>
      <c r="N1008" s="114" t="s">
        <v>62</v>
      </c>
      <c r="O1008" s="114" t="s">
        <v>62</v>
      </c>
      <c r="P1008" s="7" t="s">
        <v>63</v>
      </c>
      <c r="Q1008" s="7" t="s">
        <v>63</v>
      </c>
      <c r="R1008" s="114">
        <v>73.5</v>
      </c>
      <c r="S1008" s="114">
        <v>73.5</v>
      </c>
      <c r="T1008" s="443" t="s">
        <v>64</v>
      </c>
      <c r="U1008" s="114">
        <v>140</v>
      </c>
      <c r="V1008" s="442" t="str">
        <f>CHOOSE(MATCH(U:U,{0;1;140;150;160;800000000}),"VACIO","140 y -","140-150","150-160","&gt;160","")</f>
        <v>140-150</v>
      </c>
      <c r="W1008" s="114">
        <v>100</v>
      </c>
      <c r="X1008" s="442" t="str">
        <f>CHOOSE(MATCH(W:W,{0,1,90,120,800000000}),"VACIO","90 y -","90-120","&gt;120","")</f>
        <v>90-120</v>
      </c>
      <c r="Y1008" s="114" t="s">
        <v>63</v>
      </c>
      <c r="Z1008" s="114" t="s">
        <v>65</v>
      </c>
      <c r="AA1008" s="114" t="s">
        <v>63</v>
      </c>
      <c r="AB1008" s="114" t="s">
        <v>63</v>
      </c>
      <c r="AC1008" s="114" t="s">
        <v>66</v>
      </c>
      <c r="AD1008" s="114" t="s">
        <v>74</v>
      </c>
      <c r="AE1008" s="454"/>
      <c r="AF1008" s="454"/>
      <c r="AG1008" s="454"/>
      <c r="AH1008" s="454"/>
      <c r="AI1008" s="454"/>
      <c r="AJ1008" s="114">
        <v>87</v>
      </c>
      <c r="AK1008" s="435">
        <v>43194</v>
      </c>
      <c r="AL1008" s="114">
        <v>164</v>
      </c>
      <c r="AM1008" s="114">
        <v>92</v>
      </c>
      <c r="AN1008" s="442" t="str">
        <f>CHOOSE(MATCH(AM:AM,{0,1,100,800000000}),"VACIO","100 y -","100 y +","")</f>
        <v>100 y -</v>
      </c>
      <c r="AO1008" s="114">
        <v>48</v>
      </c>
      <c r="AP1008" s="114">
        <v>118</v>
      </c>
      <c r="AQ1008" s="114"/>
      <c r="AR1008" s="442" t="str">
        <f>CHOOSE(MATCH(AQ:AQ,{0,1,7,8,9,12,30}),"VACIO","7 y -","7-8","8-9","9-12","12 y +","")</f>
        <v>VACIO</v>
      </c>
      <c r="AS1008" s="114">
        <v>11</v>
      </c>
      <c r="AT1008" s="442" t="str">
        <f>CHOOSE(MATCH(AS:AS,{0,0.1,30,80000000}),"VACIO","30 y -","30 y +")</f>
        <v>30 y -</v>
      </c>
      <c r="AU1008" s="114">
        <v>0.7</v>
      </c>
      <c r="AV1008" s="114"/>
      <c r="AW1008" s="442" t="str">
        <f>CHOOSE(MATCH(AV:AV,{0,0.1,30,80000000}),"VACIO","30 y -","30 y +")</f>
        <v>VACIO</v>
      </c>
      <c r="AX1008" s="114">
        <v>103</v>
      </c>
      <c r="AY1008" s="442" t="str">
        <f ca="1">CHOOSE(MATCH(AX:AX,{0,1,15,30,45,60,80000000}),"VACIO","15 y -","15-29","30-44","45-59","60 y +","")</f>
        <v>60 y +</v>
      </c>
      <c r="AZ1008" s="114"/>
      <c r="BA1008" s="114"/>
      <c r="BB1008" s="441" t="str">
        <f ca="1" t="shared" si="103"/>
        <v>No Vigente</v>
      </c>
      <c r="BC1008" s="114"/>
      <c r="BD1008" s="435">
        <v>43564</v>
      </c>
      <c r="BE1008" s="435">
        <v>43983</v>
      </c>
      <c r="BF1008" s="251" t="str">
        <f ca="1" t="shared" si="105"/>
        <v>activo</v>
      </c>
      <c r="BG1008" s="48"/>
    </row>
    <row r="1009" s="27" customFormat="1" spans="1:59">
      <c r="A1009" s="434" t="s">
        <v>2529</v>
      </c>
      <c r="B1009" s="114" t="s">
        <v>2530</v>
      </c>
      <c r="C1009" s="114">
        <v>1719</v>
      </c>
      <c r="D1009" s="435">
        <v>16154</v>
      </c>
      <c r="E1009" s="439">
        <f ca="1" t="shared" si="104"/>
        <v>43990</v>
      </c>
      <c r="F1009" s="440">
        <f ca="1" t="shared" si="102"/>
        <v>27836</v>
      </c>
      <c r="G1009" s="441">
        <f ca="1" t="shared" si="101"/>
        <v>76</v>
      </c>
      <c r="H1009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09" s="443">
        <v>2</v>
      </c>
      <c r="J1009" s="435">
        <v>37531</v>
      </c>
      <c r="K1009" s="114" t="s">
        <v>59</v>
      </c>
      <c r="L1009" s="94" t="s">
        <v>102</v>
      </c>
      <c r="M1009" s="114" t="s">
        <v>1853</v>
      </c>
      <c r="N1009" s="114" t="s">
        <v>62</v>
      </c>
      <c r="O1009" s="114" t="s">
        <v>62</v>
      </c>
      <c r="P1009" s="7" t="s">
        <v>63</v>
      </c>
      <c r="Q1009" s="7" t="s">
        <v>63</v>
      </c>
      <c r="R1009" s="114">
        <v>78.5</v>
      </c>
      <c r="S1009" s="114">
        <v>87</v>
      </c>
      <c r="T1009" s="443" t="s">
        <v>64</v>
      </c>
      <c r="U1009" s="114">
        <v>166</v>
      </c>
      <c r="V1009" s="442" t="str">
        <f>CHOOSE(MATCH(U:U,{0,1,140,150,160,800000000}),"VACIO","140 y -","140-150","150-160","&gt;160","")</f>
        <v>&gt;160</v>
      </c>
      <c r="W1009" s="114">
        <v>102</v>
      </c>
      <c r="X1009" s="442" t="str">
        <f>CHOOSE(MATCH(W:W,{0,1,90,120,800000000}),"VACIO","90 y -","90-120","&gt;120","")</f>
        <v>90-120</v>
      </c>
      <c r="Y1009" s="114" t="s">
        <v>65</v>
      </c>
      <c r="Z1009" s="114" t="s">
        <v>65</v>
      </c>
      <c r="AA1009" s="114" t="s">
        <v>63</v>
      </c>
      <c r="AB1009" s="114" t="s">
        <v>65</v>
      </c>
      <c r="AC1009" s="114" t="s">
        <v>72</v>
      </c>
      <c r="AD1009" s="114" t="s">
        <v>73</v>
      </c>
      <c r="AE1009" s="452">
        <v>43734</v>
      </c>
      <c r="AF1009" s="453" t="s">
        <v>73</v>
      </c>
      <c r="AG1009" s="453"/>
      <c r="AH1009" s="453" t="s">
        <v>2531</v>
      </c>
      <c r="AI1009" s="455">
        <v>43712</v>
      </c>
      <c r="AJ1009" s="114">
        <v>82</v>
      </c>
      <c r="AK1009" s="435">
        <v>43894</v>
      </c>
      <c r="AL1009" s="114">
        <v>296</v>
      </c>
      <c r="AM1009" s="114">
        <v>158</v>
      </c>
      <c r="AN1009" s="442" t="str">
        <f>CHOOSE(MATCH(AM:AM,{0,1,100,800000000}),"VACIO","100 y -","100 y +","")</f>
        <v>100 y +</v>
      </c>
      <c r="AO1009" s="114">
        <v>51</v>
      </c>
      <c r="AP1009" s="114">
        <v>502</v>
      </c>
      <c r="AQ1009" s="114">
        <v>8.6</v>
      </c>
      <c r="AR1009" s="442" t="str">
        <f>CHOOSE(MATCH(AQ:AQ,{0,1,7,8,9,12,30}),"VACIO","7 y -","7-8","8-9","9-12","12 y +","")</f>
        <v>8-9</v>
      </c>
      <c r="AS1009" s="114">
        <v>32</v>
      </c>
      <c r="AT1009" s="442" t="str">
        <f>CHOOSE(MATCH(AS:AS,{0,0.1,30,80000000}),"VACIO","30 y -","30 y +")</f>
        <v>30 y +</v>
      </c>
      <c r="AU1009" s="114">
        <v>0.9</v>
      </c>
      <c r="AV1009" s="114"/>
      <c r="AW1009" s="442" t="str">
        <f>CHOOSE(MATCH(AV:AV,{0,0.1,30,80000000}),"VACIO","30 y -","30 y +")</f>
        <v>VACIO</v>
      </c>
      <c r="AX1009" s="114">
        <v>62</v>
      </c>
      <c r="AY1009" s="442" t="str">
        <f ca="1">CHOOSE(MATCH(AX:AX,{0,1,15,30,45,60,80000000}),"VACIO","15 y -","15-29","30-44","45-59","60 y +","")</f>
        <v>60 y +</v>
      </c>
      <c r="AZ1009" s="114"/>
      <c r="BA1009" s="114"/>
      <c r="BB1009" s="441" t="str">
        <f ca="1" t="shared" si="103"/>
        <v>No Vigente</v>
      </c>
      <c r="BC1009" s="114"/>
      <c r="BD1009" s="435">
        <v>43910</v>
      </c>
      <c r="BE1009" s="435">
        <v>43983</v>
      </c>
      <c r="BF1009" s="251" t="str">
        <f ca="1" t="shared" si="105"/>
        <v>activo</v>
      </c>
      <c r="BG1009" s="48"/>
    </row>
    <row r="1010" s="27" customFormat="1" spans="1:59">
      <c r="A1010" s="434" t="s">
        <v>2532</v>
      </c>
      <c r="B1010" s="114" t="s">
        <v>2533</v>
      </c>
      <c r="C1010" s="114">
        <v>4230</v>
      </c>
      <c r="D1010" s="435">
        <v>20253</v>
      </c>
      <c r="E1010" s="439">
        <f ca="1" t="shared" si="104"/>
        <v>43990</v>
      </c>
      <c r="F1010" s="440">
        <f ca="1" t="shared" si="102"/>
        <v>23737</v>
      </c>
      <c r="G1010" s="441">
        <f ca="1" t="shared" si="101"/>
        <v>64</v>
      </c>
      <c r="H101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10" s="443">
        <v>2</v>
      </c>
      <c r="J1010" s="435">
        <v>42375</v>
      </c>
      <c r="K1010" s="114" t="s">
        <v>59</v>
      </c>
      <c r="L1010" s="94" t="s">
        <v>70</v>
      </c>
      <c r="M1010" s="114" t="s">
        <v>2281</v>
      </c>
      <c r="N1010" s="114"/>
      <c r="O1010" s="114"/>
      <c r="P1010" s="7" t="s">
        <v>63</v>
      </c>
      <c r="Q1010" s="7" t="s">
        <v>63</v>
      </c>
      <c r="R1010" s="114">
        <v>79</v>
      </c>
      <c r="S1010" s="114">
        <v>64.5</v>
      </c>
      <c r="T1010" s="443" t="s">
        <v>85</v>
      </c>
      <c r="U1010" s="114">
        <v>120</v>
      </c>
      <c r="V1010" s="442" t="str">
        <f>CHOOSE(MATCH(U:U,{0,1,140,150,160,800000000}),"VACIO","140 y -","140-150","150-160","&gt;160","")</f>
        <v>140 y -</v>
      </c>
      <c r="W1010" s="114">
        <v>72</v>
      </c>
      <c r="X1010" s="442" t="str">
        <f>CHOOSE(MATCH(W:W,{0,1,90,120,800000000}),"VACIO","90 y -","90-120","&gt;120","")</f>
        <v>90 y -</v>
      </c>
      <c r="Y1010" s="114" t="s">
        <v>63</v>
      </c>
      <c r="Z1010" s="114" t="s">
        <v>63</v>
      </c>
      <c r="AA1010" s="114" t="s">
        <v>65</v>
      </c>
      <c r="AB1010" s="114" t="s">
        <v>63</v>
      </c>
      <c r="AC1010" s="114" t="s">
        <v>72</v>
      </c>
      <c r="AD1010" s="114" t="s">
        <v>73</v>
      </c>
      <c r="AE1010" s="452">
        <v>43710</v>
      </c>
      <c r="AF1010" s="453" t="s">
        <v>74</v>
      </c>
      <c r="AG1010" s="453"/>
      <c r="AH1010" s="454"/>
      <c r="AI1010" s="454"/>
      <c r="AJ1010" s="114">
        <v>98</v>
      </c>
      <c r="AK1010" s="435">
        <v>43676</v>
      </c>
      <c r="AL1010" s="114">
        <v>204</v>
      </c>
      <c r="AM1010" s="114">
        <v>206</v>
      </c>
      <c r="AN1010" s="442" t="str">
        <f>CHOOSE(MATCH(AM:AM,{0,1,100,800000000}),"VACIO","100 y -","100 y +","")</f>
        <v>100 y +</v>
      </c>
      <c r="AO1010" s="114">
        <v>54</v>
      </c>
      <c r="AP1010" s="114">
        <v>114</v>
      </c>
      <c r="AQ1010" s="114">
        <v>6</v>
      </c>
      <c r="AR1010" s="442" t="str">
        <f>CHOOSE(MATCH(AQ:AQ,{0,1,7,8,9,12,30}),"VACIO","7 y -","7-8","8-9","9-12","12 y +","")</f>
        <v>7 y -</v>
      </c>
      <c r="AS1010" s="114">
        <v>1</v>
      </c>
      <c r="AT1010" s="442" t="str">
        <f>CHOOSE(MATCH(AS:AS,{0;0.1;30;80000000}),"VACIO","30 y -","30 y +")</f>
        <v>30 y -</v>
      </c>
      <c r="AU1010" s="114">
        <v>0.7</v>
      </c>
      <c r="AV1010" s="114"/>
      <c r="AW1010" s="442" t="str">
        <f>CHOOSE(MATCH(AV:AV,{0,0.1,30,80000000}),"VACIO","30 y -","30 y +")</f>
        <v>VACIO</v>
      </c>
      <c r="AX1010" s="114">
        <v>91</v>
      </c>
      <c r="AY1010" s="442" t="str">
        <f ca="1">CHOOSE(MATCH(AX:AX,{0,1,15,30,45,60,80000000}),"VACIO","15 y -","15-29","30-44","45-59","60 y +","")</f>
        <v>60 y +</v>
      </c>
      <c r="AZ1010" s="114" t="s">
        <v>76</v>
      </c>
      <c r="BA1010" s="114"/>
      <c r="BB1010" s="441" t="str">
        <f ca="1" t="shared" si="103"/>
        <v>No Vigente</v>
      </c>
      <c r="BC1010" s="114"/>
      <c r="BD1010" s="435">
        <v>43710</v>
      </c>
      <c r="BE1010" s="435">
        <v>43891</v>
      </c>
      <c r="BF1010" s="251" t="str">
        <f ca="1" t="shared" si="105"/>
        <v>activo</v>
      </c>
      <c r="BG1010" s="48"/>
    </row>
    <row r="1011" s="27" customFormat="1" spans="1:59">
      <c r="A1011" s="434" t="s">
        <v>2534</v>
      </c>
      <c r="B1011" s="114" t="s">
        <v>2535</v>
      </c>
      <c r="C1011" s="114">
        <v>1502</v>
      </c>
      <c r="D1011" s="435">
        <v>24382</v>
      </c>
      <c r="E1011" s="467">
        <f ca="1" t="shared" si="104"/>
        <v>43990</v>
      </c>
      <c r="F1011" s="440">
        <f ca="1" t="shared" si="102"/>
        <v>19608</v>
      </c>
      <c r="G1011" s="441">
        <f ca="1" t="shared" si="101"/>
        <v>53</v>
      </c>
      <c r="H1011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11" s="443">
        <v>2</v>
      </c>
      <c r="J1011" s="435">
        <v>42368</v>
      </c>
      <c r="K1011" s="114" t="s">
        <v>59</v>
      </c>
      <c r="L1011" s="94" t="s">
        <v>70</v>
      </c>
      <c r="M1011" s="114" t="s">
        <v>2272</v>
      </c>
      <c r="N1011" s="114" t="s">
        <v>62</v>
      </c>
      <c r="O1011" s="114" t="s">
        <v>62</v>
      </c>
      <c r="P1011" s="7" t="s">
        <v>63</v>
      </c>
      <c r="Q1011" s="7" t="s">
        <v>63</v>
      </c>
      <c r="R1011" s="114">
        <v>125</v>
      </c>
      <c r="S1011" s="114">
        <v>110.5</v>
      </c>
      <c r="T1011" s="443" t="s">
        <v>64</v>
      </c>
      <c r="U1011" s="114">
        <v>124</v>
      </c>
      <c r="V1011" s="442" t="str">
        <f>CHOOSE(MATCH(U:U,{0,1,140,150,160,800000000}),"VACIO","140 y -","140-150","150-160","&gt;160","")</f>
        <v>140 y -</v>
      </c>
      <c r="W1011" s="114">
        <v>82</v>
      </c>
      <c r="X1011" s="442" t="str">
        <f>CHOOSE(MATCH(W:W,{0,1,90,120,800000000}),"VACIO","90 y -","90-120","&gt;120","")</f>
        <v>90 y -</v>
      </c>
      <c r="Y1011" s="114" t="s">
        <v>65</v>
      </c>
      <c r="Z1011" s="114" t="s">
        <v>65</v>
      </c>
      <c r="AA1011" s="114" t="s">
        <v>63</v>
      </c>
      <c r="AB1011" s="114" t="s">
        <v>65</v>
      </c>
      <c r="AC1011" s="114" t="s">
        <v>66</v>
      </c>
      <c r="AD1011" s="114" t="s">
        <v>73</v>
      </c>
      <c r="AE1011" s="452">
        <v>43819</v>
      </c>
      <c r="AF1011" s="453" t="s">
        <v>74</v>
      </c>
      <c r="AG1011" s="453"/>
      <c r="AH1011" s="454"/>
      <c r="AI1011" s="454"/>
      <c r="AJ1011" s="114">
        <v>358</v>
      </c>
      <c r="AK1011" s="435">
        <v>43519</v>
      </c>
      <c r="AL1011" s="114">
        <v>181</v>
      </c>
      <c r="AM1011" s="114">
        <v>106</v>
      </c>
      <c r="AN1011" s="442" t="str">
        <f>CHOOSE(MATCH(AM:AM,{0,1,100,800000000}),"VACIO","100 y -","100 y +","")</f>
        <v>100 y +</v>
      </c>
      <c r="AO1011" s="114">
        <v>41</v>
      </c>
      <c r="AP1011" s="114">
        <v>170</v>
      </c>
      <c r="AQ1011" s="114">
        <v>14</v>
      </c>
      <c r="AR1011" s="442" t="str">
        <f>CHOOSE(MATCH(AQ:AQ,{0,1,7,8,9,12,30}),"VACIO","7 y -","7-8","8-9","9-12","12 y +","")</f>
        <v>12 y +</v>
      </c>
      <c r="AS1011" s="114"/>
      <c r="AT1011" s="442" t="str">
        <f>CHOOSE(MATCH(AS:AS,{0,0.1,30,80000000}),"VACIO","30 y -","30 y +")</f>
        <v>VACIO</v>
      </c>
      <c r="AU1011" s="114">
        <v>0.9</v>
      </c>
      <c r="AV1011" s="114"/>
      <c r="AW1011" s="442" t="str">
        <f>CHOOSE(MATCH(AV:AV,{0,0.1,30,80000000}),"VACIO","30 y -","30 y +")</f>
        <v>VACIO</v>
      </c>
      <c r="AX1011" s="114">
        <v>85</v>
      </c>
      <c r="AY1011" s="442" t="str">
        <f ca="1">CHOOSE(MATCH(AX:AX,{0,1,15,30,45,60,80000000}),"VACIO","15 y -","15-29","30-44","45-59","60 y +","")</f>
        <v>60 y +</v>
      </c>
      <c r="AZ1011" s="114"/>
      <c r="BA1011" s="435">
        <v>42381</v>
      </c>
      <c r="BB1011" s="441" t="str">
        <f ca="1" t="shared" si="103"/>
        <v>No Vigente</v>
      </c>
      <c r="BC1011" s="114" t="s">
        <v>77</v>
      </c>
      <c r="BD1011" s="435">
        <v>43819</v>
      </c>
      <c r="BE1011" s="435">
        <v>43831</v>
      </c>
      <c r="BF1011" s="251" t="str">
        <f ca="1" t="shared" si="105"/>
        <v>activo</v>
      </c>
      <c r="BG1011" s="48"/>
    </row>
    <row r="1012" s="27" customFormat="1" spans="1:59">
      <c r="A1012" s="434" t="s">
        <v>2536</v>
      </c>
      <c r="B1012" s="114" t="s">
        <v>2537</v>
      </c>
      <c r="C1012" s="114">
        <v>896</v>
      </c>
      <c r="D1012" s="435">
        <v>24281</v>
      </c>
      <c r="E1012" s="480">
        <f ca="1" t="shared" si="104"/>
        <v>43990</v>
      </c>
      <c r="F1012" s="440">
        <f ca="1" t="shared" si="102"/>
        <v>19709</v>
      </c>
      <c r="G1012" s="441">
        <f ca="1" t="shared" si="101"/>
        <v>53</v>
      </c>
      <c r="H101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12" s="443">
        <v>2</v>
      </c>
      <c r="J1012" s="435">
        <v>43742</v>
      </c>
      <c r="K1012" s="114" t="s">
        <v>101</v>
      </c>
      <c r="L1012" s="94" t="s">
        <v>60</v>
      </c>
      <c r="M1012" s="114"/>
      <c r="N1012" s="114" t="s">
        <v>62</v>
      </c>
      <c r="O1012" s="114" t="s">
        <v>62</v>
      </c>
      <c r="P1012" s="7" t="s">
        <v>63</v>
      </c>
      <c r="Q1012" s="7" t="s">
        <v>63</v>
      </c>
      <c r="R1012" s="114">
        <v>87</v>
      </c>
      <c r="S1012" s="114">
        <v>87</v>
      </c>
      <c r="T1012" s="443" t="s">
        <v>85</v>
      </c>
      <c r="U1012" s="114">
        <v>142</v>
      </c>
      <c r="V1012" s="481" t="str">
        <f>CHOOSE(MATCH(U:U,{0,1,140,150,160,800000000}),"VACIO","140 y -","140-150","150-160","&gt;160","")</f>
        <v>140-150</v>
      </c>
      <c r="W1012" s="114">
        <v>90</v>
      </c>
      <c r="X1012" s="481" t="str">
        <f>CHOOSE(MATCH(W:W,{0,1,90,120,800000000}),"VACIO","90 y -","90-120","&gt;120","")</f>
        <v>90-120</v>
      </c>
      <c r="Y1012" s="114" t="s">
        <v>63</v>
      </c>
      <c r="Z1012" s="114" t="s">
        <v>65</v>
      </c>
      <c r="AA1012" s="114" t="s">
        <v>63</v>
      </c>
      <c r="AB1012" s="114" t="s">
        <v>63</v>
      </c>
      <c r="AC1012" s="114" t="s">
        <v>72</v>
      </c>
      <c r="AD1012" s="114" t="s">
        <v>67</v>
      </c>
      <c r="AE1012" s="454"/>
      <c r="AF1012" s="454"/>
      <c r="AG1012" s="454"/>
      <c r="AH1012" s="454"/>
      <c r="AI1012" s="454"/>
      <c r="AJ1012" s="114">
        <v>106</v>
      </c>
      <c r="AK1012" s="435">
        <v>43713</v>
      </c>
      <c r="AL1012" s="114">
        <v>166</v>
      </c>
      <c r="AM1012" s="114">
        <v>105</v>
      </c>
      <c r="AN1012" s="442" t="str">
        <f>CHOOSE(MATCH(AM:AM,{0,1,100,800000000}),"VACIO","100 y -","100 y +","")</f>
        <v>100 y +</v>
      </c>
      <c r="AO1012" s="114">
        <v>38</v>
      </c>
      <c r="AP1012" s="114">
        <v>117</v>
      </c>
      <c r="AQ1012" s="114"/>
      <c r="AR1012" s="442" t="str">
        <f>CHOOSE(MATCH(AQ:AQ,{0,1,7,8,9,12,30}),"VACIO","7 y -","7-8","8-9","9-12","12 y +","")</f>
        <v>VACIO</v>
      </c>
      <c r="AS1012" s="114"/>
      <c r="AT1012" s="442" t="str">
        <f>CHOOSE(MATCH(AS:AS,{0,0.1,30,80000000}),"VACIO","30 y -","30 y +")</f>
        <v>VACIO</v>
      </c>
      <c r="AU1012" s="114"/>
      <c r="AV1012" s="114"/>
      <c r="AW1012" s="442" t="str">
        <f>CHOOSE(MATCH(AV:AV,{0,0.1,30,80000000}),"VACIO","30 y -","30 y +")</f>
        <v>VACIO</v>
      </c>
      <c r="AX1012" s="114"/>
      <c r="AY1012" s="442" t="str">
        <f ca="1">CHOOSE(MATCH(AX:AX,{0,1,15,30,45,60,80000000}),"VACIO","15 y -","15-29","30-44","45-59","60 y +","")</f>
        <v>VACIO</v>
      </c>
      <c r="AZ1012" s="114"/>
      <c r="BA1012" s="114"/>
      <c r="BB1012" s="441" t="str">
        <f ca="1" t="shared" si="103"/>
        <v>No Vigente</v>
      </c>
      <c r="BC1012" s="114"/>
      <c r="BD1012" s="435">
        <v>43742</v>
      </c>
      <c r="BE1012" s="435">
        <v>43922</v>
      </c>
      <c r="BF1012" s="251" t="str">
        <f ca="1" t="shared" si="105"/>
        <v>activo</v>
      </c>
      <c r="BG1012" s="48"/>
    </row>
    <row r="1013" s="27" customFormat="1" spans="1:59">
      <c r="A1013" s="434" t="s">
        <v>2538</v>
      </c>
      <c r="B1013" s="114" t="s">
        <v>2539</v>
      </c>
      <c r="C1013" s="114">
        <v>4622</v>
      </c>
      <c r="D1013" s="435">
        <v>22568</v>
      </c>
      <c r="E1013" s="439">
        <f ca="1" t="shared" si="104"/>
        <v>43990</v>
      </c>
      <c r="F1013" s="440">
        <f ca="1" t="shared" si="102"/>
        <v>21422</v>
      </c>
      <c r="G1013" s="441">
        <f ca="1" t="shared" si="101"/>
        <v>58</v>
      </c>
      <c r="H1013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13" s="443">
        <v>2</v>
      </c>
      <c r="J1013" s="435">
        <v>43826</v>
      </c>
      <c r="K1013" s="114" t="s">
        <v>59</v>
      </c>
      <c r="L1013" s="94" t="s">
        <v>60</v>
      </c>
      <c r="M1013" s="114"/>
      <c r="N1013" s="114" t="s">
        <v>62</v>
      </c>
      <c r="O1013" s="114" t="s">
        <v>62</v>
      </c>
      <c r="P1013" s="7" t="s">
        <v>63</v>
      </c>
      <c r="Q1013" s="7" t="s">
        <v>63</v>
      </c>
      <c r="R1013" s="114">
        <v>62</v>
      </c>
      <c r="S1013" s="114"/>
      <c r="T1013" s="443" t="s">
        <v>85</v>
      </c>
      <c r="U1013" s="114">
        <v>136</v>
      </c>
      <c r="V1013" s="442" t="str">
        <f>CHOOSE(MATCH(U:U,{0,1,140,150,160,800000000}),"VACIO","140 y -","140-150","150-160","&gt;160","")</f>
        <v>140 y -</v>
      </c>
      <c r="W1013" s="114">
        <v>80</v>
      </c>
      <c r="X1013" s="442" t="str">
        <f>CHOOSE(MATCH(W:W,{0,1,90,120,800000000}),"VACIO","90 y -","90-120","&gt;120","")</f>
        <v>90 y -</v>
      </c>
      <c r="Y1013" s="114" t="s">
        <v>63</v>
      </c>
      <c r="Z1013" s="114" t="s">
        <v>65</v>
      </c>
      <c r="AA1013" s="114" t="s">
        <v>63</v>
      </c>
      <c r="AB1013" s="114" t="s">
        <v>63</v>
      </c>
      <c r="AC1013" s="114" t="s">
        <v>72</v>
      </c>
      <c r="AD1013" s="114" t="s">
        <v>74</v>
      </c>
      <c r="AE1013" s="454"/>
      <c r="AF1013" s="454"/>
      <c r="AG1013" s="454"/>
      <c r="AH1013" s="454"/>
      <c r="AI1013" s="454"/>
      <c r="AJ1013" s="114">
        <v>109</v>
      </c>
      <c r="AK1013" s="435">
        <v>43733</v>
      </c>
      <c r="AL1013" s="114">
        <v>234</v>
      </c>
      <c r="AM1013" s="114">
        <v>157</v>
      </c>
      <c r="AN1013" s="442" t="str">
        <f>CHOOSE(MATCH(AM:AM,{0,1,100,800000000}),"VACIO","100 y -","100 y +","")</f>
        <v>100 y +</v>
      </c>
      <c r="AO1013" s="114">
        <v>48</v>
      </c>
      <c r="AP1013" s="114"/>
      <c r="AQ1013" s="114"/>
      <c r="AR1013" s="442" t="str">
        <f>CHOOSE(MATCH(AQ:AQ,{0,1,7,8,9,12,30}),"VACIO","7 y -","7-8","8-9","9-12","12 y +","")</f>
        <v>VACIO</v>
      </c>
      <c r="AS1013" s="114"/>
      <c r="AT1013" s="442" t="str">
        <f>CHOOSE(MATCH(AS:AS,{0,0.1,30,80000000}),"VACIO","30 y -","30 y +")</f>
        <v>VACIO</v>
      </c>
      <c r="AU1013" s="114"/>
      <c r="AV1013" s="114"/>
      <c r="AW1013" s="442" t="str">
        <f>CHOOSE(MATCH(AV:AV,{0,0.1,30,80000000}),"VACIO","30 y -","30 y +")</f>
        <v>VACIO</v>
      </c>
      <c r="AX1013" s="114"/>
      <c r="AY1013" s="442" t="str">
        <f ca="1">CHOOSE(MATCH(AX:AX,{0,1,15,30,45,60,80000000}),"VACIO","15 y -","15-29","30-44","45-59","60 y +","")</f>
        <v>VACIO</v>
      </c>
      <c r="AZ1013" s="114"/>
      <c r="BA1013" s="114"/>
      <c r="BB1013" s="441" t="str">
        <f ca="1" t="shared" si="103"/>
        <v>No Vigente</v>
      </c>
      <c r="BC1013" s="114"/>
      <c r="BD1013" s="435">
        <v>43826</v>
      </c>
      <c r="BE1013" s="435">
        <v>44013</v>
      </c>
      <c r="BF1013" s="251" t="str">
        <f ca="1" t="shared" si="105"/>
        <v>activo</v>
      </c>
      <c r="BG1013" s="48"/>
    </row>
    <row r="1014" s="27" customFormat="1" spans="1:59">
      <c r="A1014" s="434" t="s">
        <v>2540</v>
      </c>
      <c r="B1014" s="114" t="s">
        <v>2541</v>
      </c>
      <c r="C1014" s="114">
        <v>4073</v>
      </c>
      <c r="D1014" s="435">
        <v>20432</v>
      </c>
      <c r="E1014" s="439">
        <f ca="1" t="shared" si="104"/>
        <v>43990</v>
      </c>
      <c r="F1014" s="440">
        <f ca="1" t="shared" si="102"/>
        <v>23558</v>
      </c>
      <c r="G1014" s="441">
        <f ca="1" t="shared" ref="G1014:G1077" si="106">IF(MONTH(E:E)=MONTH(D1014),IF(DAY(E:E)&lt;DAY(D1014),YEAR(E:E)-YEAR(D1014)-1,YEAR(E:E)-YEAR(D1014)),IF(MONTH(E:E)&gt;MONTH(D1014),YEAR(E:E)-YEAR(D1014),YEAR(E:E)-YEAR(D1014)-1))</f>
        <v>64</v>
      </c>
      <c r="H101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14" s="443">
        <v>2</v>
      </c>
      <c r="J1014" s="435">
        <v>39694</v>
      </c>
      <c r="K1014" s="114" t="s">
        <v>59</v>
      </c>
      <c r="L1014" s="94" t="s">
        <v>70</v>
      </c>
      <c r="M1014" s="114" t="s">
        <v>1853</v>
      </c>
      <c r="N1014" s="114"/>
      <c r="O1014" s="114"/>
      <c r="P1014" s="7" t="s">
        <v>63</v>
      </c>
      <c r="Q1014" s="7" t="s">
        <v>63</v>
      </c>
      <c r="R1014" s="114">
        <v>75</v>
      </c>
      <c r="S1014" s="114">
        <v>71.5</v>
      </c>
      <c r="T1014" s="443" t="s">
        <v>85</v>
      </c>
      <c r="U1014" s="114">
        <v>120</v>
      </c>
      <c r="V1014" s="442" t="str">
        <f>CHOOSE(MATCH(U:U,{0,1,140,150,160,800000000}),"VACIO","140 y -","140-150","150-160","&gt;160","")</f>
        <v>140 y -</v>
      </c>
      <c r="W1014" s="114">
        <v>76</v>
      </c>
      <c r="X1014" s="442" t="str">
        <f>CHOOSE(MATCH(W:W,{0,1,90,120,800000000}),"VACIO","90 y -","90-120","&gt;120","")</f>
        <v>90 y -</v>
      </c>
      <c r="Y1014" s="114" t="s">
        <v>65</v>
      </c>
      <c r="Z1014" s="114" t="s">
        <v>63</v>
      </c>
      <c r="AA1014" s="114" t="s">
        <v>65</v>
      </c>
      <c r="AB1014" s="114" t="s">
        <v>65</v>
      </c>
      <c r="AC1014" s="114" t="s">
        <v>66</v>
      </c>
      <c r="AD1014" s="114" t="s">
        <v>73</v>
      </c>
      <c r="AE1014" s="452">
        <v>43651</v>
      </c>
      <c r="AF1014" s="453" t="s">
        <v>74</v>
      </c>
      <c r="AG1014" s="453"/>
      <c r="AH1014" s="454"/>
      <c r="AI1014" s="454"/>
      <c r="AJ1014" s="114">
        <v>109</v>
      </c>
      <c r="AK1014" s="435">
        <v>42901</v>
      </c>
      <c r="AL1014" s="114">
        <v>142</v>
      </c>
      <c r="AM1014" s="114">
        <v>78</v>
      </c>
      <c r="AN1014" s="442" t="str">
        <f>CHOOSE(MATCH(AM:AM,{0,1,100,800000000}),"VACIO","100 y -","100 y +","")</f>
        <v>100 y -</v>
      </c>
      <c r="AO1014" s="114">
        <v>34</v>
      </c>
      <c r="AP1014" s="114">
        <v>148</v>
      </c>
      <c r="AQ1014" s="114">
        <v>8.4</v>
      </c>
      <c r="AR1014" s="442" t="str">
        <f>CHOOSE(MATCH(AQ:AQ,{0,1,7,8,9,12,30}),"VACIO","7 y -","7-8","8-9","9-12","12 y +","")</f>
        <v>8-9</v>
      </c>
      <c r="AS1014" s="114">
        <v>500</v>
      </c>
      <c r="AT1014" s="442" t="str">
        <f>CHOOSE(MATCH(AS:AS,{0,0.1,30,80000000}),"VACIO","30 y -","30 y +")</f>
        <v>30 y +</v>
      </c>
      <c r="AU1014" s="114">
        <v>1.6</v>
      </c>
      <c r="AV1014" s="114"/>
      <c r="AW1014" s="442" t="str">
        <f>CHOOSE(MATCH(AV:AV,{0,0.1,30,80000000}),"VACIO","30 y -","30 y +")</f>
        <v>VACIO</v>
      </c>
      <c r="AX1014" s="114">
        <v>34</v>
      </c>
      <c r="AY1014" s="442" t="str">
        <f ca="1">CHOOSE(MATCH(AX:AX,{0,1,15,30,45,60,80000000}),"VACIO","15 y -","15-29","30-44","45-59","60 y +","")</f>
        <v>30-44</v>
      </c>
      <c r="AZ1014" s="114"/>
      <c r="BA1014" s="435">
        <v>42551</v>
      </c>
      <c r="BB1014" s="441" t="str">
        <f ca="1" t="shared" si="103"/>
        <v>No Vigente</v>
      </c>
      <c r="BC1014" s="114" t="s">
        <v>77</v>
      </c>
      <c r="BD1014" s="435">
        <v>43879</v>
      </c>
      <c r="BE1014" s="435">
        <v>43952</v>
      </c>
      <c r="BF1014" s="251" t="str">
        <f ca="1" t="shared" si="105"/>
        <v>activo</v>
      </c>
      <c r="BG1014" s="48"/>
    </row>
    <row r="1015" s="27" customFormat="1" spans="1:59">
      <c r="A1015" s="434" t="s">
        <v>2542</v>
      </c>
      <c r="B1015" s="114" t="s">
        <v>2543</v>
      </c>
      <c r="C1015" s="114">
        <v>4319</v>
      </c>
      <c r="D1015" s="435">
        <v>20784</v>
      </c>
      <c r="E1015" s="468">
        <f ca="1" t="shared" si="104"/>
        <v>43990</v>
      </c>
      <c r="F1015" s="440">
        <f ca="1" t="shared" si="102"/>
        <v>23206</v>
      </c>
      <c r="G1015" s="441">
        <f ca="1" t="shared" si="106"/>
        <v>63</v>
      </c>
      <c r="H101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15" s="443">
        <v>2</v>
      </c>
      <c r="J1015" s="435">
        <v>41892</v>
      </c>
      <c r="K1015" s="114" t="s">
        <v>59</v>
      </c>
      <c r="L1015" s="94" t="s">
        <v>60</v>
      </c>
      <c r="M1015" s="114" t="s">
        <v>2544</v>
      </c>
      <c r="N1015" s="114" t="s">
        <v>62</v>
      </c>
      <c r="O1015" s="114" t="s">
        <v>89</v>
      </c>
      <c r="P1015" s="7" t="s">
        <v>65</v>
      </c>
      <c r="Q1015" s="7" t="s">
        <v>63</v>
      </c>
      <c r="R1015" s="114">
        <v>103</v>
      </c>
      <c r="S1015" s="114">
        <v>104</v>
      </c>
      <c r="T1015" s="443" t="s">
        <v>64</v>
      </c>
      <c r="U1015" s="114">
        <v>120</v>
      </c>
      <c r="V1015" s="442" t="str">
        <f>CHOOSE(MATCH(U:U,{0,1,140,150,160,800000000}),"VACIO","140 y -","140-150","150-160","&gt;160","")</f>
        <v>140 y -</v>
      </c>
      <c r="W1015" s="114">
        <v>70</v>
      </c>
      <c r="X1015" s="442" t="str">
        <f>CHOOSE(MATCH(W:W,{0,1,90,120,800000000}),"VACIO","90 y -","90-120","&gt;120","")</f>
        <v>90 y -</v>
      </c>
      <c r="Y1015" s="114" t="s">
        <v>63</v>
      </c>
      <c r="Z1015" s="114" t="s">
        <v>65</v>
      </c>
      <c r="AA1015" s="114" t="s">
        <v>63</v>
      </c>
      <c r="AB1015" s="114" t="s">
        <v>65</v>
      </c>
      <c r="AC1015" s="114" t="s">
        <v>72</v>
      </c>
      <c r="AD1015" s="114" t="s">
        <v>73</v>
      </c>
      <c r="AE1015" s="454"/>
      <c r="AF1015" s="454"/>
      <c r="AG1015" s="454"/>
      <c r="AH1015" s="454"/>
      <c r="AI1015" s="454"/>
      <c r="AJ1015" s="114">
        <v>125</v>
      </c>
      <c r="AK1015" s="435">
        <v>43346</v>
      </c>
      <c r="AL1015" s="114">
        <v>117</v>
      </c>
      <c r="AM1015" s="114">
        <v>48</v>
      </c>
      <c r="AN1015" s="442" t="str">
        <f>CHOOSE(MATCH(AM:AM,{0,1,100,800000000}),"VACIO","100 y -","100 y +","")</f>
        <v>100 y -</v>
      </c>
      <c r="AO1015" s="114">
        <v>47</v>
      </c>
      <c r="AP1015" s="114">
        <v>111</v>
      </c>
      <c r="AQ1015" s="114">
        <v>6.5</v>
      </c>
      <c r="AR1015" s="442" t="str">
        <f>CHOOSE(MATCH(AQ:AQ,{0,1,7,8,9,12,30}),"VACIO","7 y -","7-8","8-9","9-12","12 y +","")</f>
        <v>7 y -</v>
      </c>
      <c r="AS1015" s="114">
        <v>9</v>
      </c>
      <c r="AT1015" s="442" t="str">
        <f>CHOOSE(MATCH(AS:AS,{0,0.1,30,80000000}),"VACIO","30 y -","30 y +")</f>
        <v>30 y -</v>
      </c>
      <c r="AU1015" s="114">
        <v>0.7</v>
      </c>
      <c r="AV1015" s="114"/>
      <c r="AW1015" s="442" t="str">
        <f>CHOOSE(MATCH(AV:AV,{0,0.1,30,80000000}),"VACIO","30 y -","30 y +")</f>
        <v>VACIO</v>
      </c>
      <c r="AX1015" s="114">
        <v>80</v>
      </c>
      <c r="AY1015" s="442" t="str">
        <f ca="1">CHOOSE(MATCH(AX:AX,{0,1,15,30,45,60,80000000}),"VACIO","15 y -","15-29","30-44","45-59","60 y +","")</f>
        <v>60 y +</v>
      </c>
      <c r="AZ1015" s="114"/>
      <c r="BA1015" s="114"/>
      <c r="BB1015" s="441" t="str">
        <f ca="1" t="shared" si="103"/>
        <v>No Vigente</v>
      </c>
      <c r="BC1015" s="114"/>
      <c r="BD1015" s="435">
        <v>43720</v>
      </c>
      <c r="BE1015" s="435">
        <v>43831</v>
      </c>
      <c r="BF1015" s="251" t="str">
        <f ca="1" t="shared" si="105"/>
        <v>activo</v>
      </c>
      <c r="BG1015" s="48"/>
    </row>
    <row r="1016" s="27" customFormat="1" spans="1:59">
      <c r="A1016" s="434" t="s">
        <v>2545</v>
      </c>
      <c r="B1016" s="114" t="s">
        <v>2546</v>
      </c>
      <c r="C1016" s="114">
        <v>4835</v>
      </c>
      <c r="D1016" s="435">
        <v>21793</v>
      </c>
      <c r="E1016" s="468">
        <f ca="1" t="shared" si="104"/>
        <v>43990</v>
      </c>
      <c r="F1016" s="440">
        <f ca="1" t="shared" si="102"/>
        <v>22197</v>
      </c>
      <c r="G1016" s="441">
        <f ca="1" t="shared" si="106"/>
        <v>60</v>
      </c>
      <c r="H101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16" s="443">
        <v>2</v>
      </c>
      <c r="J1016" s="435">
        <v>39787</v>
      </c>
      <c r="K1016" s="114" t="s">
        <v>59</v>
      </c>
      <c r="L1016" s="94" t="s">
        <v>1876</v>
      </c>
      <c r="M1016" s="114"/>
      <c r="N1016" s="114"/>
      <c r="O1016" s="114"/>
      <c r="P1016" s="7" t="s">
        <v>63</v>
      </c>
      <c r="Q1016" s="7" t="s">
        <v>63</v>
      </c>
      <c r="R1016" s="114">
        <v>88</v>
      </c>
      <c r="S1016" s="114">
        <v>106</v>
      </c>
      <c r="T1016" s="443" t="s">
        <v>64</v>
      </c>
      <c r="U1016" s="114">
        <v>128</v>
      </c>
      <c r="V1016" s="442" t="str">
        <f>CHOOSE(MATCH(U:U,{0,1,140,150,160,800000000}),"VACIO","140 y -","140-150","150-160","&gt;160","")</f>
        <v>140 y -</v>
      </c>
      <c r="W1016" s="114">
        <v>76</v>
      </c>
      <c r="X1016" s="442" t="str">
        <f>CHOOSE(MATCH(W:W,{0,1,90,120,800000000}),"VACIO","90 y -","90-120","&gt;120","")</f>
        <v>90 y -</v>
      </c>
      <c r="Y1016" s="114" t="s">
        <v>63</v>
      </c>
      <c r="Z1016" s="114" t="s">
        <v>65</v>
      </c>
      <c r="AA1016" s="114" t="s">
        <v>63</v>
      </c>
      <c r="AB1016" s="114" t="s">
        <v>63</v>
      </c>
      <c r="AC1016" s="114" t="s">
        <v>72</v>
      </c>
      <c r="AD1016" s="114" t="s">
        <v>74</v>
      </c>
      <c r="AE1016" s="454"/>
      <c r="AF1016" s="454"/>
      <c r="AG1016" s="454"/>
      <c r="AH1016" s="454"/>
      <c r="AI1016" s="454"/>
      <c r="AJ1016" s="114">
        <v>106</v>
      </c>
      <c r="AK1016" s="435">
        <v>43718</v>
      </c>
      <c r="AL1016" s="114">
        <v>227</v>
      </c>
      <c r="AM1016" s="114">
        <v>160</v>
      </c>
      <c r="AN1016" s="442" t="str">
        <f>CHOOSE(MATCH(AM:AM,{0,1,100,800000000}),"VACIO","100 y -","100 y +","")</f>
        <v>100 y +</v>
      </c>
      <c r="AO1016" s="114">
        <v>42</v>
      </c>
      <c r="AP1016" s="114">
        <v>112</v>
      </c>
      <c r="AQ1016" s="114"/>
      <c r="AR1016" s="442" t="str">
        <f>CHOOSE(MATCH(AQ:AQ,{0,1,7,8,9,12,30}),"VACIO","7 y -","7-8","8-9","9-12","12 y +","")</f>
        <v>VACIO</v>
      </c>
      <c r="AS1016" s="114"/>
      <c r="AT1016" s="442" t="str">
        <f>CHOOSE(MATCH(AS:AS,{0,0.1,30,80000000}),"VACIO","30 y -","30 y +")</f>
        <v>VACIO</v>
      </c>
      <c r="AU1016" s="114">
        <v>0.6</v>
      </c>
      <c r="AV1016" s="114"/>
      <c r="AW1016" s="442" t="str">
        <f>CHOOSE(MATCH(AV:AV,{0,0.1,30,80000000}),"VACIO","30 y -","30 y +")</f>
        <v>VACIO</v>
      </c>
      <c r="AX1016" s="114">
        <v>100</v>
      </c>
      <c r="AY1016" s="442" t="str">
        <f ca="1">CHOOSE(MATCH(AX:AX,{0,1,15,30,45,60,80000000}),"VACIO","15 y -","15-29","30-44","45-59","60 y +","")</f>
        <v>60 y +</v>
      </c>
      <c r="AZ1016" s="114"/>
      <c r="BA1016" s="114"/>
      <c r="BB1016" s="441" t="str">
        <f ca="1" t="shared" si="103"/>
        <v>No Vigente</v>
      </c>
      <c r="BC1016" s="114"/>
      <c r="BD1016" s="435">
        <v>43718</v>
      </c>
      <c r="BE1016" s="435">
        <v>43862</v>
      </c>
      <c r="BF1016" s="251" t="str">
        <f ca="1" t="shared" si="105"/>
        <v>activo</v>
      </c>
      <c r="BG1016" s="48"/>
    </row>
    <row r="1017" s="27" customFormat="1" spans="1:59">
      <c r="A1017" s="434" t="s">
        <v>2547</v>
      </c>
      <c r="B1017" s="114" t="s">
        <v>2548</v>
      </c>
      <c r="C1017" s="114">
        <v>7144</v>
      </c>
      <c r="D1017" s="435">
        <v>18064</v>
      </c>
      <c r="E1017" s="439">
        <f ca="1" t="shared" si="104"/>
        <v>43990</v>
      </c>
      <c r="F1017" s="440">
        <f ca="1" t="shared" si="102"/>
        <v>25926</v>
      </c>
      <c r="G1017" s="441">
        <f ca="1" t="shared" si="106"/>
        <v>70</v>
      </c>
      <c r="H101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17" s="443">
        <v>2</v>
      </c>
      <c r="J1017" s="435">
        <v>43626</v>
      </c>
      <c r="K1017" s="114" t="s">
        <v>59</v>
      </c>
      <c r="L1017" s="94" t="s">
        <v>60</v>
      </c>
      <c r="M1017" s="114"/>
      <c r="N1017" s="114" t="s">
        <v>62</v>
      </c>
      <c r="O1017" s="114" t="s">
        <v>62</v>
      </c>
      <c r="P1017" s="7" t="s">
        <v>63</v>
      </c>
      <c r="Q1017" s="7" t="s">
        <v>63</v>
      </c>
      <c r="R1017" s="114">
        <v>75</v>
      </c>
      <c r="S1017" s="114">
        <v>75</v>
      </c>
      <c r="T1017" s="443" t="s">
        <v>85</v>
      </c>
      <c r="U1017" s="114">
        <v>136</v>
      </c>
      <c r="V1017" s="442" t="str">
        <f>CHOOSE(MATCH(U:U,{0,1,140,150,160,800000000}),"VACIO","140 y -","140-150","150-160","&gt;160","")</f>
        <v>140 y -</v>
      </c>
      <c r="W1017" s="114">
        <v>90</v>
      </c>
      <c r="X1017" s="442" t="str">
        <f>CHOOSE(MATCH(W:W,{0,1,90,120,800000000}),"VACIO","90 y -","90-120","&gt;120","")</f>
        <v>90-120</v>
      </c>
      <c r="Y1017" s="114" t="s">
        <v>63</v>
      </c>
      <c r="Z1017" s="114" t="s">
        <v>63</v>
      </c>
      <c r="AA1017" s="114" t="s">
        <v>63</v>
      </c>
      <c r="AB1017" s="114" t="s">
        <v>63</v>
      </c>
      <c r="AC1017" s="114" t="s">
        <v>66</v>
      </c>
      <c r="AD1017" s="114" t="s">
        <v>74</v>
      </c>
      <c r="AE1017" s="454"/>
      <c r="AF1017" s="454"/>
      <c r="AG1017" s="454"/>
      <c r="AH1017" s="453" t="s">
        <v>2549</v>
      </c>
      <c r="AI1017" s="452">
        <v>43641</v>
      </c>
      <c r="AJ1017" s="114">
        <v>85</v>
      </c>
      <c r="AK1017" s="435">
        <v>43703</v>
      </c>
      <c r="AL1017" s="114">
        <v>291</v>
      </c>
      <c r="AM1017" s="114">
        <v>187</v>
      </c>
      <c r="AN1017" s="442" t="str">
        <f>CHOOSE(MATCH(AM:AM,{0,1,100,800000000}),"VACIO","100 y -","100 y +","")</f>
        <v>100 y +</v>
      </c>
      <c r="AO1017" s="114">
        <v>52</v>
      </c>
      <c r="AP1017" s="114">
        <v>257</v>
      </c>
      <c r="AQ1017" s="114">
        <v>9.8</v>
      </c>
      <c r="AR1017" s="442" t="str">
        <f>CHOOSE(MATCH(AQ:AQ,{0,1,7,8,9,12,30}),"VACIO","7 y -","7-8","8-9","9-12","12 y +","")</f>
        <v>9-12</v>
      </c>
      <c r="AS1017" s="114">
        <v>6</v>
      </c>
      <c r="AT1017" s="442" t="str">
        <f>CHOOSE(MATCH(AS:AS,{0,0.1,30,80000000}),"VACIO","30 y -","30 y +")</f>
        <v>30 y -</v>
      </c>
      <c r="AU1017" s="114">
        <v>0.9</v>
      </c>
      <c r="AV1017" s="114">
        <v>17</v>
      </c>
      <c r="AW1017" s="442" t="str">
        <f>CHOOSE(MATCH(AV:AV,{0,0.1,30,80000000}),"VACIO","30 y -","30 y +")</f>
        <v>30 y -</v>
      </c>
      <c r="AX1017" s="114">
        <v>64.7</v>
      </c>
      <c r="AY1017" s="442" t="str">
        <f ca="1">CHOOSE(MATCH(AX:AX,{0,1,15,30,45,60,80000000}),"VACIO","15 y -","15-29","30-44","45-59","60 y +","")</f>
        <v>60 y +</v>
      </c>
      <c r="AZ1017" s="114"/>
      <c r="BA1017" s="114"/>
      <c r="BB1017" s="441" t="str">
        <f ca="1" t="shared" si="103"/>
        <v>No Vigente</v>
      </c>
      <c r="BC1017" s="114"/>
      <c r="BD1017" s="435">
        <v>43626</v>
      </c>
      <c r="BE1017" s="435">
        <v>43831</v>
      </c>
      <c r="BF1017" s="251" t="str">
        <f ca="1" t="shared" si="105"/>
        <v>activo</v>
      </c>
      <c r="BG1017" s="48"/>
    </row>
    <row r="1018" s="27" customFormat="1" spans="1:59">
      <c r="A1018" s="434" t="s">
        <v>2550</v>
      </c>
      <c r="B1018" s="114" t="s">
        <v>2551</v>
      </c>
      <c r="C1018" s="114">
        <v>1248</v>
      </c>
      <c r="D1018" s="435">
        <v>21473</v>
      </c>
      <c r="E1018" s="439">
        <f ca="1" t="shared" si="104"/>
        <v>43990</v>
      </c>
      <c r="F1018" s="440">
        <f ca="1" t="shared" si="102"/>
        <v>22517</v>
      </c>
      <c r="G1018" s="441">
        <f ca="1" t="shared" si="106"/>
        <v>61</v>
      </c>
      <c r="H101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18" s="443">
        <v>2</v>
      </c>
      <c r="J1018" s="435">
        <v>41421</v>
      </c>
      <c r="K1018" s="114" t="s">
        <v>59</v>
      </c>
      <c r="L1018" s="94" t="s">
        <v>102</v>
      </c>
      <c r="M1018" s="114" t="s">
        <v>2272</v>
      </c>
      <c r="N1018" s="114" t="s">
        <v>62</v>
      </c>
      <c r="O1018" s="114" t="s">
        <v>62</v>
      </c>
      <c r="P1018" s="7" t="s">
        <v>63</v>
      </c>
      <c r="Q1018" s="7" t="s">
        <v>63</v>
      </c>
      <c r="R1018" s="114">
        <v>54</v>
      </c>
      <c r="S1018" s="114">
        <v>68.5</v>
      </c>
      <c r="T1018" s="443" t="s">
        <v>64</v>
      </c>
      <c r="U1018" s="114">
        <v>144</v>
      </c>
      <c r="V1018" s="442" t="str">
        <f>CHOOSE(MATCH(U:U,{0,1,140,150,160,800000000}),"VACIO","140 y -","140-150","150-160","&gt;160","")</f>
        <v>140-150</v>
      </c>
      <c r="W1018" s="114">
        <v>86</v>
      </c>
      <c r="X1018" s="442" t="str">
        <f>CHOOSE(MATCH(W:W,{0;1;90;120;800000000}),"VACIO","90 y -","90-120","&gt;120","")</f>
        <v>90 y -</v>
      </c>
      <c r="Y1018" s="114" t="s">
        <v>65</v>
      </c>
      <c r="Z1018" s="114" t="s">
        <v>65</v>
      </c>
      <c r="AA1018" s="114" t="s">
        <v>65</v>
      </c>
      <c r="AB1018" s="114" t="s">
        <v>65</v>
      </c>
      <c r="AC1018" s="114" t="s">
        <v>72</v>
      </c>
      <c r="AD1018" s="114" t="s">
        <v>73</v>
      </c>
      <c r="AE1018" s="452">
        <v>43858</v>
      </c>
      <c r="AF1018" s="453" t="s">
        <v>74</v>
      </c>
      <c r="AG1018" s="453"/>
      <c r="AH1018" s="454"/>
      <c r="AI1018" s="454"/>
      <c r="AJ1018" s="114">
        <v>103</v>
      </c>
      <c r="AK1018" s="435">
        <v>43339</v>
      </c>
      <c r="AL1018" s="114">
        <v>329</v>
      </c>
      <c r="AM1018" s="114">
        <v>227</v>
      </c>
      <c r="AN1018" s="442" t="str">
        <f>CHOOSE(MATCH(AM:AM,{0,1,100,800000000}),"VACIO","100 y -","100 y +","")</f>
        <v>100 y +</v>
      </c>
      <c r="AO1018" s="114">
        <v>59</v>
      </c>
      <c r="AP1018" s="114">
        <v>213</v>
      </c>
      <c r="AQ1018" s="114">
        <v>6.7</v>
      </c>
      <c r="AR1018" s="442" t="str">
        <f>CHOOSE(MATCH(AQ:AQ,{0,1,7,8,9,12,30}),"VACIO","7 y -","7-8","8-9","9-12","12 y +","")</f>
        <v>7 y -</v>
      </c>
      <c r="AS1018" s="114">
        <v>500</v>
      </c>
      <c r="AT1018" s="442" t="str">
        <f>CHOOSE(MATCH(AS:AS,{0,0.1,30,80000000}),"VACIO","30 y -","30 y +")</f>
        <v>30 y +</v>
      </c>
      <c r="AU1018" s="114">
        <v>2</v>
      </c>
      <c r="AV1018" s="114"/>
      <c r="AW1018" s="442" t="str">
        <f>CHOOSE(MATCH(AV:AV,{0,0.1,30,80000000}),"VACIO","30 y -","30 y +")</f>
        <v>VACIO</v>
      </c>
      <c r="AX1018" s="114">
        <v>26</v>
      </c>
      <c r="AY1018" s="442" t="str">
        <f ca="1">CHOOSE(MATCH(AX:AX,{0,1,15,30,45,60,80000000}),"VACIO","15 y -","15-29","30-44","45-59","60 y +","")</f>
        <v>15-29</v>
      </c>
      <c r="AZ1018" s="114" t="s">
        <v>76</v>
      </c>
      <c r="BA1018" s="435">
        <v>42283</v>
      </c>
      <c r="BB1018" s="441" t="str">
        <f ca="1" t="shared" si="103"/>
        <v>No Vigente</v>
      </c>
      <c r="BC1018" s="114"/>
      <c r="BD1018" s="435">
        <v>43128</v>
      </c>
      <c r="BE1018" s="435">
        <v>43922</v>
      </c>
      <c r="BF1018" s="251" t="str">
        <f ca="1" t="shared" si="105"/>
        <v>activo</v>
      </c>
      <c r="BG1018" s="48"/>
    </row>
    <row r="1019" s="27" customFormat="1" spans="1:59">
      <c r="A1019" s="434" t="s">
        <v>2552</v>
      </c>
      <c r="B1019" s="114" t="s">
        <v>2553</v>
      </c>
      <c r="C1019" s="114">
        <v>1504</v>
      </c>
      <c r="D1019" s="435">
        <v>16368</v>
      </c>
      <c r="E1019" s="439">
        <f ca="1" t="shared" si="104"/>
        <v>43990</v>
      </c>
      <c r="F1019" s="440">
        <f ca="1" t="shared" si="102"/>
        <v>27622</v>
      </c>
      <c r="G1019" s="441">
        <f ca="1" t="shared" si="106"/>
        <v>75</v>
      </c>
      <c r="H1019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19" s="443">
        <v>2</v>
      </c>
      <c r="J1019" s="435">
        <v>37432</v>
      </c>
      <c r="K1019" s="114" t="s">
        <v>59</v>
      </c>
      <c r="L1019" s="94" t="s">
        <v>60</v>
      </c>
      <c r="M1019" s="114" t="s">
        <v>1853</v>
      </c>
      <c r="N1019" s="114"/>
      <c r="O1019" s="114"/>
      <c r="P1019" s="7" t="s">
        <v>63</v>
      </c>
      <c r="Q1019" s="7" t="s">
        <v>63</v>
      </c>
      <c r="R1019" s="114">
        <v>76</v>
      </c>
      <c r="S1019" s="114">
        <v>79.7</v>
      </c>
      <c r="T1019" s="443" t="s">
        <v>64</v>
      </c>
      <c r="U1019" s="114">
        <v>130</v>
      </c>
      <c r="V1019" s="442" t="str">
        <f>CHOOSE(MATCH(U:U,{0,1,140,150,160,800000000}),"VACIO","140 y -","140-150","150-160","&gt;160","")</f>
        <v>140 y -</v>
      </c>
      <c r="W1019" s="114">
        <v>84</v>
      </c>
      <c r="X1019" s="442" t="str">
        <f>CHOOSE(MATCH(W:W,{0,1,90,120,800000000}),"VACIO","90 y -","90-120","&gt;120","")</f>
        <v>90 y -</v>
      </c>
      <c r="Y1019" s="114" t="s">
        <v>63</v>
      </c>
      <c r="Z1019" s="114" t="s">
        <v>65</v>
      </c>
      <c r="AA1019" s="114" t="s">
        <v>65</v>
      </c>
      <c r="AB1019" s="114" t="s">
        <v>65</v>
      </c>
      <c r="AC1019" s="114" t="s">
        <v>72</v>
      </c>
      <c r="AD1019" s="114" t="s">
        <v>74</v>
      </c>
      <c r="AE1019" s="454"/>
      <c r="AF1019" s="454"/>
      <c r="AG1019" s="454"/>
      <c r="AH1019" s="453" t="s">
        <v>2266</v>
      </c>
      <c r="AI1019" s="455">
        <v>43852</v>
      </c>
      <c r="AJ1019" s="114">
        <v>90</v>
      </c>
      <c r="AK1019" s="435">
        <v>43816</v>
      </c>
      <c r="AL1019" s="114">
        <v>153</v>
      </c>
      <c r="AM1019" s="114">
        <v>81</v>
      </c>
      <c r="AN1019" s="442" t="str">
        <f>CHOOSE(MATCH(AM:AM,{0,1,100,800000000}),"VACIO","100 y -","100 y +","")</f>
        <v>100 y -</v>
      </c>
      <c r="AO1019" s="114">
        <v>48</v>
      </c>
      <c r="AP1019" s="114">
        <v>116</v>
      </c>
      <c r="AQ1019" s="114"/>
      <c r="AR1019" s="442" t="str">
        <f>CHOOSE(MATCH(AQ:AQ,{0;1;7;8;9;12;30}),"VACIO","7 y -","7-8","8-9","9-12","12 y +","")</f>
        <v>VACIO</v>
      </c>
      <c r="AS1019" s="114">
        <v>1</v>
      </c>
      <c r="AT1019" s="442" t="str">
        <f>CHOOSE(MATCH(AS:AS,{0,0.1,30,80000000}),"VACIO","30 y -","30 y +")</f>
        <v>30 y -</v>
      </c>
      <c r="AU1019" s="114">
        <v>0.8</v>
      </c>
      <c r="AV1019" s="114">
        <v>2.8</v>
      </c>
      <c r="AW1019" s="442" t="str">
        <f>CHOOSE(MATCH(AV:AV,{0,0.1,30,80000000}),"VACIO","30 y -","30 y +")</f>
        <v>30 y -</v>
      </c>
      <c r="AX1019" s="114">
        <v>72</v>
      </c>
      <c r="AY1019" s="442" t="str">
        <f ca="1">CHOOSE(MATCH(AX:AX,{0,1,15,30,45,60,80000000}),"VACIO","15 y -","15-29","30-44","45-59","60 y +","")</f>
        <v>60 y +</v>
      </c>
      <c r="AZ1019" s="114" t="s">
        <v>76</v>
      </c>
      <c r="BA1019" s="114"/>
      <c r="BB1019" s="441" t="str">
        <f ca="1" t="shared" si="103"/>
        <v>No Vigente</v>
      </c>
      <c r="BC1019" s="114"/>
      <c r="BD1019" s="435">
        <v>43854</v>
      </c>
      <c r="BE1019" s="435">
        <v>44013</v>
      </c>
      <c r="BF1019" s="251" t="str">
        <f ca="1" t="shared" si="105"/>
        <v>activo</v>
      </c>
      <c r="BG1019" s="48"/>
    </row>
    <row r="1020" s="27" customFormat="1" spans="1:59">
      <c r="A1020" s="434" t="s">
        <v>2554</v>
      </c>
      <c r="B1020" s="114" t="s">
        <v>2555</v>
      </c>
      <c r="C1020" s="114">
        <v>2503</v>
      </c>
      <c r="D1020" s="435">
        <v>12000</v>
      </c>
      <c r="E1020" s="468">
        <f ca="1" t="shared" si="104"/>
        <v>43990</v>
      </c>
      <c r="F1020" s="440">
        <f ca="1" t="shared" si="102"/>
        <v>31990</v>
      </c>
      <c r="G1020" s="441">
        <f ca="1" t="shared" si="106"/>
        <v>87</v>
      </c>
      <c r="H102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20" s="443">
        <v>2</v>
      </c>
      <c r="J1020" s="114">
        <v>2009</v>
      </c>
      <c r="K1020" s="114" t="s">
        <v>101</v>
      </c>
      <c r="L1020" s="94" t="s">
        <v>60</v>
      </c>
      <c r="M1020" s="114"/>
      <c r="N1020" s="114"/>
      <c r="O1020" s="114"/>
      <c r="P1020" s="7" t="s">
        <v>63</v>
      </c>
      <c r="Q1020" s="7" t="s">
        <v>63</v>
      </c>
      <c r="R1020" s="114">
        <v>81</v>
      </c>
      <c r="S1020" s="114">
        <v>82</v>
      </c>
      <c r="T1020" s="443" t="s">
        <v>85</v>
      </c>
      <c r="U1020" s="114">
        <v>138</v>
      </c>
      <c r="V1020" s="442" t="str">
        <f>CHOOSE(MATCH(U:U,{0,1,140,150,160,800000000}),"VACIO","140 y -","140-150","150-160","&gt;160","")</f>
        <v>140 y -</v>
      </c>
      <c r="W1020" s="114">
        <v>78</v>
      </c>
      <c r="X1020" s="442" t="str">
        <f>CHOOSE(MATCH(W:W,{0;1;90;120;800000000}),"VACIO","90 y -","90-120","&gt;120","")</f>
        <v>90 y -</v>
      </c>
      <c r="Y1020" s="114" t="s">
        <v>63</v>
      </c>
      <c r="Z1020" s="114" t="s">
        <v>65</v>
      </c>
      <c r="AA1020" s="114" t="s">
        <v>65</v>
      </c>
      <c r="AB1020" s="114" t="s">
        <v>63</v>
      </c>
      <c r="AC1020" s="114" t="s">
        <v>72</v>
      </c>
      <c r="AD1020" s="114" t="s">
        <v>73</v>
      </c>
      <c r="AE1020" s="454"/>
      <c r="AF1020" s="454"/>
      <c r="AG1020" s="454"/>
      <c r="AH1020" s="453" t="s">
        <v>2556</v>
      </c>
      <c r="AI1020" s="452">
        <v>43887</v>
      </c>
      <c r="AJ1020" s="114">
        <v>94</v>
      </c>
      <c r="AK1020" s="435">
        <v>41876</v>
      </c>
      <c r="AL1020" s="114">
        <v>215</v>
      </c>
      <c r="AM1020" s="114">
        <v>140.4</v>
      </c>
      <c r="AN1020" s="442" t="str">
        <f>CHOOSE(MATCH(AM:AM,{0,1,100,800000000}),"VACIO","100 y -","100 y +","")</f>
        <v>100 y +</v>
      </c>
      <c r="AO1020" s="114">
        <v>43</v>
      </c>
      <c r="AP1020" s="114">
        <v>158</v>
      </c>
      <c r="AQ1020" s="114"/>
      <c r="AR1020" s="442" t="str">
        <f>CHOOSE(MATCH(AQ:AQ,{0;1;7;8;9;12;30}),"VACIO","7 y -","7-8","8-9","9-12","12 y +","")</f>
        <v>VACIO</v>
      </c>
      <c r="AS1020" s="114"/>
      <c r="AT1020" s="442" t="str">
        <f>CHOOSE(MATCH(AS:AS,{0,0.1,30,80000000}),"VACIO","30 y -","30 y +")</f>
        <v>VACIO</v>
      </c>
      <c r="AU1020" s="114"/>
      <c r="AV1020" s="114"/>
      <c r="AW1020" s="442" t="str">
        <f>CHOOSE(MATCH(AV:AV,{0,0.1,30,80000000}),"VACIO","30 y -","30 y +")</f>
        <v>VACIO</v>
      </c>
      <c r="AX1020" s="114"/>
      <c r="AY1020" s="442" t="str">
        <f ca="1">CHOOSE(MATCH(AX:AX,{0;1;15;30;45;60;80000000}),"VACIO","15 y -","15-29","30-44","45-59","60 y +","")</f>
        <v>VACIO</v>
      </c>
      <c r="AZ1020" s="114"/>
      <c r="BA1020" s="114"/>
      <c r="BB1020" s="441" t="str">
        <f ca="1" t="shared" si="103"/>
        <v>No Vigente</v>
      </c>
      <c r="BC1020" s="114"/>
      <c r="BD1020" s="435">
        <v>42843</v>
      </c>
      <c r="BE1020" s="435">
        <v>44287</v>
      </c>
      <c r="BF1020" s="251" t="str">
        <f ca="1" t="shared" si="105"/>
        <v>activo</v>
      </c>
      <c r="BG1020" s="48"/>
    </row>
    <row r="1021" s="27" customFormat="1" spans="1:59">
      <c r="A1021" s="434" t="s">
        <v>2557</v>
      </c>
      <c r="B1021" s="114" t="s">
        <v>2558</v>
      </c>
      <c r="C1021" s="114">
        <v>6388</v>
      </c>
      <c r="D1021" s="435">
        <v>19089</v>
      </c>
      <c r="E1021" s="439">
        <f ca="1" t="shared" si="104"/>
        <v>43990</v>
      </c>
      <c r="F1021" s="440">
        <f ca="1" t="shared" si="102"/>
        <v>24901</v>
      </c>
      <c r="G1021" s="441">
        <f ca="1" t="shared" si="106"/>
        <v>68</v>
      </c>
      <c r="H102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21" s="443">
        <v>2</v>
      </c>
      <c r="J1021" s="435">
        <v>41851</v>
      </c>
      <c r="K1021" s="114" t="s">
        <v>59</v>
      </c>
      <c r="L1021" s="94" t="s">
        <v>60</v>
      </c>
      <c r="M1021" s="114"/>
      <c r="N1021" s="114"/>
      <c r="O1021" s="114"/>
      <c r="P1021" s="7" t="s">
        <v>63</v>
      </c>
      <c r="Q1021" s="7" t="s">
        <v>63</v>
      </c>
      <c r="R1021" s="114">
        <v>59</v>
      </c>
      <c r="S1021" s="114">
        <v>69.5</v>
      </c>
      <c r="T1021" s="443" t="s">
        <v>85</v>
      </c>
      <c r="U1021" s="114">
        <v>130</v>
      </c>
      <c r="V1021" s="442" t="str">
        <f>CHOOSE(MATCH(U:U,{0,1,140,150,160,800000000}),"VACIO","140 y -","140-150","150-160","&gt;160","")</f>
        <v>140 y -</v>
      </c>
      <c r="W1021" s="114">
        <v>82</v>
      </c>
      <c r="X1021" s="442" t="str">
        <f>CHOOSE(MATCH(W:W,{0;1;90;120;800000000}),"VACIO","90 y -","90-120","&gt;120","")</f>
        <v>90 y -</v>
      </c>
      <c r="Y1021" s="114" t="s">
        <v>63</v>
      </c>
      <c r="Z1021" s="114" t="s">
        <v>65</v>
      </c>
      <c r="AA1021" s="114" t="s">
        <v>65</v>
      </c>
      <c r="AB1021" s="114" t="s">
        <v>63</v>
      </c>
      <c r="AC1021" s="114" t="s">
        <v>66</v>
      </c>
      <c r="AD1021" s="114" t="s">
        <v>74</v>
      </c>
      <c r="AE1021" s="454"/>
      <c r="AF1021" s="454"/>
      <c r="AG1021" s="454"/>
      <c r="AH1021" s="453" t="s">
        <v>2266</v>
      </c>
      <c r="AI1021" s="452">
        <v>43433</v>
      </c>
      <c r="AJ1021" s="114">
        <v>98</v>
      </c>
      <c r="AK1021" s="435">
        <v>43289</v>
      </c>
      <c r="AL1021" s="114">
        <v>213</v>
      </c>
      <c r="AM1021" s="114">
        <v>129</v>
      </c>
      <c r="AN1021" s="442" t="str">
        <f>CHOOSE(MATCH(AM:AM,{0,1,100,800000000}),"VACIO","100 y -","100 y +","")</f>
        <v>100 y +</v>
      </c>
      <c r="AO1021" s="114">
        <v>58</v>
      </c>
      <c r="AP1021" s="114">
        <v>127</v>
      </c>
      <c r="AQ1021" s="114"/>
      <c r="AR1021" s="442" t="str">
        <f>CHOOSE(MATCH(AQ:AQ,{0,1,7,8,9,12,30}),"VACIO","7 y -","7-8","8-9","9-12","12 y +","")</f>
        <v>VACIO</v>
      </c>
      <c r="AS1021" s="114">
        <v>11</v>
      </c>
      <c r="AT1021" s="442" t="str">
        <f>CHOOSE(MATCH(AS:AS,{0,0.1,30,80000000}),"VACIO","30 y -","30 y +")</f>
        <v>30 y -</v>
      </c>
      <c r="AU1021" s="114">
        <v>0.6</v>
      </c>
      <c r="AV1021" s="114"/>
      <c r="AW1021" s="442" t="str">
        <f>CHOOSE(MATCH(AV:AV,{0,0.1,30,80000000}),"VACIO","30 y -","30 y +")</f>
        <v>VACIO</v>
      </c>
      <c r="AX1021" s="114">
        <v>95</v>
      </c>
      <c r="AY1021" s="442" t="str">
        <f ca="1">CHOOSE(MATCH(AX:AX,{0,1,15,30,45,60,80000000}),"VACIO","15 y -","15-29","30-44","45-59","60 y +","")</f>
        <v>60 y +</v>
      </c>
      <c r="AZ1021" s="114"/>
      <c r="BA1021" s="114"/>
      <c r="BB1021" s="441" t="str">
        <f ca="1" t="shared" si="103"/>
        <v>No Vigente</v>
      </c>
      <c r="BC1021" s="114"/>
      <c r="BD1021" s="435">
        <v>43738</v>
      </c>
      <c r="BE1021" s="435">
        <v>43831</v>
      </c>
      <c r="BF1021" s="251" t="str">
        <f ca="1" t="shared" si="105"/>
        <v>activo</v>
      </c>
      <c r="BG1021" s="48"/>
    </row>
    <row r="1022" s="27" customFormat="1" spans="1:59">
      <c r="A1022" s="434" t="s">
        <v>2559</v>
      </c>
      <c r="B1022" s="114" t="s">
        <v>2560</v>
      </c>
      <c r="C1022" s="114">
        <v>223</v>
      </c>
      <c r="D1022" s="435">
        <v>16580</v>
      </c>
      <c r="E1022" s="439">
        <f ca="1" t="shared" si="104"/>
        <v>43990</v>
      </c>
      <c r="F1022" s="440">
        <f ca="1" t="shared" si="102"/>
        <v>27410</v>
      </c>
      <c r="G1022" s="441">
        <f ca="1" t="shared" si="106"/>
        <v>75</v>
      </c>
      <c r="H102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22" s="443">
        <v>2</v>
      </c>
      <c r="J1022" s="435">
        <v>41184</v>
      </c>
      <c r="K1022" s="114" t="s">
        <v>59</v>
      </c>
      <c r="L1022" s="94" t="s">
        <v>102</v>
      </c>
      <c r="M1022" s="114" t="s">
        <v>1853</v>
      </c>
      <c r="N1022" s="114" t="s">
        <v>62</v>
      </c>
      <c r="O1022" s="114" t="s">
        <v>62</v>
      </c>
      <c r="P1022" s="7" t="s">
        <v>63</v>
      </c>
      <c r="Q1022" s="7" t="s">
        <v>63</v>
      </c>
      <c r="R1022" s="114">
        <v>64</v>
      </c>
      <c r="S1022" s="114">
        <v>59</v>
      </c>
      <c r="T1022" s="443" t="s">
        <v>76</v>
      </c>
      <c r="U1022" s="114">
        <v>130</v>
      </c>
      <c r="V1022" s="442" t="str">
        <f>CHOOSE(MATCH(U:U,{0,1,140,150,160,800000000}),"VACIO","140 y -","140-150","150-160","&gt;160","")</f>
        <v>140 y -</v>
      </c>
      <c r="W1022" s="114">
        <v>70</v>
      </c>
      <c r="X1022" s="442" t="str">
        <f>CHOOSE(MATCH(W:W,{0,1,90,120,800000000}),"VACIO","90 y -","90-120","&gt;120","")</f>
        <v>90 y -</v>
      </c>
      <c r="Y1022" s="114" t="s">
        <v>63</v>
      </c>
      <c r="Z1022" s="114" t="s">
        <v>63</v>
      </c>
      <c r="AA1022" s="114" t="s">
        <v>63</v>
      </c>
      <c r="AB1022" s="114" t="s">
        <v>63</v>
      </c>
      <c r="AC1022" s="114" t="s">
        <v>72</v>
      </c>
      <c r="AD1022" s="114" t="s">
        <v>73</v>
      </c>
      <c r="AE1022" s="452">
        <v>43851</v>
      </c>
      <c r="AF1022" s="453" t="s">
        <v>74</v>
      </c>
      <c r="AG1022" s="453"/>
      <c r="AH1022" s="453" t="s">
        <v>2266</v>
      </c>
      <c r="AI1022" s="452">
        <v>43580</v>
      </c>
      <c r="AJ1022" s="114">
        <v>91</v>
      </c>
      <c r="AK1022" s="435">
        <v>43836</v>
      </c>
      <c r="AL1022" s="114">
        <v>167</v>
      </c>
      <c r="AM1022" s="114">
        <v>102.6</v>
      </c>
      <c r="AN1022" s="442" t="str">
        <f>CHOOSE(MATCH(AM:AM,{0,1,100,800000000}),"VACIO","100 y -","100 y +","")</f>
        <v>100 y +</v>
      </c>
      <c r="AO1022" s="114">
        <v>47</v>
      </c>
      <c r="AP1022" s="114">
        <v>57</v>
      </c>
      <c r="AQ1022" s="114">
        <v>5.5</v>
      </c>
      <c r="AR1022" s="442" t="str">
        <f>CHOOSE(MATCH(AQ:AQ,{0,1,7,8,9,12,30}),"VACIO","7 y -","7-8","8-9","9-12","12 y +","")</f>
        <v>7 y -</v>
      </c>
      <c r="AS1022" s="114">
        <v>1</v>
      </c>
      <c r="AT1022" s="442" t="str">
        <f>CHOOSE(MATCH(AS:AS,{0,0.1,30,80000000}),"VACIO","30 y -","30 y +")</f>
        <v>30 y -</v>
      </c>
      <c r="AU1022" s="114">
        <v>0.8</v>
      </c>
      <c r="AV1022" s="114"/>
      <c r="AW1022" s="442" t="str">
        <f>CHOOSE(MATCH(AV:AV,{0,0.1,30,80000000}),"VACIO","30 y -","30 y +")</f>
        <v>VACIO</v>
      </c>
      <c r="AX1022" s="114">
        <v>64</v>
      </c>
      <c r="AY1022" s="442" t="str">
        <f ca="1">CHOOSE(MATCH(AX:AX,{0,1,15,30,45,60,80000000}),"VACIO","15 y -","15-29","30-44","45-59","60 y +","")</f>
        <v>60 y +</v>
      </c>
      <c r="AZ1022" s="114"/>
      <c r="BA1022" s="435">
        <v>43214</v>
      </c>
      <c r="BB1022" s="441" t="str">
        <f ca="1" t="shared" si="103"/>
        <v>No Vigente</v>
      </c>
      <c r="BC1022" s="114" t="s">
        <v>77</v>
      </c>
      <c r="BD1022" s="435">
        <v>43851</v>
      </c>
      <c r="BE1022" s="435">
        <v>43922</v>
      </c>
      <c r="BF1022" s="251" t="str">
        <f ca="1" t="shared" si="105"/>
        <v>activo</v>
      </c>
      <c r="BG1022" s="48"/>
    </row>
    <row r="1023" s="27" customFormat="1" spans="1:59">
      <c r="A1023" s="434" t="s">
        <v>2561</v>
      </c>
      <c r="B1023" s="114" t="s">
        <v>2562</v>
      </c>
      <c r="C1023" s="114">
        <v>2984</v>
      </c>
      <c r="D1023" s="435">
        <v>17044</v>
      </c>
      <c r="E1023" s="467">
        <f ca="1" t="shared" si="104"/>
        <v>43990</v>
      </c>
      <c r="F1023" s="440">
        <f ca="1" t="shared" si="102"/>
        <v>26946</v>
      </c>
      <c r="G1023" s="441">
        <f ca="1" t="shared" si="106"/>
        <v>73</v>
      </c>
      <c r="H1023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23" s="443">
        <v>2</v>
      </c>
      <c r="J1023" s="114">
        <v>2001</v>
      </c>
      <c r="K1023" s="114" t="s">
        <v>59</v>
      </c>
      <c r="L1023" s="94" t="s">
        <v>102</v>
      </c>
      <c r="M1023" s="114"/>
      <c r="N1023" s="114" t="s">
        <v>62</v>
      </c>
      <c r="O1023" s="114" t="s">
        <v>62</v>
      </c>
      <c r="P1023" s="7" t="s">
        <v>63</v>
      </c>
      <c r="Q1023" s="7" t="s">
        <v>63</v>
      </c>
      <c r="R1023" s="114">
        <v>72</v>
      </c>
      <c r="S1023" s="114">
        <v>67.5</v>
      </c>
      <c r="T1023" s="443" t="s">
        <v>64</v>
      </c>
      <c r="U1023" s="114">
        <v>144</v>
      </c>
      <c r="V1023" s="442" t="str">
        <f>CHOOSE(MATCH(U:U,{0,1,140,150,160,800000000}),"VACIO","140 y -","140-150","150-160","&gt;160","")</f>
        <v>140-150</v>
      </c>
      <c r="W1023" s="114">
        <v>88</v>
      </c>
      <c r="X1023" s="442" t="str">
        <f>CHOOSE(MATCH(W:W,{0;1;90;120;800000000}),"VACIO","90 y -","90-120","&gt;120","")</f>
        <v>90 y -</v>
      </c>
      <c r="Y1023" s="114" t="s">
        <v>65</v>
      </c>
      <c r="Z1023" s="114" t="s">
        <v>65</v>
      </c>
      <c r="AA1023" s="114" t="s">
        <v>65</v>
      </c>
      <c r="AB1023" s="114" t="s">
        <v>65</v>
      </c>
      <c r="AC1023" s="114" t="s">
        <v>72</v>
      </c>
      <c r="AD1023" s="114" t="s">
        <v>73</v>
      </c>
      <c r="AE1023" s="452">
        <v>43305</v>
      </c>
      <c r="AF1023" s="453" t="s">
        <v>74</v>
      </c>
      <c r="AG1023" s="453"/>
      <c r="AH1023" s="453" t="s">
        <v>2266</v>
      </c>
      <c r="AI1023" s="452">
        <v>43181</v>
      </c>
      <c r="AJ1023" s="114">
        <v>115</v>
      </c>
      <c r="AK1023" s="435">
        <v>43657</v>
      </c>
      <c r="AL1023" s="114">
        <v>142</v>
      </c>
      <c r="AM1023" s="114">
        <v>122</v>
      </c>
      <c r="AN1023" s="442" t="str">
        <f>CHOOSE(MATCH(AM:AM,{0,1,100,800000000}),"VACIO","100 y -","100 y +","")</f>
        <v>100 y +</v>
      </c>
      <c r="AO1023" s="114">
        <v>41</v>
      </c>
      <c r="AP1023" s="114">
        <v>143</v>
      </c>
      <c r="AQ1023" s="114">
        <v>10.9</v>
      </c>
      <c r="AR1023" s="442" t="str">
        <f>CHOOSE(MATCH(AQ:AQ,{0,1,7,8,9,12,30}),"VACIO","7 y -","7-8","8-9","9-12","12 y +","")</f>
        <v>9-12</v>
      </c>
      <c r="AS1023" s="114">
        <v>15</v>
      </c>
      <c r="AT1023" s="442" t="str">
        <f>CHOOSE(MATCH(AS:AS,{0,0.1,30,80000000}),"VACIO","30 y -","30 y +")</f>
        <v>30 y -</v>
      </c>
      <c r="AU1023" s="114">
        <v>0.7</v>
      </c>
      <c r="AV1023" s="114">
        <v>30.4</v>
      </c>
      <c r="AW1023" s="442" t="str">
        <f>CHOOSE(MATCH(AV:AV,{0,0.1,30,80000000}),"VACIO","30 y -","30 y +")</f>
        <v>30 y +</v>
      </c>
      <c r="AX1023" s="114">
        <v>86</v>
      </c>
      <c r="AY1023" s="442" t="str">
        <f ca="1">CHOOSE(MATCH(AX:AX,{0;1;15;30;45;60;80000000}),"VACIO","15 y -","15-29","30-44","45-59","60 y +","")</f>
        <v>60 y +</v>
      </c>
      <c r="AZ1023" s="114"/>
      <c r="BA1023" s="435">
        <v>43026</v>
      </c>
      <c r="BB1023" s="441" t="str">
        <f ca="1" t="shared" si="103"/>
        <v>No Vigente</v>
      </c>
      <c r="BC1023" s="114" t="s">
        <v>77</v>
      </c>
      <c r="BD1023" s="435">
        <v>43840</v>
      </c>
      <c r="BE1023" s="435">
        <v>43922</v>
      </c>
      <c r="BF1023" s="251" t="str">
        <f ca="1" t="shared" si="105"/>
        <v>activo</v>
      </c>
      <c r="BG1023" s="48"/>
    </row>
    <row r="1024" s="27" customFormat="1" spans="1:59">
      <c r="A1024" s="434" t="s">
        <v>2563</v>
      </c>
      <c r="B1024" s="114" t="s">
        <v>2564</v>
      </c>
      <c r="C1024" s="114">
        <v>5704</v>
      </c>
      <c r="D1024" s="435">
        <v>18886</v>
      </c>
      <c r="E1024" s="468">
        <f ca="1" t="shared" si="104"/>
        <v>43990</v>
      </c>
      <c r="F1024" s="440">
        <f ca="1" t="shared" si="102"/>
        <v>25104</v>
      </c>
      <c r="G1024" s="441">
        <f ca="1" t="shared" si="106"/>
        <v>68</v>
      </c>
      <c r="H1024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24" s="443">
        <v>2</v>
      </c>
      <c r="J1024" s="114">
        <v>2003</v>
      </c>
      <c r="K1024" s="114" t="s">
        <v>101</v>
      </c>
      <c r="L1024" s="94" t="s">
        <v>60</v>
      </c>
      <c r="M1024" s="114" t="s">
        <v>2329</v>
      </c>
      <c r="N1024" s="114"/>
      <c r="O1024" s="114"/>
      <c r="P1024" s="7" t="s">
        <v>63</v>
      </c>
      <c r="Q1024" s="7" t="s">
        <v>65</v>
      </c>
      <c r="R1024" s="114">
        <v>64.5</v>
      </c>
      <c r="S1024" s="114">
        <v>68.2</v>
      </c>
      <c r="T1024" s="443" t="s">
        <v>85</v>
      </c>
      <c r="U1024" s="114">
        <v>140</v>
      </c>
      <c r="V1024" s="442" t="str">
        <f>CHOOSE(MATCH(U:U,{0,1,140,150,160,800000000}),"VACIO","140 y -","140-150","150-160","&gt;160","")</f>
        <v>140-150</v>
      </c>
      <c r="W1024" s="114">
        <v>80</v>
      </c>
      <c r="X1024" s="442" t="str">
        <f>CHOOSE(MATCH(W:W,{0,1,90,120,800000000}),"VACIO","90 y -","90-120","&gt;120","")</f>
        <v>90 y -</v>
      </c>
      <c r="Y1024" s="114" t="s">
        <v>63</v>
      </c>
      <c r="Z1024" s="114" t="s">
        <v>63</v>
      </c>
      <c r="AA1024" s="114" t="s">
        <v>65</v>
      </c>
      <c r="AB1024" s="114" t="s">
        <v>65</v>
      </c>
      <c r="AC1024" s="114" t="s">
        <v>72</v>
      </c>
      <c r="AD1024" s="114" t="s">
        <v>73</v>
      </c>
      <c r="AE1024" s="454"/>
      <c r="AF1024" s="454"/>
      <c r="AG1024" s="454"/>
      <c r="AH1024" s="453" t="s">
        <v>2266</v>
      </c>
      <c r="AI1024" s="452">
        <v>43356</v>
      </c>
      <c r="AJ1024" s="114">
        <v>107</v>
      </c>
      <c r="AK1024" s="435">
        <v>43714</v>
      </c>
      <c r="AL1024" s="114">
        <v>196</v>
      </c>
      <c r="AM1024" s="114">
        <v>128</v>
      </c>
      <c r="AN1024" s="442" t="str">
        <f>CHOOSE(MATCH(AM:AM,{0,1,100,800000000}),"VACIO","100 y -","100 y +","")</f>
        <v>100 y +</v>
      </c>
      <c r="AO1024" s="114">
        <v>45</v>
      </c>
      <c r="AP1024" s="114">
        <v>113</v>
      </c>
      <c r="AQ1024" s="114">
        <v>5.5</v>
      </c>
      <c r="AR1024" s="442" t="str">
        <f>CHOOSE(MATCH(AQ:AQ,{0;1;7;8;9;12;30}),"VACIO","7 y -","7-8","8-9","9-12","12 y +","")</f>
        <v>7 y -</v>
      </c>
      <c r="AS1024" s="114">
        <v>11</v>
      </c>
      <c r="AT1024" s="442" t="str">
        <f>CHOOSE(MATCH(AS:AS,{0,0.1,30,80000000}),"VACIO","30 y -","30 y +")</f>
        <v>30 y -</v>
      </c>
      <c r="AU1024" s="114">
        <v>0.9</v>
      </c>
      <c r="AV1024" s="114">
        <v>4.84</v>
      </c>
      <c r="AW1024" s="442" t="str">
        <f>CHOOSE(MATCH(AV:AV,{0,0.1,30,80000000}),"VACIO","30 y -","30 y +")</f>
        <v>30 y -</v>
      </c>
      <c r="AX1024" s="114">
        <v>88</v>
      </c>
      <c r="AY1024" s="442" t="str">
        <f ca="1">CHOOSE(MATCH(AX:AX,{0,1,15,30,45,60,80000000}),"VACIO","15 y -","15-29","30-44","45-59","60 y +","")</f>
        <v>60 y +</v>
      </c>
      <c r="AZ1024" s="114"/>
      <c r="BA1024" s="114"/>
      <c r="BB1024" s="441" t="str">
        <f ca="1" t="shared" si="103"/>
        <v>No Vigente</v>
      </c>
      <c r="BC1024" s="114"/>
      <c r="BD1024" s="435">
        <v>43714</v>
      </c>
      <c r="BE1024" s="435">
        <v>43952</v>
      </c>
      <c r="BF1024" s="251" t="str">
        <f ca="1" t="shared" si="105"/>
        <v>activo</v>
      </c>
      <c r="BG1024" s="48"/>
    </row>
    <row r="1025" s="27" customFormat="1" spans="1:59">
      <c r="A1025" s="434" t="s">
        <v>2565</v>
      </c>
      <c r="B1025" s="114" t="s">
        <v>2566</v>
      </c>
      <c r="C1025" s="114">
        <v>6394</v>
      </c>
      <c r="D1025" s="435">
        <v>17261</v>
      </c>
      <c r="E1025" s="439">
        <f ca="1" t="shared" si="104"/>
        <v>43990</v>
      </c>
      <c r="F1025" s="440">
        <f ca="1" t="shared" si="102"/>
        <v>26729</v>
      </c>
      <c r="G1025" s="441">
        <f ca="1" t="shared" si="106"/>
        <v>73</v>
      </c>
      <c r="H1025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25" s="443">
        <v>2</v>
      </c>
      <c r="J1025" s="435">
        <v>41684</v>
      </c>
      <c r="K1025" s="114" t="s">
        <v>101</v>
      </c>
      <c r="L1025" s="94" t="s">
        <v>102</v>
      </c>
      <c r="M1025" s="114"/>
      <c r="N1025" s="114" t="s">
        <v>62</v>
      </c>
      <c r="O1025" s="114" t="s">
        <v>62</v>
      </c>
      <c r="P1025" s="7" t="s">
        <v>63</v>
      </c>
      <c r="Q1025" s="7" t="s">
        <v>63</v>
      </c>
      <c r="R1025" s="114">
        <v>66</v>
      </c>
      <c r="S1025" s="114">
        <v>66</v>
      </c>
      <c r="T1025" s="443" t="s">
        <v>76</v>
      </c>
      <c r="U1025" s="114">
        <v>140</v>
      </c>
      <c r="V1025" s="442" t="str">
        <f>CHOOSE(MATCH(U:U,{0,1,140,150,160,800000000}),"VACIO","140 y -","140-150","150-160","&gt;160","")</f>
        <v>140-150</v>
      </c>
      <c r="W1025" s="114">
        <v>70</v>
      </c>
      <c r="X1025" s="442" t="str">
        <f>CHOOSE(MATCH(W:W,{0,1,90,120,800000000}),"VACIO","90 y -","90-120","&gt;120","")</f>
        <v>90 y -</v>
      </c>
      <c r="Y1025" s="114" t="s">
        <v>65</v>
      </c>
      <c r="Z1025" s="114" t="s">
        <v>65</v>
      </c>
      <c r="AA1025" s="114" t="s">
        <v>65</v>
      </c>
      <c r="AB1025" s="114" t="s">
        <v>63</v>
      </c>
      <c r="AC1025" s="114" t="s">
        <v>66</v>
      </c>
      <c r="AD1025" s="114" t="s">
        <v>73</v>
      </c>
      <c r="AE1025" s="452">
        <v>43724</v>
      </c>
      <c r="AF1025" s="453" t="s">
        <v>73</v>
      </c>
      <c r="AG1025" s="453"/>
      <c r="AH1025" s="453" t="s">
        <v>2266</v>
      </c>
      <c r="AI1025" s="455">
        <v>43840</v>
      </c>
      <c r="AJ1025" s="114">
        <v>107</v>
      </c>
      <c r="AK1025" s="435">
        <v>43483</v>
      </c>
      <c r="AL1025" s="114">
        <v>172</v>
      </c>
      <c r="AM1025" s="114">
        <v>99</v>
      </c>
      <c r="AN1025" s="442" t="str">
        <f>CHOOSE(MATCH(AM:AM,{0,1,100,800000000}),"VACIO","100 y -","100 y +","")</f>
        <v>100 y -</v>
      </c>
      <c r="AO1025" s="114">
        <v>48</v>
      </c>
      <c r="AP1025" s="114">
        <v>127</v>
      </c>
      <c r="AQ1025" s="114">
        <v>8</v>
      </c>
      <c r="AR1025" s="442" t="str">
        <f>CHOOSE(MATCH(AQ:AQ,{0,1,7,8,9,12,30}),"VACIO","7 y -","7-8","8-9","9-12","12 y +","")</f>
        <v>8-9</v>
      </c>
      <c r="AS1025" s="114"/>
      <c r="AT1025" s="442" t="str">
        <f>CHOOSE(MATCH(AS:AS,{0,0.1,30,80000000}),"VACIO","30 y -","30 y +")</f>
        <v>VACIO</v>
      </c>
      <c r="AU1025" s="114">
        <v>0.8</v>
      </c>
      <c r="AV1025" s="114"/>
      <c r="AW1025" s="442" t="str">
        <f>CHOOSE(MATCH(AV:AV,{0,0.1,30,80000000}),"VACIO","30 y -","30 y +")</f>
        <v>VACIO</v>
      </c>
      <c r="AX1025" s="114">
        <v>89</v>
      </c>
      <c r="AY1025" s="442" t="str">
        <f ca="1">CHOOSE(MATCH(AX:AX,{0,1,15,30,45,60,80000000}),"VACIO","15 y -","15-29","30-44","45-59","60 y +","")</f>
        <v>60 y +</v>
      </c>
      <c r="AZ1025" s="114"/>
      <c r="BA1025" s="435">
        <v>42849</v>
      </c>
      <c r="BB1025" s="441" t="str">
        <f ca="1" t="shared" si="103"/>
        <v>No Vigente</v>
      </c>
      <c r="BC1025" s="114" t="s">
        <v>77</v>
      </c>
      <c r="BD1025" s="435">
        <v>43724</v>
      </c>
      <c r="BE1025" s="435">
        <v>43831</v>
      </c>
      <c r="BF1025" s="251" t="str">
        <f ca="1" t="shared" si="105"/>
        <v>activo</v>
      </c>
      <c r="BG1025" s="48"/>
    </row>
    <row r="1026" s="27" customFormat="1" spans="1:59">
      <c r="A1026" s="434" t="s">
        <v>2567</v>
      </c>
      <c r="B1026" s="114" t="s">
        <v>2568</v>
      </c>
      <c r="C1026" s="114">
        <v>5898</v>
      </c>
      <c r="D1026" s="435">
        <v>25693</v>
      </c>
      <c r="E1026" s="468">
        <f ca="1" t="shared" si="104"/>
        <v>43990</v>
      </c>
      <c r="F1026" s="440">
        <f ca="1" t="shared" si="102"/>
        <v>18297</v>
      </c>
      <c r="G1026" s="441">
        <f ca="1" t="shared" si="106"/>
        <v>50</v>
      </c>
      <c r="H1026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26" s="443">
        <v>2</v>
      </c>
      <c r="J1026" s="435">
        <v>42864</v>
      </c>
      <c r="K1026" s="114" t="s">
        <v>59</v>
      </c>
      <c r="L1026" s="94" t="s">
        <v>70</v>
      </c>
      <c r="M1026" s="114"/>
      <c r="N1026" s="114" t="s">
        <v>62</v>
      </c>
      <c r="O1026" s="114" t="s">
        <v>62</v>
      </c>
      <c r="P1026" s="7" t="s">
        <v>63</v>
      </c>
      <c r="Q1026" s="7" t="s">
        <v>63</v>
      </c>
      <c r="R1026" s="114">
        <v>116.5</v>
      </c>
      <c r="S1026" s="114">
        <v>125.2</v>
      </c>
      <c r="T1026" s="443" t="s">
        <v>64</v>
      </c>
      <c r="U1026" s="114">
        <v>126</v>
      </c>
      <c r="V1026" s="442" t="str">
        <f>CHOOSE(MATCH(U:U,{0,1,140,150,160,800000000}),"VACIO","140 y -","140-150","150-160","&gt;160","")</f>
        <v>140 y -</v>
      </c>
      <c r="W1026" s="114">
        <v>92</v>
      </c>
      <c r="X1026" s="442" t="str">
        <f>CHOOSE(MATCH(W:W,{0,1,90,120,800000000}),"VACIO","90 y -","90-120","&gt;120","")</f>
        <v>90-120</v>
      </c>
      <c r="Y1026" s="114" t="s">
        <v>65</v>
      </c>
      <c r="Z1026" s="114" t="s">
        <v>63</v>
      </c>
      <c r="AA1026" s="114" t="s">
        <v>63</v>
      </c>
      <c r="AB1026" s="114" t="s">
        <v>65</v>
      </c>
      <c r="AC1026" s="114" t="s">
        <v>72</v>
      </c>
      <c r="AD1026" s="114" t="s">
        <v>73</v>
      </c>
      <c r="AE1026" s="452">
        <v>43706</v>
      </c>
      <c r="AF1026" s="453" t="s">
        <v>74</v>
      </c>
      <c r="AG1026" s="453"/>
      <c r="AH1026" s="454"/>
      <c r="AI1026" s="454"/>
      <c r="AJ1026" s="114">
        <v>436</v>
      </c>
      <c r="AK1026" s="435">
        <v>43363</v>
      </c>
      <c r="AL1026" s="114">
        <v>153</v>
      </c>
      <c r="AM1026" s="114">
        <v>76</v>
      </c>
      <c r="AN1026" s="442" t="str">
        <f>CHOOSE(MATCH(AM:AM,{0,1,100,800000000}),"VACIO","100 y -","100 y +","")</f>
        <v>100 y -</v>
      </c>
      <c r="AO1026" s="114">
        <v>53</v>
      </c>
      <c r="AP1026" s="114">
        <v>119</v>
      </c>
      <c r="AQ1026" s="114">
        <v>13.3</v>
      </c>
      <c r="AR1026" s="442" t="str">
        <f>CHOOSE(MATCH(AQ:AQ,{0,1,7,8,9,12,30}),"VACIO","7 y -","7-8","8-9","9-12","12 y +","")</f>
        <v>12 y +</v>
      </c>
      <c r="AS1026" s="114"/>
      <c r="AT1026" s="442" t="str">
        <f>CHOOSE(MATCH(AS:AS,{0,0.1,30,80000000}),"VACIO","30 y -","30 y +")</f>
        <v>VACIO</v>
      </c>
      <c r="AU1026" s="114">
        <v>1</v>
      </c>
      <c r="AV1026" s="114"/>
      <c r="AW1026" s="442" t="str">
        <f>CHOOSE(MATCH(AV:AV,{0,0.1,30,80000000}),"VACIO","30 y -","30 y +")</f>
        <v>VACIO</v>
      </c>
      <c r="AX1026" s="114">
        <v>66.5</v>
      </c>
      <c r="AY1026" s="442" t="str">
        <f ca="1">CHOOSE(MATCH(AX:AX,{0,1,15,30,45,60,80000000}),"VACIO","15 y -","15-29","30-44","45-59","60 y +","")</f>
        <v>60 y +</v>
      </c>
      <c r="AZ1026" s="114"/>
      <c r="BA1026" s="435">
        <v>42935</v>
      </c>
      <c r="BB1026" s="441" t="str">
        <f ca="1" t="shared" si="103"/>
        <v>No Vigente</v>
      </c>
      <c r="BC1026" s="114" t="s">
        <v>77</v>
      </c>
      <c r="BD1026" s="435">
        <v>43558</v>
      </c>
      <c r="BE1026" s="435">
        <v>43831</v>
      </c>
      <c r="BF1026" s="251" t="str">
        <f ca="1" t="shared" si="105"/>
        <v>activo</v>
      </c>
      <c r="BG1026" s="48"/>
    </row>
    <row r="1027" s="27" customFormat="1" spans="1:59">
      <c r="A1027" s="434" t="s">
        <v>2569</v>
      </c>
      <c r="B1027" s="114" t="s">
        <v>2570</v>
      </c>
      <c r="C1027" s="114">
        <v>5760</v>
      </c>
      <c r="D1027" s="435">
        <v>26004</v>
      </c>
      <c r="E1027" s="439">
        <f ca="1" t="shared" si="104"/>
        <v>43990</v>
      </c>
      <c r="F1027" s="440">
        <f ca="1" t="shared" si="102"/>
        <v>17986</v>
      </c>
      <c r="G1027" s="441">
        <f ca="1" t="shared" si="106"/>
        <v>49</v>
      </c>
      <c r="H1027" s="442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1027" s="443">
        <v>2</v>
      </c>
      <c r="J1027" s="435">
        <v>43483</v>
      </c>
      <c r="K1027" s="114" t="s">
        <v>59</v>
      </c>
      <c r="L1027" s="94" t="s">
        <v>60</v>
      </c>
      <c r="M1027" s="114"/>
      <c r="N1027" s="114" t="s">
        <v>62</v>
      </c>
      <c r="O1027" s="114" t="s">
        <v>62</v>
      </c>
      <c r="P1027" s="7" t="s">
        <v>63</v>
      </c>
      <c r="Q1027" s="7" t="s">
        <v>63</v>
      </c>
      <c r="R1027" s="114">
        <v>84.5</v>
      </c>
      <c r="S1027" s="114">
        <v>81</v>
      </c>
      <c r="T1027" s="443" t="s">
        <v>64</v>
      </c>
      <c r="U1027" s="114">
        <v>148</v>
      </c>
      <c r="V1027" s="442" t="str">
        <f>CHOOSE(MATCH(U:U,{0,1,140,150,160,800000000}),"VACIO","140 y -","140-150","150-160","&gt;160","")</f>
        <v>140-150</v>
      </c>
      <c r="W1027" s="114">
        <v>90</v>
      </c>
      <c r="X1027" s="442" t="str">
        <f>CHOOSE(MATCH(W:W,{0;1;90;120;800000000}),"VACIO","90 y -","90-120","&gt;120","")</f>
        <v>90-120</v>
      </c>
      <c r="Y1027" s="114" t="s">
        <v>63</v>
      </c>
      <c r="Z1027" s="114" t="s">
        <v>65</v>
      </c>
      <c r="AA1027" s="114" t="s">
        <v>63</v>
      </c>
      <c r="AB1027" s="114" t="s">
        <v>63</v>
      </c>
      <c r="AC1027" s="114" t="s">
        <v>72</v>
      </c>
      <c r="AD1027" s="114" t="s">
        <v>74</v>
      </c>
      <c r="AE1027" s="454"/>
      <c r="AF1027" s="454"/>
      <c r="AG1027" s="454"/>
      <c r="AH1027" s="454"/>
      <c r="AI1027" s="454"/>
      <c r="AJ1027" s="114"/>
      <c r="AK1027" s="114"/>
      <c r="AL1027" s="114"/>
      <c r="AM1027" s="114"/>
      <c r="AN1027" s="442" t="str">
        <f>CHOOSE(MATCH(AM:AM,{0;1;100;800000000}),"VACIO","100 y -","100 y +","")</f>
        <v>VACIO</v>
      </c>
      <c r="AO1027" s="114"/>
      <c r="AP1027" s="114"/>
      <c r="AQ1027" s="114"/>
      <c r="AR1027" s="442" t="str">
        <f>CHOOSE(MATCH(AQ:AQ,{0,1,7,8,9,12,30}),"VACIO","7 y -","7-8","8-9","9-12","12 y +","")</f>
        <v>VACIO</v>
      </c>
      <c r="AS1027" s="114"/>
      <c r="AT1027" s="442" t="str">
        <f>CHOOSE(MATCH(AS:AS,{0,0.1,30,80000000}),"VACIO","30 y -","30 y +")</f>
        <v>VACIO</v>
      </c>
      <c r="AU1027" s="114"/>
      <c r="AV1027" s="114"/>
      <c r="AW1027" s="442" t="str">
        <f>CHOOSE(MATCH(AV:AV,{0,0.1,30,80000000}),"VACIO","30 y -","30 y +")</f>
        <v>VACIO</v>
      </c>
      <c r="AX1027" s="114"/>
      <c r="AY1027" s="442" t="str">
        <f ca="1">CHOOSE(MATCH(AX:AX,{0;1;15;30;45;60;80000000}),"VACIO","15 y -","15-29","30-44","45-59","60 y +","")</f>
        <v>VACIO</v>
      </c>
      <c r="AZ1027" s="114"/>
      <c r="BA1027" s="114"/>
      <c r="BB1027" s="441" t="str">
        <f ca="1" t="shared" si="103"/>
        <v>No Vigente</v>
      </c>
      <c r="BC1027" s="114"/>
      <c r="BD1027" s="435">
        <v>43838</v>
      </c>
      <c r="BE1027" s="435">
        <v>43922</v>
      </c>
      <c r="BF1027" s="251" t="str">
        <f ca="1" t="shared" si="105"/>
        <v>activo</v>
      </c>
      <c r="BG1027" s="48"/>
    </row>
    <row r="1028" s="27" customFormat="1" spans="1:59">
      <c r="A1028" s="434" t="s">
        <v>2571</v>
      </c>
      <c r="B1028" s="114" t="s">
        <v>2572</v>
      </c>
      <c r="C1028" s="114">
        <v>5431</v>
      </c>
      <c r="D1028" s="435">
        <v>18514</v>
      </c>
      <c r="E1028" s="467">
        <f ca="1" t="shared" si="104"/>
        <v>43990</v>
      </c>
      <c r="F1028" s="440">
        <f ca="1" t="shared" si="102"/>
        <v>25476</v>
      </c>
      <c r="G1028" s="441">
        <f ca="1" t="shared" si="106"/>
        <v>69</v>
      </c>
      <c r="H102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28" s="443">
        <v>2</v>
      </c>
      <c r="J1028" s="435">
        <v>40386</v>
      </c>
      <c r="K1028" s="114" t="s">
        <v>59</v>
      </c>
      <c r="L1028" s="94" t="s">
        <v>102</v>
      </c>
      <c r="M1028" s="114"/>
      <c r="N1028" s="114"/>
      <c r="O1028" s="114"/>
      <c r="P1028" s="7" t="s">
        <v>63</v>
      </c>
      <c r="Q1028" s="7" t="s">
        <v>63</v>
      </c>
      <c r="R1028" s="114">
        <v>74.5</v>
      </c>
      <c r="S1028" s="114">
        <v>68</v>
      </c>
      <c r="T1028" s="443" t="s">
        <v>76</v>
      </c>
      <c r="U1028" s="114">
        <v>130</v>
      </c>
      <c r="V1028" s="442" t="str">
        <f>CHOOSE(MATCH(U:U,{0,1,140,150,160,800000000}),"VACIO","140 y -","140-150","150-160","&gt;160","")</f>
        <v>140 y -</v>
      </c>
      <c r="W1028" s="114">
        <v>70</v>
      </c>
      <c r="X1028" s="442" t="str">
        <f>CHOOSE(MATCH(W:W,{0,1,90,120,800000000}),"VACIO","90 y -","90-120","&gt;120","")</f>
        <v>90 y -</v>
      </c>
      <c r="Y1028" s="114" t="s">
        <v>65</v>
      </c>
      <c r="Z1028" s="114" t="s">
        <v>65</v>
      </c>
      <c r="AA1028" s="114" t="s">
        <v>65</v>
      </c>
      <c r="AB1028" s="114" t="s">
        <v>63</v>
      </c>
      <c r="AC1028" s="114" t="s">
        <v>72</v>
      </c>
      <c r="AD1028" s="114" t="s">
        <v>73</v>
      </c>
      <c r="AE1028" s="452">
        <v>43641</v>
      </c>
      <c r="AF1028" s="453" t="s">
        <v>73</v>
      </c>
      <c r="AG1028" s="453"/>
      <c r="AH1028" s="453" t="s">
        <v>2573</v>
      </c>
      <c r="AI1028" s="452">
        <v>43810</v>
      </c>
      <c r="AJ1028" s="114">
        <v>256</v>
      </c>
      <c r="AK1028" s="435">
        <v>43711</v>
      </c>
      <c r="AL1028" s="114">
        <v>158</v>
      </c>
      <c r="AM1028" s="114">
        <v>58</v>
      </c>
      <c r="AN1028" s="442" t="str">
        <f>CHOOSE(MATCH(AM:AM,{0,1,100,800000000}),"VACIO","100 y -","100 y +","")</f>
        <v>100 y -</v>
      </c>
      <c r="AO1028" s="114">
        <v>49</v>
      </c>
      <c r="AP1028" s="114">
        <v>253</v>
      </c>
      <c r="AQ1028" s="114">
        <v>8.8</v>
      </c>
      <c r="AR1028" s="442" t="str">
        <f>CHOOSE(MATCH(AQ:AQ,{0,1,7,8,9,12,30}),"VACIO","7 y -","7-8","8-9","9-12","12 y +","")</f>
        <v>8-9</v>
      </c>
      <c r="AS1028" s="114">
        <v>48</v>
      </c>
      <c r="AT1028" s="442" t="str">
        <f>CHOOSE(MATCH(AS:AS,{0,0.1,30,80000000}),"VACIO","30 y -","30 y +")</f>
        <v>30 y +</v>
      </c>
      <c r="AU1028" s="114">
        <v>1.5</v>
      </c>
      <c r="AV1028" s="114"/>
      <c r="AW1028" s="442" t="str">
        <f>CHOOSE(MATCH(AV:AV,{0,0.1,30,80000000}),"VACIO","30 y -","30 y +")</f>
        <v>VACIO</v>
      </c>
      <c r="AX1028" s="114">
        <v>35</v>
      </c>
      <c r="AY1028" s="442" t="str">
        <f ca="1">CHOOSE(MATCH(AX:AX,{0,1,15,30,45,60,80000000}),"VACIO","15 y -","15-29","30-44","45-59","60 y +","")</f>
        <v>30-44</v>
      </c>
      <c r="AZ1028" s="114"/>
      <c r="BA1028" s="435">
        <v>43832</v>
      </c>
      <c r="BB1028" s="441" t="str">
        <f ca="1" t="shared" si="103"/>
        <v>Vigente</v>
      </c>
      <c r="BC1028" s="114" t="s">
        <v>77</v>
      </c>
      <c r="BD1028" s="435">
        <v>43641</v>
      </c>
      <c r="BE1028" s="435">
        <v>43831</v>
      </c>
      <c r="BF1028" s="251" t="str">
        <f ca="1" t="shared" si="105"/>
        <v>activo</v>
      </c>
      <c r="BG1028" s="48"/>
    </row>
    <row r="1029" s="27" customFormat="1" spans="1:59">
      <c r="A1029" s="434" t="s">
        <v>2574</v>
      </c>
      <c r="B1029" s="114" t="s">
        <v>2575</v>
      </c>
      <c r="C1029" s="114">
        <v>2082</v>
      </c>
      <c r="D1029" s="435">
        <v>20055</v>
      </c>
      <c r="E1029" s="467">
        <f ca="1" t="shared" si="104"/>
        <v>43990</v>
      </c>
      <c r="F1029" s="440">
        <f ca="1" t="shared" si="102"/>
        <v>23935</v>
      </c>
      <c r="G1029" s="441">
        <f ca="1" t="shared" si="106"/>
        <v>65</v>
      </c>
      <c r="H102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29" s="443">
        <v>2</v>
      </c>
      <c r="J1029" s="435">
        <v>39609</v>
      </c>
      <c r="K1029" s="114" t="s">
        <v>59</v>
      </c>
      <c r="L1029" s="94" t="s">
        <v>60</v>
      </c>
      <c r="M1029" s="114" t="s">
        <v>1853</v>
      </c>
      <c r="N1029" s="114" t="s">
        <v>62</v>
      </c>
      <c r="O1029" s="114" t="s">
        <v>62</v>
      </c>
      <c r="P1029" s="7" t="s">
        <v>65</v>
      </c>
      <c r="Q1029" s="7" t="s">
        <v>63</v>
      </c>
      <c r="R1029" s="114">
        <v>101</v>
      </c>
      <c r="S1029" s="114">
        <v>98</v>
      </c>
      <c r="T1029" s="443" t="s">
        <v>64</v>
      </c>
      <c r="U1029" s="114">
        <v>138</v>
      </c>
      <c r="V1029" s="442" t="str">
        <f>CHOOSE(MATCH(U:U,{0,1,140,150,160,800000000}),"VACIO","140 y -","140-150","150-160","&gt;160","")</f>
        <v>140 y -</v>
      </c>
      <c r="W1029" s="114">
        <v>82</v>
      </c>
      <c r="X1029" s="442" t="str">
        <f>CHOOSE(MATCH(W:W,{0,1,90,120,800000000}),"VACIO","90 y -","90-120","&gt;120","")</f>
        <v>90 y -</v>
      </c>
      <c r="Y1029" s="114" t="s">
        <v>63</v>
      </c>
      <c r="Z1029" s="114" t="s">
        <v>65</v>
      </c>
      <c r="AA1029" s="114" t="s">
        <v>63</v>
      </c>
      <c r="AB1029" s="114" t="s">
        <v>65</v>
      </c>
      <c r="AC1029" s="114" t="s">
        <v>72</v>
      </c>
      <c r="AD1029" s="114" t="s">
        <v>73</v>
      </c>
      <c r="AE1029" s="454"/>
      <c r="AF1029" s="454"/>
      <c r="AG1029" s="454"/>
      <c r="AH1029" s="454"/>
      <c r="AI1029" s="454"/>
      <c r="AJ1029" s="114">
        <v>82</v>
      </c>
      <c r="AK1029" s="435">
        <v>43879</v>
      </c>
      <c r="AL1029" s="114">
        <v>196</v>
      </c>
      <c r="AM1029" s="114">
        <v>94</v>
      </c>
      <c r="AN1029" s="442" t="str">
        <f>CHOOSE(MATCH(AM:AM,{0,1,100,800000000}),"VACIO","100 y -","100 y +","")</f>
        <v>100 y -</v>
      </c>
      <c r="AO1029" s="114">
        <v>41</v>
      </c>
      <c r="AP1029" s="114">
        <v>303</v>
      </c>
      <c r="AQ1029" s="114"/>
      <c r="AR1029" s="442" t="str">
        <f>CHOOSE(MATCH(AQ:AQ,{0,1,7,8,9,12,30}),"VACIO","7 y -","7-8","8-9","9-12","12 y +","")</f>
        <v>VACIO</v>
      </c>
      <c r="AS1029" s="114"/>
      <c r="AT1029" s="442" t="str">
        <f>CHOOSE(MATCH(AS:AS,{0,0.1,30,80000000}),"VACIO","30 y -","30 y +")</f>
        <v>VACIO</v>
      </c>
      <c r="AU1029" s="114">
        <v>0.8</v>
      </c>
      <c r="AV1029" s="114"/>
      <c r="AW1029" s="442" t="str">
        <f>CHOOSE(MATCH(AV:AV,{0,0.1,30,80000000}),"VACIO","30 y -","30 y +")</f>
        <v>VACIO</v>
      </c>
      <c r="AX1029" s="114">
        <v>69.9</v>
      </c>
      <c r="AY1029" s="442" t="str">
        <f ca="1">CHOOSE(MATCH(AX:AX,{0,1,15,30,45,60,80000000}),"VACIO","15 y -","15-29","30-44","45-59","60 y +","")</f>
        <v>60 y +</v>
      </c>
      <c r="AZ1029" s="114" t="s">
        <v>76</v>
      </c>
      <c r="BA1029" s="114"/>
      <c r="BB1029" s="441" t="str">
        <f ca="1" t="shared" si="103"/>
        <v>No Vigente</v>
      </c>
      <c r="BC1029" s="114"/>
      <c r="BD1029" s="435">
        <v>43894</v>
      </c>
      <c r="BE1029" s="435">
        <v>44075</v>
      </c>
      <c r="BF1029" s="251" t="str">
        <f ca="1" t="shared" si="105"/>
        <v>activo</v>
      </c>
      <c r="BG1029" s="48"/>
    </row>
    <row r="1030" s="27" customFormat="1" spans="1:59">
      <c r="A1030" s="434" t="s">
        <v>2576</v>
      </c>
      <c r="B1030" s="114" t="s">
        <v>2577</v>
      </c>
      <c r="C1030" s="114">
        <v>3170</v>
      </c>
      <c r="D1030" s="435">
        <v>23837</v>
      </c>
      <c r="E1030" s="439">
        <f ca="1" t="shared" si="104"/>
        <v>43990</v>
      </c>
      <c r="F1030" s="440">
        <f ca="1" t="shared" si="102"/>
        <v>20153</v>
      </c>
      <c r="G1030" s="441">
        <f ca="1" t="shared" si="106"/>
        <v>55</v>
      </c>
      <c r="H1030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30" s="443">
        <v>2</v>
      </c>
      <c r="J1030" s="435">
        <v>37117</v>
      </c>
      <c r="K1030" s="114" t="s">
        <v>59</v>
      </c>
      <c r="L1030" s="94" t="s">
        <v>102</v>
      </c>
      <c r="M1030" s="114"/>
      <c r="N1030" s="114"/>
      <c r="O1030" s="114"/>
      <c r="P1030" s="7" t="s">
        <v>63</v>
      </c>
      <c r="Q1030" s="7" t="s">
        <v>63</v>
      </c>
      <c r="R1030" s="114">
        <v>51</v>
      </c>
      <c r="S1030" s="114">
        <v>68</v>
      </c>
      <c r="T1030" s="443" t="s">
        <v>85</v>
      </c>
      <c r="U1030" s="114">
        <v>126</v>
      </c>
      <c r="V1030" s="442" t="str">
        <f>CHOOSE(MATCH(U:U,{0,1,140,150,160,800000000}),"VACIO","140 y -","140-150","150-160","&gt;160","")</f>
        <v>140 y -</v>
      </c>
      <c r="W1030" s="114">
        <v>80</v>
      </c>
      <c r="X1030" s="442" t="str">
        <f>CHOOSE(MATCH(W:W,{0,1,90,120,800000000}),"VACIO","90 y -","90-120","&gt;120","")</f>
        <v>90 y -</v>
      </c>
      <c r="Y1030" s="114" t="s">
        <v>65</v>
      </c>
      <c r="Z1030" s="114" t="s">
        <v>65</v>
      </c>
      <c r="AA1030" s="114" t="s">
        <v>65</v>
      </c>
      <c r="AB1030" s="114" t="s">
        <v>63</v>
      </c>
      <c r="AC1030" s="114" t="s">
        <v>72</v>
      </c>
      <c r="AD1030" s="114" t="s">
        <v>73</v>
      </c>
      <c r="AE1030" s="452">
        <v>43684</v>
      </c>
      <c r="AF1030" s="453" t="s">
        <v>74</v>
      </c>
      <c r="AG1030" s="453"/>
      <c r="AH1030" s="454"/>
      <c r="AI1030" s="454"/>
      <c r="AJ1030" s="114">
        <v>78</v>
      </c>
      <c r="AK1030" s="435">
        <v>43742</v>
      </c>
      <c r="AL1030" s="114">
        <v>172</v>
      </c>
      <c r="AM1030" s="114">
        <v>106</v>
      </c>
      <c r="AN1030" s="442" t="str">
        <f>CHOOSE(MATCH(AM:AM,{0,1,100,800000000}),"VACIO","100 y -","100 y +","")</f>
        <v>100 y +</v>
      </c>
      <c r="AO1030" s="114">
        <v>106</v>
      </c>
      <c r="AP1030" s="114">
        <v>67</v>
      </c>
      <c r="AQ1030" s="114">
        <v>8.5</v>
      </c>
      <c r="AR1030" s="442" t="str">
        <f>CHOOSE(MATCH(AQ:AQ,{0,1,7,8,9,12,30}),"VACIO","7 y -","7-8","8-9","9-12","12 y +","")</f>
        <v>8-9</v>
      </c>
      <c r="AS1030" s="114">
        <v>1</v>
      </c>
      <c r="AT1030" s="442" t="str">
        <f>CHOOSE(MATCH(AS:AS,{0,0.1,30,80000000}),"VACIO","30 y -","30 y +")</f>
        <v>30 y -</v>
      </c>
      <c r="AU1030" s="114">
        <v>0.8</v>
      </c>
      <c r="AV1030" s="114"/>
      <c r="AW1030" s="442" t="str">
        <f>CHOOSE(MATCH(AV:AV,{0,0.1,30,80000000}),"VACIO","30 y -","30 y +")</f>
        <v>VACIO</v>
      </c>
      <c r="AX1030" s="114">
        <v>83</v>
      </c>
      <c r="AY1030" s="442" t="str">
        <f ca="1">CHOOSE(MATCH(AX:AX,{0,1,15,30,45,60,80000000}),"VACIO","15 y -","15-29","30-44","45-59","60 y +","")</f>
        <v>60 y +</v>
      </c>
      <c r="AZ1030" s="114"/>
      <c r="BA1030" s="114"/>
      <c r="BB1030" s="441" t="str">
        <f ca="1" t="shared" si="103"/>
        <v>No Vigente</v>
      </c>
      <c r="BC1030" s="114"/>
      <c r="BD1030" s="435">
        <v>43819</v>
      </c>
      <c r="BE1030" s="435">
        <v>43952</v>
      </c>
      <c r="BF1030" s="251" t="str">
        <f ca="1" t="shared" si="105"/>
        <v>activo</v>
      </c>
      <c r="BG1030" s="48"/>
    </row>
    <row r="1031" s="27" customFormat="1" spans="1:59">
      <c r="A1031" s="434" t="s">
        <v>2578</v>
      </c>
      <c r="B1031" s="114" t="s">
        <v>2579</v>
      </c>
      <c r="C1031" s="114">
        <v>5378</v>
      </c>
      <c r="D1031" s="435">
        <v>21713</v>
      </c>
      <c r="E1031" s="468">
        <f ca="1" t="shared" si="104"/>
        <v>43990</v>
      </c>
      <c r="F1031" s="440">
        <f ca="1" t="shared" si="102"/>
        <v>22277</v>
      </c>
      <c r="G1031" s="441">
        <f ca="1" t="shared" si="106"/>
        <v>60</v>
      </c>
      <c r="H103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31" s="443">
        <v>2</v>
      </c>
      <c r="J1031" s="435">
        <v>40351</v>
      </c>
      <c r="K1031" s="114" t="s">
        <v>59</v>
      </c>
      <c r="L1031" s="94" t="s">
        <v>60</v>
      </c>
      <c r="M1031" s="114" t="s">
        <v>2272</v>
      </c>
      <c r="N1031" s="114" t="s">
        <v>62</v>
      </c>
      <c r="O1031" s="114" t="s">
        <v>62</v>
      </c>
      <c r="P1031" s="7" t="s">
        <v>63</v>
      </c>
      <c r="Q1031" s="7" t="s">
        <v>63</v>
      </c>
      <c r="R1031" s="114">
        <v>95</v>
      </c>
      <c r="S1031" s="114">
        <v>96</v>
      </c>
      <c r="T1031" s="443" t="s">
        <v>64</v>
      </c>
      <c r="U1031" s="114">
        <v>128</v>
      </c>
      <c r="V1031" s="442" t="str">
        <f>CHOOSE(MATCH(U:U,{0,1,140,150,160,800000000}),"VACIO","140 y -","140-150","150-160","&gt;160","")</f>
        <v>140 y -</v>
      </c>
      <c r="W1031" s="114">
        <v>88</v>
      </c>
      <c r="X1031" s="442" t="str">
        <f>CHOOSE(MATCH(W:W,{0,1,90,120,800000000}),"VACIO","90 y -","90-120","&gt;120","")</f>
        <v>90 y -</v>
      </c>
      <c r="Y1031" s="114" t="s">
        <v>63</v>
      </c>
      <c r="Z1031" s="114" t="s">
        <v>65</v>
      </c>
      <c r="AA1031" s="114" t="s">
        <v>65</v>
      </c>
      <c r="AB1031" s="114" t="s">
        <v>63</v>
      </c>
      <c r="AC1031" s="114" t="s">
        <v>72</v>
      </c>
      <c r="AD1031" s="114" t="s">
        <v>74</v>
      </c>
      <c r="AE1031" s="454"/>
      <c r="AF1031" s="454"/>
      <c r="AG1031" s="454"/>
      <c r="AH1031" s="454"/>
      <c r="AI1031" s="454"/>
      <c r="AJ1031" s="114">
        <v>98</v>
      </c>
      <c r="AK1031" s="435">
        <v>43710</v>
      </c>
      <c r="AL1031" s="114">
        <v>116</v>
      </c>
      <c r="AM1031" s="114">
        <v>99</v>
      </c>
      <c r="AN1031" s="442" t="str">
        <f>CHOOSE(MATCH(AM:AM,{0,1,100,800000000}),"VACIO","100 y -","100 y +","")</f>
        <v>100 y -</v>
      </c>
      <c r="AO1031" s="114">
        <v>55</v>
      </c>
      <c r="AP1031" s="114">
        <v>111</v>
      </c>
      <c r="AQ1031" s="114"/>
      <c r="AR1031" s="442" t="str">
        <f>CHOOSE(MATCH(AQ:AQ,{0,1,7,8,9,12,30}),"VACIO","7 y -","7-8","8-9","9-12","12 y +","")</f>
        <v>VACIO</v>
      </c>
      <c r="AS1031" s="114">
        <v>7</v>
      </c>
      <c r="AT1031" s="442" t="str">
        <f>CHOOSE(MATCH(AS:AS,{0,0.1,30,80000000}),"VACIO","30 y -","30 y +")</f>
        <v>30 y -</v>
      </c>
      <c r="AU1031" s="114">
        <v>0.8</v>
      </c>
      <c r="AV1031" s="114"/>
      <c r="AW1031" s="442" t="str">
        <f>CHOOSE(MATCH(AV:AV,{0,0.1,30,80000000}),"VACIO","30 y -","30 y +")</f>
        <v>VACIO</v>
      </c>
      <c r="AX1031" s="114">
        <v>80</v>
      </c>
      <c r="AY1031" s="442" t="str">
        <f ca="1">CHOOSE(MATCH(AX:AX,{0,1,15,30,45,60,80000000}),"VACIO","15 y -","15-29","30-44","45-59","60 y +","")</f>
        <v>60 y +</v>
      </c>
      <c r="AZ1031" s="114" t="s">
        <v>76</v>
      </c>
      <c r="BA1031" s="114"/>
      <c r="BB1031" s="441" t="str">
        <f ca="1" t="shared" si="103"/>
        <v>No Vigente</v>
      </c>
      <c r="BC1031" s="114"/>
      <c r="BD1031" s="435">
        <v>43718</v>
      </c>
      <c r="BE1031" s="435">
        <v>44075</v>
      </c>
      <c r="BF1031" s="251" t="str">
        <f ca="1" t="shared" si="105"/>
        <v>activo</v>
      </c>
      <c r="BG1031" s="48"/>
    </row>
    <row r="1032" s="27" customFormat="1" spans="1:59">
      <c r="A1032" s="434" t="s">
        <v>2580</v>
      </c>
      <c r="B1032" s="114" t="s">
        <v>2581</v>
      </c>
      <c r="C1032" s="114">
        <v>7439</v>
      </c>
      <c r="D1032" s="435">
        <v>24460</v>
      </c>
      <c r="E1032" s="467">
        <f ca="1" t="shared" si="104"/>
        <v>43990</v>
      </c>
      <c r="F1032" s="440">
        <f ca="1" t="shared" si="102"/>
        <v>19530</v>
      </c>
      <c r="G1032" s="441">
        <f ca="1" t="shared" si="106"/>
        <v>53</v>
      </c>
      <c r="H103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32" s="443">
        <v>2</v>
      </c>
      <c r="J1032" s="435">
        <v>43634</v>
      </c>
      <c r="K1032" s="114" t="s">
        <v>101</v>
      </c>
      <c r="L1032" s="94" t="s">
        <v>60</v>
      </c>
      <c r="M1032" s="114"/>
      <c r="N1032" s="114" t="s">
        <v>62</v>
      </c>
      <c r="O1032" s="114" t="s">
        <v>62</v>
      </c>
      <c r="P1032" s="7" t="s">
        <v>63</v>
      </c>
      <c r="Q1032" s="7" t="s">
        <v>63</v>
      </c>
      <c r="R1032" s="114">
        <v>97</v>
      </c>
      <c r="S1032" s="114">
        <v>86.6</v>
      </c>
      <c r="T1032" s="443" t="s">
        <v>85</v>
      </c>
      <c r="U1032" s="114">
        <v>136</v>
      </c>
      <c r="V1032" s="442" t="str">
        <f>CHOOSE(MATCH(U:U,{0,1,140,150,160,800000000}),"VACIO","140 y -","140-150","150-160","&gt;160","")</f>
        <v>140 y -</v>
      </c>
      <c r="W1032" s="114">
        <v>76</v>
      </c>
      <c r="X1032" s="442" t="str">
        <f>CHOOSE(MATCH(W:W,{0,1,90,120,800000000}),"VACIO","90 y -","90-120","&gt;120","")</f>
        <v>90 y -</v>
      </c>
      <c r="Y1032" s="114" t="s">
        <v>63</v>
      </c>
      <c r="Z1032" s="114" t="s">
        <v>65</v>
      </c>
      <c r="AA1032" s="114" t="s">
        <v>65</v>
      </c>
      <c r="AB1032" s="114" t="s">
        <v>63</v>
      </c>
      <c r="AC1032" s="114" t="s">
        <v>66</v>
      </c>
      <c r="AD1032" s="114" t="s">
        <v>73</v>
      </c>
      <c r="AE1032" s="452"/>
      <c r="AF1032" s="454"/>
      <c r="AG1032" s="454"/>
      <c r="AH1032" s="454"/>
      <c r="AI1032" s="454"/>
      <c r="AJ1032" s="114">
        <v>83</v>
      </c>
      <c r="AK1032" s="435">
        <v>43810</v>
      </c>
      <c r="AL1032" s="114">
        <v>235</v>
      </c>
      <c r="AM1032" s="114">
        <v>147</v>
      </c>
      <c r="AN1032" s="442" t="str">
        <f>CHOOSE(MATCH(AM:AM,{0,1,100,800000000}),"VACIO","100 y -","100 y +","")</f>
        <v>100 y +</v>
      </c>
      <c r="AO1032" s="114">
        <v>58</v>
      </c>
      <c r="AP1032" s="114">
        <v>148</v>
      </c>
      <c r="AQ1032" s="114">
        <v>5.9</v>
      </c>
      <c r="AR1032" s="442" t="str">
        <f>CHOOSE(MATCH(AQ:AQ,{0,1,7,8,9,12,30}),"VACIO","7 y -","7-8","8-9","9-12","12 y +","")</f>
        <v>7 y -</v>
      </c>
      <c r="AS1032" s="114">
        <v>500</v>
      </c>
      <c r="AT1032" s="442" t="str">
        <f>CHOOSE(MATCH(AS:AS,{0,0.1,30,80000000}),"VACIO","30 y -","30 y +")</f>
        <v>30 y +</v>
      </c>
      <c r="AU1032" s="114">
        <v>1</v>
      </c>
      <c r="AV1032" s="114">
        <v>5</v>
      </c>
      <c r="AW1032" s="442" t="str">
        <f>CHOOSE(MATCH(AV:AV,{0,0.1,30,80000000}),"VACIO","30 y -","30 y +")</f>
        <v>30 y -</v>
      </c>
      <c r="AX1032" s="114">
        <v>85.5</v>
      </c>
      <c r="AY1032" s="442" t="str">
        <f ca="1">CHOOSE(MATCH(AX:AX,{0,1,15,30,45,60,80000000}),"VACIO","15 y -","15-29","30-44","45-59","60 y +","")</f>
        <v>60 y +</v>
      </c>
      <c r="AZ1032" s="114" t="s">
        <v>76</v>
      </c>
      <c r="BA1032" s="114"/>
      <c r="BB1032" s="441" t="str">
        <f ca="1" t="shared" si="103"/>
        <v>No Vigente</v>
      </c>
      <c r="BC1032" s="114"/>
      <c r="BD1032" s="435">
        <v>43847</v>
      </c>
      <c r="BE1032" s="435">
        <v>44013</v>
      </c>
      <c r="BF1032" s="251" t="str">
        <f ca="1" t="shared" si="105"/>
        <v>activo</v>
      </c>
      <c r="BG1032" s="48"/>
    </row>
    <row r="1033" s="27" customFormat="1" spans="1:59">
      <c r="A1033" s="434" t="s">
        <v>2582</v>
      </c>
      <c r="B1033" s="114" t="s">
        <v>2583</v>
      </c>
      <c r="C1033" s="114">
        <v>1404</v>
      </c>
      <c r="D1033" s="435">
        <v>29043</v>
      </c>
      <c r="E1033" s="467">
        <f ca="1" t="shared" si="104"/>
        <v>43990</v>
      </c>
      <c r="F1033" s="440">
        <f ca="1" t="shared" si="102"/>
        <v>14947</v>
      </c>
      <c r="G1033" s="441">
        <f ca="1" t="shared" si="106"/>
        <v>40</v>
      </c>
      <c r="H1033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033" s="443">
        <v>2</v>
      </c>
      <c r="J1033" s="435">
        <v>42692</v>
      </c>
      <c r="K1033" s="114" t="s">
        <v>59</v>
      </c>
      <c r="L1033" s="94" t="s">
        <v>70</v>
      </c>
      <c r="M1033" s="114"/>
      <c r="N1033" s="114"/>
      <c r="O1033" s="114"/>
      <c r="P1033" s="7" t="s">
        <v>63</v>
      </c>
      <c r="Q1033" s="7" t="s">
        <v>63</v>
      </c>
      <c r="R1033" s="114">
        <v>91</v>
      </c>
      <c r="S1033" s="114">
        <v>86.5</v>
      </c>
      <c r="T1033" s="443" t="s">
        <v>64</v>
      </c>
      <c r="U1033" s="114">
        <v>118</v>
      </c>
      <c r="V1033" s="442" t="str">
        <f>CHOOSE(MATCH(U:U,{0,1,140,150,160,800000000}),"VACIO","140 y -","140-150","150-160","&gt;160","")</f>
        <v>140 y -</v>
      </c>
      <c r="W1033" s="114">
        <v>74</v>
      </c>
      <c r="X1033" s="442" t="str">
        <f>CHOOSE(MATCH(W:W,{0,1,90,120,800000000}),"VACIO","90 y -","90-120","&gt;120","")</f>
        <v>90 y -</v>
      </c>
      <c r="Y1033" s="114" t="s">
        <v>63</v>
      </c>
      <c r="Z1033" s="114" t="s">
        <v>63</v>
      </c>
      <c r="AA1033" s="114" t="s">
        <v>65</v>
      </c>
      <c r="AB1033" s="114" t="s">
        <v>63</v>
      </c>
      <c r="AC1033" s="114" t="s">
        <v>72</v>
      </c>
      <c r="AD1033" s="114" t="s">
        <v>73</v>
      </c>
      <c r="AE1033" s="452">
        <v>43375</v>
      </c>
      <c r="AF1033" s="453" t="s">
        <v>74</v>
      </c>
      <c r="AG1033" s="453"/>
      <c r="AH1033" s="454"/>
      <c r="AI1033" s="454"/>
      <c r="AJ1033" s="114">
        <v>140</v>
      </c>
      <c r="AK1033" s="435">
        <v>43644</v>
      </c>
      <c r="AL1033" s="114">
        <v>200</v>
      </c>
      <c r="AM1033" s="114">
        <v>132</v>
      </c>
      <c r="AN1033" s="442" t="str">
        <f>CHOOSE(MATCH(AM:AM,{0,1,100,800000000}),"VACIO","100 y -","100 y +","")</f>
        <v>100 y +</v>
      </c>
      <c r="AO1033" s="114">
        <v>32</v>
      </c>
      <c r="AP1033" s="114">
        <v>180</v>
      </c>
      <c r="AQ1033" s="114">
        <v>7.6</v>
      </c>
      <c r="AR1033" s="442" t="str">
        <f>CHOOSE(MATCH(AQ:AQ,{0,1,7,8,9,12,30}),"VACIO","7 y -","7-8","8-9","9-12","12 y +","")</f>
        <v>7-8</v>
      </c>
      <c r="AS1033" s="114">
        <v>20</v>
      </c>
      <c r="AT1033" s="442" t="str">
        <f>CHOOSE(MATCH(AS:AS,{0,0.1,30,80000000}),"VACIO","30 y -","30 y +")</f>
        <v>30 y -</v>
      </c>
      <c r="AU1033" s="114">
        <v>0.7</v>
      </c>
      <c r="AV1033" s="114">
        <v>7.7</v>
      </c>
      <c r="AW1033" s="442" t="str">
        <f>CHOOSE(MATCH(AV:AV,{0;0.1;30;80000000}),"VACIO","30 y -","30 y +")</f>
        <v>30 y -</v>
      </c>
      <c r="AX1033" s="114">
        <v>109</v>
      </c>
      <c r="AY1033" s="442" t="str">
        <f ca="1">CHOOSE(MATCH(AX:AX,{0,1,15,30,45,60,80000000}),"VACIO","15 y -","15-29","30-44","45-59","60 y +","")</f>
        <v>60 y +</v>
      </c>
      <c r="AZ1033" s="114"/>
      <c r="BA1033" s="114"/>
      <c r="BB1033" s="441" t="str">
        <f ca="1" t="shared" si="103"/>
        <v>No Vigente</v>
      </c>
      <c r="BC1033" s="114"/>
      <c r="BD1033" s="435">
        <v>43644</v>
      </c>
      <c r="BE1033" s="435">
        <v>43862</v>
      </c>
      <c r="BF1033" s="251" t="str">
        <f ca="1" t="shared" si="105"/>
        <v>activo</v>
      </c>
      <c r="BG1033" s="48"/>
    </row>
    <row r="1034" s="27" customFormat="1" spans="1:59">
      <c r="A1034" s="434" t="s">
        <v>2584</v>
      </c>
      <c r="B1034" s="114" t="s">
        <v>2585</v>
      </c>
      <c r="C1034" s="114">
        <v>958</v>
      </c>
      <c r="D1034" s="435">
        <v>16707</v>
      </c>
      <c r="E1034" s="467">
        <f ca="1" t="shared" si="104"/>
        <v>43990</v>
      </c>
      <c r="F1034" s="440">
        <f ca="1" t="shared" si="102"/>
        <v>27283</v>
      </c>
      <c r="G1034" s="441">
        <f ca="1" t="shared" si="106"/>
        <v>74</v>
      </c>
      <c r="H103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34" s="443">
        <v>2</v>
      </c>
      <c r="J1034" s="435">
        <v>38289</v>
      </c>
      <c r="K1034" s="114" t="s">
        <v>59</v>
      </c>
      <c r="L1034" s="94" t="s">
        <v>60</v>
      </c>
      <c r="M1034" s="114" t="s">
        <v>1853</v>
      </c>
      <c r="N1034" s="114"/>
      <c r="O1034" s="114"/>
      <c r="P1034" s="7" t="s">
        <v>63</v>
      </c>
      <c r="Q1034" s="7" t="s">
        <v>63</v>
      </c>
      <c r="R1034" s="114">
        <v>75</v>
      </c>
      <c r="S1034" s="114">
        <v>72</v>
      </c>
      <c r="T1034" s="443" t="s">
        <v>64</v>
      </c>
      <c r="U1034" s="114">
        <v>142</v>
      </c>
      <c r="V1034" s="442" t="str">
        <f>CHOOSE(MATCH(U:U,{0,1,140,150,160,800000000}),"VACIO","140 y -","140-150","150-160","&gt;160","")</f>
        <v>140-150</v>
      </c>
      <c r="W1034" s="114">
        <v>70</v>
      </c>
      <c r="X1034" s="442" t="str">
        <f>CHOOSE(MATCH(W:W,{0;1;90;120;800000000}),"VACIO","90 y -","90-120","&gt;120","")</f>
        <v>90 y -</v>
      </c>
      <c r="Y1034" s="114" t="s">
        <v>63</v>
      </c>
      <c r="Z1034" s="114" t="s">
        <v>65</v>
      </c>
      <c r="AA1034" s="114" t="s">
        <v>65</v>
      </c>
      <c r="AB1034" s="114" t="s">
        <v>63</v>
      </c>
      <c r="AC1034" s="114" t="s">
        <v>72</v>
      </c>
      <c r="AD1034" s="114" t="s">
        <v>67</v>
      </c>
      <c r="AE1034" s="454"/>
      <c r="AF1034" s="454"/>
      <c r="AG1034" s="454"/>
      <c r="AH1034" s="453" t="s">
        <v>2269</v>
      </c>
      <c r="AI1034" s="455">
        <v>43598</v>
      </c>
      <c r="AJ1034" s="114">
        <v>115</v>
      </c>
      <c r="AK1034" s="435">
        <v>43472</v>
      </c>
      <c r="AL1034" s="114">
        <v>198</v>
      </c>
      <c r="AM1034" s="114">
        <v>118</v>
      </c>
      <c r="AN1034" s="442" t="str">
        <f>CHOOSE(MATCH(AM:AM,{0,1,100,800000000}),"VACIO","100 y -","100 y +","")</f>
        <v>100 y +</v>
      </c>
      <c r="AO1034" s="114">
        <v>60</v>
      </c>
      <c r="AP1034" s="114">
        <v>99</v>
      </c>
      <c r="AQ1034" s="114">
        <v>6.3</v>
      </c>
      <c r="AR1034" s="442" t="str">
        <f>CHOOSE(MATCH(AQ:AQ,{0,1,7,8,9,12,30}),"VACIO","7 y -","7-8","8-9","9-12","12 y +","")</f>
        <v>7 y -</v>
      </c>
      <c r="AS1034" s="114">
        <v>3.5</v>
      </c>
      <c r="AT1034" s="442" t="str">
        <f>CHOOSE(MATCH(AS:AS,{0,0.1,30,80000000}),"VACIO","30 y -","30 y +")</f>
        <v>30 y -</v>
      </c>
      <c r="AU1034" s="114">
        <v>0.8</v>
      </c>
      <c r="AV1034" s="114"/>
      <c r="AW1034" s="442" t="str">
        <f>CHOOSE(MATCH(AV:AV,{0;0.1;30;80000000}),"VACIO","30 y -","30 y +")</f>
        <v>VACIO</v>
      </c>
      <c r="AX1034" s="114">
        <v>73</v>
      </c>
      <c r="AY1034" s="442" t="str">
        <f ca="1">CHOOSE(MATCH(AX:AX,{0,1,15,30,45,60,80000000}),"VACIO","15 y -","15-29","30-44","45-59","60 y +","")</f>
        <v>60 y +</v>
      </c>
      <c r="AZ1034" s="114"/>
      <c r="BA1034" s="114"/>
      <c r="BB1034" s="441" t="str">
        <f ca="1" t="shared" si="103"/>
        <v>No Vigente</v>
      </c>
      <c r="BC1034" s="114"/>
      <c r="BD1034" s="435">
        <v>43656</v>
      </c>
      <c r="BE1034" s="435">
        <v>43891</v>
      </c>
      <c r="BF1034" s="251" t="str">
        <f ca="1" t="shared" si="105"/>
        <v>activo</v>
      </c>
      <c r="BG1034" s="48"/>
    </row>
    <row r="1035" spans="1:58">
      <c r="A1035" s="434" t="s">
        <v>2586</v>
      </c>
      <c r="B1035" s="114" t="s">
        <v>2587</v>
      </c>
      <c r="C1035" s="114">
        <v>1017</v>
      </c>
      <c r="D1035" s="435">
        <v>24007</v>
      </c>
      <c r="E1035" s="468">
        <f ca="1" t="shared" si="104"/>
        <v>43990</v>
      </c>
      <c r="F1035" s="440">
        <f ca="1" t="shared" si="102"/>
        <v>19983</v>
      </c>
      <c r="G1035" s="441">
        <f ca="1" t="shared" si="106"/>
        <v>54</v>
      </c>
      <c r="H1035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35" s="443">
        <v>2</v>
      </c>
      <c r="J1035" s="435">
        <v>38033</v>
      </c>
      <c r="K1035" s="114" t="s">
        <v>59</v>
      </c>
      <c r="L1035" s="94" t="s">
        <v>60</v>
      </c>
      <c r="M1035" s="114" t="s">
        <v>1853</v>
      </c>
      <c r="N1035" s="114" t="s">
        <v>62</v>
      </c>
      <c r="O1035" s="114" t="s">
        <v>62</v>
      </c>
      <c r="P1035" s="7" t="s">
        <v>65</v>
      </c>
      <c r="Q1035" s="7" t="s">
        <v>63</v>
      </c>
      <c r="R1035" s="114">
        <v>94</v>
      </c>
      <c r="S1035" s="114">
        <v>100.5</v>
      </c>
      <c r="T1035" s="443" t="s">
        <v>64</v>
      </c>
      <c r="U1035" s="114">
        <v>128</v>
      </c>
      <c r="V1035" s="442" t="str">
        <f>CHOOSE(MATCH(U:U,{0,1,140,150,160,800000000}),"VACIO","140 y -","140-150","150-160","&gt;160","")</f>
        <v>140 y -</v>
      </c>
      <c r="W1035" s="114">
        <v>76</v>
      </c>
      <c r="X1035" s="442" t="str">
        <f>CHOOSE(MATCH(W:W,{0,1,90,120,800000000}),"VACIO","90 y -","90-120","&gt;120","")</f>
        <v>90 y -</v>
      </c>
      <c r="Y1035" s="114" t="s">
        <v>63</v>
      </c>
      <c r="Z1035" s="114" t="s">
        <v>65</v>
      </c>
      <c r="AA1035" s="114" t="s">
        <v>63</v>
      </c>
      <c r="AB1035" s="114" t="s">
        <v>65</v>
      </c>
      <c r="AC1035" s="114" t="s">
        <v>72</v>
      </c>
      <c r="AD1035" s="114" t="s">
        <v>73</v>
      </c>
      <c r="AE1035" s="454"/>
      <c r="AF1035" s="454"/>
      <c r="AG1035" s="454"/>
      <c r="AH1035" s="454"/>
      <c r="AI1035" s="454"/>
      <c r="AJ1035" s="114">
        <v>109</v>
      </c>
      <c r="AK1035" s="435">
        <v>43591</v>
      </c>
      <c r="AL1035" s="114">
        <v>162</v>
      </c>
      <c r="AM1035" s="114">
        <v>93.8</v>
      </c>
      <c r="AN1035" s="442" t="str">
        <f>CHOOSE(MATCH(AM:AM,{0,1,100,800000000}),"VACIO","100 y -","100 y +","")</f>
        <v>100 y -</v>
      </c>
      <c r="AO1035" s="114">
        <v>48</v>
      </c>
      <c r="AP1035" s="114">
        <v>101</v>
      </c>
      <c r="AQ1035" s="114">
        <v>6.1</v>
      </c>
      <c r="AR1035" s="442" t="str">
        <f>CHOOSE(MATCH(AQ:AQ,{0,1,7,8,9,12,30}),"VACIO","7 y -","7-8","8-9","9-12","12 y +","")</f>
        <v>7 y -</v>
      </c>
      <c r="AS1035" s="114">
        <v>5</v>
      </c>
      <c r="AT1035" s="442" t="str">
        <f>CHOOSE(MATCH(AS:AS,{0,0.1,30,80000000}),"VACIO","30 y -","30 y +")</f>
        <v>30 y -</v>
      </c>
      <c r="AU1035" s="114">
        <v>1</v>
      </c>
      <c r="AV1035" s="114"/>
      <c r="AW1035" s="442" t="str">
        <f>CHOOSE(MATCH(AV:AV,{0,0.1,30,80000000}),"VACIO","30 y -","30 y +")</f>
        <v>VACIO</v>
      </c>
      <c r="AX1035" s="114">
        <v>64.2</v>
      </c>
      <c r="AY1035" s="442" t="str">
        <f ca="1">CHOOSE(MATCH(AX:AX,{0,1,15,30,45,60,80000000}),"VACIO","15 y -","15-29","30-44","45-59","60 y +","")</f>
        <v>60 y +</v>
      </c>
      <c r="AZ1035" s="114" t="s">
        <v>76</v>
      </c>
      <c r="BA1035" s="114"/>
      <c r="BB1035" s="441" t="str">
        <f ca="1" t="shared" si="103"/>
        <v>No Vigente</v>
      </c>
      <c r="BC1035" s="114"/>
      <c r="BD1035" s="435">
        <v>43613</v>
      </c>
      <c r="BE1035" s="435">
        <v>43952</v>
      </c>
      <c r="BF1035" s="251" t="str">
        <f ca="1" t="shared" si="105"/>
        <v>activo</v>
      </c>
    </row>
    <row r="1036" spans="1:58">
      <c r="A1036" s="434" t="s">
        <v>2588</v>
      </c>
      <c r="B1036" s="114" t="s">
        <v>2589</v>
      </c>
      <c r="C1036" s="114">
        <v>7609</v>
      </c>
      <c r="D1036" s="435">
        <v>15986</v>
      </c>
      <c r="E1036" s="439">
        <f ca="1" t="shared" si="104"/>
        <v>43990</v>
      </c>
      <c r="F1036" s="440">
        <f ca="1" t="shared" si="102"/>
        <v>28004</v>
      </c>
      <c r="G1036" s="441">
        <f ca="1" t="shared" si="106"/>
        <v>76</v>
      </c>
      <c r="H103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36" s="443">
        <v>3</v>
      </c>
      <c r="J1036" s="435">
        <v>43743</v>
      </c>
      <c r="K1036" s="114" t="s">
        <v>101</v>
      </c>
      <c r="L1036" s="94" t="s">
        <v>102</v>
      </c>
      <c r="M1036" s="114" t="s">
        <v>2590</v>
      </c>
      <c r="N1036" s="114" t="s">
        <v>62</v>
      </c>
      <c r="O1036" s="114" t="s">
        <v>62</v>
      </c>
      <c r="P1036" s="7" t="s">
        <v>65</v>
      </c>
      <c r="Q1036" s="7" t="s">
        <v>63</v>
      </c>
      <c r="R1036" s="114">
        <v>80</v>
      </c>
      <c r="S1036" s="114">
        <v>85.7</v>
      </c>
      <c r="T1036" s="443" t="s">
        <v>71</v>
      </c>
      <c r="U1036" s="114">
        <v>132</v>
      </c>
      <c r="V1036" s="442" t="str">
        <f>CHOOSE(MATCH(U:U,{0,1,140,150,160,800000000}),"VACIO","140 y -","140-150","150-160","&gt;160","")</f>
        <v>140 y -</v>
      </c>
      <c r="W1036" s="114">
        <v>76</v>
      </c>
      <c r="X1036" s="442" t="str">
        <f>CHOOSE(MATCH(W:W,{0,1,90,120,800000000}),"VACIO","90 y -","90-120","&gt;120","")</f>
        <v>90 y -</v>
      </c>
      <c r="Y1036" s="114" t="s">
        <v>65</v>
      </c>
      <c r="Z1036" s="114" t="s">
        <v>65</v>
      </c>
      <c r="AA1036" s="114" t="s">
        <v>65</v>
      </c>
      <c r="AB1036" s="114" t="s">
        <v>65</v>
      </c>
      <c r="AC1036" s="114" t="s">
        <v>72</v>
      </c>
      <c r="AD1036" s="114" t="s">
        <v>73</v>
      </c>
      <c r="AE1036" s="452">
        <v>43827</v>
      </c>
      <c r="AF1036" s="454" t="s">
        <v>333</v>
      </c>
      <c r="AG1036" s="454"/>
      <c r="AH1036" s="453" t="s">
        <v>472</v>
      </c>
      <c r="AI1036" s="452">
        <v>43647</v>
      </c>
      <c r="AJ1036" s="114">
        <v>190</v>
      </c>
      <c r="AK1036" s="435">
        <v>43886</v>
      </c>
      <c r="AL1036" s="114">
        <v>170</v>
      </c>
      <c r="AM1036" s="114">
        <v>114</v>
      </c>
      <c r="AN1036" s="442" t="str">
        <f>CHOOSE(MATCH(AM:AM,{0,1,100,800000000}),"VACIO","100 y -","100 y +","")</f>
        <v>100 y +</v>
      </c>
      <c r="AO1036" s="114">
        <v>4175</v>
      </c>
      <c r="AP1036" s="114">
        <v>89</v>
      </c>
      <c r="AQ1036" s="114">
        <v>10.9</v>
      </c>
      <c r="AR1036" s="442" t="str">
        <f>CHOOSE(MATCH(AQ:AQ,{0,1,7,8,9,12,30}),"VACIO","7 y -","7-8","8-9","9-12","12 y +","")</f>
        <v>9-12</v>
      </c>
      <c r="AS1036" s="114">
        <v>6.3</v>
      </c>
      <c r="AT1036" s="442" t="str">
        <f>CHOOSE(MATCH(AS:AS,{0,0.1,30,80000000}),"VACIO","30 y -","30 y +")</f>
        <v>30 y -</v>
      </c>
      <c r="AU1036" s="114">
        <v>1.2</v>
      </c>
      <c r="AV1036" s="114"/>
      <c r="AW1036" s="442" t="str">
        <f>CHOOSE(MATCH(AV:AV,{0;0.1;30;80000000}),"VACIO","30 y -","30 y +")</f>
        <v>VACIO</v>
      </c>
      <c r="AX1036" s="114">
        <v>58</v>
      </c>
      <c r="AY1036" s="442" t="str">
        <f ca="1">CHOOSE(MATCH(AX:AX,{0,1,15,30,45,60,80000000}),"VACIO","15 y -","15-29","30-44","45-59","60 y +","")</f>
        <v>45-59</v>
      </c>
      <c r="AZ1036" s="114"/>
      <c r="BA1036" s="435">
        <v>43790</v>
      </c>
      <c r="BB1036" s="441" t="str">
        <f ca="1" t="shared" si="103"/>
        <v>Vigente</v>
      </c>
      <c r="BC1036" s="114" t="s">
        <v>77</v>
      </c>
      <c r="BD1036" s="435">
        <v>43895</v>
      </c>
      <c r="BE1036" s="435">
        <v>44136</v>
      </c>
      <c r="BF1036" s="251" t="str">
        <f ca="1" t="shared" si="105"/>
        <v>activo</v>
      </c>
    </row>
    <row r="1037" spans="1:58">
      <c r="A1037" s="434" t="s">
        <v>2591</v>
      </c>
      <c r="B1037" s="114" t="s">
        <v>2592</v>
      </c>
      <c r="C1037" s="114">
        <v>7115</v>
      </c>
      <c r="D1037" s="435">
        <v>17597</v>
      </c>
      <c r="E1037" s="468">
        <f ca="1" t="shared" si="104"/>
        <v>43990</v>
      </c>
      <c r="F1037" s="440">
        <f ca="1" t="shared" si="102"/>
        <v>26393</v>
      </c>
      <c r="G1037" s="441">
        <f ca="1" t="shared" si="106"/>
        <v>72</v>
      </c>
      <c r="H103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37" s="443">
        <v>2</v>
      </c>
      <c r="J1037" s="435">
        <v>43217</v>
      </c>
      <c r="K1037" s="114" t="s">
        <v>101</v>
      </c>
      <c r="L1037" s="94" t="s">
        <v>60</v>
      </c>
      <c r="M1037" s="114"/>
      <c r="N1037" s="114"/>
      <c r="O1037" s="114"/>
      <c r="P1037" s="7" t="s">
        <v>63</v>
      </c>
      <c r="Q1037" s="7" t="s">
        <v>63</v>
      </c>
      <c r="R1037" s="114">
        <v>86.5</v>
      </c>
      <c r="S1037" s="114">
        <v>88.5</v>
      </c>
      <c r="T1037" s="443" t="s">
        <v>85</v>
      </c>
      <c r="U1037" s="114">
        <v>128</v>
      </c>
      <c r="V1037" s="442" t="str">
        <f>CHOOSE(MATCH(U:U,{0,1,140,150,160,800000000}),"VACIO","140 y -","140-150","150-160","&gt;160","")</f>
        <v>140 y -</v>
      </c>
      <c r="W1037" s="114">
        <v>82</v>
      </c>
      <c r="X1037" s="442" t="str">
        <f>CHOOSE(MATCH(W:W,{0;1;90;120;800000000}),"VACIO","90 y -","90-120","&gt;120","")</f>
        <v>90 y -</v>
      </c>
      <c r="Y1037" s="114" t="s">
        <v>63</v>
      </c>
      <c r="Z1037" s="114" t="s">
        <v>65</v>
      </c>
      <c r="AA1037" s="114" t="s">
        <v>63</v>
      </c>
      <c r="AB1037" s="114" t="s">
        <v>63</v>
      </c>
      <c r="AC1037" s="114" t="s">
        <v>66</v>
      </c>
      <c r="AD1037" s="114" t="s">
        <v>74</v>
      </c>
      <c r="AE1037" s="454"/>
      <c r="AF1037" s="454"/>
      <c r="AG1037" s="454"/>
      <c r="AH1037" s="453" t="s">
        <v>2322</v>
      </c>
      <c r="AI1037" s="452">
        <v>43167</v>
      </c>
      <c r="AJ1037" s="114">
        <v>93</v>
      </c>
      <c r="AK1037" s="435">
        <v>43217</v>
      </c>
      <c r="AL1037" s="114">
        <v>151</v>
      </c>
      <c r="AM1037" s="114">
        <v>64</v>
      </c>
      <c r="AN1037" s="442" t="str">
        <f>CHOOSE(MATCH(AM:AM,{0,1,100,800000000}),"VACIO","100 y -","100 y +","")</f>
        <v>100 y -</v>
      </c>
      <c r="AO1037" s="114">
        <v>42</v>
      </c>
      <c r="AP1037" s="114">
        <v>222</v>
      </c>
      <c r="AQ1037" s="114"/>
      <c r="AR1037" s="442" t="str">
        <f>CHOOSE(MATCH(AQ:AQ,{0,1,7,8,9,12,30}),"VACIO","7 y -","7-8","8-9","9-12","12 y +","")</f>
        <v>VACIO</v>
      </c>
      <c r="AS1037" s="114"/>
      <c r="AT1037" s="442" t="str">
        <f>CHOOSE(MATCH(AS:AS,{0,0.1,30,80000000}),"VACIO","30 y -","30 y +")</f>
        <v>VACIO</v>
      </c>
      <c r="AU1037" s="114">
        <v>1</v>
      </c>
      <c r="AV1037" s="114"/>
      <c r="AW1037" s="442" t="str">
        <f>CHOOSE(MATCH(AV:AV,{0,0.1,30,80000000}),"VACIO","30 y -","30 y +")</f>
        <v>VACIO</v>
      </c>
      <c r="AX1037" s="114">
        <v>75</v>
      </c>
      <c r="AY1037" s="442" t="str">
        <f ca="1">CHOOSE(MATCH(AX:AX,{0,1,15,30,45,60,80000000}),"VACIO","15 y -","15-29","30-44","45-59","60 y +","")</f>
        <v>60 y +</v>
      </c>
      <c r="AZ1037" s="114" t="s">
        <v>76</v>
      </c>
      <c r="BA1037" s="114"/>
      <c r="BB1037" s="441" t="str">
        <f ca="1" t="shared" si="103"/>
        <v>No Vigente</v>
      </c>
      <c r="BC1037" s="114"/>
      <c r="BD1037" s="435">
        <v>43217</v>
      </c>
      <c r="BE1037" s="435">
        <v>43862</v>
      </c>
      <c r="BF1037" s="251" t="str">
        <f ca="1" t="shared" si="105"/>
        <v>activo</v>
      </c>
    </row>
    <row r="1038" spans="1:58">
      <c r="A1038" s="434" t="s">
        <v>2593</v>
      </c>
      <c r="B1038" s="114" t="s">
        <v>2594</v>
      </c>
      <c r="C1038" s="114">
        <v>5480</v>
      </c>
      <c r="D1038" s="435">
        <v>17028</v>
      </c>
      <c r="E1038" s="468">
        <f ca="1" t="shared" si="104"/>
        <v>43990</v>
      </c>
      <c r="F1038" s="440">
        <f ca="1" t="shared" si="102"/>
        <v>26962</v>
      </c>
      <c r="G1038" s="441">
        <f ca="1" t="shared" si="106"/>
        <v>73</v>
      </c>
      <c r="H103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38" s="443">
        <v>2</v>
      </c>
      <c r="J1038" s="435">
        <v>41326</v>
      </c>
      <c r="K1038" s="114" t="s">
        <v>101</v>
      </c>
      <c r="L1038" s="94" t="s">
        <v>70</v>
      </c>
      <c r="M1038" s="114"/>
      <c r="N1038" s="114" t="s">
        <v>62</v>
      </c>
      <c r="O1038" s="114" t="s">
        <v>62</v>
      </c>
      <c r="P1038" s="7" t="s">
        <v>63</v>
      </c>
      <c r="Q1038" s="7" t="s">
        <v>63</v>
      </c>
      <c r="R1038" s="114">
        <v>82.5</v>
      </c>
      <c r="S1038" s="114">
        <v>74</v>
      </c>
      <c r="T1038" s="443" t="s">
        <v>64</v>
      </c>
      <c r="U1038" s="114">
        <v>150</v>
      </c>
      <c r="V1038" s="442" t="str">
        <f>CHOOSE(MATCH(U:U,{0,1,140,150,160,800000000}),"VACIO","140 y -","140-150","150-160","&gt;160","")</f>
        <v>150-160</v>
      </c>
      <c r="W1038" s="114">
        <v>78</v>
      </c>
      <c r="X1038" s="442" t="str">
        <f>CHOOSE(MATCH(W:W,{0,1,90,120,800000000}),"VACIO","90 y -","90-120","&gt;120","")</f>
        <v>90 y -</v>
      </c>
      <c r="Y1038" s="114" t="s">
        <v>63</v>
      </c>
      <c r="Z1038" s="114" t="s">
        <v>63</v>
      </c>
      <c r="AA1038" s="114" t="s">
        <v>65</v>
      </c>
      <c r="AB1038" s="114" t="s">
        <v>65</v>
      </c>
      <c r="AC1038" s="114" t="s">
        <v>72</v>
      </c>
      <c r="AD1038" s="114" t="s">
        <v>73</v>
      </c>
      <c r="AE1038" s="452">
        <v>43690</v>
      </c>
      <c r="AF1038" s="453" t="s">
        <v>74</v>
      </c>
      <c r="AG1038" s="453"/>
      <c r="AH1038" s="453" t="s">
        <v>2322</v>
      </c>
      <c r="AI1038" s="452">
        <v>42460</v>
      </c>
      <c r="AJ1038" s="114">
        <v>132</v>
      </c>
      <c r="AK1038" s="435">
        <v>43399</v>
      </c>
      <c r="AL1038" s="114">
        <v>156</v>
      </c>
      <c r="AM1038" s="114">
        <v>94</v>
      </c>
      <c r="AN1038" s="442" t="str">
        <f>CHOOSE(MATCH(AM:AM,{0,1,100,800000000}),"VACIO","100 y -","100 y +","")</f>
        <v>100 y -</v>
      </c>
      <c r="AO1038" s="114">
        <v>46</v>
      </c>
      <c r="AP1038" s="114">
        <v>80</v>
      </c>
      <c r="AQ1038" s="114">
        <v>6.5</v>
      </c>
      <c r="AR1038" s="442" t="str">
        <f>CHOOSE(MATCH(AQ:AQ,{0;1;7;8;9;12;30}),"VACIO","7 y -","7-8","8-9","9-12","12 y +","")</f>
        <v>7 y -</v>
      </c>
      <c r="AS1038" s="114">
        <v>41</v>
      </c>
      <c r="AT1038" s="442" t="str">
        <f>CHOOSE(MATCH(AS:AS,{0,0.1,30,80000000}),"VACIO","30 y -","30 y +")</f>
        <v>30 y +</v>
      </c>
      <c r="AU1038" s="114">
        <v>1</v>
      </c>
      <c r="AV1038" s="114"/>
      <c r="AW1038" s="442" t="str">
        <f>CHOOSE(MATCH(AV:AV,{0,0.1,30,80000000}),"VACIO","30 y -","30 y +")</f>
        <v>VACIO</v>
      </c>
      <c r="AX1038" s="114">
        <v>74</v>
      </c>
      <c r="AY1038" s="442" t="str">
        <f ca="1">CHOOSE(MATCH(AX:AX,{0,1,15,30,45,60,80000000}),"VACIO","15 y -","15-29","30-44","45-59","60 y +","")</f>
        <v>60 y +</v>
      </c>
      <c r="AZ1038" s="114" t="s">
        <v>76</v>
      </c>
      <c r="BA1038" s="435">
        <v>43001</v>
      </c>
      <c r="BB1038" s="441" t="str">
        <f ca="1" t="shared" si="103"/>
        <v>No Vigente</v>
      </c>
      <c r="BC1038" s="114" t="s">
        <v>77</v>
      </c>
      <c r="BD1038" s="435">
        <v>43690</v>
      </c>
      <c r="BE1038" s="435">
        <v>43862</v>
      </c>
      <c r="BF1038" s="251" t="str">
        <f ca="1" t="shared" si="105"/>
        <v>activo</v>
      </c>
    </row>
    <row r="1039" spans="1:58">
      <c r="A1039" s="434" t="s">
        <v>2595</v>
      </c>
      <c r="B1039" s="114" t="s">
        <v>2596</v>
      </c>
      <c r="C1039" s="114">
        <v>822</v>
      </c>
      <c r="D1039" s="435">
        <v>17347</v>
      </c>
      <c r="E1039" s="468">
        <f ca="1" t="shared" si="104"/>
        <v>43990</v>
      </c>
      <c r="F1039" s="440">
        <f ca="1" t="shared" si="102"/>
        <v>26643</v>
      </c>
      <c r="G1039" s="441">
        <f ca="1" t="shared" si="106"/>
        <v>72</v>
      </c>
      <c r="H103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39" s="443">
        <v>2</v>
      </c>
      <c r="J1039" s="435">
        <v>40212</v>
      </c>
      <c r="K1039" s="114" t="s">
        <v>101</v>
      </c>
      <c r="L1039" s="94" t="s">
        <v>102</v>
      </c>
      <c r="M1039" s="114" t="s">
        <v>2329</v>
      </c>
      <c r="N1039" s="114" t="s">
        <v>62</v>
      </c>
      <c r="O1039" s="114" t="s">
        <v>62</v>
      </c>
      <c r="P1039" s="7" t="s">
        <v>63</v>
      </c>
      <c r="Q1039" s="7" t="s">
        <v>63</v>
      </c>
      <c r="R1039" s="114">
        <v>63.5</v>
      </c>
      <c r="S1039" s="114">
        <v>78.5</v>
      </c>
      <c r="T1039" s="443" t="s">
        <v>85</v>
      </c>
      <c r="U1039" s="114">
        <v>142</v>
      </c>
      <c r="V1039" s="442" t="str">
        <f>CHOOSE(MATCH(U:U,{0,1,140,150,160,800000000}),"VACIO","140 y -","140-150","150-160","&gt;160","")</f>
        <v>140-150</v>
      </c>
      <c r="W1039" s="114">
        <v>70</v>
      </c>
      <c r="X1039" s="442" t="str">
        <f>CHOOSE(MATCH(W:W,{0,1,90,120,800000000}),"VACIO","90 y -","90-120","&gt;120","")</f>
        <v>90 y -</v>
      </c>
      <c r="Y1039" s="114" t="s">
        <v>65</v>
      </c>
      <c r="Z1039" s="114" t="s">
        <v>65</v>
      </c>
      <c r="AA1039" s="114" t="s">
        <v>65</v>
      </c>
      <c r="AB1039" s="114" t="s">
        <v>65</v>
      </c>
      <c r="AC1039" s="114" t="s">
        <v>72</v>
      </c>
      <c r="AD1039" s="114" t="s">
        <v>73</v>
      </c>
      <c r="AE1039" s="452">
        <v>42908</v>
      </c>
      <c r="AF1039" s="453" t="s">
        <v>333</v>
      </c>
      <c r="AG1039" s="453"/>
      <c r="AH1039" s="454"/>
      <c r="AI1039" s="454">
        <v>2016</v>
      </c>
      <c r="AJ1039" s="114">
        <v>89</v>
      </c>
      <c r="AK1039" s="435">
        <v>43368</v>
      </c>
      <c r="AL1039" s="114"/>
      <c r="AM1039" s="114"/>
      <c r="AN1039" s="442" t="str">
        <f>CHOOSE(MATCH(AM:AM,{0,1,100,800000000}),"VACIO","100 y -","100 y +","")</f>
        <v>VACIO</v>
      </c>
      <c r="AO1039" s="114"/>
      <c r="AP1039" s="114"/>
      <c r="AQ1039" s="114">
        <v>9.4</v>
      </c>
      <c r="AR1039" s="442" t="str">
        <f>CHOOSE(MATCH(AQ:AQ,{0,1,7,8,9,12,30}),"VACIO","7 y -","7-8","8-9","9-12","12 y +","")</f>
        <v>9-12</v>
      </c>
      <c r="AS1039" s="114">
        <v>500</v>
      </c>
      <c r="AT1039" s="442" t="str">
        <f>CHOOSE(MATCH(AS:AS,{0,0.1,30,80000000}),"VACIO","30 y -","30 y +")</f>
        <v>30 y +</v>
      </c>
      <c r="AU1039" s="114">
        <v>1.3</v>
      </c>
      <c r="AV1039" s="114"/>
      <c r="AW1039" s="442" t="str">
        <f>CHOOSE(MATCH(AV:AV,{0,0.1,30,80000000}),"VACIO","30 y -","30 y +")</f>
        <v>VACIO</v>
      </c>
      <c r="AX1039" s="114">
        <v>54</v>
      </c>
      <c r="AY1039" s="442" t="str">
        <f ca="1">CHOOSE(MATCH(AX:AX,{0,1,15,30,45,60,80000000}),"VACIO","15 y -","15-29","30-44","45-59","60 y +","")</f>
        <v>45-59</v>
      </c>
      <c r="AZ1039" s="114"/>
      <c r="BA1039" s="114"/>
      <c r="BB1039" s="441" t="str">
        <f ca="1" t="shared" si="103"/>
        <v>No Vigente</v>
      </c>
      <c r="BC1039" s="114"/>
      <c r="BD1039" s="435">
        <v>43368</v>
      </c>
      <c r="BE1039" s="435">
        <v>43435</v>
      </c>
      <c r="BF1039" s="251" t="str">
        <f ca="1" t="shared" si="105"/>
        <v>pasivo</v>
      </c>
    </row>
    <row r="1040" spans="1:58">
      <c r="A1040" s="434" t="s">
        <v>2597</v>
      </c>
      <c r="B1040" s="114" t="s">
        <v>2598</v>
      </c>
      <c r="C1040" s="114">
        <v>3288</v>
      </c>
      <c r="D1040" s="435">
        <v>18083</v>
      </c>
      <c r="E1040" s="439">
        <f ca="1" t="shared" si="104"/>
        <v>43990</v>
      </c>
      <c r="F1040" s="440">
        <f ca="1" t="shared" si="102"/>
        <v>25907</v>
      </c>
      <c r="G1040" s="441">
        <f ca="1" t="shared" si="106"/>
        <v>70</v>
      </c>
      <c r="H1040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40" s="443">
        <v>2</v>
      </c>
      <c r="J1040" s="435">
        <v>37722</v>
      </c>
      <c r="K1040" s="114" t="s">
        <v>101</v>
      </c>
      <c r="L1040" s="94" t="s">
        <v>60</v>
      </c>
      <c r="M1040" s="114" t="s">
        <v>2329</v>
      </c>
      <c r="N1040" s="114"/>
      <c r="O1040" s="114"/>
      <c r="P1040" s="7" t="s">
        <v>63</v>
      </c>
      <c r="Q1040" s="7" t="s">
        <v>63</v>
      </c>
      <c r="R1040" s="114">
        <v>79</v>
      </c>
      <c r="S1040" s="114">
        <v>90</v>
      </c>
      <c r="T1040" s="443" t="s">
        <v>64</v>
      </c>
      <c r="U1040" s="114">
        <v>128</v>
      </c>
      <c r="V1040" s="442" t="str">
        <f>CHOOSE(MATCH(U:U,{0,1,140,150,160,800000000}),"VACIO","140 y -","140-150","150-160","&gt;160","")</f>
        <v>140 y -</v>
      </c>
      <c r="W1040" s="114">
        <v>70</v>
      </c>
      <c r="X1040" s="442" t="str">
        <f>CHOOSE(MATCH(W:W,{0;1;90;120;800000000}),"VACIO","90 y -","90-120","&gt;120","")</f>
        <v>90 y -</v>
      </c>
      <c r="Y1040" s="114" t="s">
        <v>63</v>
      </c>
      <c r="Z1040" s="114" t="s">
        <v>65</v>
      </c>
      <c r="AA1040" s="114" t="s">
        <v>65</v>
      </c>
      <c r="AB1040" s="114" t="s">
        <v>65</v>
      </c>
      <c r="AC1040" s="114" t="s">
        <v>72</v>
      </c>
      <c r="AD1040" s="114" t="s">
        <v>74</v>
      </c>
      <c r="AE1040" s="454"/>
      <c r="AF1040" s="454"/>
      <c r="AG1040" s="454"/>
      <c r="AH1040" s="453" t="s">
        <v>2266</v>
      </c>
      <c r="AI1040" s="452">
        <v>43144</v>
      </c>
      <c r="AJ1040" s="114">
        <v>97</v>
      </c>
      <c r="AK1040" s="435">
        <v>43426</v>
      </c>
      <c r="AL1040" s="114">
        <v>221</v>
      </c>
      <c r="AM1040" s="114">
        <v>134</v>
      </c>
      <c r="AN1040" s="442" t="str">
        <f>CHOOSE(MATCH(AM:AM,{0,1,100,800000000}),"VACIO","100 y -","100 y +","")</f>
        <v>100 y +</v>
      </c>
      <c r="AO1040" s="114">
        <v>66</v>
      </c>
      <c r="AP1040" s="114">
        <v>106</v>
      </c>
      <c r="AQ1040" s="114"/>
      <c r="AR1040" s="442" t="str">
        <f>CHOOSE(MATCH(AQ:AQ,{0,1,7,8,9,12,30}),"VACIO","7 y -","7-8","8-9","9-12","12 y +","")</f>
        <v>VACIO</v>
      </c>
      <c r="AS1040" s="114"/>
      <c r="AT1040" s="442" t="str">
        <f>CHOOSE(MATCH(AS:AS,{0,0.1,30,80000000}),"VACIO","30 y -","30 y +")</f>
        <v>VACIO</v>
      </c>
      <c r="AU1040" s="114">
        <v>0.8</v>
      </c>
      <c r="AV1040" s="114"/>
      <c r="AW1040" s="442" t="str">
        <f>CHOOSE(MATCH(AV:AV,{0,0.1,30,80000000}),"VACIO","30 y -","30 y +")</f>
        <v>VACIO</v>
      </c>
      <c r="AX1040" s="114">
        <v>91</v>
      </c>
      <c r="AY1040" s="442" t="str">
        <f ca="1">CHOOSE(MATCH(AX:AX,{0,1,15,30,45,60,80000000}),"VACIO","15 y -","15-29","30-44","45-59","60 y +","")</f>
        <v>60 y +</v>
      </c>
      <c r="AZ1040" s="114"/>
      <c r="BA1040" s="114"/>
      <c r="BB1040" s="441" t="str">
        <f ca="1" t="shared" si="103"/>
        <v>No Vigente</v>
      </c>
      <c r="BC1040" s="114"/>
      <c r="BD1040" s="435">
        <v>43689</v>
      </c>
      <c r="BE1040" s="435">
        <v>43831</v>
      </c>
      <c r="BF1040" s="251" t="str">
        <f ca="1" t="shared" si="105"/>
        <v>activo</v>
      </c>
    </row>
    <row r="1041" spans="1:58">
      <c r="A1041" s="434" t="s">
        <v>2599</v>
      </c>
      <c r="B1041" s="114" t="s">
        <v>2600</v>
      </c>
      <c r="C1041" s="114">
        <v>4657</v>
      </c>
      <c r="D1041" s="435">
        <v>20029</v>
      </c>
      <c r="E1041" s="439">
        <f ca="1" t="shared" si="104"/>
        <v>43990</v>
      </c>
      <c r="F1041" s="440">
        <f ca="1" t="shared" si="102"/>
        <v>23961</v>
      </c>
      <c r="G1041" s="441">
        <f ca="1" t="shared" si="106"/>
        <v>65</v>
      </c>
      <c r="H1041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041" s="443">
        <v>2</v>
      </c>
      <c r="J1041" s="435">
        <v>42401</v>
      </c>
      <c r="K1041" s="114" t="s">
        <v>101</v>
      </c>
      <c r="L1041" s="94" t="s">
        <v>102</v>
      </c>
      <c r="M1041" s="114"/>
      <c r="N1041" s="114" t="s">
        <v>62</v>
      </c>
      <c r="O1041" s="114" t="s">
        <v>62</v>
      </c>
      <c r="P1041" s="7" t="s">
        <v>63</v>
      </c>
      <c r="Q1041" s="7" t="s">
        <v>63</v>
      </c>
      <c r="R1041" s="114">
        <v>58.2</v>
      </c>
      <c r="S1041" s="114">
        <v>73.5</v>
      </c>
      <c r="T1041" s="443" t="s">
        <v>85</v>
      </c>
      <c r="U1041" s="114">
        <v>150</v>
      </c>
      <c r="V1041" s="442" t="str">
        <f>CHOOSE(MATCH(U:U,{0,1,140,150,160,800000000}),"VACIO","140 y -","140-150","150-160","&gt;160","")</f>
        <v>150-160</v>
      </c>
      <c r="W1041" s="114">
        <v>70</v>
      </c>
      <c r="X1041" s="442" t="str">
        <f>CHOOSE(MATCH(W:W,{0,1,90,120,800000000}),"VACIO","90 y -","90-120","&gt;120","")</f>
        <v>90 y -</v>
      </c>
      <c r="Y1041" s="114" t="s">
        <v>65</v>
      </c>
      <c r="Z1041" s="114" t="s">
        <v>63</v>
      </c>
      <c r="AA1041" s="114" t="s">
        <v>65</v>
      </c>
      <c r="AB1041" s="114" t="s">
        <v>65</v>
      </c>
      <c r="AC1041" s="114" t="s">
        <v>72</v>
      </c>
      <c r="AD1041" s="114" t="s">
        <v>73</v>
      </c>
      <c r="AE1041" s="452">
        <v>43712</v>
      </c>
      <c r="AF1041" s="453" t="s">
        <v>74</v>
      </c>
      <c r="AG1041" s="453"/>
      <c r="AH1041" s="454"/>
      <c r="AI1041" s="454"/>
      <c r="AJ1041" s="114">
        <v>86</v>
      </c>
      <c r="AK1041" s="435">
        <v>43699</v>
      </c>
      <c r="AL1041" s="114">
        <v>214</v>
      </c>
      <c r="AM1041" s="114">
        <v>139</v>
      </c>
      <c r="AN1041" s="442" t="str">
        <f>CHOOSE(MATCH(AM:AM,{0,1,100,800000000}),"VACIO","100 y -","100 y +","")</f>
        <v>100 y +</v>
      </c>
      <c r="AO1041" s="114">
        <v>32</v>
      </c>
      <c r="AP1041" s="114">
        <v>216</v>
      </c>
      <c r="AQ1041" s="114">
        <v>9.4</v>
      </c>
      <c r="AR1041" s="442" t="str">
        <f>CHOOSE(MATCH(AQ:AQ,{0,1,7,8,9,12,30}),"VACIO","7 y -","7-8","8-9","9-12","12 y +","")</f>
        <v>9-12</v>
      </c>
      <c r="AS1041" s="114">
        <v>30</v>
      </c>
      <c r="AT1041" s="442" t="str">
        <f>CHOOSE(MATCH(AS:AS,{0,0.1,30,80000000}),"VACIO","30 y -","30 y +")</f>
        <v>30 y +</v>
      </c>
      <c r="AU1041" s="114">
        <v>0.85</v>
      </c>
      <c r="AV1041" s="114">
        <v>9.6</v>
      </c>
      <c r="AW1041" s="442" t="str">
        <f>CHOOSE(MATCH(AV:AV,{0;0.1;30;80000000}),"VACIO","30 y -","30 y +")</f>
        <v>30 y -</v>
      </c>
      <c r="AX1041" s="114">
        <v>92</v>
      </c>
      <c r="AY1041" s="442" t="str">
        <f ca="1">CHOOSE(MATCH(AX:AX,{0,1,15,30,45,60,80000000}),"VACIO","15 y -","15-29","30-44","45-59","60 y +","")</f>
        <v>60 y +</v>
      </c>
      <c r="AZ1041" s="114" t="s">
        <v>155</v>
      </c>
      <c r="BA1041" s="435">
        <v>43053</v>
      </c>
      <c r="BB1041" s="441" t="str">
        <f ca="1" t="shared" si="103"/>
        <v>No Vigente</v>
      </c>
      <c r="BC1041" s="114" t="s">
        <v>77</v>
      </c>
      <c r="BD1041" s="435">
        <v>43826</v>
      </c>
      <c r="BE1041" s="435">
        <v>43891</v>
      </c>
      <c r="BF1041" s="251" t="str">
        <f ca="1" t="shared" si="105"/>
        <v>activo</v>
      </c>
    </row>
    <row r="1042" spans="1:58">
      <c r="A1042" s="434" t="s">
        <v>2601</v>
      </c>
      <c r="B1042" s="114" t="s">
        <v>2602</v>
      </c>
      <c r="C1042" s="114">
        <v>3621</v>
      </c>
      <c r="D1042" s="435">
        <v>22892</v>
      </c>
      <c r="E1042" s="439">
        <f ca="1" t="shared" si="104"/>
        <v>43990</v>
      </c>
      <c r="F1042" s="440">
        <f ca="1" t="shared" si="102"/>
        <v>21098</v>
      </c>
      <c r="G1042" s="441">
        <f ca="1" t="shared" si="106"/>
        <v>57</v>
      </c>
      <c r="H1042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42" s="443">
        <v>2</v>
      </c>
      <c r="J1042" s="435">
        <v>43703</v>
      </c>
      <c r="K1042" s="114" t="s">
        <v>101</v>
      </c>
      <c r="L1042" s="94" t="s">
        <v>60</v>
      </c>
      <c r="M1042" s="114"/>
      <c r="N1042" s="114" t="s">
        <v>62</v>
      </c>
      <c r="O1042" s="114" t="s">
        <v>62</v>
      </c>
      <c r="P1042" s="7" t="s">
        <v>63</v>
      </c>
      <c r="Q1042" s="7" t="s">
        <v>63</v>
      </c>
      <c r="R1042" s="114">
        <v>85</v>
      </c>
      <c r="S1042" s="114">
        <v>79.5</v>
      </c>
      <c r="T1042" s="443" t="s">
        <v>85</v>
      </c>
      <c r="U1042" s="114">
        <v>150</v>
      </c>
      <c r="V1042" s="442" t="str">
        <f>CHOOSE(MATCH(U:U,{0,1,140,150,160,800000000}),"VACIO","140 y -","140-150","150-160","&gt;160","")</f>
        <v>150-160</v>
      </c>
      <c r="W1042" s="114">
        <v>90</v>
      </c>
      <c r="X1042" s="442" t="str">
        <f>CHOOSE(MATCH(W:W,{0,1,90,120,800000000}),"VACIO","90 y -","90-120","&gt;120","")</f>
        <v>90-120</v>
      </c>
      <c r="Y1042" s="114" t="s">
        <v>63</v>
      </c>
      <c r="Z1042" s="114" t="s">
        <v>65</v>
      </c>
      <c r="AA1042" s="114" t="s">
        <v>63</v>
      </c>
      <c r="AB1042" s="114" t="s">
        <v>63</v>
      </c>
      <c r="AC1042" s="114" t="s">
        <v>66</v>
      </c>
      <c r="AD1042" s="114" t="s">
        <v>67</v>
      </c>
      <c r="AE1042" s="454"/>
      <c r="AF1042" s="454"/>
      <c r="AG1042" s="454"/>
      <c r="AH1042" s="454"/>
      <c r="AI1042" s="454"/>
      <c r="AJ1042" s="114">
        <v>104</v>
      </c>
      <c r="AK1042" s="435">
        <v>43558</v>
      </c>
      <c r="AL1042" s="114">
        <v>186</v>
      </c>
      <c r="AM1042" s="114">
        <v>113</v>
      </c>
      <c r="AN1042" s="442" t="str">
        <f>CHOOSE(MATCH(AM:AM,{0,1,100,800000000}),"VACIO","100 y -","100 y +","")</f>
        <v>100 y +</v>
      </c>
      <c r="AO1042" s="114">
        <v>34</v>
      </c>
      <c r="AP1042" s="114">
        <v>168</v>
      </c>
      <c r="AQ1042" s="114"/>
      <c r="AR1042" s="442" t="str">
        <f>CHOOSE(MATCH(AQ:AQ,{0,1,7,8,9,12,30}),"VACIO","7 y -","7-8","8-9","9-12","12 y +","")</f>
        <v>VACIO</v>
      </c>
      <c r="AS1042" s="114"/>
      <c r="AT1042" s="442" t="str">
        <f>CHOOSE(MATCH(AS:AS,{0,0.1,30,80000000}),"VACIO","30 y -","30 y +")</f>
        <v>VACIO</v>
      </c>
      <c r="AU1042" s="114">
        <v>7.4</v>
      </c>
      <c r="AV1042" s="114"/>
      <c r="AW1042" s="442" t="str">
        <f>CHOOSE(MATCH(AV:AV,{0,0.1,30,80000000}),"VACIO","30 y -","30 y +")</f>
        <v>VACIO</v>
      </c>
      <c r="AX1042" s="114">
        <v>55</v>
      </c>
      <c r="AY1042" s="442" t="str">
        <f ca="1">CHOOSE(MATCH(AX:AX,{0,1,15,30,45,60,80000000}),"VACIO","15 y -","15-29","30-44","45-59","60 y +","")</f>
        <v>45-59</v>
      </c>
      <c r="AZ1042" s="114"/>
      <c r="BA1042" s="114"/>
      <c r="BB1042" s="441" t="str">
        <f ca="1" t="shared" si="103"/>
        <v>No Vigente</v>
      </c>
      <c r="BC1042" s="114"/>
      <c r="BD1042" s="435">
        <v>43703</v>
      </c>
      <c r="BE1042" s="435">
        <v>43862</v>
      </c>
      <c r="BF1042" s="251" t="str">
        <f ca="1" t="shared" si="105"/>
        <v>activo</v>
      </c>
    </row>
    <row r="1043" spans="1:58">
      <c r="A1043" s="434" t="s">
        <v>2603</v>
      </c>
      <c r="B1043" s="114" t="s">
        <v>2604</v>
      </c>
      <c r="C1043" s="114">
        <v>1220</v>
      </c>
      <c r="D1043" s="435">
        <v>14048</v>
      </c>
      <c r="E1043" s="468">
        <f ca="1" t="shared" si="104"/>
        <v>43990</v>
      </c>
      <c r="F1043" s="440">
        <f ca="1" t="shared" si="102"/>
        <v>29942</v>
      </c>
      <c r="G1043" s="441">
        <f ca="1" t="shared" si="106"/>
        <v>81</v>
      </c>
      <c r="H104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43" s="443">
        <v>2</v>
      </c>
      <c r="J1043" s="435">
        <v>35375</v>
      </c>
      <c r="K1043" s="114" t="s">
        <v>59</v>
      </c>
      <c r="L1043" s="94" t="s">
        <v>60</v>
      </c>
      <c r="M1043" s="114"/>
      <c r="N1043" s="114" t="s">
        <v>62</v>
      </c>
      <c r="O1043" s="114" t="s">
        <v>62</v>
      </c>
      <c r="P1043" s="7" t="s">
        <v>63</v>
      </c>
      <c r="Q1043" s="7" t="s">
        <v>63</v>
      </c>
      <c r="R1043" s="114">
        <v>69</v>
      </c>
      <c r="S1043" s="114">
        <v>69.5</v>
      </c>
      <c r="T1043" s="443" t="s">
        <v>64</v>
      </c>
      <c r="U1043" s="114">
        <v>120</v>
      </c>
      <c r="V1043" s="442" t="str">
        <f>CHOOSE(MATCH(U:U,{0,1,140,150,160,800000000}),"VACIO","140 y -","140-150","150-160","&gt;160","")</f>
        <v>140 y -</v>
      </c>
      <c r="W1043" s="114">
        <v>68</v>
      </c>
      <c r="X1043" s="442" t="str">
        <f>CHOOSE(MATCH(W:W,{0,1,90,120,800000000}),"VACIO","90 y -","90-120","&gt;120","")</f>
        <v>90 y -</v>
      </c>
      <c r="Y1043" s="114" t="s">
        <v>63</v>
      </c>
      <c r="Z1043" s="114" t="s">
        <v>65</v>
      </c>
      <c r="AA1043" s="114" t="s">
        <v>65</v>
      </c>
      <c r="AB1043" s="114" t="s">
        <v>65</v>
      </c>
      <c r="AC1043" s="114" t="s">
        <v>72</v>
      </c>
      <c r="AD1043" s="114" t="s">
        <v>73</v>
      </c>
      <c r="AE1043" s="454"/>
      <c r="AF1043" s="454"/>
      <c r="AG1043" s="454"/>
      <c r="AH1043" s="453" t="s">
        <v>2266</v>
      </c>
      <c r="AI1043" s="455">
        <v>43846</v>
      </c>
      <c r="AJ1043" s="114">
        <v>75</v>
      </c>
      <c r="AK1043" s="435">
        <v>43865</v>
      </c>
      <c r="AL1043" s="114">
        <v>153</v>
      </c>
      <c r="AM1043" s="114">
        <v>80</v>
      </c>
      <c r="AN1043" s="442" t="str">
        <f>CHOOSE(MATCH(AM:AM,{0,1,100,800000000}),"VACIO","100 y -","100 y +","")</f>
        <v>100 y -</v>
      </c>
      <c r="AO1043" s="114">
        <v>45.2</v>
      </c>
      <c r="AP1043" s="114">
        <v>134</v>
      </c>
      <c r="AQ1043" s="114">
        <v>5.7</v>
      </c>
      <c r="AR1043" s="442" t="str">
        <f>CHOOSE(MATCH(AQ:AQ,{0,1,7,8,9,12,30}),"VACIO","7 y -","7-8","8-9","9-12","12 y +","")</f>
        <v>7 y -</v>
      </c>
      <c r="AS1043" s="114">
        <v>3.4</v>
      </c>
      <c r="AT1043" s="442" t="str">
        <f>CHOOSE(MATCH(AS:AS,{0,0.1,30,80000000}),"VACIO","30 y -","30 y +")</f>
        <v>30 y -</v>
      </c>
      <c r="AU1043" s="114">
        <v>0.93</v>
      </c>
      <c r="AV1043" s="114"/>
      <c r="AW1043" s="442" t="str">
        <f>CHOOSE(MATCH(AV:AV,{0,0.1,30,80000000}),"VACIO","30 y -","30 y +")</f>
        <v>VACIO</v>
      </c>
      <c r="AX1043" s="114">
        <v>70</v>
      </c>
      <c r="AY1043" s="442" t="str">
        <f ca="1">CHOOSE(MATCH(AX:AX,{0,1,15,30,45,60,80000000}),"VACIO","15 y -","15-29","30-44","45-59","60 y +","")</f>
        <v>60 y +</v>
      </c>
      <c r="AZ1043" s="114" t="s">
        <v>155</v>
      </c>
      <c r="BA1043" s="114"/>
      <c r="BB1043" s="441" t="str">
        <f ca="1" t="shared" si="103"/>
        <v>No Vigente</v>
      </c>
      <c r="BC1043" s="114"/>
      <c r="BD1043" s="435">
        <v>43865</v>
      </c>
      <c r="BE1043" s="435">
        <v>44044</v>
      </c>
      <c r="BF1043" s="251" t="str">
        <f ca="1" t="shared" si="105"/>
        <v>activo</v>
      </c>
    </row>
    <row r="1044" spans="1:58">
      <c r="A1044" s="434" t="s">
        <v>2605</v>
      </c>
      <c r="B1044" s="114" t="s">
        <v>2606</v>
      </c>
      <c r="C1044" s="114">
        <v>1236</v>
      </c>
      <c r="D1044" s="435">
        <v>22038</v>
      </c>
      <c r="E1044" s="439">
        <f ca="1" t="shared" si="104"/>
        <v>43990</v>
      </c>
      <c r="F1044" s="440">
        <f ca="1" t="shared" si="102"/>
        <v>21952</v>
      </c>
      <c r="G1044" s="441">
        <f ca="1" t="shared" si="106"/>
        <v>60</v>
      </c>
      <c r="H104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44" s="443">
        <v>2</v>
      </c>
      <c r="J1044" s="435">
        <v>39413</v>
      </c>
      <c r="K1044" s="114" t="s">
        <v>59</v>
      </c>
      <c r="L1044" s="94" t="s">
        <v>60</v>
      </c>
      <c r="M1044" s="114" t="s">
        <v>277</v>
      </c>
      <c r="N1044" s="114"/>
      <c r="O1044" s="114"/>
      <c r="P1044" s="7" t="s">
        <v>63</v>
      </c>
      <c r="Q1044" s="7" t="s">
        <v>63</v>
      </c>
      <c r="R1044" s="114">
        <v>81</v>
      </c>
      <c r="S1044" s="114">
        <v>92</v>
      </c>
      <c r="T1044" s="443" t="s">
        <v>64</v>
      </c>
      <c r="U1044" s="114">
        <v>144</v>
      </c>
      <c r="V1044" s="442" t="str">
        <f>CHOOSE(MATCH(U:U,{0,1,140,150,160,800000000}),"VACIO","140 y -","140-150","150-160","&gt;160","")</f>
        <v>140-150</v>
      </c>
      <c r="W1044" s="114">
        <v>92</v>
      </c>
      <c r="X1044" s="442" t="str">
        <f>CHOOSE(MATCH(W:W,{0,1,90,120,800000000}),"VACIO","90 y -","90-120","&gt;120","")</f>
        <v>90-120</v>
      </c>
      <c r="Y1044" s="114" t="s">
        <v>63</v>
      </c>
      <c r="Z1044" s="114" t="s">
        <v>65</v>
      </c>
      <c r="AA1044" s="114" t="s">
        <v>65</v>
      </c>
      <c r="AB1044" s="114" t="s">
        <v>63</v>
      </c>
      <c r="AC1044" s="114" t="s">
        <v>72</v>
      </c>
      <c r="AD1044" s="114" t="s">
        <v>74</v>
      </c>
      <c r="AE1044" s="454"/>
      <c r="AF1044" s="454"/>
      <c r="AG1044" s="454"/>
      <c r="AH1044" s="454"/>
      <c r="AI1044" s="454"/>
      <c r="AJ1044" s="114">
        <v>84</v>
      </c>
      <c r="AK1044" s="435">
        <v>40281</v>
      </c>
      <c r="AL1044" s="114">
        <v>213</v>
      </c>
      <c r="AM1044" s="114">
        <v>147</v>
      </c>
      <c r="AN1044" s="442" t="str">
        <f>CHOOSE(MATCH(AM:AM,{0,1,100,800000000}),"VACIO","100 y -","100 y +","")</f>
        <v>100 y +</v>
      </c>
      <c r="AO1044" s="114">
        <v>49</v>
      </c>
      <c r="AP1044" s="114">
        <v>82</v>
      </c>
      <c r="AQ1044" s="114"/>
      <c r="AR1044" s="442" t="str">
        <f>CHOOSE(MATCH(AQ:AQ,{0,1,7,8,9,12,30}),"VACIO","7 y -","7-8","8-9","9-12","12 y +","")</f>
        <v>VACIO</v>
      </c>
      <c r="AS1044" s="114">
        <v>299.4</v>
      </c>
      <c r="AT1044" s="442" t="str">
        <f>CHOOSE(MATCH(AS:AS,{0,0.1,30,80000000}),"VACIO","30 y -","30 y +")</f>
        <v>30 y +</v>
      </c>
      <c r="AU1044" s="114">
        <v>0.7</v>
      </c>
      <c r="AV1044" s="114"/>
      <c r="AW1044" s="442" t="str">
        <f>CHOOSE(MATCH(AV:AV,{0,0.1,30,80000000}),"VACIO","30 y -","30 y +")</f>
        <v>VACIO</v>
      </c>
      <c r="AX1044" s="114">
        <v>125</v>
      </c>
      <c r="AY1044" s="442" t="str">
        <f ca="1">CHOOSE(MATCH(AX:AX,{0,1,15,30,45,60,80000000}),"VACIO","15 y -","15-29","30-44","45-59","60 y +","")</f>
        <v>60 y +</v>
      </c>
      <c r="AZ1044" s="114"/>
      <c r="BA1044" s="114"/>
      <c r="BB1044" s="441" t="str">
        <f ca="1" t="shared" si="103"/>
        <v>No Vigente</v>
      </c>
      <c r="BC1044" s="114"/>
      <c r="BD1044" s="435">
        <v>43649</v>
      </c>
      <c r="BE1044" s="435">
        <v>43862</v>
      </c>
      <c r="BF1044" s="251" t="str">
        <f ca="1" t="shared" si="105"/>
        <v>activo</v>
      </c>
    </row>
    <row r="1045" spans="1:58">
      <c r="A1045" s="434" t="s">
        <v>2607</v>
      </c>
      <c r="B1045" s="114" t="s">
        <v>2608</v>
      </c>
      <c r="C1045" s="114">
        <v>841</v>
      </c>
      <c r="D1045" s="435">
        <v>18400</v>
      </c>
      <c r="E1045" s="468">
        <f ca="1" t="shared" si="104"/>
        <v>43990</v>
      </c>
      <c r="F1045" s="440">
        <f ca="1" t="shared" si="102"/>
        <v>25590</v>
      </c>
      <c r="G1045" s="441">
        <f ca="1" t="shared" si="106"/>
        <v>70</v>
      </c>
      <c r="H104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45" s="443">
        <v>2</v>
      </c>
      <c r="J1045" s="435">
        <v>40185</v>
      </c>
      <c r="K1045" s="114" t="s">
        <v>101</v>
      </c>
      <c r="L1045" s="94" t="s">
        <v>70</v>
      </c>
      <c r="M1045" s="114"/>
      <c r="N1045" s="114"/>
      <c r="O1045" s="114"/>
      <c r="P1045" s="7" t="s">
        <v>63</v>
      </c>
      <c r="Q1045" s="7" t="s">
        <v>63</v>
      </c>
      <c r="R1045" s="114">
        <v>75</v>
      </c>
      <c r="S1045" s="114">
        <v>65</v>
      </c>
      <c r="T1045" s="443" t="s">
        <v>76</v>
      </c>
      <c r="U1045" s="114">
        <v>130</v>
      </c>
      <c r="V1045" s="442" t="str">
        <f>CHOOSE(MATCH(U:U,{0,1,140,150,160,800000000}),"VACIO","140 y -","140-150","150-160","&gt;160","")</f>
        <v>140 y -</v>
      </c>
      <c r="W1045" s="114">
        <v>70</v>
      </c>
      <c r="X1045" s="442" t="str">
        <f>CHOOSE(MATCH(W:W,{0,1,90,120,800000000}),"VACIO","90 y -","90-120","&gt;120","")</f>
        <v>90 y -</v>
      </c>
      <c r="Y1045" s="114" t="s">
        <v>65</v>
      </c>
      <c r="Z1045" s="114" t="s">
        <v>63</v>
      </c>
      <c r="AA1045" s="114" t="s">
        <v>63</v>
      </c>
      <c r="AB1045" s="114" t="s">
        <v>65</v>
      </c>
      <c r="AC1045" s="114" t="s">
        <v>66</v>
      </c>
      <c r="AD1045" s="114" t="s">
        <v>73</v>
      </c>
      <c r="AE1045" s="452">
        <v>43706</v>
      </c>
      <c r="AF1045" s="453" t="s">
        <v>74</v>
      </c>
      <c r="AG1045" s="453"/>
      <c r="AH1045" s="453" t="s">
        <v>2470</v>
      </c>
      <c r="AI1045" s="452">
        <v>43706</v>
      </c>
      <c r="AJ1045" s="114"/>
      <c r="AK1045" s="114">
        <v>2017</v>
      </c>
      <c r="AL1045" s="114"/>
      <c r="AM1045" s="114"/>
      <c r="AN1045" s="442" t="str">
        <f>CHOOSE(MATCH(AM:AM,{0,1,100,800000000}),"VACIO","100 y -","100 y +","")</f>
        <v>VACIO</v>
      </c>
      <c r="AO1045" s="114"/>
      <c r="AP1045" s="114"/>
      <c r="AQ1045" s="114"/>
      <c r="AR1045" s="442" t="str">
        <f>CHOOSE(MATCH(AQ:AQ,{0,1,7,8,9,12,30}),"VACIO","7 y -","7-8","8-9","9-12","12 y +","")</f>
        <v>VACIO</v>
      </c>
      <c r="AS1045" s="114"/>
      <c r="AT1045" s="442" t="str">
        <f>CHOOSE(MATCH(AS:AS,{0,0.1,30,80000000}),"VACIO","30 y -","30 y +")</f>
        <v>VACIO</v>
      </c>
      <c r="AU1045" s="114"/>
      <c r="AV1045" s="114"/>
      <c r="AW1045" s="442" t="str">
        <f>CHOOSE(MATCH(AV:AV,{0,0.1,30,80000000}),"VACIO","30 y -","30 y +")</f>
        <v>VACIO</v>
      </c>
      <c r="AX1045" s="114"/>
      <c r="AY1045" s="442" t="str">
        <f ca="1">CHOOSE(MATCH(AX:AX,{0,1,15,30,45,60,80000000}),"VACIO","15 y -","15-29","30-44","45-59","60 y +","")</f>
        <v>VACIO</v>
      </c>
      <c r="AZ1045" s="114"/>
      <c r="BA1045" s="435">
        <v>43004</v>
      </c>
      <c r="BB1045" s="441" t="str">
        <f ca="1" t="shared" si="103"/>
        <v>No Vigente</v>
      </c>
      <c r="BC1045" s="114" t="s">
        <v>77</v>
      </c>
      <c r="BD1045" s="435">
        <v>43144</v>
      </c>
      <c r="BE1045" s="435">
        <v>44044</v>
      </c>
      <c r="BF1045" s="251" t="str">
        <f ca="1" t="shared" si="105"/>
        <v>activo</v>
      </c>
    </row>
    <row r="1046" spans="1:58">
      <c r="A1046" s="434" t="s">
        <v>2609</v>
      </c>
      <c r="B1046" s="114" t="s">
        <v>2610</v>
      </c>
      <c r="C1046" s="114">
        <v>5020</v>
      </c>
      <c r="D1046" s="435">
        <v>23537</v>
      </c>
      <c r="E1046" s="439">
        <f ca="1" t="shared" si="104"/>
        <v>43990</v>
      </c>
      <c r="F1046" s="440">
        <f ca="1" t="shared" si="102"/>
        <v>20453</v>
      </c>
      <c r="G1046" s="441">
        <f ca="1" t="shared" si="106"/>
        <v>55</v>
      </c>
      <c r="H1046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46" s="443">
        <v>2</v>
      </c>
      <c r="J1046" s="435">
        <v>42282</v>
      </c>
      <c r="K1046" s="114" t="s">
        <v>101</v>
      </c>
      <c r="L1046" s="94" t="s">
        <v>70</v>
      </c>
      <c r="M1046" s="114"/>
      <c r="N1046" s="114"/>
      <c r="O1046" s="114"/>
      <c r="P1046" s="7" t="s">
        <v>63</v>
      </c>
      <c r="Q1046" s="7" t="s">
        <v>63</v>
      </c>
      <c r="R1046" s="114">
        <v>72</v>
      </c>
      <c r="S1046" s="114">
        <v>72.4</v>
      </c>
      <c r="T1046" s="443" t="s">
        <v>76</v>
      </c>
      <c r="U1046" s="114">
        <v>128</v>
      </c>
      <c r="V1046" s="442" t="str">
        <f>CHOOSE(MATCH(U:U,{0;1;140;150;160;800000000}),"VACIO","140 y -","140-150","150-160","&gt;160","")</f>
        <v>140 y -</v>
      </c>
      <c r="W1046" s="114">
        <v>80</v>
      </c>
      <c r="X1046" s="442" t="str">
        <f>CHOOSE(MATCH(W:W,{0,1,90,120,800000000}),"VACIO","90 y -","90-120","&gt;120","")</f>
        <v>90 y -</v>
      </c>
      <c r="Y1046" s="114" t="s">
        <v>63</v>
      </c>
      <c r="Z1046" s="114" t="s">
        <v>63</v>
      </c>
      <c r="AA1046" s="114" t="s">
        <v>65</v>
      </c>
      <c r="AB1046" s="114" t="s">
        <v>63</v>
      </c>
      <c r="AC1046" s="114" t="s">
        <v>72</v>
      </c>
      <c r="AD1046" s="114" t="s">
        <v>73</v>
      </c>
      <c r="AE1046" s="452">
        <v>43818</v>
      </c>
      <c r="AF1046" s="453" t="s">
        <v>74</v>
      </c>
      <c r="AG1046" s="453"/>
      <c r="AH1046" s="454"/>
      <c r="AI1046" s="454"/>
      <c r="AJ1046" s="114">
        <v>119</v>
      </c>
      <c r="AK1046" s="435">
        <v>43413</v>
      </c>
      <c r="AL1046" s="114">
        <v>179</v>
      </c>
      <c r="AM1046" s="114">
        <v>109</v>
      </c>
      <c r="AN1046" s="442" t="str">
        <f>CHOOSE(MATCH(AM:AM,{0,1,100,800000000}),"VACIO","100 y -","100 y +","")</f>
        <v>100 y +</v>
      </c>
      <c r="AO1046" s="114">
        <v>50</v>
      </c>
      <c r="AP1046" s="114">
        <v>100</v>
      </c>
      <c r="AQ1046" s="114">
        <v>6.1</v>
      </c>
      <c r="AR1046" s="442" t="str">
        <f>CHOOSE(MATCH(AQ:AQ,{0;1;7;8;9;12;30}),"VACIO","7 y -","7-8","8-9","9-12","12 y +","")</f>
        <v>7 y -</v>
      </c>
      <c r="AS1046" s="114">
        <v>5</v>
      </c>
      <c r="AT1046" s="442" t="str">
        <f>CHOOSE(MATCH(AS:AS,{0,0.1,30,80000000}),"VACIO","30 y -","30 y +")</f>
        <v>30 y -</v>
      </c>
      <c r="AU1046" s="114">
        <v>0.9</v>
      </c>
      <c r="AV1046" s="114"/>
      <c r="AW1046" s="442" t="str">
        <f>CHOOSE(MATCH(AV:AV,{0,0.1,30,80000000}),"VACIO","30 y -","30 y +")</f>
        <v>VACIO</v>
      </c>
      <c r="AX1046" s="114">
        <v>97</v>
      </c>
      <c r="AY1046" s="442" t="str">
        <f ca="1">CHOOSE(MATCH(AX:AX,{0;1;15;30;45;60;80000000}),"VACIO","15 y -","15-29","30-44","45-59","60 y +","")</f>
        <v>60 y +</v>
      </c>
      <c r="AZ1046" s="114"/>
      <c r="BA1046" s="435">
        <v>43613</v>
      </c>
      <c r="BB1046" s="441" t="str">
        <f ca="1" t="shared" si="103"/>
        <v>No Vigente</v>
      </c>
      <c r="BC1046" s="114" t="s">
        <v>77</v>
      </c>
      <c r="BD1046" s="435">
        <v>43818</v>
      </c>
      <c r="BE1046" s="435">
        <v>43983</v>
      </c>
      <c r="BF1046" s="251" t="str">
        <f ca="1" t="shared" si="105"/>
        <v>activo</v>
      </c>
    </row>
    <row r="1047" spans="1:58">
      <c r="A1047" s="434" t="s">
        <v>2611</v>
      </c>
      <c r="B1047" s="114" t="s">
        <v>2612</v>
      </c>
      <c r="C1047" s="114">
        <v>1284</v>
      </c>
      <c r="D1047" s="435">
        <v>30565</v>
      </c>
      <c r="E1047" s="439">
        <f ca="1" t="shared" si="104"/>
        <v>43990</v>
      </c>
      <c r="F1047" s="440">
        <f ca="1" t="shared" si="102"/>
        <v>13425</v>
      </c>
      <c r="G1047" s="441">
        <f ca="1" t="shared" si="106"/>
        <v>36</v>
      </c>
      <c r="H1047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047" s="443">
        <v>2</v>
      </c>
      <c r="J1047" s="435">
        <v>42198</v>
      </c>
      <c r="K1047" s="114" t="s">
        <v>101</v>
      </c>
      <c r="L1047" s="94" t="s">
        <v>102</v>
      </c>
      <c r="M1047" s="114" t="s">
        <v>174</v>
      </c>
      <c r="N1047" s="114" t="s">
        <v>62</v>
      </c>
      <c r="O1047" s="114" t="s">
        <v>62</v>
      </c>
      <c r="P1047" s="7" t="s">
        <v>63</v>
      </c>
      <c r="Q1047" s="7" t="s">
        <v>63</v>
      </c>
      <c r="R1047" s="114">
        <v>84.2</v>
      </c>
      <c r="S1047" s="114">
        <v>87</v>
      </c>
      <c r="T1047" s="443" t="s">
        <v>64</v>
      </c>
      <c r="U1047" s="114">
        <v>120</v>
      </c>
      <c r="V1047" s="442" t="str">
        <f>CHOOSE(MATCH(U:U,{0;1;140;150;160;800000000}),"VACIO","140 y -","140-150","150-160","&gt;160","")</f>
        <v>140 y -</v>
      </c>
      <c r="W1047" s="114">
        <v>88</v>
      </c>
      <c r="X1047" s="442" t="str">
        <f>CHOOSE(MATCH(W:W,{0,1,90,120,800000000}),"VACIO","90 y -","90-120","&gt;120","")</f>
        <v>90 y -</v>
      </c>
      <c r="Y1047" s="114" t="s">
        <v>63</v>
      </c>
      <c r="Z1047" s="114" t="s">
        <v>65</v>
      </c>
      <c r="AA1047" s="114" t="s">
        <v>65</v>
      </c>
      <c r="AB1047" s="114" t="s">
        <v>63</v>
      </c>
      <c r="AC1047" s="114" t="s">
        <v>66</v>
      </c>
      <c r="AD1047" s="114" t="s">
        <v>73</v>
      </c>
      <c r="AE1047" s="452">
        <v>43865</v>
      </c>
      <c r="AF1047" s="453" t="s">
        <v>74</v>
      </c>
      <c r="AG1047" s="453"/>
      <c r="AH1047" s="454"/>
      <c r="AI1047" s="454"/>
      <c r="AJ1047" s="114">
        <v>171</v>
      </c>
      <c r="AK1047" s="435">
        <v>43538</v>
      </c>
      <c r="AL1047" s="114">
        <v>202</v>
      </c>
      <c r="AM1047" s="114">
        <v>99</v>
      </c>
      <c r="AN1047" s="442" t="str">
        <f>CHOOSE(MATCH(AM:AM,{0,1,100,800000000}),"VACIO","100 y -","100 y +","")</f>
        <v>100 y -</v>
      </c>
      <c r="AO1047" s="114">
        <v>32</v>
      </c>
      <c r="AP1047" s="114">
        <v>354</v>
      </c>
      <c r="AQ1047" s="114">
        <v>8.1</v>
      </c>
      <c r="AR1047" s="442" t="str">
        <f>CHOOSE(MATCH(AQ:AQ,{0,1,7,8,9,12,30}),"VACIO","7 y -","7-8","8-9","9-12","12 y +","")</f>
        <v>8-9</v>
      </c>
      <c r="AS1047" s="114">
        <v>7</v>
      </c>
      <c r="AT1047" s="442" t="str">
        <f>CHOOSE(MATCH(AS:AS,{0,0.1,30,80000000}),"VACIO","30 y -","30 y +")</f>
        <v>30 y -</v>
      </c>
      <c r="AU1047" s="114">
        <v>1</v>
      </c>
      <c r="AV1047" s="114"/>
      <c r="AW1047" s="442" t="str">
        <f>CHOOSE(MATCH(AV:AV,{0,0.1,30,80000000}),"VACIO","30 y -","30 y +")</f>
        <v>VACIO</v>
      </c>
      <c r="AX1047" s="114">
        <v>99.1</v>
      </c>
      <c r="AY1047" s="442" t="str">
        <f ca="1">CHOOSE(MATCH(AX:AX,{0,1,15,30,45,60,80000000}),"VACIO","15 y -","15-29","30-44","45-59","60 y +","")</f>
        <v>60 y +</v>
      </c>
      <c r="AZ1047" s="114" t="s">
        <v>76</v>
      </c>
      <c r="BA1047" s="435">
        <v>42236</v>
      </c>
      <c r="BB1047" s="441" t="str">
        <f ca="1" t="shared" si="103"/>
        <v>No Vigente</v>
      </c>
      <c r="BC1047" s="114" t="s">
        <v>77</v>
      </c>
      <c r="BD1047" s="435">
        <v>43865</v>
      </c>
      <c r="BE1047" s="435">
        <v>43922</v>
      </c>
      <c r="BF1047" s="251" t="str">
        <f ca="1" t="shared" si="105"/>
        <v>activo</v>
      </c>
    </row>
    <row r="1048" spans="1:58">
      <c r="A1048" s="434" t="s">
        <v>2613</v>
      </c>
      <c r="B1048" s="114" t="s">
        <v>2614</v>
      </c>
      <c r="C1048" s="114">
        <v>5378</v>
      </c>
      <c r="D1048" s="435">
        <v>19672</v>
      </c>
      <c r="E1048" s="468">
        <f ca="1" t="shared" si="104"/>
        <v>43990</v>
      </c>
      <c r="F1048" s="440">
        <f ca="1" t="shared" si="102"/>
        <v>24318</v>
      </c>
      <c r="G1048" s="441">
        <f ca="1" t="shared" si="106"/>
        <v>66</v>
      </c>
      <c r="H1048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048" s="443">
        <v>2</v>
      </c>
      <c r="J1048" s="435">
        <v>42939</v>
      </c>
      <c r="K1048" s="114" t="s">
        <v>101</v>
      </c>
      <c r="L1048" s="94" t="s">
        <v>70</v>
      </c>
      <c r="M1048" s="114" t="s">
        <v>174</v>
      </c>
      <c r="N1048" s="114"/>
      <c r="O1048" s="114"/>
      <c r="P1048" s="7" t="s">
        <v>63</v>
      </c>
      <c r="Q1048" s="7" t="s">
        <v>63</v>
      </c>
      <c r="R1048" s="114">
        <v>85.5</v>
      </c>
      <c r="S1048" s="114">
        <v>80.8</v>
      </c>
      <c r="T1048" s="443" t="s">
        <v>85</v>
      </c>
      <c r="U1048" s="114">
        <v>130</v>
      </c>
      <c r="V1048" s="442" t="str">
        <f>CHOOSE(MATCH(U:U,{0,1,140,150,160,800000000}),"VACIO","140 y -","140-150","150-160","&gt;160","")</f>
        <v>140 y -</v>
      </c>
      <c r="W1048" s="114">
        <v>80</v>
      </c>
      <c r="X1048" s="442" t="str">
        <f>CHOOSE(MATCH(W:W,{0,1,90,120,800000000}),"VACIO","90 y -","90-120","&gt;120","")</f>
        <v>90 y -</v>
      </c>
      <c r="Y1048" s="114" t="s">
        <v>63</v>
      </c>
      <c r="Z1048" s="114" t="s">
        <v>63</v>
      </c>
      <c r="AA1048" s="114" t="s">
        <v>65</v>
      </c>
      <c r="AB1048" s="114" t="s">
        <v>65</v>
      </c>
      <c r="AC1048" s="114" t="s">
        <v>72</v>
      </c>
      <c r="AD1048" s="114" t="s">
        <v>73</v>
      </c>
      <c r="AE1048" s="452">
        <v>43720</v>
      </c>
      <c r="AF1048" s="453" t="s">
        <v>74</v>
      </c>
      <c r="AG1048" s="453"/>
      <c r="AH1048" s="454"/>
      <c r="AI1048" s="454"/>
      <c r="AJ1048" s="114">
        <v>137</v>
      </c>
      <c r="AK1048" s="435">
        <v>43403</v>
      </c>
      <c r="AL1048" s="114">
        <v>197</v>
      </c>
      <c r="AM1048" s="114">
        <v>114</v>
      </c>
      <c r="AN1048" s="442" t="str">
        <f>CHOOSE(MATCH(AM:AM,{0;1;100;800000000}),"VACIO","100 y -","100 y +","")</f>
        <v>100 y +</v>
      </c>
      <c r="AO1048" s="114">
        <v>59</v>
      </c>
      <c r="AP1048" s="114">
        <v>119</v>
      </c>
      <c r="AQ1048" s="114">
        <v>6.8</v>
      </c>
      <c r="AR1048" s="442" t="str">
        <f>CHOOSE(MATCH(AQ:AQ,{0;1;7;8;9;12;30}),"VACIO","7 y -","7-8","8-9","9-12","12 y +","")</f>
        <v>7 y -</v>
      </c>
      <c r="AS1048" s="114">
        <v>5</v>
      </c>
      <c r="AT1048" s="442" t="str">
        <f>CHOOSE(MATCH(AS:AS,{0,0.1,30,80000000}),"VACIO","30 y -","30 y +")</f>
        <v>30 y -</v>
      </c>
      <c r="AU1048" s="114">
        <v>0.8</v>
      </c>
      <c r="AV1048" s="114">
        <v>5.41</v>
      </c>
      <c r="AW1048" s="442" t="str">
        <f>CHOOSE(MATCH(AV:AV,{0,0.1,30,80000000}),"VACIO","30 y -","30 y +")</f>
        <v>30 y -</v>
      </c>
      <c r="AX1048" s="114">
        <v>94.4</v>
      </c>
      <c r="AY1048" s="442" t="str">
        <f ca="1">CHOOSE(MATCH(AX:AX,{0,1,15,30,45,60,80000000}),"VACIO","15 y -","15-29","30-44","45-59","60 y +","")</f>
        <v>60 y +</v>
      </c>
      <c r="AZ1048" s="114"/>
      <c r="BA1048" s="435">
        <v>42958</v>
      </c>
      <c r="BB1048" s="441" t="str">
        <f ca="1" t="shared" si="103"/>
        <v>No Vigente</v>
      </c>
      <c r="BC1048" s="114" t="s">
        <v>77</v>
      </c>
      <c r="BD1048" s="435">
        <v>43720</v>
      </c>
      <c r="BE1048" s="435">
        <v>43847</v>
      </c>
      <c r="BF1048" s="251" t="str">
        <f ca="1" t="shared" si="105"/>
        <v>activo</v>
      </c>
    </row>
    <row r="1049" spans="1:58">
      <c r="A1049" s="434" t="s">
        <v>2615</v>
      </c>
      <c r="B1049" s="114" t="s">
        <v>2616</v>
      </c>
      <c r="C1049" s="114">
        <v>2082</v>
      </c>
      <c r="D1049" s="435">
        <v>30292</v>
      </c>
      <c r="E1049" s="439">
        <f ca="1" t="shared" si="104"/>
        <v>43990</v>
      </c>
      <c r="F1049" s="440">
        <f ca="1" t="shared" si="102"/>
        <v>13698</v>
      </c>
      <c r="G1049" s="441">
        <f ca="1" t="shared" si="106"/>
        <v>37</v>
      </c>
      <c r="H1049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049" s="443">
        <v>2</v>
      </c>
      <c r="J1049" s="435">
        <v>43678</v>
      </c>
      <c r="K1049" s="114" t="s">
        <v>59</v>
      </c>
      <c r="L1049" s="94" t="s">
        <v>60</v>
      </c>
      <c r="M1049" s="114" t="s">
        <v>174</v>
      </c>
      <c r="N1049" s="114" t="s">
        <v>62</v>
      </c>
      <c r="O1049" s="114" t="s">
        <v>62</v>
      </c>
      <c r="P1049" s="7" t="s">
        <v>63</v>
      </c>
      <c r="Q1049" s="7" t="s">
        <v>63</v>
      </c>
      <c r="R1049" s="114">
        <v>109.4</v>
      </c>
      <c r="S1049" s="114"/>
      <c r="T1049" s="443" t="s">
        <v>64</v>
      </c>
      <c r="U1049" s="114">
        <v>130</v>
      </c>
      <c r="V1049" s="442" t="str">
        <f>CHOOSE(MATCH(U:U,{0,1,140,150,160,800000000}),"VACIO","140 y -","140-150","150-160","&gt;160","")</f>
        <v>140 y -</v>
      </c>
      <c r="W1049" s="114">
        <v>88</v>
      </c>
      <c r="X1049" s="442" t="str">
        <f>CHOOSE(MATCH(W:W,{0,1,90,120,800000000}),"VACIO","90 y -","90-120","&gt;120","")</f>
        <v>90 y -</v>
      </c>
      <c r="Y1049" s="114" t="s">
        <v>63</v>
      </c>
      <c r="Z1049" s="114" t="s">
        <v>63</v>
      </c>
      <c r="AA1049" s="114" t="s">
        <v>63</v>
      </c>
      <c r="AB1049" s="114" t="s">
        <v>63</v>
      </c>
      <c r="AC1049" s="114" t="s">
        <v>72</v>
      </c>
      <c r="AD1049" s="114" t="s">
        <v>67</v>
      </c>
      <c r="AE1049" s="454"/>
      <c r="AF1049" s="454"/>
      <c r="AG1049" s="454"/>
      <c r="AH1049" s="454"/>
      <c r="AI1049" s="454"/>
      <c r="AJ1049" s="114">
        <v>96</v>
      </c>
      <c r="AK1049" s="435">
        <v>43678</v>
      </c>
      <c r="AL1049" s="114">
        <v>174</v>
      </c>
      <c r="AM1049" s="114">
        <v>46</v>
      </c>
      <c r="AN1049" s="442" t="str">
        <f>CHOOSE(MATCH(AM:AM,{0,1,100,800000000}),"VACIO","100 y -","100 y +","")</f>
        <v>100 y -</v>
      </c>
      <c r="AO1049" s="114">
        <v>37</v>
      </c>
      <c r="AP1049" s="114">
        <v>231</v>
      </c>
      <c r="AQ1049" s="114"/>
      <c r="AR1049" s="442" t="str">
        <f>CHOOSE(MATCH(AQ:AQ,{0,1,7,8,9,12,30}),"VACIO","7 y -","7-8","8-9","9-12","12 y +","")</f>
        <v>VACIO</v>
      </c>
      <c r="AS1049" s="114"/>
      <c r="AT1049" s="442" t="str">
        <f>CHOOSE(MATCH(AS:AS,{0,0.1,30,80000000}),"VACIO","30 y -","30 y +")</f>
        <v>VACIO</v>
      </c>
      <c r="AU1049" s="114">
        <v>0.7</v>
      </c>
      <c r="AV1049" s="114"/>
      <c r="AW1049" s="442" t="str">
        <f>CHOOSE(MATCH(AV:AV,{0,0.1,30,80000000}),"VACIO","30 y -","30 y +")</f>
        <v>VACIO</v>
      </c>
      <c r="AX1049" s="114">
        <v>111</v>
      </c>
      <c r="AY1049" s="442" t="str">
        <f ca="1">CHOOSE(MATCH(AX:AX,{0,1,15,30,45,60,80000000}),"VACIO","15 y -","15-29","30-44","45-59","60 y +","")</f>
        <v>60 y +</v>
      </c>
      <c r="AZ1049" s="114"/>
      <c r="BA1049" s="114"/>
      <c r="BB1049" s="441" t="str">
        <f ca="1" t="shared" si="103"/>
        <v>No Vigente</v>
      </c>
      <c r="BC1049" s="114"/>
      <c r="BD1049" s="435">
        <v>43678</v>
      </c>
      <c r="BE1049" s="435">
        <v>44044</v>
      </c>
      <c r="BF1049" s="251" t="str">
        <f ca="1" t="shared" si="105"/>
        <v>activo</v>
      </c>
    </row>
    <row r="1050" spans="1:58">
      <c r="A1050" s="434" t="s">
        <v>2617</v>
      </c>
      <c r="B1050" s="114" t="s">
        <v>2618</v>
      </c>
      <c r="C1050" s="114">
        <v>6144</v>
      </c>
      <c r="D1050" s="435">
        <v>14189</v>
      </c>
      <c r="E1050" s="439">
        <f ca="1" t="shared" si="104"/>
        <v>43990</v>
      </c>
      <c r="F1050" s="486">
        <f ca="1" t="shared" si="102"/>
        <v>29801</v>
      </c>
      <c r="G1050" s="441">
        <f ca="1" t="shared" si="106"/>
        <v>81</v>
      </c>
      <c r="H105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50" s="443">
        <v>2</v>
      </c>
      <c r="J1050" s="435">
        <v>43838</v>
      </c>
      <c r="K1050" s="114" t="s">
        <v>101</v>
      </c>
      <c r="L1050" s="94" t="s">
        <v>60</v>
      </c>
      <c r="M1050" s="114"/>
      <c r="N1050" s="114" t="s">
        <v>62</v>
      </c>
      <c r="O1050" s="114" t="s">
        <v>62</v>
      </c>
      <c r="P1050" s="7" t="s">
        <v>65</v>
      </c>
      <c r="Q1050" s="7" t="s">
        <v>63</v>
      </c>
      <c r="R1050" s="114"/>
      <c r="S1050" s="114"/>
      <c r="T1050" s="443" t="s">
        <v>71</v>
      </c>
      <c r="U1050" s="114">
        <v>132</v>
      </c>
      <c r="V1050" s="442" t="str">
        <f>CHOOSE(MATCH(U:U,{0,1,140,150,160,800000000}),"VACIO","140 y -","140-150","150-160","&gt;160","")</f>
        <v>140 y -</v>
      </c>
      <c r="W1050" s="114">
        <v>86</v>
      </c>
      <c r="X1050" s="442" t="str">
        <f>CHOOSE(MATCH(W:W,{0,1,90,120,800000000}),"VACIO","90 y -","90-120","&gt;120","")</f>
        <v>90 y -</v>
      </c>
      <c r="Y1050" s="114" t="s">
        <v>63</v>
      </c>
      <c r="Z1050" s="114" t="s">
        <v>65</v>
      </c>
      <c r="AA1050" s="114" t="s">
        <v>65</v>
      </c>
      <c r="AB1050" s="114" t="s">
        <v>65</v>
      </c>
      <c r="AC1050" s="114" t="s">
        <v>72</v>
      </c>
      <c r="AD1050" s="114" t="s">
        <v>73</v>
      </c>
      <c r="AE1050" s="454"/>
      <c r="AF1050" s="454"/>
      <c r="AG1050" s="454"/>
      <c r="AH1050" s="454"/>
      <c r="AI1050" s="454"/>
      <c r="AJ1050" s="114"/>
      <c r="AK1050" s="114"/>
      <c r="AL1050" s="114"/>
      <c r="AM1050" s="114"/>
      <c r="AN1050" s="442" t="str">
        <f>CHOOSE(MATCH(AM:AM,{0,1,100,800000000}),"VACIO","100 y -","100 y +","")</f>
        <v>VACIO</v>
      </c>
      <c r="AO1050" s="114"/>
      <c r="AP1050" s="114"/>
      <c r="AQ1050" s="114"/>
      <c r="AR1050" s="442" t="str">
        <f>CHOOSE(MATCH(AQ:AQ,{0,1,7,8,9,12,30}),"VACIO","7 y -","7-8","8-9","9-12","12 y +","")</f>
        <v>VACIO</v>
      </c>
      <c r="AS1050" s="114"/>
      <c r="AT1050" s="442" t="str">
        <f>CHOOSE(MATCH(AS:AS,{0,0.1,30,80000000}),"VACIO","30 y -","30 y +")</f>
        <v>VACIO</v>
      </c>
      <c r="AU1050" s="114"/>
      <c r="AV1050" s="114"/>
      <c r="AW1050" s="442" t="str">
        <f>CHOOSE(MATCH(AV:AV,{0,0.1,30,80000000}),"VACIO","30 y -","30 y +")</f>
        <v>VACIO</v>
      </c>
      <c r="AX1050" s="114"/>
      <c r="AY1050" s="442" t="str">
        <f ca="1">CHOOSE(MATCH(AX:AX,{0,1,15,30,45,60,80000000}),"VACIO","15 y -","15-29","30-44","45-59","60 y +","")</f>
        <v>VACIO</v>
      </c>
      <c r="AZ1050" s="114"/>
      <c r="BA1050" s="114"/>
      <c r="BB1050" s="441" t="str">
        <f ca="1" t="shared" si="103"/>
        <v>No Vigente</v>
      </c>
      <c r="BC1050" s="114"/>
      <c r="BD1050" s="435">
        <v>43838</v>
      </c>
      <c r="BE1050" s="435">
        <v>44197</v>
      </c>
      <c r="BF1050" s="251" t="str">
        <f ca="1" t="shared" si="105"/>
        <v>activo</v>
      </c>
    </row>
    <row r="1051" spans="1:58">
      <c r="A1051" s="434" t="s">
        <v>2619</v>
      </c>
      <c r="B1051" s="114" t="s">
        <v>2620</v>
      </c>
      <c r="C1051" s="114">
        <v>6163</v>
      </c>
      <c r="D1051" s="435">
        <v>31738</v>
      </c>
      <c r="E1051" s="439">
        <f ca="1" t="shared" si="104"/>
        <v>43990</v>
      </c>
      <c r="F1051" s="486">
        <f ca="1" t="shared" si="102"/>
        <v>12252</v>
      </c>
      <c r="G1051" s="441">
        <f ca="1" t="shared" si="106"/>
        <v>33</v>
      </c>
      <c r="H1051" s="442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1051" s="443">
        <v>2</v>
      </c>
      <c r="J1051" s="435">
        <v>43738</v>
      </c>
      <c r="K1051" s="114" t="s">
        <v>101</v>
      </c>
      <c r="L1051" s="94" t="s">
        <v>60</v>
      </c>
      <c r="M1051" s="114"/>
      <c r="N1051" s="114" t="s">
        <v>62</v>
      </c>
      <c r="O1051" s="114" t="s">
        <v>62</v>
      </c>
      <c r="P1051" s="7" t="s">
        <v>63</v>
      </c>
      <c r="Q1051" s="7" t="s">
        <v>63</v>
      </c>
      <c r="R1051" s="114">
        <v>91</v>
      </c>
      <c r="S1051" s="114"/>
      <c r="T1051" s="443" t="s">
        <v>85</v>
      </c>
      <c r="U1051" s="114">
        <v>140</v>
      </c>
      <c r="V1051" s="442" t="str">
        <f>CHOOSE(MATCH(U:U,{0,1,140,150,160,800000000}),"VACIO","140 y -","140-150","150-160","&gt;160","")</f>
        <v>140-150</v>
      </c>
      <c r="W1051" s="114">
        <v>80</v>
      </c>
      <c r="X1051" s="442" t="str">
        <f>CHOOSE(MATCH(W:W,{0,1,90,120,800000000}),"VACIO","90 y -","90-120","&gt;120","")</f>
        <v>90 y -</v>
      </c>
      <c r="Y1051" s="114" t="s">
        <v>63</v>
      </c>
      <c r="Z1051" s="114" t="s">
        <v>65</v>
      </c>
      <c r="AA1051" s="114" t="s">
        <v>63</v>
      </c>
      <c r="AB1051" s="114" t="s">
        <v>63</v>
      </c>
      <c r="AC1051" s="114" t="s">
        <v>66</v>
      </c>
      <c r="AD1051" s="114"/>
      <c r="AE1051" s="454"/>
      <c r="AF1051" s="454"/>
      <c r="AG1051" s="454"/>
      <c r="AH1051" s="454"/>
      <c r="AI1051" s="454"/>
      <c r="AJ1051" s="114">
        <v>87</v>
      </c>
      <c r="AK1051" s="435">
        <v>43724</v>
      </c>
      <c r="AL1051" s="114">
        <v>104</v>
      </c>
      <c r="AM1051" s="114">
        <v>54</v>
      </c>
      <c r="AN1051" s="442" t="str">
        <f>CHOOSE(MATCH(AM:AM,{0;1;100;800000000}),"VACIO","100 y -","100 y +","")</f>
        <v>100 y -</v>
      </c>
      <c r="AO1051" s="114">
        <v>26</v>
      </c>
      <c r="AP1051" s="114">
        <v>68</v>
      </c>
      <c r="AQ1051" s="114"/>
      <c r="AR1051" s="442" t="str">
        <f>CHOOSE(MATCH(AQ:AQ,{0,1,7,8,9,12,30}),"VACIO","7 y -","7-8","8-9","9-12","12 y +","")</f>
        <v>VACIO</v>
      </c>
      <c r="AS1051" s="114">
        <v>14</v>
      </c>
      <c r="AT1051" s="442" t="str">
        <f>CHOOSE(MATCH(AS:AS,{0,0.1,30,80000000}),"VACIO","30 y -","30 y +")</f>
        <v>30 y -</v>
      </c>
      <c r="AU1051" s="114">
        <v>0.8</v>
      </c>
      <c r="AV1051" s="114"/>
      <c r="AW1051" s="442" t="str">
        <f>CHOOSE(MATCH(AV:AV,{0;0.1;30;80000000}),"VACIO","30 y -","30 y +")</f>
        <v>VACIO</v>
      </c>
      <c r="AX1051" s="114"/>
      <c r="AY1051" s="442" t="str">
        <f ca="1">CHOOSE(MATCH(AX:AX,{0,1,15,30,45,60,80000000}),"VACIO","15 y -","15-29","30-44","45-59","60 y +","")</f>
        <v>VACIO</v>
      </c>
      <c r="AZ1051" s="114"/>
      <c r="BA1051" s="114"/>
      <c r="BB1051" s="441" t="str">
        <f ca="1" t="shared" si="103"/>
        <v>No Vigente</v>
      </c>
      <c r="BC1051" s="114"/>
      <c r="BD1051" s="435">
        <v>43738</v>
      </c>
      <c r="BE1051" s="435">
        <v>44075</v>
      </c>
      <c r="BF1051" s="251" t="str">
        <f ca="1" t="shared" si="105"/>
        <v>activo</v>
      </c>
    </row>
    <row r="1052" spans="1:58">
      <c r="A1052" s="434" t="s">
        <v>2621</v>
      </c>
      <c r="B1052" s="114" t="s">
        <v>2622</v>
      </c>
      <c r="C1052" s="114">
        <v>3562</v>
      </c>
      <c r="D1052" s="435">
        <v>24693</v>
      </c>
      <c r="E1052" s="439">
        <f ca="1" t="shared" si="104"/>
        <v>43990</v>
      </c>
      <c r="F1052" s="486">
        <f ca="1" t="shared" si="102"/>
        <v>19297</v>
      </c>
      <c r="G1052" s="441">
        <f ca="1" t="shared" si="106"/>
        <v>52</v>
      </c>
      <c r="H105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52" s="443">
        <v>2</v>
      </c>
      <c r="J1052" s="435">
        <v>43742</v>
      </c>
      <c r="K1052" s="114" t="s">
        <v>101</v>
      </c>
      <c r="L1052" s="94" t="s">
        <v>60</v>
      </c>
      <c r="M1052" s="114"/>
      <c r="N1052" s="114" t="s">
        <v>62</v>
      </c>
      <c r="O1052" s="114" t="s">
        <v>62</v>
      </c>
      <c r="P1052" s="7" t="s">
        <v>63</v>
      </c>
      <c r="Q1052" s="7" t="s">
        <v>63</v>
      </c>
      <c r="R1052" s="114">
        <v>80</v>
      </c>
      <c r="S1052" s="114"/>
      <c r="T1052" s="443" t="s">
        <v>64</v>
      </c>
      <c r="U1052" s="114">
        <v>160</v>
      </c>
      <c r="V1052" s="442" t="str">
        <f>CHOOSE(MATCH(U:U,{0,1,140,150,160,800000000}),"VACIO","140 y -","140-150","150-160","&gt;160","")</f>
        <v>&gt;160</v>
      </c>
      <c r="W1052" s="114">
        <v>110</v>
      </c>
      <c r="X1052" s="442" t="str">
        <f>CHOOSE(MATCH(W:W,{0,1,90,120,800000000}),"VACIO","90 y -","90-120","&gt;120","")</f>
        <v>90-120</v>
      </c>
      <c r="Y1052" s="114" t="s">
        <v>63</v>
      </c>
      <c r="Z1052" s="114" t="s">
        <v>65</v>
      </c>
      <c r="AA1052" s="114" t="s">
        <v>63</v>
      </c>
      <c r="AB1052" s="114" t="s">
        <v>63</v>
      </c>
      <c r="AC1052" s="114" t="s">
        <v>66</v>
      </c>
      <c r="AD1052" s="114"/>
      <c r="AE1052" s="454"/>
      <c r="AF1052" s="454"/>
      <c r="AG1052" s="454"/>
      <c r="AH1052" s="454"/>
      <c r="AI1052" s="454"/>
      <c r="AJ1052" s="114"/>
      <c r="AK1052" s="114"/>
      <c r="AL1052" s="114"/>
      <c r="AM1052" s="114"/>
      <c r="AN1052" s="442" t="str">
        <f>CHOOSE(MATCH(AM:AM,{0,1,100,800000000}),"VACIO","100 y -","100 y +","")</f>
        <v>VACIO</v>
      </c>
      <c r="AO1052" s="114"/>
      <c r="AP1052" s="114"/>
      <c r="AQ1052" s="114"/>
      <c r="AR1052" s="442" t="str">
        <f>CHOOSE(MATCH(AQ:AQ,{0,1,7,8,9,12,30}),"VACIO","7 y -","7-8","8-9","9-12","12 y +","")</f>
        <v>VACIO</v>
      </c>
      <c r="AS1052" s="114"/>
      <c r="AT1052" s="442" t="str">
        <f>CHOOSE(MATCH(AS:AS,{0,0.1,30,80000000}),"VACIO","30 y -","30 y +")</f>
        <v>VACIO</v>
      </c>
      <c r="AU1052" s="114"/>
      <c r="AV1052" s="114"/>
      <c r="AW1052" s="442" t="str">
        <f>CHOOSE(MATCH(AV:AV,{0,0.1,30,80000000}),"VACIO","30 y -","30 y +")</f>
        <v>VACIO</v>
      </c>
      <c r="AX1052" s="114"/>
      <c r="AY1052" s="442" t="s">
        <v>121</v>
      </c>
      <c r="AZ1052" s="114"/>
      <c r="BA1052" s="114"/>
      <c r="BB1052" s="441" t="str">
        <f ca="1" t="shared" si="103"/>
        <v>No Vigente</v>
      </c>
      <c r="BC1052" s="114"/>
      <c r="BD1052" s="435">
        <v>43742</v>
      </c>
      <c r="BE1052" s="435">
        <v>44166</v>
      </c>
      <c r="BF1052" s="251" t="str">
        <f ca="1" t="shared" si="105"/>
        <v>activo</v>
      </c>
    </row>
    <row r="1053" spans="1:58">
      <c r="A1053" s="434" t="s">
        <v>2623</v>
      </c>
      <c r="B1053" s="114" t="s">
        <v>2624</v>
      </c>
      <c r="C1053" s="114">
        <v>5680</v>
      </c>
      <c r="D1053" s="435">
        <v>25213</v>
      </c>
      <c r="E1053" s="439">
        <f ca="1" t="shared" si="104"/>
        <v>43990</v>
      </c>
      <c r="F1053" s="486">
        <f ca="1" t="shared" si="102"/>
        <v>18777</v>
      </c>
      <c r="G1053" s="441">
        <f ca="1" t="shared" si="106"/>
        <v>51</v>
      </c>
      <c r="H1053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53" s="443">
        <v>2</v>
      </c>
      <c r="J1053" s="435">
        <v>43852</v>
      </c>
      <c r="K1053" s="114" t="s">
        <v>101</v>
      </c>
      <c r="L1053" s="94" t="s">
        <v>70</v>
      </c>
      <c r="M1053" s="114" t="s">
        <v>174</v>
      </c>
      <c r="N1053" s="114" t="s">
        <v>62</v>
      </c>
      <c r="O1053" s="114" t="s">
        <v>62</v>
      </c>
      <c r="P1053" s="7" t="s">
        <v>63</v>
      </c>
      <c r="Q1053" s="7" t="s">
        <v>63</v>
      </c>
      <c r="R1053" s="114">
        <v>71</v>
      </c>
      <c r="S1053" s="114"/>
      <c r="T1053" s="443" t="s">
        <v>85</v>
      </c>
      <c r="U1053" s="114">
        <v>136</v>
      </c>
      <c r="V1053" s="442" t="str">
        <f>CHOOSE(MATCH(U:U,{0,1,140,150,160,800000000}),"VACIO","140 y -","140-150","150-160","&gt;160","")</f>
        <v>140 y -</v>
      </c>
      <c r="W1053" s="114">
        <v>80</v>
      </c>
      <c r="X1053" s="442" t="str">
        <f>CHOOSE(MATCH(W:W,{0,1,90,120,800000000}),"VACIO","90 y -","90-120","&gt;120","")</f>
        <v>90 y -</v>
      </c>
      <c r="Y1053" s="114" t="s">
        <v>63</v>
      </c>
      <c r="Z1053" s="114" t="s">
        <v>63</v>
      </c>
      <c r="AA1053" s="114" t="s">
        <v>63</v>
      </c>
      <c r="AB1053" s="114" t="s">
        <v>63</v>
      </c>
      <c r="AC1053" s="114" t="s">
        <v>72</v>
      </c>
      <c r="AD1053" s="114" t="s">
        <v>73</v>
      </c>
      <c r="AE1053" s="452">
        <v>43852</v>
      </c>
      <c r="AF1053" s="454" t="s">
        <v>333</v>
      </c>
      <c r="AG1053" s="454"/>
      <c r="AH1053" s="454"/>
      <c r="AI1053" s="454"/>
      <c r="AJ1053" s="114">
        <v>274</v>
      </c>
      <c r="AK1053" s="435">
        <v>43845</v>
      </c>
      <c r="AL1053" s="114">
        <v>194</v>
      </c>
      <c r="AM1053" s="114">
        <v>100</v>
      </c>
      <c r="AN1053" s="442" t="str">
        <f>CHOOSE(MATCH(AM:AM,{0,1,100,800000000}),"VACIO","100 y -","100 y +","")</f>
        <v>100 y +</v>
      </c>
      <c r="AO1053" s="114">
        <v>45</v>
      </c>
      <c r="AP1053" s="114"/>
      <c r="AQ1053" s="114"/>
      <c r="AR1053" s="442" t="str">
        <f>CHOOSE(MATCH(AQ:AQ,{0,1,7,8,9,12,30}),"VACIO","7 y -","7-8","8-9","9-12","12 y +","")</f>
        <v>VACIO</v>
      </c>
      <c r="AS1053" s="114"/>
      <c r="AT1053" s="442" t="str">
        <f>CHOOSE(MATCH(AS:AS,{0,0.1,30,80000000}),"VACIO","30 y -","30 y +")</f>
        <v>VACIO</v>
      </c>
      <c r="AU1053" s="114">
        <v>0.7</v>
      </c>
      <c r="AV1053" s="114"/>
      <c r="AW1053" s="442" t="str">
        <f>CHOOSE(MATCH(AV:AV,{0,0.1,30,80000000}),"VACIO","30 y -","30 y +")</f>
        <v>VACIO</v>
      </c>
      <c r="AX1053" s="114"/>
      <c r="AY1053" s="442" t="str">
        <f ca="1">CHOOSE(MATCH(AX:AX,{0,1,15,30,45,60,80000000}),"VACIO","15 y -","15-29","30-44","45-59","60 y +","")</f>
        <v>VACIO</v>
      </c>
      <c r="AZ1053" s="114"/>
      <c r="BA1053" s="114"/>
      <c r="BB1053" s="441" t="str">
        <f ca="1" t="shared" si="103"/>
        <v>No Vigente</v>
      </c>
      <c r="BC1053" s="114"/>
      <c r="BD1053" s="435">
        <v>43852</v>
      </c>
      <c r="BE1053" s="435">
        <v>43922</v>
      </c>
      <c r="BF1053" s="251" t="str">
        <f ca="1" t="shared" si="105"/>
        <v>activo</v>
      </c>
    </row>
    <row r="1054" spans="1:58">
      <c r="A1054" s="434" t="s">
        <v>2625</v>
      </c>
      <c r="B1054" s="114" t="s">
        <v>2626</v>
      </c>
      <c r="C1054" s="114">
        <v>1281</v>
      </c>
      <c r="D1054" s="435">
        <v>27231</v>
      </c>
      <c r="E1054" s="439">
        <f ca="1" t="shared" si="104"/>
        <v>43990</v>
      </c>
      <c r="F1054" s="486">
        <f ca="1" t="shared" si="102"/>
        <v>16759</v>
      </c>
      <c r="G1054" s="441">
        <f ca="1" t="shared" si="106"/>
        <v>45</v>
      </c>
      <c r="H1054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054" s="443">
        <v>2</v>
      </c>
      <c r="J1054" s="435">
        <v>43860</v>
      </c>
      <c r="K1054" s="114" t="s">
        <v>59</v>
      </c>
      <c r="L1054" s="94" t="s">
        <v>70</v>
      </c>
      <c r="M1054" s="114"/>
      <c r="N1054" s="114" t="s">
        <v>62</v>
      </c>
      <c r="O1054" s="114" t="s">
        <v>62</v>
      </c>
      <c r="P1054" s="7" t="s">
        <v>63</v>
      </c>
      <c r="Q1054" s="7" t="s">
        <v>63</v>
      </c>
      <c r="R1054" s="114">
        <v>82.5</v>
      </c>
      <c r="S1054" s="114"/>
      <c r="T1054" s="443" t="s">
        <v>64</v>
      </c>
      <c r="U1054" s="114">
        <v>130</v>
      </c>
      <c r="V1054" s="442" t="str">
        <f>CHOOSE(MATCH(U:U,{0,1,140,150,160,800000000}),"VACIO","140 y -","140-150","150-160","&gt;160","")</f>
        <v>140 y -</v>
      </c>
      <c r="W1054" s="114">
        <v>80</v>
      </c>
      <c r="X1054" s="442" t="str">
        <f>CHOOSE(MATCH(W:W,{0;1;90;120;800000000}),"VACIO","90 y -","90-120","&gt;120","")</f>
        <v>90 y -</v>
      </c>
      <c r="Y1054" s="114" t="s">
        <v>63</v>
      </c>
      <c r="Z1054" s="114" t="s">
        <v>63</v>
      </c>
      <c r="AA1054" s="114" t="s">
        <v>63</v>
      </c>
      <c r="AB1054" s="114" t="s">
        <v>63</v>
      </c>
      <c r="AC1054" s="114" t="s">
        <v>72</v>
      </c>
      <c r="AD1054" s="114" t="s">
        <v>74</v>
      </c>
      <c r="AE1054" s="452">
        <v>43860</v>
      </c>
      <c r="AF1054" s="454" t="s">
        <v>74</v>
      </c>
      <c r="AG1054" s="454"/>
      <c r="AH1054" s="454"/>
      <c r="AI1054" s="454"/>
      <c r="AJ1054" s="114"/>
      <c r="AK1054" s="114"/>
      <c r="AL1054" s="114"/>
      <c r="AM1054" s="114"/>
      <c r="AN1054" s="442" t="str">
        <f>CHOOSE(MATCH(AM:AM,{0;1;100;800000000}),"VACIO","100 y -","100 y +","")</f>
        <v>VACIO</v>
      </c>
      <c r="AO1054" s="114"/>
      <c r="AP1054" s="114"/>
      <c r="AQ1054" s="114"/>
      <c r="AR1054" s="442" t="str">
        <f>CHOOSE(MATCH(AQ:AQ,{0,1,7,8,9,12,30}),"VACIO","7 y -","7-8","8-9","9-12","12 y +","")</f>
        <v>VACIO</v>
      </c>
      <c r="AS1054" s="114"/>
      <c r="AT1054" s="442" t="str">
        <f>CHOOSE(MATCH(AS:AS,{0,0.1,30,80000000}),"VACIO","30 y -","30 y +")</f>
        <v>VACIO</v>
      </c>
      <c r="AU1054" s="114"/>
      <c r="AV1054" s="114"/>
      <c r="AW1054" s="442" t="str">
        <f>CHOOSE(MATCH(AV:AV,{0,0.1,30,80000000}),"VACIO","30 y -","30 y +")</f>
        <v>VACIO</v>
      </c>
      <c r="AX1054" s="114"/>
      <c r="AY1054" s="442" t="str">
        <f ca="1">CHOOSE(MATCH(AX:AX,{0,1,15,30,45,60,80000000}),"VACIO","15 y -","15-29","30-44","45-59","60 y +","")</f>
        <v>VACIO</v>
      </c>
      <c r="AZ1054" s="114"/>
      <c r="BA1054" s="114"/>
      <c r="BB1054" s="441" t="str">
        <f ca="1" t="shared" si="103"/>
        <v>No Vigente</v>
      </c>
      <c r="BC1054" s="114"/>
      <c r="BD1054" s="435">
        <v>43860</v>
      </c>
      <c r="BE1054" s="435">
        <v>43952</v>
      </c>
      <c r="BF1054" s="251" t="str">
        <f ca="1" t="shared" si="105"/>
        <v>activo</v>
      </c>
    </row>
    <row r="1055" spans="1:58">
      <c r="A1055" s="434" t="s">
        <v>2627</v>
      </c>
      <c r="B1055" s="434" t="s">
        <v>2628</v>
      </c>
      <c r="C1055" s="434">
        <v>6317</v>
      </c>
      <c r="D1055" s="482">
        <v>33600</v>
      </c>
      <c r="E1055" s="468">
        <f ca="1" t="shared" si="104"/>
        <v>43990</v>
      </c>
      <c r="F1055" s="440">
        <f ca="1" t="shared" si="102"/>
        <v>10390</v>
      </c>
      <c r="G1055" s="487">
        <f ca="1" t="shared" si="106"/>
        <v>28</v>
      </c>
      <c r="H1055" s="48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055" s="493">
        <v>2</v>
      </c>
      <c r="J1055" s="482">
        <v>42823</v>
      </c>
      <c r="K1055" s="434" t="s">
        <v>59</v>
      </c>
      <c r="L1055" s="494" t="s">
        <v>102</v>
      </c>
      <c r="M1055" s="434"/>
      <c r="N1055" s="434"/>
      <c r="O1055" s="434"/>
      <c r="P1055" s="499" t="s">
        <v>63</v>
      </c>
      <c r="Q1055" s="499" t="s">
        <v>63</v>
      </c>
      <c r="R1055" s="434">
        <v>74.5</v>
      </c>
      <c r="S1055" s="434">
        <v>74.5</v>
      </c>
      <c r="T1055" s="493" t="s">
        <v>64</v>
      </c>
      <c r="U1055" s="434">
        <v>110</v>
      </c>
      <c r="V1055" s="442" t="str">
        <f>CHOOSE(MATCH(U:U,{0,1,140,150,160,800000000}),"VACIO","140 y -","140-150","150-160","&gt;160","")</f>
        <v>140 y -</v>
      </c>
      <c r="W1055" s="434">
        <v>74</v>
      </c>
      <c r="X1055" s="442" t="str">
        <f>CHOOSE(MATCH(W:W,{0,1,90,120,800000000}),"VACIO","90 y -","90-120","&gt;120","")</f>
        <v>90 y -</v>
      </c>
      <c r="Y1055" s="434" t="s">
        <v>63</v>
      </c>
      <c r="Z1055" s="434" t="s">
        <v>63</v>
      </c>
      <c r="AA1055" s="434" t="s">
        <v>63</v>
      </c>
      <c r="AB1055" s="434" t="s">
        <v>63</v>
      </c>
      <c r="AC1055" s="434" t="s">
        <v>72</v>
      </c>
      <c r="AD1055" s="434" t="s">
        <v>73</v>
      </c>
      <c r="AE1055" s="503">
        <v>42823</v>
      </c>
      <c r="AF1055" s="504" t="s">
        <v>74</v>
      </c>
      <c r="AG1055" s="504"/>
      <c r="AH1055" s="514"/>
      <c r="AI1055" s="514"/>
      <c r="AJ1055" s="434">
        <v>91</v>
      </c>
      <c r="AK1055" s="482">
        <v>42724</v>
      </c>
      <c r="AL1055" s="434">
        <v>143</v>
      </c>
      <c r="AM1055" s="434">
        <v>74</v>
      </c>
      <c r="AN1055" s="442" t="str">
        <f>CHOOSE(MATCH(AM:AM,{0,1,100,800000000}),"VACIO","100 y -","100 y +","")</f>
        <v>100 y -</v>
      </c>
      <c r="AO1055" s="434">
        <v>28</v>
      </c>
      <c r="AP1055" s="434">
        <v>207</v>
      </c>
      <c r="AQ1055" s="434">
        <v>5.3</v>
      </c>
      <c r="AR1055" s="442" t="str">
        <f>CHOOSE(MATCH(AQ:AQ,{0,1,7,8,9,12,30}),"VACIO","7 y -","7-8","8-9","9-12","12 y +","")</f>
        <v>7 y -</v>
      </c>
      <c r="AS1055" s="434"/>
      <c r="AT1055" s="442" t="str">
        <f>CHOOSE(MATCH(AS:AS,{0;0.1;30;80000000}),"VACIO","30 y -","30 y +")</f>
        <v>VACIO</v>
      </c>
      <c r="AU1055" s="434">
        <v>0.6</v>
      </c>
      <c r="AV1055" s="434"/>
      <c r="AW1055" s="442" t="str">
        <f>CHOOSE(MATCH(AV:AV,{0,0.1,30,80000000}),"VACIO","30 y -","30 y +")</f>
        <v>VACIO</v>
      </c>
      <c r="AX1055" s="434">
        <v>126</v>
      </c>
      <c r="AY1055" s="442" t="str">
        <f ca="1">CHOOSE(MATCH(AX:AX,{0,1,15,30,45,60,80000000}),"VACIO","15 y -","15-29","30-44","45-59","60 y +","")</f>
        <v>60 y +</v>
      </c>
      <c r="AZ1055" s="434"/>
      <c r="BA1055" s="482">
        <v>42854</v>
      </c>
      <c r="BB1055" s="487" t="str">
        <f ca="1" t="shared" si="103"/>
        <v>No Vigente</v>
      </c>
      <c r="BC1055" s="434" t="s">
        <v>77</v>
      </c>
      <c r="BD1055" s="482">
        <v>42823</v>
      </c>
      <c r="BE1055" s="482">
        <v>42917</v>
      </c>
      <c r="BF1055" s="251" t="str">
        <f ca="1" t="shared" si="105"/>
        <v>pasivo</v>
      </c>
    </row>
    <row r="1056" spans="1:58">
      <c r="A1056" s="434" t="s">
        <v>2629</v>
      </c>
      <c r="B1056" s="128" t="s">
        <v>2630</v>
      </c>
      <c r="C1056" s="128">
        <v>4648</v>
      </c>
      <c r="D1056" s="483">
        <v>19252</v>
      </c>
      <c r="E1056" s="439">
        <f ca="1" t="shared" si="104"/>
        <v>43990</v>
      </c>
      <c r="F1056" s="440">
        <f ca="1" t="shared" si="102"/>
        <v>24738</v>
      </c>
      <c r="G1056" s="441">
        <f ca="1" t="shared" si="106"/>
        <v>67</v>
      </c>
      <c r="H1056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56" s="443">
        <v>2</v>
      </c>
      <c r="J1056" s="483">
        <v>39490</v>
      </c>
      <c r="K1056" s="128" t="s">
        <v>101</v>
      </c>
      <c r="L1056" s="495" t="s">
        <v>102</v>
      </c>
      <c r="M1056" s="128" t="s">
        <v>2631</v>
      </c>
      <c r="N1056" s="128" t="s">
        <v>62</v>
      </c>
      <c r="O1056" s="128" t="s">
        <v>62</v>
      </c>
      <c r="P1056" s="500" t="s">
        <v>63</v>
      </c>
      <c r="Q1056" s="500" t="s">
        <v>63</v>
      </c>
      <c r="R1056" s="128">
        <v>85</v>
      </c>
      <c r="S1056" s="128">
        <v>80.6</v>
      </c>
      <c r="T1056" s="443" t="s">
        <v>64</v>
      </c>
      <c r="U1056" s="128">
        <v>122</v>
      </c>
      <c r="V1056" s="442" t="str">
        <f>CHOOSE(MATCH(U:U,{0,1,140,150,160,800000000}),"VACIO","140 y -","140-150","150-160","&gt;160","")</f>
        <v>140 y -</v>
      </c>
      <c r="W1056" s="128">
        <v>80</v>
      </c>
      <c r="X1056" s="442" t="str">
        <f>CHOOSE(MATCH(W:W,{0,1,90,120,800000000}),"VACIO","90 y -","90-120","&gt;120","")</f>
        <v>90 y -</v>
      </c>
      <c r="Y1056" s="128" t="s">
        <v>63</v>
      </c>
      <c r="Z1056" s="128" t="s">
        <v>65</v>
      </c>
      <c r="AA1056" s="128" t="s">
        <v>65</v>
      </c>
      <c r="AB1056" s="128" t="s">
        <v>63</v>
      </c>
      <c r="AC1056" s="128" t="s">
        <v>72</v>
      </c>
      <c r="AD1056" s="128" t="s">
        <v>73</v>
      </c>
      <c r="AE1056" s="505">
        <v>43803</v>
      </c>
      <c r="AF1056" s="506" t="s">
        <v>333</v>
      </c>
      <c r="AG1056" s="506"/>
      <c r="AH1056" s="506" t="s">
        <v>2266</v>
      </c>
      <c r="AI1056" s="505">
        <v>43203</v>
      </c>
      <c r="AJ1056" s="128">
        <v>168</v>
      </c>
      <c r="AK1056" s="483">
        <v>43677</v>
      </c>
      <c r="AL1056" s="128">
        <v>186</v>
      </c>
      <c r="AM1056" s="128">
        <v>134</v>
      </c>
      <c r="AN1056" s="442" t="str">
        <f>CHOOSE(MATCH(AM:AM,{0,1,100,800000000}),"VACIO","100 y -","100 y +","")</f>
        <v>100 y +</v>
      </c>
      <c r="AO1056" s="128">
        <v>31</v>
      </c>
      <c r="AP1056" s="128">
        <v>105</v>
      </c>
      <c r="AQ1056" s="128">
        <v>8.5</v>
      </c>
      <c r="AR1056" s="442" t="str">
        <f>CHOOSE(MATCH(AQ:AQ,{0,1,7,8,9,12,30}),"VACIO","7 y -","7-8","8-9","9-12","12 y +","")</f>
        <v>8-9</v>
      </c>
      <c r="AS1056" s="128"/>
      <c r="AT1056" s="442" t="str">
        <f>CHOOSE(MATCH(AS:AS,{0,0.1,30,80000000}),"VACIO","30 y -","30 y +")</f>
        <v>VACIO</v>
      </c>
      <c r="AU1056" s="128">
        <v>0.7</v>
      </c>
      <c r="AV1056" s="128"/>
      <c r="AW1056" s="442" t="str">
        <f>CHOOSE(MATCH(AV:AV,{0,0.1,30,80000000}),"VACIO","30 y -","30 y +")</f>
        <v>VACIO</v>
      </c>
      <c r="AX1056" s="128">
        <v>48</v>
      </c>
      <c r="AY1056" s="442" t="str">
        <f ca="1">CHOOSE(MATCH(AX:AX,{0,1,15,30,45,60,80000000}),"VACIO","15 y -","15-29","30-44","45-59","60 y +","")</f>
        <v>45-59</v>
      </c>
      <c r="AZ1056" s="128"/>
      <c r="BA1056" s="483">
        <v>42908</v>
      </c>
      <c r="BB1056" s="441" t="str">
        <f ca="1" t="shared" si="103"/>
        <v>No Vigente</v>
      </c>
      <c r="BC1056" s="128"/>
      <c r="BD1056" s="483">
        <v>43677</v>
      </c>
      <c r="BE1056" s="483">
        <v>43831</v>
      </c>
      <c r="BF1056" s="251" t="str">
        <f ca="1" t="shared" si="105"/>
        <v>activo</v>
      </c>
    </row>
    <row r="1057" spans="1:58">
      <c r="A1057" s="434" t="s">
        <v>2632</v>
      </c>
      <c r="B1057" s="128" t="s">
        <v>2633</v>
      </c>
      <c r="C1057" s="128">
        <v>6599</v>
      </c>
      <c r="D1057" s="483">
        <v>12150</v>
      </c>
      <c r="E1057" s="439">
        <f ca="1" t="shared" si="104"/>
        <v>43990</v>
      </c>
      <c r="F1057" s="440">
        <f ca="1" t="shared" si="102"/>
        <v>31840</v>
      </c>
      <c r="G1057" s="441">
        <f ca="1" t="shared" si="106"/>
        <v>87</v>
      </c>
      <c r="H1057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57" s="443">
        <v>2</v>
      </c>
      <c r="J1057" s="483">
        <v>40843</v>
      </c>
      <c r="K1057" s="128" t="s">
        <v>59</v>
      </c>
      <c r="L1057" s="495" t="s">
        <v>102</v>
      </c>
      <c r="M1057" s="128"/>
      <c r="N1057" s="128" t="s">
        <v>62</v>
      </c>
      <c r="O1057" s="128" t="s">
        <v>62</v>
      </c>
      <c r="P1057" s="500" t="s">
        <v>63</v>
      </c>
      <c r="Q1057" s="500" t="s">
        <v>63</v>
      </c>
      <c r="R1057" s="128">
        <v>50.5</v>
      </c>
      <c r="S1057" s="128">
        <v>44</v>
      </c>
      <c r="T1057" s="443" t="s">
        <v>76</v>
      </c>
      <c r="U1057" s="128">
        <v>120</v>
      </c>
      <c r="V1057" s="442" t="str">
        <f>CHOOSE(MATCH(U:U,{0,1,140,150,160,800000000}),"VACIO","140 y -","140-150","150-160","&gt;160","")</f>
        <v>140 y -</v>
      </c>
      <c r="W1057" s="128">
        <v>64</v>
      </c>
      <c r="X1057" s="442" t="str">
        <f>CHOOSE(MATCH(W:W,{0,1,90,120,800000000}),"VACIO","90 y -","90-120","&gt;120","")</f>
        <v>90 y -</v>
      </c>
      <c r="Y1057" s="128" t="s">
        <v>63</v>
      </c>
      <c r="Z1057" s="128" t="s">
        <v>65</v>
      </c>
      <c r="AA1057" s="128" t="s">
        <v>65</v>
      </c>
      <c r="AB1057" s="128" t="s">
        <v>65</v>
      </c>
      <c r="AC1057" s="128" t="s">
        <v>72</v>
      </c>
      <c r="AD1057" s="128" t="s">
        <v>73</v>
      </c>
      <c r="AE1057" s="505">
        <v>43454</v>
      </c>
      <c r="AF1057" s="506" t="s">
        <v>333</v>
      </c>
      <c r="AG1057" s="506"/>
      <c r="AH1057" s="506" t="s">
        <v>2360</v>
      </c>
      <c r="AI1057" s="505">
        <v>43454</v>
      </c>
      <c r="AJ1057" s="128">
        <v>101</v>
      </c>
      <c r="AK1057" s="483">
        <v>43811</v>
      </c>
      <c r="AL1057" s="128">
        <v>153</v>
      </c>
      <c r="AM1057" s="128">
        <v>84</v>
      </c>
      <c r="AN1057" s="442" t="str">
        <f>CHOOSE(MATCH(AM:AM,{0,1,100,800000000}),"VACIO","100 y -","100 y +","")</f>
        <v>100 y -</v>
      </c>
      <c r="AO1057" s="128">
        <v>46</v>
      </c>
      <c r="AP1057" s="128">
        <v>113</v>
      </c>
      <c r="AQ1057" s="128">
        <v>6</v>
      </c>
      <c r="AR1057" s="442" t="str">
        <f>CHOOSE(MATCH(AQ:AQ,{0,1,7,8,9,12,30}),"VACIO","7 y -","7-8","8-9","9-12","12 y +","")</f>
        <v>7 y -</v>
      </c>
      <c r="AS1057" s="128">
        <v>280</v>
      </c>
      <c r="AT1057" s="442" t="str">
        <f>CHOOSE(MATCH(AS:AS,{0,0.1,30,80000000}),"VACIO","30 y -","30 y +")</f>
        <v>30 y +</v>
      </c>
      <c r="AU1057" s="128">
        <v>2.2</v>
      </c>
      <c r="AV1057" s="128">
        <v>25.7</v>
      </c>
      <c r="AW1057" s="442" t="str">
        <f>CHOOSE(MATCH(AV:AV,{0,0.1,30,80000000}),"VACIO","30 y -","30 y +")</f>
        <v>30 y -</v>
      </c>
      <c r="AX1057" s="128">
        <v>28.5</v>
      </c>
      <c r="AY1057" s="442" t="str">
        <f ca="1">CHOOSE(MATCH(AX:AX,{0,1,15,30,45,60,80000000}),"VACIO","15 y -","15-29","30-44","45-59","60 y +","")</f>
        <v>15-29</v>
      </c>
      <c r="AZ1057" s="128"/>
      <c r="BA1057" s="128"/>
      <c r="BB1057" s="441" t="str">
        <f ca="1" t="shared" si="103"/>
        <v>No Vigente</v>
      </c>
      <c r="BC1057" s="128"/>
      <c r="BD1057" s="483">
        <v>43907</v>
      </c>
      <c r="BE1057" s="483">
        <v>44136</v>
      </c>
      <c r="BF1057" s="251" t="str">
        <f ca="1" t="shared" si="105"/>
        <v>activo</v>
      </c>
    </row>
    <row r="1058" spans="1:58">
      <c r="A1058" s="434" t="s">
        <v>2634</v>
      </c>
      <c r="B1058" s="128" t="s">
        <v>2635</v>
      </c>
      <c r="C1058" s="128">
        <v>6144</v>
      </c>
      <c r="D1058" s="483">
        <v>17897</v>
      </c>
      <c r="E1058" s="439">
        <f ca="1" t="shared" si="104"/>
        <v>43990</v>
      </c>
      <c r="F1058" s="440">
        <f ca="1" t="shared" si="102"/>
        <v>26093</v>
      </c>
      <c r="G1058" s="441">
        <f ca="1" t="shared" si="106"/>
        <v>71</v>
      </c>
      <c r="H105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58" s="443">
        <v>2</v>
      </c>
      <c r="J1058" s="483">
        <v>41918</v>
      </c>
      <c r="K1058" s="128" t="s">
        <v>59</v>
      </c>
      <c r="L1058" s="495" t="s">
        <v>70</v>
      </c>
      <c r="M1058" s="128" t="s">
        <v>1853</v>
      </c>
      <c r="N1058" s="128" t="s">
        <v>62</v>
      </c>
      <c r="O1058" s="128" t="s">
        <v>62</v>
      </c>
      <c r="P1058" s="500" t="s">
        <v>63</v>
      </c>
      <c r="Q1058" s="500" t="s">
        <v>63</v>
      </c>
      <c r="R1058" s="128">
        <v>64.5</v>
      </c>
      <c r="S1058" s="128">
        <v>60.5</v>
      </c>
      <c r="T1058" s="443" t="s">
        <v>85</v>
      </c>
      <c r="U1058" s="128">
        <v>158</v>
      </c>
      <c r="V1058" s="442" t="str">
        <f>CHOOSE(MATCH(U:U,{0,1,140,150,160,800000000}),"VACIO","140 y -","140-150","150-160","&gt;160","")</f>
        <v>150-160</v>
      </c>
      <c r="W1058" s="128">
        <v>72</v>
      </c>
      <c r="X1058" s="442" t="str">
        <f>CHOOSE(MATCH(W:W,{0,1,90,120,800000000}),"VACIO","90 y -","90-120","&gt;120","")</f>
        <v>90 y -</v>
      </c>
      <c r="Y1058" s="128" t="s">
        <v>65</v>
      </c>
      <c r="Z1058" s="128" t="s">
        <v>65</v>
      </c>
      <c r="AA1058" s="128" t="s">
        <v>65</v>
      </c>
      <c r="AB1058" s="128" t="s">
        <v>65</v>
      </c>
      <c r="AC1058" s="128" t="s">
        <v>66</v>
      </c>
      <c r="AD1058" s="128" t="s">
        <v>73</v>
      </c>
      <c r="AE1058" s="505">
        <v>43511</v>
      </c>
      <c r="AF1058" s="506" t="s">
        <v>73</v>
      </c>
      <c r="AG1058" s="506"/>
      <c r="AH1058" s="506" t="s">
        <v>2322</v>
      </c>
      <c r="AI1058" s="505">
        <v>43693</v>
      </c>
      <c r="AJ1058" s="128">
        <v>185</v>
      </c>
      <c r="AK1058" s="483">
        <v>43494</v>
      </c>
      <c r="AL1058" s="128">
        <v>117</v>
      </c>
      <c r="AM1058" s="128">
        <v>55</v>
      </c>
      <c r="AN1058" s="442" t="str">
        <f>CHOOSE(MATCH(AM:AM,{0,1,100,800000000}),"VACIO","100 y -","100 y +","")</f>
        <v>100 y -</v>
      </c>
      <c r="AO1058" s="128">
        <v>29</v>
      </c>
      <c r="AP1058" s="128">
        <v>164</v>
      </c>
      <c r="AQ1058" s="128">
        <v>8.9</v>
      </c>
      <c r="AR1058" s="442" t="str">
        <f>CHOOSE(MATCH(AQ:AQ,{0,1,7,8,9,12,30}),"VACIO","7 y -","7-8","8-9","9-12","12 y +","")</f>
        <v>8-9</v>
      </c>
      <c r="AS1058" s="128">
        <v>7</v>
      </c>
      <c r="AT1058" s="442" t="str">
        <f>CHOOSE(MATCH(AS:AS,{0,0.1,30,80000000}),"VACIO","30 y -","30 y +")</f>
        <v>30 y -</v>
      </c>
      <c r="AU1058" s="128">
        <v>0.8</v>
      </c>
      <c r="AV1058" s="128"/>
      <c r="AW1058" s="442" t="str">
        <f>CHOOSE(MATCH(AV:AV,{0,0.1,30,80000000}),"VACIO","30 y -","30 y +")</f>
        <v>VACIO</v>
      </c>
      <c r="AX1058" s="128">
        <v>75.2</v>
      </c>
      <c r="AY1058" s="442" t="str">
        <f ca="1">CHOOSE(MATCH(AX:AX,{0,1,15,30,45,60,80000000}),"VACIO","15 y -","15-29","30-44","45-59","60 y +","")</f>
        <v>60 y +</v>
      </c>
      <c r="AZ1058" s="128" t="s">
        <v>155</v>
      </c>
      <c r="BA1058" s="483">
        <v>42233</v>
      </c>
      <c r="BB1058" s="441" t="str">
        <f ca="1" t="shared" si="103"/>
        <v>No Vigente</v>
      </c>
      <c r="BC1058" s="128"/>
      <c r="BD1058" s="483">
        <v>43511</v>
      </c>
      <c r="BE1058" s="483">
        <v>43891</v>
      </c>
      <c r="BF1058" s="251" t="str">
        <f ca="1" t="shared" si="105"/>
        <v>activo</v>
      </c>
    </row>
    <row r="1059" spans="1:58">
      <c r="A1059" s="434" t="s">
        <v>2636</v>
      </c>
      <c r="B1059" s="484" t="s">
        <v>2637</v>
      </c>
      <c r="C1059" s="484">
        <v>5384</v>
      </c>
      <c r="D1059" s="485">
        <v>14992</v>
      </c>
      <c r="E1059" s="468">
        <f ca="1" t="shared" si="104"/>
        <v>43990</v>
      </c>
      <c r="F1059" s="440">
        <f ca="1" t="shared" si="102"/>
        <v>28998</v>
      </c>
      <c r="G1059" s="489">
        <f ca="1" t="shared" si="106"/>
        <v>79</v>
      </c>
      <c r="H1059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59" s="496">
        <v>2</v>
      </c>
      <c r="J1059" s="485">
        <v>39483</v>
      </c>
      <c r="K1059" s="484" t="s">
        <v>59</v>
      </c>
      <c r="L1059" s="497" t="s">
        <v>60</v>
      </c>
      <c r="M1059" s="484" t="s">
        <v>174</v>
      </c>
      <c r="N1059" s="484"/>
      <c r="O1059" s="484"/>
      <c r="P1059" s="501" t="s">
        <v>63</v>
      </c>
      <c r="Q1059" s="501" t="s">
        <v>63</v>
      </c>
      <c r="R1059" s="484">
        <v>70</v>
      </c>
      <c r="S1059" s="484">
        <v>76.5</v>
      </c>
      <c r="T1059" s="496" t="s">
        <v>64</v>
      </c>
      <c r="U1059" s="484">
        <v>150</v>
      </c>
      <c r="V1059" s="442" t="str">
        <f>CHOOSE(MATCH(U:U,{0,1,140,150,160,800000000}),"VACIO","140 y -","140-150","150-160","&gt;160","")</f>
        <v>150-160</v>
      </c>
      <c r="W1059" s="484">
        <v>86</v>
      </c>
      <c r="X1059" s="442" t="str">
        <f>CHOOSE(MATCH(W:W,{0,1,90,120,800000000}),"VACIO","90 y -","90-120","&gt;120","")</f>
        <v>90 y -</v>
      </c>
      <c r="Y1059" s="484" t="s">
        <v>63</v>
      </c>
      <c r="Z1059" s="484" t="s">
        <v>65</v>
      </c>
      <c r="AA1059" s="484" t="s">
        <v>63</v>
      </c>
      <c r="AB1059" s="484" t="s">
        <v>65</v>
      </c>
      <c r="AC1059" s="484" t="s">
        <v>72</v>
      </c>
      <c r="AD1059" s="484" t="s">
        <v>67</v>
      </c>
      <c r="AE1059" s="507"/>
      <c r="AF1059" s="507"/>
      <c r="AG1059" s="507"/>
      <c r="AH1059" s="509" t="s">
        <v>2322</v>
      </c>
      <c r="AI1059" s="508">
        <v>43448</v>
      </c>
      <c r="AJ1059" s="484"/>
      <c r="AK1059" s="484">
        <v>2016</v>
      </c>
      <c r="AL1059" s="484"/>
      <c r="AM1059" s="484"/>
      <c r="AN1059" s="442" t="str">
        <f>CHOOSE(MATCH(AM:AM,{0,1,100,800000000}),"VACIO","100 y -","100 y +","")</f>
        <v>VACIO</v>
      </c>
      <c r="AO1059" s="484"/>
      <c r="AP1059" s="484"/>
      <c r="AQ1059" s="484"/>
      <c r="AR1059" s="442" t="str">
        <f>CHOOSE(MATCH(AQ:AQ,{0,1,7,8,9,12,30}),"VACIO","7 y -","7-8","8-9","9-12","12 y +","")</f>
        <v>VACIO</v>
      </c>
      <c r="AS1059" s="484"/>
      <c r="AT1059" s="442" t="str">
        <f>CHOOSE(MATCH(AS:AS,{0,0.1,30,80000000}),"VACIO","30 y -","30 y +")</f>
        <v>VACIO</v>
      </c>
      <c r="AU1059" s="484"/>
      <c r="AV1059" s="484"/>
      <c r="AW1059" s="442" t="str">
        <f>CHOOSE(MATCH(AV:AV,{0,0.1,30,80000000}),"VACIO","30 y -","30 y +")</f>
        <v>VACIO</v>
      </c>
      <c r="AX1059" s="484"/>
      <c r="AY1059" s="442" t="str">
        <f ca="1">CHOOSE(MATCH(AX:AX,{0,1,15,30,45,60,80000000}),"VACIO","15 y -","15-29","30-44","45-59","60 y +","")</f>
        <v>VACIO</v>
      </c>
      <c r="AZ1059" s="484"/>
      <c r="BA1059" s="484"/>
      <c r="BB1059" s="489" t="str">
        <f ca="1" t="shared" si="103"/>
        <v>No Vigente</v>
      </c>
      <c r="BC1059" s="484"/>
      <c r="BD1059" s="485">
        <v>43235</v>
      </c>
      <c r="BE1059" s="485">
        <v>43344</v>
      </c>
      <c r="BF1059" s="251" t="str">
        <f ca="1" t="shared" si="105"/>
        <v>pasivo</v>
      </c>
    </row>
    <row r="1060" spans="1:58">
      <c r="A1060" s="434" t="s">
        <v>2638</v>
      </c>
      <c r="B1060" s="484" t="s">
        <v>2639</v>
      </c>
      <c r="C1060" s="484">
        <v>1075</v>
      </c>
      <c r="D1060" s="485">
        <v>14903</v>
      </c>
      <c r="E1060" s="439">
        <f ca="1" t="shared" si="104"/>
        <v>43990</v>
      </c>
      <c r="F1060" s="440">
        <f ca="1" t="shared" ref="F1060:F1123" si="107">DATEDIF(D:D,TODAY(),"d")</f>
        <v>29087</v>
      </c>
      <c r="G1060" s="489">
        <f ca="1" t="shared" si="106"/>
        <v>79</v>
      </c>
      <c r="H1060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60" s="496">
        <v>2</v>
      </c>
      <c r="J1060" s="485">
        <v>43087</v>
      </c>
      <c r="K1060" s="484" t="s">
        <v>59</v>
      </c>
      <c r="L1060" s="497" t="s">
        <v>102</v>
      </c>
      <c r="M1060" s="484" t="s">
        <v>2272</v>
      </c>
      <c r="N1060" s="484" t="s">
        <v>62</v>
      </c>
      <c r="O1060" s="484" t="s">
        <v>62</v>
      </c>
      <c r="P1060" s="501" t="s">
        <v>65</v>
      </c>
      <c r="Q1060" s="501" t="s">
        <v>63</v>
      </c>
      <c r="R1060" s="484">
        <v>74</v>
      </c>
      <c r="S1060" s="484">
        <v>74</v>
      </c>
      <c r="T1060" s="496" t="s">
        <v>64</v>
      </c>
      <c r="U1060" s="484">
        <v>136</v>
      </c>
      <c r="V1060" s="442" t="str">
        <f>CHOOSE(MATCH(U:U,{0,1,140,150,160,800000000}),"VACIO","140 y -","140-150","150-160","&gt;160","")</f>
        <v>140 y -</v>
      </c>
      <c r="W1060" s="484">
        <v>76</v>
      </c>
      <c r="X1060" s="442" t="str">
        <f>CHOOSE(MATCH(W:W,{0,1,90,120,800000000}),"VACIO","90 y -","90-120","&gt;120","")</f>
        <v>90 y -</v>
      </c>
      <c r="Y1060" s="484" t="s">
        <v>65</v>
      </c>
      <c r="Z1060" s="484" t="s">
        <v>63</v>
      </c>
      <c r="AA1060" s="484" t="s">
        <v>63</v>
      </c>
      <c r="AB1060" s="484" t="s">
        <v>63</v>
      </c>
      <c r="AC1060" s="484" t="s">
        <v>72</v>
      </c>
      <c r="AD1060" s="484" t="s">
        <v>73</v>
      </c>
      <c r="AE1060" s="508">
        <v>43663</v>
      </c>
      <c r="AF1060" s="509" t="s">
        <v>333</v>
      </c>
      <c r="AG1060" s="509"/>
      <c r="AH1060" s="509" t="s">
        <v>2360</v>
      </c>
      <c r="AI1060" s="508">
        <v>43564</v>
      </c>
      <c r="AJ1060" s="484">
        <v>146</v>
      </c>
      <c r="AK1060" s="485">
        <v>43663</v>
      </c>
      <c r="AL1060" s="484">
        <v>166</v>
      </c>
      <c r="AM1060" s="484">
        <v>100</v>
      </c>
      <c r="AN1060" s="442" t="str">
        <f>CHOOSE(MATCH(AM:AM,{0,1,100,800000000}),"VACIO","100 y -","100 y +","")</f>
        <v>100 y +</v>
      </c>
      <c r="AO1060" s="484">
        <v>50</v>
      </c>
      <c r="AP1060" s="484">
        <v>77</v>
      </c>
      <c r="AQ1060" s="484">
        <v>7.5</v>
      </c>
      <c r="AR1060" s="442" t="str">
        <f>CHOOSE(MATCH(AQ:AQ,{0,1,7,8,9,12,30}),"VACIO","7 y -","7-8","8-9","9-12","12 y +","")</f>
        <v>7-8</v>
      </c>
      <c r="AS1060" s="484">
        <v>51.3</v>
      </c>
      <c r="AT1060" s="442" t="str">
        <f>CHOOSE(MATCH(AS:AS,{0,0.1,30,80000000}),"VACIO","30 y -","30 y +")</f>
        <v>30 y +</v>
      </c>
      <c r="AU1060" s="484">
        <v>0.8</v>
      </c>
      <c r="AV1060" s="484">
        <v>24.8</v>
      </c>
      <c r="AW1060" s="442" t="str">
        <f>CHOOSE(MATCH(AV:AV,{0,0.1,30,80000000}),"VACIO","30 y -","30 y +")</f>
        <v>30 y -</v>
      </c>
      <c r="AX1060" s="484">
        <v>70.1</v>
      </c>
      <c r="AY1060" s="442" t="str">
        <f ca="1">CHOOSE(MATCH(AX:AX,{0,1,15,30,45,60,80000000}),"VACIO","15 y -","15-29","30-44","45-59","60 y +","")</f>
        <v>60 y +</v>
      </c>
      <c r="AZ1060" s="484" t="s">
        <v>76</v>
      </c>
      <c r="BA1060" s="484"/>
      <c r="BB1060" s="489" t="str">
        <f ca="1" t="shared" si="103"/>
        <v>No Vigente</v>
      </c>
      <c r="BC1060" s="484"/>
      <c r="BD1060" s="485">
        <v>43663</v>
      </c>
      <c r="BE1060" s="485">
        <v>43739</v>
      </c>
      <c r="BF1060" s="251" t="str">
        <f ca="1" t="shared" si="105"/>
        <v>activo</v>
      </c>
    </row>
    <row r="1061" spans="1:58">
      <c r="A1061" s="434" t="s">
        <v>2640</v>
      </c>
      <c r="B1061" s="128" t="s">
        <v>2641</v>
      </c>
      <c r="C1061" s="128">
        <v>3148</v>
      </c>
      <c r="D1061" s="483">
        <v>26736</v>
      </c>
      <c r="E1061" s="439">
        <f ca="1" t="shared" si="104"/>
        <v>43990</v>
      </c>
      <c r="F1061" s="440">
        <f ca="1" t="shared" si="107"/>
        <v>17254</v>
      </c>
      <c r="G1061" s="441">
        <f ca="1" t="shared" si="106"/>
        <v>47</v>
      </c>
      <c r="H1061" s="442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1061" s="443">
        <v>2</v>
      </c>
      <c r="J1061" s="483">
        <v>40448</v>
      </c>
      <c r="K1061" s="128" t="s">
        <v>101</v>
      </c>
      <c r="L1061" s="495" t="s">
        <v>102</v>
      </c>
      <c r="M1061" s="128" t="s">
        <v>174</v>
      </c>
      <c r="N1061" s="128" t="s">
        <v>62</v>
      </c>
      <c r="O1061" s="128" t="s">
        <v>62</v>
      </c>
      <c r="P1061" s="500" t="s">
        <v>63</v>
      </c>
      <c r="Q1061" s="500" t="s">
        <v>63</v>
      </c>
      <c r="R1061" s="128">
        <v>88.5</v>
      </c>
      <c r="S1061" s="128">
        <v>84.9</v>
      </c>
      <c r="T1061" s="443" t="s">
        <v>85</v>
      </c>
      <c r="U1061" s="128">
        <v>120</v>
      </c>
      <c r="V1061" s="442" t="str">
        <f>CHOOSE(MATCH(U:U,{0;1;140;150;160;800000000}),"VACIO","140 y -","140-150","150-160","&gt;160","")</f>
        <v>140 y -</v>
      </c>
      <c r="W1061" s="128">
        <v>80</v>
      </c>
      <c r="X1061" s="442" t="str">
        <f>CHOOSE(MATCH(W:W,{0,1,90,120,800000000}),"VACIO","90 y -","90-120","&gt;120","")</f>
        <v>90 y -</v>
      </c>
      <c r="Y1061" s="128" t="s">
        <v>63</v>
      </c>
      <c r="Z1061" s="128" t="s">
        <v>65</v>
      </c>
      <c r="AA1061" s="128" t="s">
        <v>65</v>
      </c>
      <c r="AB1061" s="128" t="s">
        <v>63</v>
      </c>
      <c r="AC1061" s="128" t="s">
        <v>66</v>
      </c>
      <c r="AD1061" s="128" t="s">
        <v>73</v>
      </c>
      <c r="AE1061" s="505">
        <v>43804</v>
      </c>
      <c r="AF1061" s="506" t="s">
        <v>74</v>
      </c>
      <c r="AG1061" s="506"/>
      <c r="AH1061" s="513"/>
      <c r="AI1061" s="513"/>
      <c r="AJ1061" s="128">
        <v>143</v>
      </c>
      <c r="AK1061" s="483">
        <v>43378</v>
      </c>
      <c r="AL1061" s="128">
        <v>182</v>
      </c>
      <c r="AM1061" s="128">
        <v>105</v>
      </c>
      <c r="AN1061" s="442" t="str">
        <f>CHOOSE(MATCH(AM:AM,{0;1;100;800000000}),"VACIO","100 y -","100 y +","")</f>
        <v>100 y +</v>
      </c>
      <c r="AO1061" s="128">
        <v>30</v>
      </c>
      <c r="AP1061" s="128">
        <v>233</v>
      </c>
      <c r="AQ1061" s="128">
        <v>9.3</v>
      </c>
      <c r="AR1061" s="442" t="str">
        <f>CHOOSE(MATCH(AQ:AQ,{0,1,7,8,9,12,30}),"VACIO","7 y -","7-8","8-9","9-12","12 y +","")</f>
        <v>9-12</v>
      </c>
      <c r="AS1061" s="128">
        <v>24</v>
      </c>
      <c r="AT1061" s="442" t="str">
        <f>CHOOSE(MATCH(AS:AS,{0,0.1,30,80000000}),"VACIO","30 y -","30 y +")</f>
        <v>30 y -</v>
      </c>
      <c r="AU1061" s="128">
        <v>0.7</v>
      </c>
      <c r="AV1061" s="128"/>
      <c r="AW1061" s="442" t="str">
        <f>CHOOSE(MATCH(AV:AV,{0;0.1;30;80000000}),"VACIO","30 y -","30 y +")</f>
        <v>VACIO</v>
      </c>
      <c r="AX1061" s="128">
        <v>113</v>
      </c>
      <c r="AY1061" s="442" t="str">
        <f ca="1">CHOOSE(MATCH(AX:AX,{0,1,15,30,45,60,80000000}),"VACIO","15 y -","15-29","30-44","45-59","60 y +","")</f>
        <v>60 y +</v>
      </c>
      <c r="AZ1061" s="128" t="s">
        <v>76</v>
      </c>
      <c r="BA1061" s="483">
        <v>43026</v>
      </c>
      <c r="BB1061" s="441" t="str">
        <f ca="1" t="shared" si="103"/>
        <v>No Vigente</v>
      </c>
      <c r="BC1061" s="128" t="s">
        <v>77</v>
      </c>
      <c r="BD1061" s="483">
        <v>43635</v>
      </c>
      <c r="BE1061" s="483">
        <v>43891</v>
      </c>
      <c r="BF1061" s="251" t="str">
        <f ca="1" t="shared" si="105"/>
        <v>activo</v>
      </c>
    </row>
    <row r="1062" spans="1:58">
      <c r="A1062" s="434" t="s">
        <v>2642</v>
      </c>
      <c r="B1062" s="128" t="s">
        <v>2643</v>
      </c>
      <c r="C1062" s="128">
        <v>2799</v>
      </c>
      <c r="D1062" s="483">
        <v>20341</v>
      </c>
      <c r="E1062" s="439">
        <f ca="1" t="shared" si="104"/>
        <v>43990</v>
      </c>
      <c r="F1062" s="440">
        <f ca="1" t="shared" si="107"/>
        <v>23649</v>
      </c>
      <c r="G1062" s="441">
        <f ca="1" t="shared" si="106"/>
        <v>64</v>
      </c>
      <c r="H106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62" s="443">
        <v>2</v>
      </c>
      <c r="J1062" s="483">
        <v>42501</v>
      </c>
      <c r="K1062" s="128" t="s">
        <v>101</v>
      </c>
      <c r="L1062" s="495" t="s">
        <v>102</v>
      </c>
      <c r="M1062" s="128"/>
      <c r="N1062" s="128" t="s">
        <v>62</v>
      </c>
      <c r="O1062" s="128" t="s">
        <v>62</v>
      </c>
      <c r="P1062" s="500" t="s">
        <v>63</v>
      </c>
      <c r="Q1062" s="500" t="s">
        <v>63</v>
      </c>
      <c r="R1062" s="128">
        <v>94</v>
      </c>
      <c r="S1062" s="128">
        <v>88.8</v>
      </c>
      <c r="T1062" s="443" t="s">
        <v>85</v>
      </c>
      <c r="U1062" s="128">
        <v>140</v>
      </c>
      <c r="V1062" s="442" t="str">
        <f>CHOOSE(MATCH(U:U,{0,1,140,150,160,800000000}),"VACIO","140 y -","140-150","150-160","&gt;160","")</f>
        <v>140-150</v>
      </c>
      <c r="W1062" s="128">
        <v>80</v>
      </c>
      <c r="X1062" s="442" t="str">
        <f>CHOOSE(MATCH(W:W,{0,1,90,120,800000000}),"VACIO","90 y -","90-120","&gt;120","")</f>
        <v>90 y -</v>
      </c>
      <c r="Y1062" s="128" t="s">
        <v>63</v>
      </c>
      <c r="Z1062" s="128" t="s">
        <v>65</v>
      </c>
      <c r="AA1062" s="128" t="s">
        <v>63</v>
      </c>
      <c r="AB1062" s="128" t="s">
        <v>63</v>
      </c>
      <c r="AC1062" s="128" t="s">
        <v>72</v>
      </c>
      <c r="AD1062" s="128" t="s">
        <v>67</v>
      </c>
      <c r="AE1062" s="505">
        <v>43867</v>
      </c>
      <c r="AF1062" s="506" t="s">
        <v>74</v>
      </c>
      <c r="AG1062" s="506"/>
      <c r="AH1062" s="513"/>
      <c r="AI1062" s="513"/>
      <c r="AJ1062" s="128">
        <v>95</v>
      </c>
      <c r="AK1062" s="483">
        <v>43601</v>
      </c>
      <c r="AL1062" s="128">
        <v>174</v>
      </c>
      <c r="AM1062" s="128">
        <v>91</v>
      </c>
      <c r="AN1062" s="442" t="str">
        <f>CHOOSE(MATCH(AM:AM,{0,1,100,800000000}),"VACIO","100 y -","100 y +","")</f>
        <v>100 y -</v>
      </c>
      <c r="AO1062" s="128">
        <v>38</v>
      </c>
      <c r="AP1062" s="128">
        <v>221</v>
      </c>
      <c r="AQ1062" s="128">
        <v>5.7</v>
      </c>
      <c r="AR1062" s="442" t="str">
        <f>CHOOSE(MATCH(AQ:AQ,{0,1,7,8,9,12,30}),"VACIO","7 y -","7-8","8-9","9-12","12 y +","")</f>
        <v>7 y -</v>
      </c>
      <c r="AS1062" s="128">
        <v>11</v>
      </c>
      <c r="AT1062" s="442" t="str">
        <f>CHOOSE(MATCH(AS:AS,{0,0.1,30,80000000}),"VACIO","30 y -","30 y +")</f>
        <v>30 y -</v>
      </c>
      <c r="AU1062" s="128">
        <v>0.9</v>
      </c>
      <c r="AV1062" s="128">
        <v>6.1</v>
      </c>
      <c r="AW1062" s="442" t="str">
        <f>CHOOSE(MATCH(AV:AV,{0,0.1,30,80000000}),"VACIO","30 y -","30 y +")</f>
        <v>30 y -</v>
      </c>
      <c r="AX1062" s="128">
        <v>95</v>
      </c>
      <c r="AY1062" s="442" t="str">
        <f ca="1">CHOOSE(MATCH(AX:AX,{0,1,15,30,45,60,80000000}),"VACIO","15 y -","15-29","30-44","45-59","60 y +","")</f>
        <v>60 y +</v>
      </c>
      <c r="AZ1062" s="128"/>
      <c r="BA1062" s="483">
        <v>43559</v>
      </c>
      <c r="BB1062" s="441">
        <f>BC2264</f>
        <v>0</v>
      </c>
      <c r="BC1062" s="128" t="s">
        <v>77</v>
      </c>
      <c r="BD1062" s="483">
        <v>43867</v>
      </c>
      <c r="BE1062" s="483">
        <v>44044</v>
      </c>
      <c r="BF1062" s="251" t="str">
        <f ca="1" t="shared" si="105"/>
        <v>activo</v>
      </c>
    </row>
    <row r="1063" spans="1:58">
      <c r="A1063" s="434" t="s">
        <v>2644</v>
      </c>
      <c r="B1063" s="128" t="s">
        <v>2645</v>
      </c>
      <c r="C1063" s="128">
        <v>4927</v>
      </c>
      <c r="D1063" s="483">
        <v>16575</v>
      </c>
      <c r="E1063" s="439">
        <f ca="1" t="shared" si="104"/>
        <v>43990</v>
      </c>
      <c r="F1063" s="440">
        <f ca="1" t="shared" si="107"/>
        <v>27415</v>
      </c>
      <c r="G1063" s="441">
        <f ca="1" t="shared" si="106"/>
        <v>75</v>
      </c>
      <c r="H1063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063" s="443">
        <v>2</v>
      </c>
      <c r="J1063" s="483">
        <v>41886</v>
      </c>
      <c r="K1063" s="128" t="s">
        <v>101</v>
      </c>
      <c r="L1063" s="495" t="s">
        <v>102</v>
      </c>
      <c r="M1063" s="128"/>
      <c r="N1063" s="128" t="s">
        <v>62</v>
      </c>
      <c r="O1063" s="128" t="s">
        <v>62</v>
      </c>
      <c r="P1063" s="500" t="s">
        <v>63</v>
      </c>
      <c r="Q1063" s="500" t="s">
        <v>63</v>
      </c>
      <c r="R1063" s="128">
        <v>87</v>
      </c>
      <c r="S1063" s="128">
        <v>86</v>
      </c>
      <c r="T1063" s="443" t="s">
        <v>64</v>
      </c>
      <c r="U1063" s="128">
        <v>140</v>
      </c>
      <c r="V1063" s="442" t="str">
        <f>CHOOSE(MATCH(U:U,{0,1,140,150,160,800000000}),"VACIO","140 y -","140-150","150-160","&gt;160","")</f>
        <v>140-150</v>
      </c>
      <c r="W1063" s="128">
        <v>80</v>
      </c>
      <c r="X1063" s="442" t="str">
        <f>CHOOSE(MATCH(W:W,{0,1,90,120,800000000}),"VACIO","90 y -","90-120","&gt;120","")</f>
        <v>90 y -</v>
      </c>
      <c r="Y1063" s="128" t="s">
        <v>63</v>
      </c>
      <c r="Z1063" s="128" t="s">
        <v>65</v>
      </c>
      <c r="AA1063" s="128" t="s">
        <v>65</v>
      </c>
      <c r="AB1063" s="128" t="s">
        <v>65</v>
      </c>
      <c r="AC1063" s="128" t="s">
        <v>72</v>
      </c>
      <c r="AD1063" s="128" t="s">
        <v>73</v>
      </c>
      <c r="AE1063" s="505">
        <v>43588</v>
      </c>
      <c r="AF1063" s="506" t="s">
        <v>333</v>
      </c>
      <c r="AG1063" s="506"/>
      <c r="AH1063" s="506" t="s">
        <v>2266</v>
      </c>
      <c r="AI1063" s="505">
        <v>43732</v>
      </c>
      <c r="AJ1063" s="128">
        <v>160</v>
      </c>
      <c r="AK1063" s="483">
        <v>43560</v>
      </c>
      <c r="AL1063" s="128">
        <v>114</v>
      </c>
      <c r="AM1063" s="128">
        <v>48</v>
      </c>
      <c r="AN1063" s="442" t="str">
        <f>CHOOSE(MATCH(AM:AM,{0,1,100,800000000}),"VACIO","100 y -","100 y +","")</f>
        <v>100 y -</v>
      </c>
      <c r="AO1063" s="128">
        <v>33</v>
      </c>
      <c r="AP1063" s="128">
        <v>164</v>
      </c>
      <c r="AQ1063" s="128">
        <v>7.9</v>
      </c>
      <c r="AR1063" s="442" t="str">
        <f>CHOOSE(MATCH(AQ:AQ,{0,1,7,8,9,12,30}),"VACIO","7 y -","7-8","8-9","9-12","12 y +","")</f>
        <v>7-8</v>
      </c>
      <c r="AS1063" s="128">
        <v>130</v>
      </c>
      <c r="AT1063" s="442" t="str">
        <f>CHOOSE(MATCH(AS:AS,{0,0.1,30,80000000}),"VACIO","30 y -","30 y +")</f>
        <v>30 y +</v>
      </c>
      <c r="AU1063" s="128">
        <v>1.1</v>
      </c>
      <c r="AV1063" s="128">
        <v>96</v>
      </c>
      <c r="AW1063" s="442" t="str">
        <f>CHOOSE(MATCH(AV:AV,{0,0.1,30,80000000}),"VACIO","30 y -","30 y +")</f>
        <v>30 y +</v>
      </c>
      <c r="AX1063" s="128">
        <v>66</v>
      </c>
      <c r="AY1063" s="442" t="str">
        <f ca="1">CHOOSE(MATCH(AX:AX,{0,1,15,30,45,60,80000000}),"VACIO","15 y -","15-29","30-44","45-59","60 y +","")</f>
        <v>60 y +</v>
      </c>
      <c r="AZ1063" s="128" t="s">
        <v>76</v>
      </c>
      <c r="BA1063" s="483">
        <v>42296</v>
      </c>
      <c r="BB1063" s="441" t="str">
        <f ca="1" t="shared" ref="BB1063:BB1126" si="108">IF((E:E-BA:BA)&lt;365,"Vigente","No Vigente")</f>
        <v>No Vigente</v>
      </c>
      <c r="BC1063" s="128" t="s">
        <v>77</v>
      </c>
      <c r="BD1063" s="483">
        <v>43558</v>
      </c>
      <c r="BE1063" s="483">
        <v>43891</v>
      </c>
      <c r="BF1063" s="251" t="str">
        <f ca="1" t="shared" si="105"/>
        <v>activo</v>
      </c>
    </row>
    <row r="1064" spans="1:58">
      <c r="A1064" s="434" t="s">
        <v>2646</v>
      </c>
      <c r="B1064" s="128" t="s">
        <v>2647</v>
      </c>
      <c r="C1064" s="128">
        <v>3915</v>
      </c>
      <c r="D1064" s="483">
        <v>23537</v>
      </c>
      <c r="E1064" s="467">
        <f ca="1" t="shared" si="104"/>
        <v>43990</v>
      </c>
      <c r="F1064" s="440">
        <f ca="1" t="shared" si="107"/>
        <v>20453</v>
      </c>
      <c r="G1064" s="491">
        <f ca="1" t="shared" si="106"/>
        <v>55</v>
      </c>
      <c r="H1064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64" s="498">
        <v>2</v>
      </c>
      <c r="J1064" s="483">
        <v>38623</v>
      </c>
      <c r="K1064" s="128" t="s">
        <v>101</v>
      </c>
      <c r="L1064" s="495" t="s">
        <v>102</v>
      </c>
      <c r="M1064" s="128"/>
      <c r="N1064" s="128" t="s">
        <v>62</v>
      </c>
      <c r="O1064" s="128" t="s">
        <v>62</v>
      </c>
      <c r="P1064" s="500" t="s">
        <v>63</v>
      </c>
      <c r="Q1064" s="500" t="s">
        <v>63</v>
      </c>
      <c r="R1064" s="128">
        <v>108.5</v>
      </c>
      <c r="S1064" s="128">
        <v>96</v>
      </c>
      <c r="T1064" s="498" t="s">
        <v>64</v>
      </c>
      <c r="U1064" s="128">
        <v>160</v>
      </c>
      <c r="V1064" s="442" t="str">
        <f>CHOOSE(MATCH(U:U,{0,1,140,150,160,800000000}),"VACIO","140 y -","140-150","150-160","&gt;160","")</f>
        <v>&gt;160</v>
      </c>
      <c r="W1064" s="128">
        <v>80</v>
      </c>
      <c r="X1064" s="442" t="str">
        <f>CHOOSE(MATCH(W:W,{0,1,90,120,800000000}),"VACIO","90 y -","90-120","&gt;120","")</f>
        <v>90 y -</v>
      </c>
      <c r="Y1064" s="128" t="s">
        <v>63</v>
      </c>
      <c r="Z1064" s="128" t="s">
        <v>65</v>
      </c>
      <c r="AA1064" s="128" t="s">
        <v>65</v>
      </c>
      <c r="AB1064" s="128" t="s">
        <v>63</v>
      </c>
      <c r="AC1064" s="128" t="s">
        <v>66</v>
      </c>
      <c r="AD1064" s="128" t="s">
        <v>73</v>
      </c>
      <c r="AE1064" s="510">
        <v>43547</v>
      </c>
      <c r="AF1064" s="511" t="s">
        <v>74</v>
      </c>
      <c r="AG1064" s="511"/>
      <c r="AH1064" s="512"/>
      <c r="AI1064" s="512"/>
      <c r="AJ1064" s="128">
        <v>153</v>
      </c>
      <c r="AK1064" s="483">
        <v>43697</v>
      </c>
      <c r="AL1064" s="128">
        <v>200</v>
      </c>
      <c r="AM1064" s="128">
        <v>115</v>
      </c>
      <c r="AN1064" s="442" t="str">
        <f>CHOOSE(MATCH(AM:AM,{0,1,100,800000000}),"VACIO","100 y -","100 y +","")</f>
        <v>100 y +</v>
      </c>
      <c r="AO1064" s="128">
        <v>96</v>
      </c>
      <c r="AP1064" s="128">
        <v>147</v>
      </c>
      <c r="AQ1064" s="128">
        <v>7.1</v>
      </c>
      <c r="AR1064" s="442" t="str">
        <f>CHOOSE(MATCH(AQ:AQ,{0,1,7,8,9,12,30}),"VACIO","7 y -","7-8","8-9","9-12","12 y +","")</f>
        <v>7-8</v>
      </c>
      <c r="AS1064" s="128"/>
      <c r="AT1064" s="442" t="str">
        <f>CHOOSE(MATCH(AS:AS,{0,0.1,30,80000000}),"VACIO","30 y -","30 y +")</f>
        <v>VACIO</v>
      </c>
      <c r="AU1064" s="128"/>
      <c r="AV1064" s="128">
        <v>231</v>
      </c>
      <c r="AW1064" s="442" t="str">
        <f>CHOOSE(MATCH(AV:AV,{0,0.1,30,80000000}),"VACIO","30 y -","30 y +")</f>
        <v>30 y +</v>
      </c>
      <c r="AX1064" s="128">
        <v>106</v>
      </c>
      <c r="AY1064" s="442" t="str">
        <f ca="1">CHOOSE(MATCH(AX:AX,{0,1,15,30,45,60,80000000}),"VACIO","15 y -","15-29","30-44","45-59","60 y +","")</f>
        <v>60 y +</v>
      </c>
      <c r="AZ1064" s="128"/>
      <c r="BA1064" s="128"/>
      <c r="BB1064" s="441" t="str">
        <f ca="1" t="shared" si="108"/>
        <v>No Vigente</v>
      </c>
      <c r="BC1064" s="128"/>
      <c r="BD1064" s="483">
        <v>43718</v>
      </c>
      <c r="BE1064" s="483">
        <v>43862</v>
      </c>
      <c r="BF1064" s="251" t="str">
        <f ca="1" t="shared" si="105"/>
        <v>activo</v>
      </c>
    </row>
    <row r="1065" spans="1:58">
      <c r="A1065" s="434" t="s">
        <v>2648</v>
      </c>
      <c r="B1065" s="128" t="s">
        <v>2649</v>
      </c>
      <c r="C1065" s="128">
        <v>1375</v>
      </c>
      <c r="D1065" s="483">
        <v>30589</v>
      </c>
      <c r="E1065" s="467">
        <f ca="1" t="shared" ref="E1065:E1128" si="109">TODAY()</f>
        <v>43990</v>
      </c>
      <c r="F1065" s="440">
        <f ca="1" t="shared" si="107"/>
        <v>13401</v>
      </c>
      <c r="G1065" s="491">
        <f ca="1" t="shared" si="106"/>
        <v>36</v>
      </c>
      <c r="H1065" s="49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065" s="498">
        <v>2</v>
      </c>
      <c r="J1065" s="483">
        <v>43602</v>
      </c>
      <c r="K1065" s="128" t="s">
        <v>101</v>
      </c>
      <c r="L1065" s="495" t="s">
        <v>60</v>
      </c>
      <c r="M1065" s="128" t="s">
        <v>174</v>
      </c>
      <c r="N1065" s="128" t="s">
        <v>62</v>
      </c>
      <c r="O1065" s="128" t="s">
        <v>62</v>
      </c>
      <c r="P1065" s="500" t="s">
        <v>63</v>
      </c>
      <c r="Q1065" s="500" t="s">
        <v>63</v>
      </c>
      <c r="R1065" s="128">
        <v>102</v>
      </c>
      <c r="S1065" s="128">
        <v>100.5</v>
      </c>
      <c r="T1065" s="498" t="s">
        <v>64</v>
      </c>
      <c r="U1065" s="128">
        <v>128</v>
      </c>
      <c r="V1065" s="442" t="str">
        <f>CHOOSE(MATCH(U:U,{0,1,140,150,160,800000000}),"VACIO","140 y -","140-150","150-160","&gt;160","")</f>
        <v>140 y -</v>
      </c>
      <c r="W1065" s="128">
        <v>82</v>
      </c>
      <c r="X1065" s="442" t="str">
        <f>CHOOSE(MATCH(W:W,{0,1,90,120,800000000}),"VACIO","90 y -","90-120","&gt;120","")</f>
        <v>90 y -</v>
      </c>
      <c r="Y1065" s="128" t="s">
        <v>63</v>
      </c>
      <c r="Z1065" s="128" t="s">
        <v>65</v>
      </c>
      <c r="AA1065" s="128" t="s">
        <v>63</v>
      </c>
      <c r="AB1065" s="128" t="s">
        <v>63</v>
      </c>
      <c r="AC1065" s="128" t="s">
        <v>72</v>
      </c>
      <c r="AD1065" s="128" t="s">
        <v>74</v>
      </c>
      <c r="AE1065" s="510"/>
      <c r="AF1065" s="512"/>
      <c r="AG1065" s="512"/>
      <c r="AH1065" s="512"/>
      <c r="AI1065" s="512"/>
      <c r="AJ1065" s="128">
        <v>98</v>
      </c>
      <c r="AK1065" s="483">
        <v>43560</v>
      </c>
      <c r="AL1065" s="128">
        <v>182</v>
      </c>
      <c r="AM1065" s="128">
        <v>108</v>
      </c>
      <c r="AN1065" s="442" t="str">
        <f>CHOOSE(MATCH(AM:AM,{0,1,100,800000000}),"VACIO","100 y -","100 y +","")</f>
        <v>100 y +</v>
      </c>
      <c r="AO1065" s="128">
        <v>38</v>
      </c>
      <c r="AP1065" s="128">
        <v>176</v>
      </c>
      <c r="AQ1065" s="128"/>
      <c r="AR1065" s="442" t="str">
        <f>CHOOSE(MATCH(AQ:AQ,{0,1,7,8,9,12,30}),"VACIO","7 y -","7-8","8-9","9-12","12 y +","")</f>
        <v>VACIO</v>
      </c>
      <c r="AS1065" s="128"/>
      <c r="AT1065" s="442" t="str">
        <f>CHOOSE(MATCH(AS:AS,{0,0.1,30,80000000}),"VACIO","30 y -","30 y +")</f>
        <v>VACIO</v>
      </c>
      <c r="AU1065" s="128">
        <v>0.8</v>
      </c>
      <c r="AV1065" s="128">
        <v>7.9</v>
      </c>
      <c r="AW1065" s="442" t="str">
        <f>CHOOSE(MATCH(AV:AV,{0,0.1,30,80000000}),"VACIO","30 y -","30 y +")</f>
        <v>30 y -</v>
      </c>
      <c r="AX1065" s="128">
        <v>175</v>
      </c>
      <c r="AY1065" s="442" t="str">
        <f ca="1">CHOOSE(MATCH(AX:AX,{0,1,15,30,45,60,80000000}),"VACIO","15 y -","15-29","30-44","45-59","60 y +","")</f>
        <v>60 y +</v>
      </c>
      <c r="AZ1065" s="128"/>
      <c r="BA1065" s="128"/>
      <c r="BB1065" s="441" t="str">
        <f ca="1" t="shared" si="108"/>
        <v>No Vigente</v>
      </c>
      <c r="BC1065" s="128"/>
      <c r="BD1065" s="483">
        <v>43861</v>
      </c>
      <c r="BE1065" s="483">
        <v>43891</v>
      </c>
      <c r="BF1065" s="251" t="str">
        <f ca="1" t="shared" si="105"/>
        <v>activo</v>
      </c>
    </row>
    <row r="1066" spans="1:58">
      <c r="A1066" s="434" t="s">
        <v>2650</v>
      </c>
      <c r="B1066" s="128" t="s">
        <v>2651</v>
      </c>
      <c r="C1066" s="128">
        <v>5394</v>
      </c>
      <c r="D1066" s="483">
        <v>24552</v>
      </c>
      <c r="E1066" s="439">
        <f ca="1" t="shared" si="109"/>
        <v>43990</v>
      </c>
      <c r="F1066" s="440">
        <f ca="1" t="shared" si="107"/>
        <v>19438</v>
      </c>
      <c r="G1066" s="441">
        <f ca="1" t="shared" si="106"/>
        <v>53</v>
      </c>
      <c r="H1066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066" s="443">
        <v>2</v>
      </c>
      <c r="J1066" s="483">
        <v>40385</v>
      </c>
      <c r="K1066" s="128" t="s">
        <v>101</v>
      </c>
      <c r="L1066" s="495" t="s">
        <v>102</v>
      </c>
      <c r="M1066" s="128"/>
      <c r="N1066" s="128" t="s">
        <v>62</v>
      </c>
      <c r="O1066" s="128" t="s">
        <v>62</v>
      </c>
      <c r="P1066" s="500" t="s">
        <v>65</v>
      </c>
      <c r="Q1066" s="500" t="s">
        <v>63</v>
      </c>
      <c r="R1066" s="128">
        <v>86</v>
      </c>
      <c r="S1066" s="128">
        <v>89</v>
      </c>
      <c r="T1066" s="443" t="s">
        <v>64</v>
      </c>
      <c r="U1066" s="128">
        <v>168</v>
      </c>
      <c r="V1066" s="442" t="str">
        <f>CHOOSE(MATCH(U:U,{0,1,140,150,160,800000000}),"VACIO","140 y -","140-150","150-160","&gt;160","")</f>
        <v>&gt;160</v>
      </c>
      <c r="W1066" s="128">
        <v>100</v>
      </c>
      <c r="X1066" s="442" t="str">
        <f>CHOOSE(MATCH(W:W,{0,1,90,120,800000000}),"VACIO","90 y -","90-120","&gt;120","")</f>
        <v>90-120</v>
      </c>
      <c r="Y1066" s="128" t="s">
        <v>65</v>
      </c>
      <c r="Z1066" s="128" t="s">
        <v>65</v>
      </c>
      <c r="AA1066" s="128" t="s">
        <v>65</v>
      </c>
      <c r="AB1066" s="128" t="s">
        <v>65</v>
      </c>
      <c r="AC1066" s="128" t="s">
        <v>72</v>
      </c>
      <c r="AD1066" s="128" t="s">
        <v>73</v>
      </c>
      <c r="AE1066" s="505">
        <v>43813</v>
      </c>
      <c r="AF1066" s="506" t="s">
        <v>73</v>
      </c>
      <c r="AG1066" s="506"/>
      <c r="AH1066" s="513"/>
      <c r="AI1066" s="513"/>
      <c r="AJ1066" s="128">
        <v>101</v>
      </c>
      <c r="AK1066" s="483">
        <v>43739</v>
      </c>
      <c r="AL1066" s="128">
        <v>139</v>
      </c>
      <c r="AM1066" s="128">
        <v>86</v>
      </c>
      <c r="AN1066" s="442" t="str">
        <f>CHOOSE(MATCH(AM:AM,{0,1,100,800000000}),"VACIO","100 y -","100 y +","")</f>
        <v>100 y -</v>
      </c>
      <c r="AO1066" s="128">
        <v>34</v>
      </c>
      <c r="AP1066" s="128">
        <v>95</v>
      </c>
      <c r="AQ1066" s="128">
        <v>7.9</v>
      </c>
      <c r="AR1066" s="442" t="str">
        <f>CHOOSE(MATCH(AQ:AQ,{0,1,7,8,9,12,30}),"VACIO","7 y -","7-8","8-9","9-12","12 y +","")</f>
        <v>7-8</v>
      </c>
      <c r="AS1066" s="128">
        <v>218</v>
      </c>
      <c r="AT1066" s="442" t="str">
        <f>CHOOSE(MATCH(AS:AS,{0,0.1,30,80000000}),"VACIO","30 y -","30 y +")</f>
        <v>30 y +</v>
      </c>
      <c r="AU1066" s="128">
        <v>0.8</v>
      </c>
      <c r="AV1066" s="128"/>
      <c r="AW1066" s="442" t="str">
        <f>CHOOSE(MATCH(AV:AV,{0,0.1,30,80000000}),"VACIO","30 y -","30 y +")</f>
        <v>VACIO</v>
      </c>
      <c r="AX1066" s="128">
        <v>102</v>
      </c>
      <c r="AY1066" s="442" t="str">
        <f ca="1">CHOOSE(MATCH(AX:AX,{0,1,15,30,45,60,80000000}),"VACIO","15 y -","15-29","30-44","45-59","60 y +","")</f>
        <v>60 y +</v>
      </c>
      <c r="AZ1066" s="128"/>
      <c r="BA1066" s="483">
        <v>43231</v>
      </c>
      <c r="BB1066" s="441" t="str">
        <f ca="1" t="shared" si="108"/>
        <v>No Vigente</v>
      </c>
      <c r="BC1066" s="128"/>
      <c r="BD1066" s="483">
        <v>43818</v>
      </c>
      <c r="BE1066" s="483">
        <v>43983</v>
      </c>
      <c r="BF1066" s="251" t="str">
        <f ca="1" t="shared" si="105"/>
        <v>activo</v>
      </c>
    </row>
    <row r="1067" spans="1:58">
      <c r="A1067" s="434" t="s">
        <v>2652</v>
      </c>
      <c r="B1067" s="434" t="s">
        <v>2653</v>
      </c>
      <c r="C1067" s="434">
        <v>1989</v>
      </c>
      <c r="D1067" s="482">
        <v>17813</v>
      </c>
      <c r="E1067" s="468">
        <f ca="1" t="shared" si="109"/>
        <v>43990</v>
      </c>
      <c r="F1067" s="440">
        <f ca="1" t="shared" si="107"/>
        <v>26177</v>
      </c>
      <c r="G1067" s="487">
        <f ca="1" t="shared" si="106"/>
        <v>71</v>
      </c>
      <c r="H1067" s="48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67" s="493">
        <v>2</v>
      </c>
      <c r="J1067" s="482">
        <v>38454</v>
      </c>
      <c r="K1067" s="434" t="s">
        <v>101</v>
      </c>
      <c r="L1067" s="494" t="s">
        <v>102</v>
      </c>
      <c r="M1067" s="434"/>
      <c r="N1067" s="434"/>
      <c r="O1067" s="434"/>
      <c r="P1067" s="499" t="s">
        <v>65</v>
      </c>
      <c r="Q1067" s="499" t="s">
        <v>65</v>
      </c>
      <c r="R1067" s="434">
        <v>88.5</v>
      </c>
      <c r="S1067" s="434">
        <v>87</v>
      </c>
      <c r="T1067" s="493" t="s">
        <v>64</v>
      </c>
      <c r="U1067" s="434">
        <v>138</v>
      </c>
      <c r="V1067" s="442" t="str">
        <f>CHOOSE(MATCH(U:U,{0,1,140,150,160,800000000}),"VACIO","140 y -","140-150","150-160","&gt;160","")</f>
        <v>140 y -</v>
      </c>
      <c r="W1067" s="434">
        <v>72</v>
      </c>
      <c r="X1067" s="442" t="str">
        <f>CHOOSE(MATCH(W:W,{0,1,90,120,800000000}),"VACIO","90 y -","90-120","&gt;120","")</f>
        <v>90 y -</v>
      </c>
      <c r="Y1067" s="434" t="s">
        <v>63</v>
      </c>
      <c r="Z1067" s="434" t="s">
        <v>65</v>
      </c>
      <c r="AA1067" s="434" t="s">
        <v>65</v>
      </c>
      <c r="AB1067" s="434" t="s">
        <v>65</v>
      </c>
      <c r="AC1067" s="434" t="s">
        <v>72</v>
      </c>
      <c r="AD1067" s="434" t="s">
        <v>73</v>
      </c>
      <c r="AE1067" s="503">
        <v>43292</v>
      </c>
      <c r="AF1067" s="504" t="s">
        <v>333</v>
      </c>
      <c r="AG1067" s="504"/>
      <c r="AH1067" s="504" t="s">
        <v>2266</v>
      </c>
      <c r="AI1067" s="503">
        <v>43321</v>
      </c>
      <c r="AJ1067" s="434"/>
      <c r="AK1067" s="434"/>
      <c r="AL1067" s="434"/>
      <c r="AM1067" s="434"/>
      <c r="AN1067" s="442" t="str">
        <f>CHOOSE(MATCH(AM:AM,{0,1,100,800000000}),"VACIO","100 y -","100 y +","")</f>
        <v>VACIO</v>
      </c>
      <c r="AO1067" s="434"/>
      <c r="AP1067" s="434"/>
      <c r="AQ1067" s="434"/>
      <c r="AR1067" s="442" t="str">
        <f>CHOOSE(MATCH(AQ:AQ,{0,1,7,8,9,12,30}),"VACIO","7 y -","7-8","8-9","9-12","12 y +","")</f>
        <v>VACIO</v>
      </c>
      <c r="AS1067" s="434"/>
      <c r="AT1067" s="442" t="str">
        <f>CHOOSE(MATCH(AS:AS,{0,0.1,30,80000000}),"VACIO","30 y -","30 y +")</f>
        <v>VACIO</v>
      </c>
      <c r="AU1067" s="434"/>
      <c r="AV1067" s="434"/>
      <c r="AW1067" s="442" t="str">
        <f>CHOOSE(MATCH(AV:AV,{0,0.1,30,80000000}),"VACIO","30 y -","30 y +")</f>
        <v>VACIO</v>
      </c>
      <c r="AX1067" s="434"/>
      <c r="AY1067" s="442" t="str">
        <f ca="1">CHOOSE(MATCH(AX:AX,{0,1,15,30,45,60,80000000}),"VACIO","15 y -","15-29","30-44","45-59","60 y +","")</f>
        <v>VACIO</v>
      </c>
      <c r="AZ1067" s="434"/>
      <c r="BA1067" s="482">
        <v>42217</v>
      </c>
      <c r="BB1067" s="487" t="str">
        <f ca="1" t="shared" si="108"/>
        <v>No Vigente</v>
      </c>
      <c r="BC1067" s="434" t="s">
        <v>77</v>
      </c>
      <c r="BD1067" s="482">
        <v>43292</v>
      </c>
      <c r="BE1067" s="482">
        <v>43313</v>
      </c>
      <c r="BF1067" s="251" t="str">
        <f ca="1" t="shared" si="105"/>
        <v>pasivo</v>
      </c>
    </row>
    <row r="1068" spans="1:58">
      <c r="A1068" s="434" t="s">
        <v>2654</v>
      </c>
      <c r="B1068" s="128" t="s">
        <v>2655</v>
      </c>
      <c r="C1068" s="128">
        <v>986</v>
      </c>
      <c r="D1068" s="483">
        <v>26467</v>
      </c>
      <c r="E1068" s="439">
        <f ca="1" t="shared" si="109"/>
        <v>43990</v>
      </c>
      <c r="F1068" s="440">
        <f ca="1" t="shared" si="107"/>
        <v>17523</v>
      </c>
      <c r="G1068" s="441">
        <f ca="1" t="shared" si="106"/>
        <v>47</v>
      </c>
      <c r="H1068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068" s="443">
        <v>2</v>
      </c>
      <c r="J1068" s="483">
        <v>40484</v>
      </c>
      <c r="K1068" s="128" t="s">
        <v>101</v>
      </c>
      <c r="L1068" s="495" t="s">
        <v>60</v>
      </c>
      <c r="M1068" s="128"/>
      <c r="N1068" s="128" t="s">
        <v>62</v>
      </c>
      <c r="O1068" s="128" t="s">
        <v>62</v>
      </c>
      <c r="P1068" s="500" t="s">
        <v>63</v>
      </c>
      <c r="Q1068" s="500" t="s">
        <v>63</v>
      </c>
      <c r="R1068" s="128">
        <v>88.5</v>
      </c>
      <c r="S1068" s="128">
        <v>99.1</v>
      </c>
      <c r="T1068" s="443" t="s">
        <v>85</v>
      </c>
      <c r="U1068" s="128">
        <v>110</v>
      </c>
      <c r="V1068" s="442" t="str">
        <f>CHOOSE(MATCH(U:U,{0,1,140,150,160,800000000}),"VACIO","140 y -","140-150","150-160","&gt;160","")</f>
        <v>140 y -</v>
      </c>
      <c r="W1068" s="128">
        <v>80</v>
      </c>
      <c r="X1068" s="442" t="str">
        <f>CHOOSE(MATCH(W:W,{0;1;90;120;800000000}),"VACIO","90 y -","90-120","&gt;120","")</f>
        <v>90 y -</v>
      </c>
      <c r="Y1068" s="128" t="s">
        <v>63</v>
      </c>
      <c r="Z1068" s="128" t="s">
        <v>63</v>
      </c>
      <c r="AA1068" s="128" t="s">
        <v>63</v>
      </c>
      <c r="AB1068" s="128" t="s">
        <v>65</v>
      </c>
      <c r="AC1068" s="128" t="s">
        <v>72</v>
      </c>
      <c r="AD1068" s="128" t="s">
        <v>74</v>
      </c>
      <c r="AE1068" s="513"/>
      <c r="AF1068" s="513"/>
      <c r="AG1068" s="513"/>
      <c r="AH1068" s="513"/>
      <c r="AI1068" s="513"/>
      <c r="AJ1068" s="128">
        <v>101</v>
      </c>
      <c r="AK1068" s="483">
        <v>43486</v>
      </c>
      <c r="AL1068" s="128">
        <v>154</v>
      </c>
      <c r="AM1068" s="128">
        <v>57</v>
      </c>
      <c r="AN1068" s="442" t="str">
        <f>CHOOSE(MATCH(AM:AM,{0,1,100,800000000}),"VACIO","100 y -","100 y +","")</f>
        <v>100 y -</v>
      </c>
      <c r="AO1068" s="128">
        <v>54</v>
      </c>
      <c r="AP1068" s="128">
        <v>108</v>
      </c>
      <c r="AQ1068" s="128"/>
      <c r="AR1068" s="442" t="str">
        <f>CHOOSE(MATCH(AQ:AQ,{0,1,7,8,9,12,30}),"VACIO","7 y -","7-8","8-9","9-12","12 y +","")</f>
        <v>VACIO</v>
      </c>
      <c r="AS1068" s="128"/>
      <c r="AT1068" s="442" t="str">
        <f>CHOOSE(MATCH(AS:AS,{0;0.1;30;80000000}),"VACIO","30 y -","30 y +")</f>
        <v>VACIO</v>
      </c>
      <c r="AU1068" s="128">
        <v>0.9</v>
      </c>
      <c r="AV1068" s="128"/>
      <c r="AW1068" s="442" t="str">
        <f>CHOOSE(MATCH(AV:AV,{0,0.1,30,80000000}),"VACIO","30 y -","30 y +")</f>
        <v>VACIO</v>
      </c>
      <c r="AX1068" s="128">
        <v>102</v>
      </c>
      <c r="AY1068" s="442" t="str">
        <f ca="1">CHOOSE(MATCH(AX:AX,{0,1,15,30,45,60,80000000}),"VACIO","15 y -","15-29","30-44","45-59","60 y +","")</f>
        <v>60 y +</v>
      </c>
      <c r="AZ1068" s="128"/>
      <c r="BA1068" s="128"/>
      <c r="BB1068" s="441" t="str">
        <f ca="1" t="shared" si="108"/>
        <v>No Vigente</v>
      </c>
      <c r="BC1068" s="128"/>
      <c r="BD1068" s="483">
        <v>43508</v>
      </c>
      <c r="BE1068" s="483">
        <v>43862</v>
      </c>
      <c r="BF1068" s="251" t="str">
        <f ca="1" t="shared" si="105"/>
        <v>activo</v>
      </c>
    </row>
    <row r="1069" spans="1:58">
      <c r="A1069" s="434" t="s">
        <v>2656</v>
      </c>
      <c r="B1069" s="128" t="s">
        <v>2657</v>
      </c>
      <c r="C1069" s="128">
        <v>1134</v>
      </c>
      <c r="D1069" s="483">
        <v>18577</v>
      </c>
      <c r="E1069" s="439">
        <f ca="1" t="shared" si="109"/>
        <v>43990</v>
      </c>
      <c r="F1069" s="440">
        <f ca="1" t="shared" si="107"/>
        <v>25413</v>
      </c>
      <c r="G1069" s="441">
        <f ca="1" t="shared" si="106"/>
        <v>69</v>
      </c>
      <c r="H106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69" s="443">
        <v>2</v>
      </c>
      <c r="J1069" s="483">
        <v>41437</v>
      </c>
      <c r="K1069" s="128" t="s">
        <v>101</v>
      </c>
      <c r="L1069" s="495" t="s">
        <v>60</v>
      </c>
      <c r="M1069" s="128"/>
      <c r="N1069" s="128" t="s">
        <v>62</v>
      </c>
      <c r="O1069" s="128" t="s">
        <v>62</v>
      </c>
      <c r="P1069" s="500" t="s">
        <v>65</v>
      </c>
      <c r="Q1069" s="500" t="s">
        <v>63</v>
      </c>
      <c r="R1069" s="128">
        <v>60.5</v>
      </c>
      <c r="S1069" s="128">
        <v>64.5</v>
      </c>
      <c r="T1069" s="443" t="s">
        <v>85</v>
      </c>
      <c r="U1069" s="128">
        <v>120</v>
      </c>
      <c r="V1069" s="442" t="str">
        <f>CHOOSE(MATCH(U:U,{0,1,140,150,160,800000000}),"VACIO","140 y -","140-150","150-160","&gt;160","")</f>
        <v>140 y -</v>
      </c>
      <c r="W1069" s="128">
        <v>80</v>
      </c>
      <c r="X1069" s="442" t="str">
        <f>CHOOSE(MATCH(W:W,{0;1;90;120;800000000}),"VACIO","90 y -","90-120","&gt;120","")</f>
        <v>90 y -</v>
      </c>
      <c r="Y1069" s="128" t="s">
        <v>63</v>
      </c>
      <c r="Z1069" s="128" t="s">
        <v>65</v>
      </c>
      <c r="AA1069" s="128" t="s">
        <v>65</v>
      </c>
      <c r="AB1069" s="128" t="s">
        <v>65</v>
      </c>
      <c r="AC1069" s="128" t="s">
        <v>72</v>
      </c>
      <c r="AD1069" s="128" t="s">
        <v>67</v>
      </c>
      <c r="AE1069" s="513"/>
      <c r="AF1069" s="513"/>
      <c r="AG1069" s="513"/>
      <c r="AH1069" s="506" t="s">
        <v>2266</v>
      </c>
      <c r="AI1069" s="505">
        <v>43598</v>
      </c>
      <c r="AJ1069" s="128">
        <v>100</v>
      </c>
      <c r="AK1069" s="483">
        <v>43733</v>
      </c>
      <c r="AL1069" s="128">
        <v>228</v>
      </c>
      <c r="AM1069" s="128">
        <v>147</v>
      </c>
      <c r="AN1069" s="442" t="str">
        <f>CHOOSE(MATCH(AM:AM,{0,1,100,800000000}),"VACIO","100 y -","100 y +","")</f>
        <v>100 y +</v>
      </c>
      <c r="AO1069" s="128">
        <v>54</v>
      </c>
      <c r="AP1069" s="128">
        <v>133</v>
      </c>
      <c r="AQ1069" s="128"/>
      <c r="AR1069" s="442" t="str">
        <f>CHOOSE(MATCH(AQ:AQ,{0,1,7,8,9,12,30}),"VACIO","7 y -","7-8","8-9","9-12","12 y +","")</f>
        <v>VACIO</v>
      </c>
      <c r="AS1069" s="128">
        <v>30</v>
      </c>
      <c r="AT1069" s="442" t="str">
        <f>CHOOSE(MATCH(AS:AS,{0,0.1,30,80000000}),"VACIO","30 y -","30 y +")</f>
        <v>30 y +</v>
      </c>
      <c r="AU1069" s="128">
        <v>0.7</v>
      </c>
      <c r="AV1069" s="128"/>
      <c r="AW1069" s="442" t="str">
        <f>CHOOSE(MATCH(AV:AV,{0,0.1,30,80000000}),"VACIO","30 y -","30 y +")</f>
        <v>VACIO</v>
      </c>
      <c r="AX1069" s="128">
        <v>97</v>
      </c>
      <c r="AY1069" s="442" t="str">
        <f ca="1">CHOOSE(MATCH(AX:AX,{0,1,15,30,45,60,80000000}),"VACIO","15 y -","15-29","30-44","45-59","60 y +","")</f>
        <v>60 y +</v>
      </c>
      <c r="AZ1069" s="128"/>
      <c r="BA1069" s="128"/>
      <c r="BB1069" s="441" t="str">
        <f ca="1" t="shared" si="108"/>
        <v>No Vigente</v>
      </c>
      <c r="BC1069" s="128"/>
      <c r="BD1069" s="483">
        <v>43738</v>
      </c>
      <c r="BE1069" s="483">
        <v>43922</v>
      </c>
      <c r="BF1069" s="251" t="str">
        <f ca="1" t="shared" si="105"/>
        <v>activo</v>
      </c>
    </row>
    <row r="1070" spans="1:58">
      <c r="A1070" s="434" t="s">
        <v>2658</v>
      </c>
      <c r="B1070" s="434" t="s">
        <v>2659</v>
      </c>
      <c r="C1070" s="434">
        <v>6922</v>
      </c>
      <c r="D1070" s="482">
        <v>23233</v>
      </c>
      <c r="E1070" s="468">
        <f ca="1" t="shared" si="109"/>
        <v>43990</v>
      </c>
      <c r="F1070" s="440">
        <f ca="1" t="shared" si="107"/>
        <v>20757</v>
      </c>
      <c r="G1070" s="487">
        <f ca="1" t="shared" si="106"/>
        <v>56</v>
      </c>
      <c r="H1070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70" s="493">
        <v>2</v>
      </c>
      <c r="J1070" s="482">
        <v>42902</v>
      </c>
      <c r="K1070" s="434" t="s">
        <v>59</v>
      </c>
      <c r="L1070" s="494" t="s">
        <v>1876</v>
      </c>
      <c r="M1070" s="434"/>
      <c r="N1070" s="434"/>
      <c r="O1070" s="434"/>
      <c r="P1070" s="499" t="s">
        <v>63</v>
      </c>
      <c r="Q1070" s="499" t="s">
        <v>63</v>
      </c>
      <c r="R1070" s="434">
        <v>91.1</v>
      </c>
      <c r="S1070" s="434">
        <v>91.1</v>
      </c>
      <c r="T1070" s="493" t="s">
        <v>64</v>
      </c>
      <c r="U1070" s="434">
        <v>110</v>
      </c>
      <c r="V1070" s="442" t="str">
        <f>CHOOSE(MATCH(U:U,{0,1,140,150,160,800000000}),"VACIO","140 y -","140-150","150-160","&gt;160","")</f>
        <v>140 y -</v>
      </c>
      <c r="W1070" s="434">
        <v>70</v>
      </c>
      <c r="X1070" s="442" t="str">
        <f>CHOOSE(MATCH(W:W,{0,1,90,120,800000000}),"VACIO","90 y -","90-120","&gt;120","")</f>
        <v>90 y -</v>
      </c>
      <c r="Y1070" s="434" t="s">
        <v>63</v>
      </c>
      <c r="Z1070" s="434" t="s">
        <v>63</v>
      </c>
      <c r="AA1070" s="434" t="s">
        <v>63</v>
      </c>
      <c r="AB1070" s="434" t="s">
        <v>63</v>
      </c>
      <c r="AC1070" s="434" t="s">
        <v>72</v>
      </c>
      <c r="AD1070" s="434" t="s">
        <v>67</v>
      </c>
      <c r="AE1070" s="514"/>
      <c r="AF1070" s="514"/>
      <c r="AG1070" s="514"/>
      <c r="AH1070" s="514"/>
      <c r="AI1070" s="514"/>
      <c r="AJ1070" s="434">
        <v>123</v>
      </c>
      <c r="AK1070" s="482">
        <v>42761</v>
      </c>
      <c r="AL1070" s="434">
        <v>179</v>
      </c>
      <c r="AM1070" s="434">
        <v>126</v>
      </c>
      <c r="AN1070" s="442" t="str">
        <f>CHOOSE(MATCH(AM:AM,{0,1,100,800000000}),"VACIO","100 y -","100 y +","")</f>
        <v>100 y +</v>
      </c>
      <c r="AO1070" s="434">
        <v>40</v>
      </c>
      <c r="AP1070" s="434">
        <v>66</v>
      </c>
      <c r="AQ1070" s="434"/>
      <c r="AR1070" s="442" t="str">
        <f>CHOOSE(MATCH(AQ:AQ,{0,1,7,8,9,12,30}),"VACIO","7 y -","7-8","8-9","9-12","12 y +","")</f>
        <v>VACIO</v>
      </c>
      <c r="AS1070" s="434">
        <v>5</v>
      </c>
      <c r="AT1070" s="442" t="str">
        <f>CHOOSE(MATCH(AS:AS,{0,0.1,30,80000000}),"VACIO","30 y -","30 y +")</f>
        <v>30 y -</v>
      </c>
      <c r="AU1070" s="434"/>
      <c r="AV1070" s="434"/>
      <c r="AW1070" s="442" t="str">
        <f>CHOOSE(MATCH(AV:AV,{0,0.1,30,80000000}),"VACIO","30 y -","30 y +")</f>
        <v>VACIO</v>
      </c>
      <c r="AX1070" s="434"/>
      <c r="AY1070" s="442" t="str">
        <f ca="1">CHOOSE(MATCH(AX:AX,{0,1,15,30,45,60,80000000}),"VACIO","15 y -","15-29","30-44","45-59","60 y +","")</f>
        <v>VACIO</v>
      </c>
      <c r="AZ1070" s="434"/>
      <c r="BA1070" s="434"/>
      <c r="BB1070" s="487" t="str">
        <f ca="1" t="shared" si="108"/>
        <v>No Vigente</v>
      </c>
      <c r="BC1070" s="434"/>
      <c r="BD1070" s="482">
        <v>42905</v>
      </c>
      <c r="BE1070" s="482">
        <v>42979</v>
      </c>
      <c r="BF1070" s="251" t="str">
        <f ca="1" t="shared" si="105"/>
        <v>pasivo</v>
      </c>
    </row>
    <row r="1071" spans="1:58">
      <c r="A1071" s="434" t="s">
        <v>2660</v>
      </c>
      <c r="B1071" s="128" t="s">
        <v>2661</v>
      </c>
      <c r="C1071" s="128">
        <v>3479</v>
      </c>
      <c r="D1071" s="483">
        <v>21240</v>
      </c>
      <c r="E1071" s="467">
        <f ca="1" t="shared" si="109"/>
        <v>43990</v>
      </c>
      <c r="F1071" s="440">
        <f ca="1" t="shared" si="107"/>
        <v>22750</v>
      </c>
      <c r="G1071" s="491">
        <f ca="1" t="shared" si="106"/>
        <v>62</v>
      </c>
      <c r="H1071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71" s="498">
        <v>2</v>
      </c>
      <c r="J1071" s="483">
        <v>42222</v>
      </c>
      <c r="K1071" s="128" t="s">
        <v>59</v>
      </c>
      <c r="L1071" s="495" t="s">
        <v>70</v>
      </c>
      <c r="M1071" s="128" t="s">
        <v>1853</v>
      </c>
      <c r="N1071" s="128" t="s">
        <v>62</v>
      </c>
      <c r="O1071" s="128" t="s">
        <v>62</v>
      </c>
      <c r="P1071" s="500" t="s">
        <v>63</v>
      </c>
      <c r="Q1071" s="500" t="s">
        <v>63</v>
      </c>
      <c r="R1071" s="128">
        <v>90</v>
      </c>
      <c r="S1071" s="128">
        <v>86</v>
      </c>
      <c r="T1071" s="498" t="s">
        <v>64</v>
      </c>
      <c r="U1071" s="128">
        <v>136</v>
      </c>
      <c r="V1071" s="442" t="str">
        <f>CHOOSE(MATCH(U:U,{0,1,140,150,160,800000000}),"VACIO","140 y -","140-150","150-160","&gt;160","")</f>
        <v>140 y -</v>
      </c>
      <c r="W1071" s="128">
        <v>82</v>
      </c>
      <c r="X1071" s="442" t="str">
        <f>CHOOSE(MATCH(W:W,{0,1,90,120,800000000}),"VACIO","90 y -","90-120","&gt;120","")</f>
        <v>90 y -</v>
      </c>
      <c r="Y1071" s="128" t="s">
        <v>63</v>
      </c>
      <c r="Z1071" s="128" t="s">
        <v>63</v>
      </c>
      <c r="AA1071" s="128" t="s">
        <v>63</v>
      </c>
      <c r="AB1071" s="128" t="s">
        <v>63</v>
      </c>
      <c r="AC1071" s="128" t="s">
        <v>66</v>
      </c>
      <c r="AD1071" s="128" t="s">
        <v>73</v>
      </c>
      <c r="AE1071" s="510">
        <v>43598</v>
      </c>
      <c r="AF1071" s="511" t="s">
        <v>74</v>
      </c>
      <c r="AG1071" s="511"/>
      <c r="AH1071" s="512"/>
      <c r="AI1071" s="512"/>
      <c r="AJ1071" s="128">
        <v>130</v>
      </c>
      <c r="AK1071" s="483">
        <v>43280</v>
      </c>
      <c r="AL1071" s="128">
        <v>159</v>
      </c>
      <c r="AM1071" s="128">
        <v>68</v>
      </c>
      <c r="AN1071" s="442" t="str">
        <f>CHOOSE(MATCH(AM:AM,{0,1,100,800000000}),"VACIO","100 y -","100 y +","")</f>
        <v>100 y -</v>
      </c>
      <c r="AO1071" s="128">
        <v>54</v>
      </c>
      <c r="AP1071" s="128">
        <v>183</v>
      </c>
      <c r="AQ1071" s="128">
        <v>6.7</v>
      </c>
      <c r="AR1071" s="442" t="str">
        <f>CHOOSE(MATCH(AQ:AQ,{0,1,7,8,9,12,30}),"VACIO","7 y -","7-8","8-9","9-12","12 y +","")</f>
        <v>7 y -</v>
      </c>
      <c r="AS1071" s="128">
        <v>12</v>
      </c>
      <c r="AT1071" s="442" t="str">
        <f>CHOOSE(MATCH(AS:AS,{0,0.1,30,80000000}),"VACIO","30 y -","30 y +")</f>
        <v>30 y -</v>
      </c>
      <c r="AU1071" s="128">
        <v>0.8</v>
      </c>
      <c r="AV1071" s="128"/>
      <c r="AW1071" s="442" t="str">
        <f>CHOOSE(MATCH(AV:AV,{0,0.1,30,80000000}),"VACIO","30 y -","30 y +")</f>
        <v>VACIO</v>
      </c>
      <c r="AX1071" s="128">
        <v>80</v>
      </c>
      <c r="AY1071" s="442" t="str">
        <f ca="1">CHOOSE(MATCH(AX:AX,{0,1,15,30,45,60,80000000}),"VACIO","15 y -","15-29","30-44","45-59","60 y +","")</f>
        <v>60 y +</v>
      </c>
      <c r="AZ1071" s="128" t="s">
        <v>76</v>
      </c>
      <c r="BA1071" s="128"/>
      <c r="BB1071" s="441" t="str">
        <f ca="1" t="shared" si="108"/>
        <v>No Vigente</v>
      </c>
      <c r="BC1071" s="128"/>
      <c r="BD1071" s="483">
        <v>43671</v>
      </c>
      <c r="BE1071" s="483">
        <v>43831</v>
      </c>
      <c r="BF1071" s="251" t="str">
        <f ca="1" t="shared" ref="BF1071:BF1134" si="110">IF((E:E-BE:BE)&lt;395,"activo","pasivo")</f>
        <v>activo</v>
      </c>
    </row>
    <row r="1072" spans="1:58">
      <c r="A1072" s="434" t="s">
        <v>2662</v>
      </c>
      <c r="B1072" s="128" t="s">
        <v>2663</v>
      </c>
      <c r="C1072" s="128">
        <v>2366</v>
      </c>
      <c r="D1072" s="483">
        <v>17058</v>
      </c>
      <c r="E1072" s="467">
        <f ca="1" t="shared" si="109"/>
        <v>43990</v>
      </c>
      <c r="F1072" s="440">
        <f ca="1" t="shared" si="107"/>
        <v>26932</v>
      </c>
      <c r="G1072" s="491">
        <f ca="1" t="shared" si="106"/>
        <v>73</v>
      </c>
      <c r="H1072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72" s="498">
        <v>2</v>
      </c>
      <c r="J1072" s="483">
        <v>41198</v>
      </c>
      <c r="K1072" s="128" t="s">
        <v>59</v>
      </c>
      <c r="L1072" s="495" t="s">
        <v>60</v>
      </c>
      <c r="M1072" s="128" t="s">
        <v>228</v>
      </c>
      <c r="N1072" s="128" t="s">
        <v>62</v>
      </c>
      <c r="O1072" s="128" t="s">
        <v>62</v>
      </c>
      <c r="P1072" s="500" t="s">
        <v>63</v>
      </c>
      <c r="Q1072" s="500" t="s">
        <v>63</v>
      </c>
      <c r="R1072" s="128">
        <v>76</v>
      </c>
      <c r="S1072" s="128">
        <v>67</v>
      </c>
      <c r="T1072" s="498" t="s">
        <v>85</v>
      </c>
      <c r="U1072" s="128">
        <v>120</v>
      </c>
      <c r="V1072" s="442" t="str">
        <f>CHOOSE(MATCH(U:U,{0,1,140,150,160,800000000}),"VACIO","140 y -","140-150","150-160","&gt;160","")</f>
        <v>140 y -</v>
      </c>
      <c r="W1072" s="128">
        <v>72</v>
      </c>
      <c r="X1072" s="442" t="str">
        <f>CHOOSE(MATCH(W:W,{0,1,90,120,800000000}),"VACIO","90 y -","90-120","&gt;120","")</f>
        <v>90 y -</v>
      </c>
      <c r="Y1072" s="128" t="s">
        <v>63</v>
      </c>
      <c r="Z1072" s="128" t="s">
        <v>65</v>
      </c>
      <c r="AA1072" s="128" t="s">
        <v>65</v>
      </c>
      <c r="AB1072" s="128" t="s">
        <v>63</v>
      </c>
      <c r="AC1072" s="128" t="s">
        <v>72</v>
      </c>
      <c r="AD1072" s="128" t="s">
        <v>67</v>
      </c>
      <c r="AE1072" s="512"/>
      <c r="AF1072" s="512"/>
      <c r="AG1072" s="512"/>
      <c r="AH1072" s="511" t="s">
        <v>2266</v>
      </c>
      <c r="AI1072" s="510">
        <v>43588</v>
      </c>
      <c r="AJ1072" s="128">
        <v>83</v>
      </c>
      <c r="AK1072" s="483">
        <v>43894</v>
      </c>
      <c r="AL1072" s="128">
        <v>193</v>
      </c>
      <c r="AM1072" s="128">
        <v>118</v>
      </c>
      <c r="AN1072" s="442" t="str">
        <f>CHOOSE(MATCH(AM:AM,{0,1,100,800000000}),"VACIO","100 y -","100 y +","")</f>
        <v>100 y +</v>
      </c>
      <c r="AO1072" s="128">
        <v>44</v>
      </c>
      <c r="AP1072" s="128">
        <v>155</v>
      </c>
      <c r="AQ1072" s="128">
        <v>5.8</v>
      </c>
      <c r="AR1072" s="442" t="str">
        <f>CHOOSE(MATCH(AQ:AQ,{0,1,7,8,9,12,30}),"VACIO","7 y -","7-8","8-9","9-12","12 y +","")</f>
        <v>7 y -</v>
      </c>
      <c r="AS1072" s="128">
        <v>1</v>
      </c>
      <c r="AT1072" s="442" t="str">
        <f>CHOOSE(MATCH(AS:AS,{0,0.1,30,80000000}),"VACIO","30 y -","30 y +")</f>
        <v>30 y -</v>
      </c>
      <c r="AU1072" s="128">
        <v>0.7</v>
      </c>
      <c r="AV1072" s="128"/>
      <c r="AW1072" s="442" t="str">
        <f>CHOOSE(MATCH(AV:AV,{0,0.1,30,80000000}),"VACIO","30 y -","30 y +")</f>
        <v>VACIO</v>
      </c>
      <c r="AX1072" s="128">
        <v>91</v>
      </c>
      <c r="AY1072" s="442" t="str">
        <f ca="1">CHOOSE(MATCH(AX:AX,{0,1,15,30,45,60,80000000}),"VACIO","15 y -","15-29","30-44","45-59","60 y +","")</f>
        <v>60 y +</v>
      </c>
      <c r="AZ1072" s="128" t="s">
        <v>76</v>
      </c>
      <c r="BA1072" s="128"/>
      <c r="BB1072" s="441" t="str">
        <f ca="1" t="shared" si="108"/>
        <v>No Vigente</v>
      </c>
      <c r="BC1072" s="128"/>
      <c r="BD1072" s="483">
        <v>43637</v>
      </c>
      <c r="BE1072" s="483">
        <v>44013</v>
      </c>
      <c r="BF1072" s="251" t="str">
        <f ca="1" t="shared" si="110"/>
        <v>activo</v>
      </c>
    </row>
    <row r="1073" spans="1:58">
      <c r="A1073" s="434" t="s">
        <v>2664</v>
      </c>
      <c r="B1073" s="484" t="s">
        <v>2665</v>
      </c>
      <c r="C1073" s="484">
        <v>1193</v>
      </c>
      <c r="D1073" s="485">
        <v>16984</v>
      </c>
      <c r="E1073" s="467">
        <f ca="1" t="shared" si="109"/>
        <v>43990</v>
      </c>
      <c r="F1073" s="440">
        <f ca="1" t="shared" si="107"/>
        <v>27006</v>
      </c>
      <c r="G1073" s="489">
        <f ca="1" t="shared" si="106"/>
        <v>73</v>
      </c>
      <c r="H1073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73" s="496">
        <v>2</v>
      </c>
      <c r="J1073" s="485">
        <v>41708</v>
      </c>
      <c r="K1073" s="484" t="s">
        <v>59</v>
      </c>
      <c r="L1073" s="497" t="s">
        <v>102</v>
      </c>
      <c r="M1073" s="484"/>
      <c r="N1073" s="484" t="s">
        <v>62</v>
      </c>
      <c r="O1073" s="484" t="s">
        <v>62</v>
      </c>
      <c r="P1073" s="501" t="s">
        <v>63</v>
      </c>
      <c r="Q1073" s="501" t="s">
        <v>63</v>
      </c>
      <c r="R1073" s="484">
        <v>71.5</v>
      </c>
      <c r="S1073" s="484">
        <v>69.5</v>
      </c>
      <c r="T1073" s="496" t="s">
        <v>85</v>
      </c>
      <c r="U1073" s="484">
        <v>134</v>
      </c>
      <c r="V1073" s="442" t="str">
        <f>CHOOSE(MATCH(U:U,{0,1,140,150,160,800000000}),"VACIO","140 y -","140-150","150-160","&gt;160","")</f>
        <v>140 y -</v>
      </c>
      <c r="W1073" s="484">
        <v>80</v>
      </c>
      <c r="X1073" s="442" t="str">
        <f>CHOOSE(MATCH(W:W,{0,1,90,120,800000000}),"VACIO","90 y -","90-120","&gt;120","")</f>
        <v>90 y -</v>
      </c>
      <c r="Y1073" s="484" t="s">
        <v>63</v>
      </c>
      <c r="Z1073" s="484" t="s">
        <v>65</v>
      </c>
      <c r="AA1073" s="484" t="s">
        <v>65</v>
      </c>
      <c r="AB1073" s="484" t="s">
        <v>63</v>
      </c>
      <c r="AC1073" s="484" t="s">
        <v>72</v>
      </c>
      <c r="AD1073" s="484" t="s">
        <v>67</v>
      </c>
      <c r="AE1073" s="508">
        <v>42991</v>
      </c>
      <c r="AF1073" s="509" t="s">
        <v>74</v>
      </c>
      <c r="AG1073" s="509"/>
      <c r="AH1073" s="509" t="s">
        <v>2322</v>
      </c>
      <c r="AI1073" s="508">
        <v>43074</v>
      </c>
      <c r="AJ1073" s="484">
        <v>108</v>
      </c>
      <c r="AK1073" s="485">
        <v>43045</v>
      </c>
      <c r="AL1073" s="484">
        <v>242</v>
      </c>
      <c r="AM1073" s="484">
        <v>153</v>
      </c>
      <c r="AN1073" s="442" t="str">
        <f>CHOOSE(MATCH(AM:AM,{0,1,100,800000000}),"VACIO","100 y -","100 y +","")</f>
        <v>100 y +</v>
      </c>
      <c r="AO1073" s="484">
        <v>49</v>
      </c>
      <c r="AP1073" s="484">
        <v>196</v>
      </c>
      <c r="AQ1073" s="484">
        <v>8.9</v>
      </c>
      <c r="AR1073" s="442" t="str">
        <f>CHOOSE(MATCH(AQ:AQ,{0,1,7,8,9,12,30}),"VACIO","7 y -","7-8","8-9","9-12","12 y +","")</f>
        <v>8-9</v>
      </c>
      <c r="AS1073" s="484"/>
      <c r="AT1073" s="442" t="str">
        <f>CHOOSE(MATCH(AS:AS,{0,0.1,30,80000000}),"VACIO","30 y -","30 y +")</f>
        <v>VACIO</v>
      </c>
      <c r="AU1073" s="484">
        <v>0.8</v>
      </c>
      <c r="AV1073" s="484"/>
      <c r="AW1073" s="442" t="str">
        <f>CHOOSE(MATCH(AV:AV,{0;0.1;30;80000000}),"VACIO","30 y -","30 y +")</f>
        <v>VACIO</v>
      </c>
      <c r="AX1073" s="484">
        <v>74</v>
      </c>
      <c r="AY1073" s="442" t="str">
        <f ca="1">CHOOSE(MATCH(AX:AX,{0;1;15;30;45;60;80000000}),"VACIO","15 y -","15-29","30-44","45-59","60 y +","")</f>
        <v>60 y +</v>
      </c>
      <c r="AZ1073" s="484"/>
      <c r="BA1073" s="485">
        <v>43032</v>
      </c>
      <c r="BB1073" s="489" t="str">
        <f ca="1" t="shared" si="108"/>
        <v>No Vigente</v>
      </c>
      <c r="BC1073" s="484"/>
      <c r="BD1073" s="485">
        <v>43627</v>
      </c>
      <c r="BE1073" s="485">
        <v>43800</v>
      </c>
      <c r="BF1073" s="251" t="str">
        <f ca="1" t="shared" si="110"/>
        <v>activo</v>
      </c>
    </row>
    <row r="1074" spans="1:58">
      <c r="A1074" s="434" t="s">
        <v>2666</v>
      </c>
      <c r="B1074" s="128" t="s">
        <v>2667</v>
      </c>
      <c r="C1074" s="128">
        <v>5556</v>
      </c>
      <c r="D1074" s="483">
        <v>17224</v>
      </c>
      <c r="E1074" s="439">
        <f ca="1" t="shared" si="109"/>
        <v>43990</v>
      </c>
      <c r="F1074" s="440">
        <f ca="1" t="shared" si="107"/>
        <v>26766</v>
      </c>
      <c r="G1074" s="441">
        <f ca="1" t="shared" si="106"/>
        <v>73</v>
      </c>
      <c r="H107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74" s="443">
        <v>2</v>
      </c>
      <c r="J1074" s="483">
        <v>40497</v>
      </c>
      <c r="K1074" s="128" t="s">
        <v>59</v>
      </c>
      <c r="L1074" s="495" t="s">
        <v>102</v>
      </c>
      <c r="M1074" s="128"/>
      <c r="N1074" s="128"/>
      <c r="O1074" s="128"/>
      <c r="P1074" s="500" t="s">
        <v>63</v>
      </c>
      <c r="Q1074" s="500" t="s">
        <v>63</v>
      </c>
      <c r="R1074" s="128">
        <v>65</v>
      </c>
      <c r="S1074" s="128">
        <v>59</v>
      </c>
      <c r="T1074" s="443" t="s">
        <v>76</v>
      </c>
      <c r="U1074" s="128">
        <v>130</v>
      </c>
      <c r="V1074" s="442" t="str">
        <f>CHOOSE(MATCH(U:U,{0,1,140,150,160,800000000}),"VACIO","140 y -","140-150","150-160","&gt;160","")</f>
        <v>140 y -</v>
      </c>
      <c r="W1074" s="128">
        <v>80</v>
      </c>
      <c r="X1074" s="442" t="str">
        <f>CHOOSE(MATCH(W:W,{0,1,90,120,800000000}),"VACIO","90 y -","90-120","&gt;120","")</f>
        <v>90 y -</v>
      </c>
      <c r="Y1074" s="128" t="s">
        <v>63</v>
      </c>
      <c r="Z1074" s="128" t="s">
        <v>65</v>
      </c>
      <c r="AA1074" s="128" t="s">
        <v>65</v>
      </c>
      <c r="AB1074" s="128" t="s">
        <v>65</v>
      </c>
      <c r="AC1074" s="128" t="s">
        <v>66</v>
      </c>
      <c r="AD1074" s="128" t="s">
        <v>73</v>
      </c>
      <c r="AE1074" s="505">
        <v>43804</v>
      </c>
      <c r="AF1074" s="506" t="s">
        <v>74</v>
      </c>
      <c r="AG1074" s="506"/>
      <c r="AH1074" s="506" t="s">
        <v>472</v>
      </c>
      <c r="AI1074" s="505">
        <v>43804</v>
      </c>
      <c r="AJ1074" s="128">
        <v>73</v>
      </c>
      <c r="AK1074" s="483">
        <v>43892</v>
      </c>
      <c r="AL1074" s="128">
        <v>241</v>
      </c>
      <c r="AM1074" s="128">
        <v>144</v>
      </c>
      <c r="AN1074" s="442" t="str">
        <f>CHOOSE(MATCH(AM:AM,{0,1,100,800000000}),"VACIO","100 y -","100 y +","")</f>
        <v>100 y +</v>
      </c>
      <c r="AO1074" s="128">
        <v>61</v>
      </c>
      <c r="AP1074" s="128">
        <v>153</v>
      </c>
      <c r="AQ1074" s="128">
        <v>7.6</v>
      </c>
      <c r="AR1074" s="442" t="str">
        <f>CHOOSE(MATCH(AQ:AQ,{0,1,7,8,9,12,30}),"VACIO","7 y -","7-8","8-9","9-12","12 y +","")</f>
        <v>7-8</v>
      </c>
      <c r="AS1074" s="128">
        <v>2.7</v>
      </c>
      <c r="AT1074" s="442" t="str">
        <f>CHOOSE(MATCH(AS:AS,{0,0.1,30,80000000}),"VACIO","30 y -","30 y +")</f>
        <v>30 y -</v>
      </c>
      <c r="AU1074" s="128">
        <v>0.7</v>
      </c>
      <c r="AV1074" s="128"/>
      <c r="AW1074" s="442" t="s">
        <v>121</v>
      </c>
      <c r="AX1074" s="128">
        <v>85</v>
      </c>
      <c r="AY1074" s="442" t="str">
        <f ca="1">CHOOSE(MATCH(AX:AX,{0,1,15,30,45,60,80000000}),"VACIO","15 y -","15-29","30-44","45-59","60 y +","")</f>
        <v>60 y +</v>
      </c>
      <c r="AZ1074" s="128"/>
      <c r="BA1074" s="483">
        <v>43095</v>
      </c>
      <c r="BB1074" s="441" t="str">
        <f ca="1" t="shared" si="108"/>
        <v>No Vigente</v>
      </c>
      <c r="BC1074" s="128"/>
      <c r="BD1074" s="483">
        <v>43900</v>
      </c>
      <c r="BE1074" s="483">
        <v>44013</v>
      </c>
      <c r="BF1074" s="251" t="str">
        <f ca="1" t="shared" si="110"/>
        <v>activo</v>
      </c>
    </row>
    <row r="1075" spans="1:58">
      <c r="A1075" s="434" t="s">
        <v>2668</v>
      </c>
      <c r="B1075" s="434" t="s">
        <v>2669</v>
      </c>
      <c r="C1075" s="434">
        <v>4906</v>
      </c>
      <c r="D1075" s="482">
        <v>33427</v>
      </c>
      <c r="E1075" s="468">
        <f ca="1" t="shared" si="109"/>
        <v>43990</v>
      </c>
      <c r="F1075" s="440">
        <f ca="1" t="shared" si="107"/>
        <v>10563</v>
      </c>
      <c r="G1075" s="487">
        <f ca="1" t="shared" si="106"/>
        <v>28</v>
      </c>
      <c r="H1075" s="48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075" s="493">
        <v>2</v>
      </c>
      <c r="J1075" s="482">
        <v>43356</v>
      </c>
      <c r="K1075" s="434" t="s">
        <v>101</v>
      </c>
      <c r="L1075" s="494" t="s">
        <v>60</v>
      </c>
      <c r="M1075" s="434"/>
      <c r="N1075" s="434" t="s">
        <v>62</v>
      </c>
      <c r="O1075" s="434" t="s">
        <v>62</v>
      </c>
      <c r="P1075" s="499" t="s">
        <v>63</v>
      </c>
      <c r="Q1075" s="499" t="s">
        <v>63</v>
      </c>
      <c r="R1075" s="434">
        <v>67.5</v>
      </c>
      <c r="S1075" s="434">
        <v>67.5</v>
      </c>
      <c r="T1075" s="493" t="s">
        <v>64</v>
      </c>
      <c r="U1075" s="434">
        <v>138</v>
      </c>
      <c r="V1075" s="442" t="str">
        <f>CHOOSE(MATCH(U:U,{0;1;140;150;160;800000000}),"VACIO","140 y -","140-150","150-160","&gt;160","")</f>
        <v>140 y -</v>
      </c>
      <c r="W1075" s="434">
        <v>90</v>
      </c>
      <c r="X1075" s="442" t="str">
        <f>CHOOSE(MATCH(W:W,{0,1,90,120,800000000}),"VACIO","90 y -","90-120","&gt;120","")</f>
        <v>90-120</v>
      </c>
      <c r="Y1075" s="434" t="s">
        <v>63</v>
      </c>
      <c r="Z1075" s="434" t="s">
        <v>63</v>
      </c>
      <c r="AA1075" s="434" t="s">
        <v>63</v>
      </c>
      <c r="AB1075" s="434" t="s">
        <v>63</v>
      </c>
      <c r="AC1075" s="434" t="s">
        <v>72</v>
      </c>
      <c r="AD1075" s="434" t="s">
        <v>74</v>
      </c>
      <c r="AE1075" s="514"/>
      <c r="AF1075" s="514"/>
      <c r="AG1075" s="514"/>
      <c r="AH1075" s="514"/>
      <c r="AI1075" s="514"/>
      <c r="AJ1075" s="434">
        <v>88</v>
      </c>
      <c r="AK1075" s="482">
        <v>43356</v>
      </c>
      <c r="AL1075" s="434">
        <v>174</v>
      </c>
      <c r="AM1075" s="434">
        <v>106</v>
      </c>
      <c r="AN1075" s="442" t="str">
        <f>CHOOSE(MATCH(AM:AM,{0,1,100,800000000}),"VACIO","100 y -","100 y +","")</f>
        <v>100 y +</v>
      </c>
      <c r="AO1075" s="434">
        <v>52</v>
      </c>
      <c r="AP1075" s="434">
        <v>80</v>
      </c>
      <c r="AQ1075" s="434"/>
      <c r="AR1075" s="442" t="str">
        <f>CHOOSE(MATCH(AQ:AQ,{0,1,7,8,9,12,30}),"VACIO","7 y -","7-8","8-9","9-12","12 y +","")</f>
        <v>VACIO</v>
      </c>
      <c r="AS1075" s="434"/>
      <c r="AT1075" s="442" t="str">
        <f>CHOOSE(MATCH(AS:AS,{0,0.1,30,80000000}),"VACIO","30 y -","30 y +")</f>
        <v>VACIO</v>
      </c>
      <c r="AU1075" s="434">
        <v>1.2</v>
      </c>
      <c r="AV1075" s="434"/>
      <c r="AW1075" s="442" t="str">
        <f>CHOOSE(MATCH(AV:AV,{0,0.1,30,80000000}),"VACIO","30 y -","30 y +")</f>
        <v>VACIO</v>
      </c>
      <c r="AX1075" s="434">
        <v>82</v>
      </c>
      <c r="AY1075" s="442" t="str">
        <f ca="1">CHOOSE(MATCH(AX:AX,{0,1,15,30,45,60,80000000}),"VACIO","15 y -","15-29","30-44","45-59","60 y +","")</f>
        <v>60 y +</v>
      </c>
      <c r="AZ1075" s="434" t="s">
        <v>76</v>
      </c>
      <c r="BA1075" s="434"/>
      <c r="BB1075" s="487" t="str">
        <f ca="1" t="shared" si="108"/>
        <v>No Vigente</v>
      </c>
      <c r="BC1075" s="434"/>
      <c r="BD1075" s="482">
        <v>43356</v>
      </c>
      <c r="BE1075" s="482">
        <v>43447</v>
      </c>
      <c r="BF1075" s="251" t="str">
        <f ca="1" t="shared" si="110"/>
        <v>pasivo</v>
      </c>
    </row>
    <row r="1076" spans="1:58">
      <c r="A1076" s="434" t="s">
        <v>2670</v>
      </c>
      <c r="B1076" s="128" t="s">
        <v>2671</v>
      </c>
      <c r="C1076" s="128">
        <v>1312</v>
      </c>
      <c r="D1076" s="483">
        <v>16599</v>
      </c>
      <c r="E1076" s="439">
        <f ca="1" t="shared" si="109"/>
        <v>43990</v>
      </c>
      <c r="F1076" s="440">
        <f ca="1" t="shared" si="107"/>
        <v>27391</v>
      </c>
      <c r="G1076" s="441">
        <f ca="1" t="shared" si="106"/>
        <v>74</v>
      </c>
      <c r="H1076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076" s="443">
        <v>2</v>
      </c>
      <c r="J1076" s="483">
        <v>40703</v>
      </c>
      <c r="K1076" s="128" t="s">
        <v>59</v>
      </c>
      <c r="L1076" s="495" t="s">
        <v>102</v>
      </c>
      <c r="M1076" s="128"/>
      <c r="N1076" s="128" t="s">
        <v>62</v>
      </c>
      <c r="O1076" s="128" t="s">
        <v>62</v>
      </c>
      <c r="P1076" s="500" t="s">
        <v>63</v>
      </c>
      <c r="Q1076" s="500" t="s">
        <v>63</v>
      </c>
      <c r="R1076" s="128">
        <v>59</v>
      </c>
      <c r="S1076" s="128">
        <v>93</v>
      </c>
      <c r="T1076" s="443" t="s">
        <v>64</v>
      </c>
      <c r="U1076" s="128">
        <v>140</v>
      </c>
      <c r="V1076" s="442" t="str">
        <f>CHOOSE(MATCH(U:U,{0,1,140,150,160,800000000}),"VACIO","140 y -","140-150","150-160","&gt;160","")</f>
        <v>140-150</v>
      </c>
      <c r="W1076" s="128">
        <v>90</v>
      </c>
      <c r="X1076" s="442" t="str">
        <f>CHOOSE(MATCH(W:W,{0,1,90,120,800000000}),"VACIO","90 y -","90-120","&gt;120","")</f>
        <v>90-120</v>
      </c>
      <c r="Y1076" s="128" t="s">
        <v>65</v>
      </c>
      <c r="Z1076" s="128" t="s">
        <v>63</v>
      </c>
      <c r="AA1076" s="128" t="s">
        <v>63</v>
      </c>
      <c r="AB1076" s="128" t="s">
        <v>63</v>
      </c>
      <c r="AC1076" s="128" t="s">
        <v>72</v>
      </c>
      <c r="AD1076" s="128" t="s">
        <v>73</v>
      </c>
      <c r="AE1076" s="515">
        <v>43803</v>
      </c>
      <c r="AF1076" s="506" t="s">
        <v>73</v>
      </c>
      <c r="AG1076" s="506"/>
      <c r="AH1076" s="506" t="s">
        <v>1341</v>
      </c>
      <c r="AI1076" s="505">
        <v>43861</v>
      </c>
      <c r="AJ1076" s="128">
        <v>115</v>
      </c>
      <c r="AK1076" s="483">
        <v>43518</v>
      </c>
      <c r="AL1076" s="128">
        <v>179</v>
      </c>
      <c r="AM1076" s="128">
        <v>12</v>
      </c>
      <c r="AN1076" s="442" t="str">
        <f>CHOOSE(MATCH(AM:AM,{0,1,100,800000000}),"VACIO","100 y -","100 y +","")</f>
        <v>100 y -</v>
      </c>
      <c r="AO1076" s="128">
        <v>35</v>
      </c>
      <c r="AP1076" s="128">
        <v>113</v>
      </c>
      <c r="AQ1076" s="128">
        <v>7.8</v>
      </c>
      <c r="AR1076" s="442" t="str">
        <f>CHOOSE(MATCH(AQ:AQ,{0,1,7,8,9,12,30}),"VACIO","7 y -","7-8","8-9","9-12","12 y +","")</f>
        <v>7-8</v>
      </c>
      <c r="AS1076" s="128">
        <v>500</v>
      </c>
      <c r="AT1076" s="442" t="str">
        <f>CHOOSE(MATCH(AS:AS,{0,0.1,30,80000000}),"VACIO","30 y -","30 y +")</f>
        <v>30 y +</v>
      </c>
      <c r="AU1076" s="128">
        <v>1.2</v>
      </c>
      <c r="AV1076" s="128"/>
      <c r="AW1076" s="442" t="str">
        <f>CHOOSE(MATCH(AV:AV,{0,0.1,30,80000000}),"VACIO","30 y -","30 y +")</f>
        <v>VACIO</v>
      </c>
      <c r="AX1076" s="128">
        <v>44</v>
      </c>
      <c r="AY1076" s="442" t="str">
        <f ca="1">CHOOSE(MATCH(AX:AX,{0,1,15,30,45,60,80000000}),"VACIO","15 y -","15-29","30-44","45-59","60 y +","")</f>
        <v>30-44</v>
      </c>
      <c r="AZ1076" s="128"/>
      <c r="BA1076" s="483">
        <v>43067</v>
      </c>
      <c r="BB1076" s="441" t="str">
        <f ca="1" t="shared" si="108"/>
        <v>No Vigente</v>
      </c>
      <c r="BC1076" s="128" t="s">
        <v>77</v>
      </c>
      <c r="BD1076" s="483">
        <v>43811</v>
      </c>
      <c r="BE1076" s="483">
        <v>43952</v>
      </c>
      <c r="BF1076" s="251" t="str">
        <f ca="1" t="shared" si="110"/>
        <v>activo</v>
      </c>
    </row>
    <row r="1077" spans="1:58">
      <c r="A1077" s="434" t="s">
        <v>2672</v>
      </c>
      <c r="B1077" s="128" t="s">
        <v>2673</v>
      </c>
      <c r="C1077" s="128">
        <v>5540</v>
      </c>
      <c r="D1077" s="483">
        <v>21021</v>
      </c>
      <c r="E1077" s="439">
        <f ca="1" t="shared" si="109"/>
        <v>43990</v>
      </c>
      <c r="F1077" s="440">
        <f ca="1" t="shared" si="107"/>
        <v>22969</v>
      </c>
      <c r="G1077" s="441">
        <f ca="1" t="shared" si="106"/>
        <v>62</v>
      </c>
      <c r="H107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77" s="443">
        <v>2</v>
      </c>
      <c r="J1077" s="483">
        <v>42949</v>
      </c>
      <c r="K1077" s="128" t="s">
        <v>59</v>
      </c>
      <c r="L1077" s="495" t="s">
        <v>60</v>
      </c>
      <c r="M1077" s="128"/>
      <c r="N1077" s="128" t="s">
        <v>62</v>
      </c>
      <c r="O1077" s="128" t="s">
        <v>62</v>
      </c>
      <c r="P1077" s="500" t="s">
        <v>63</v>
      </c>
      <c r="Q1077" s="500" t="s">
        <v>63</v>
      </c>
      <c r="R1077" s="128">
        <v>87</v>
      </c>
      <c r="S1077" s="128">
        <v>85</v>
      </c>
      <c r="T1077" s="443" t="s">
        <v>64</v>
      </c>
      <c r="U1077" s="128">
        <v>130</v>
      </c>
      <c r="V1077" s="442" t="str">
        <f>CHOOSE(MATCH(U:U,{0,1,140,150,160,800000000}),"VACIO","140 y -","140-150","150-160","&gt;160","")</f>
        <v>140 y -</v>
      </c>
      <c r="W1077" s="128">
        <v>90</v>
      </c>
      <c r="X1077" s="442" t="str">
        <f>CHOOSE(MATCH(W:W,{0,1,90,120,800000000}),"VACIO","90 y -","90-120","&gt;120","")</f>
        <v>90-120</v>
      </c>
      <c r="Y1077" s="128" t="s">
        <v>63</v>
      </c>
      <c r="Z1077" s="128" t="s">
        <v>63</v>
      </c>
      <c r="AA1077" s="128" t="s">
        <v>65</v>
      </c>
      <c r="AB1077" s="128" t="s">
        <v>65</v>
      </c>
      <c r="AC1077" s="128" t="s">
        <v>66</v>
      </c>
      <c r="AD1077" s="128" t="s">
        <v>67</v>
      </c>
      <c r="AE1077" s="513"/>
      <c r="AF1077" s="513"/>
      <c r="AG1077" s="513"/>
      <c r="AH1077" s="513"/>
      <c r="AI1077" s="513"/>
      <c r="AJ1077" s="128">
        <v>105</v>
      </c>
      <c r="AK1077" s="483">
        <v>43440</v>
      </c>
      <c r="AL1077" s="128">
        <v>167</v>
      </c>
      <c r="AM1077" s="128">
        <v>83</v>
      </c>
      <c r="AN1077" s="442" t="str">
        <f>CHOOSE(MATCH(AM:AM,{0,1,100,800000000}),"VACIO","100 y -","100 y +","")</f>
        <v>100 y -</v>
      </c>
      <c r="AO1077" s="128">
        <v>60</v>
      </c>
      <c r="AP1077" s="128">
        <v>116</v>
      </c>
      <c r="AQ1077" s="128"/>
      <c r="AR1077" s="442" t="str">
        <f>CHOOSE(MATCH(AQ:AQ,{0,1,7,8,9,12,30}),"VACIO","7 y -","7-8","8-9","9-12","12 y +","")</f>
        <v>VACIO</v>
      </c>
      <c r="AS1077" s="128"/>
      <c r="AT1077" s="442" t="str">
        <f>CHOOSE(MATCH(AS:AS,{0,0.1,30,80000000}),"VACIO","30 y -","30 y +")</f>
        <v>VACIO</v>
      </c>
      <c r="AU1077" s="128">
        <v>0.7</v>
      </c>
      <c r="AV1077" s="128"/>
      <c r="AW1077" s="442" t="str">
        <f>CHOOSE(MATCH(AV:AV,{0,0.1,30,80000000}),"VACIO","30 y -","30 y +")</f>
        <v>VACIO</v>
      </c>
      <c r="AX1077" s="128">
        <v>93</v>
      </c>
      <c r="AY1077" s="442" t="str">
        <f ca="1">CHOOSE(MATCH(AX:AX,{0,1,15,30,45,60,80000000}),"VACIO","15 y -","15-29","30-44","45-59","60 y +","")</f>
        <v>60 y +</v>
      </c>
      <c r="AZ1077" s="128" t="s">
        <v>76</v>
      </c>
      <c r="BA1077" s="128"/>
      <c r="BB1077" s="441" t="str">
        <f ca="1" t="shared" si="108"/>
        <v>No Vigente</v>
      </c>
      <c r="BC1077" s="128"/>
      <c r="BD1077" s="483">
        <v>43500</v>
      </c>
      <c r="BE1077" s="483">
        <v>43865</v>
      </c>
      <c r="BF1077" s="251" t="str">
        <f ca="1" t="shared" si="110"/>
        <v>activo</v>
      </c>
    </row>
    <row r="1078" spans="1:58">
      <c r="A1078" s="434" t="s">
        <v>2674</v>
      </c>
      <c r="B1078" s="128" t="s">
        <v>2675</v>
      </c>
      <c r="C1078" s="128">
        <v>1048</v>
      </c>
      <c r="D1078" s="483">
        <v>22487</v>
      </c>
      <c r="E1078" s="467">
        <f ca="1" t="shared" si="109"/>
        <v>43990</v>
      </c>
      <c r="F1078" s="440">
        <f ca="1" t="shared" si="107"/>
        <v>21503</v>
      </c>
      <c r="G1078" s="491">
        <f ca="1" t="shared" ref="G1078:G1141" si="111">IF(MONTH(E:E)=MONTH(D1078),IF(DAY(E:E)&lt;DAY(D1078),YEAR(E:E)-YEAR(D1078)-1,YEAR(E:E)-YEAR(D1078)),IF(MONTH(E:E)&gt;MONTH(D1078),YEAR(E:E)-YEAR(D1078),YEAR(E:E)-YEAR(D1078)-1))</f>
        <v>58</v>
      </c>
      <c r="H1078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78" s="498">
        <v>2</v>
      </c>
      <c r="J1078" s="483">
        <v>43598</v>
      </c>
      <c r="K1078" s="128" t="s">
        <v>59</v>
      </c>
      <c r="L1078" s="495" t="s">
        <v>70</v>
      </c>
      <c r="M1078" s="128"/>
      <c r="N1078" s="128" t="s">
        <v>62</v>
      </c>
      <c r="O1078" s="128" t="s">
        <v>62</v>
      </c>
      <c r="P1078" s="500" t="s">
        <v>63</v>
      </c>
      <c r="Q1078" s="500" t="s">
        <v>63</v>
      </c>
      <c r="R1078" s="128">
        <v>80</v>
      </c>
      <c r="S1078" s="128">
        <v>78</v>
      </c>
      <c r="T1078" s="498" t="s">
        <v>64</v>
      </c>
      <c r="U1078" s="128">
        <v>132</v>
      </c>
      <c r="V1078" s="442" t="str">
        <f>CHOOSE(MATCH(U:U,{0,1,140,150,160,800000000}),"VACIO","140 y -","140-150","150-160","&gt;160","")</f>
        <v>140 y -</v>
      </c>
      <c r="W1078" s="128">
        <v>82</v>
      </c>
      <c r="X1078" s="442" t="str">
        <f>CHOOSE(MATCH(W:W,{0,1,90,120,800000000}),"VACIO","90 y -","90-120","&gt;120","")</f>
        <v>90 y -</v>
      </c>
      <c r="Y1078" s="128" t="s">
        <v>63</v>
      </c>
      <c r="Z1078" s="128" t="s">
        <v>63</v>
      </c>
      <c r="AA1078" s="128" t="s">
        <v>63</v>
      </c>
      <c r="AB1078" s="128" t="s">
        <v>63</v>
      </c>
      <c r="AC1078" s="128" t="s">
        <v>72</v>
      </c>
      <c r="AD1078" s="128" t="s">
        <v>73</v>
      </c>
      <c r="AE1078" s="510">
        <v>43829</v>
      </c>
      <c r="AF1078" s="512" t="s">
        <v>74</v>
      </c>
      <c r="AG1078" s="512"/>
      <c r="AH1078" s="512"/>
      <c r="AI1078" s="512"/>
      <c r="AJ1078" s="128">
        <v>96</v>
      </c>
      <c r="AK1078" s="483">
        <v>43829</v>
      </c>
      <c r="AL1078" s="128">
        <v>177</v>
      </c>
      <c r="AM1078" s="128">
        <v>89</v>
      </c>
      <c r="AN1078" s="442" t="str">
        <f>CHOOSE(MATCH(AM:AM,{0,1,100,800000000}),"VACIO","100 y -","100 y +","")</f>
        <v>100 y -</v>
      </c>
      <c r="AO1078" s="128">
        <v>39</v>
      </c>
      <c r="AP1078" s="128">
        <v>245</v>
      </c>
      <c r="AQ1078" s="128"/>
      <c r="AR1078" s="442" t="str">
        <f>CHOOSE(MATCH(AQ:AQ,{0,1,7,8,9,12,30}),"VACIO","7 y -","7-8","8-9","9-12","12 y +","")</f>
        <v>VACIO</v>
      </c>
      <c r="AS1078" s="128">
        <v>5</v>
      </c>
      <c r="AT1078" s="442" t="s">
        <v>184</v>
      </c>
      <c r="AU1078" s="128">
        <v>0.8</v>
      </c>
      <c r="AV1078" s="128">
        <v>6.35</v>
      </c>
      <c r="AW1078" s="442" t="str">
        <f>CHOOSE(MATCH(AV:AV,{0,0.1,30,80000000}),"VACIO","30 y -","30 y +")</f>
        <v>30 y -</v>
      </c>
      <c r="AX1078" s="128">
        <v>81</v>
      </c>
      <c r="AY1078" s="442" t="str">
        <f ca="1">CHOOSE(MATCH(AX:AX,{0,1,15,30,45,60,80000000}),"VACIO","15 y -","15-29","30-44","45-59","60 y +","")</f>
        <v>60 y +</v>
      </c>
      <c r="AZ1078" s="128"/>
      <c r="BA1078" s="128"/>
      <c r="BB1078" s="441" t="str">
        <f ca="1" t="shared" si="108"/>
        <v>No Vigente</v>
      </c>
      <c r="BC1078" s="128"/>
      <c r="BD1078" s="483">
        <v>43829</v>
      </c>
      <c r="BE1078" s="483">
        <v>43922</v>
      </c>
      <c r="BF1078" s="251" t="str">
        <f ca="1" t="shared" si="110"/>
        <v>activo</v>
      </c>
    </row>
    <row r="1079" spans="1:58">
      <c r="A1079" s="434" t="s">
        <v>2676</v>
      </c>
      <c r="B1079" s="484" t="s">
        <v>2677</v>
      </c>
      <c r="C1079" s="484">
        <v>1661</v>
      </c>
      <c r="D1079" s="485">
        <v>21554</v>
      </c>
      <c r="E1079" s="439">
        <f ca="1" t="shared" si="109"/>
        <v>43990</v>
      </c>
      <c r="F1079" s="440">
        <f ca="1" t="shared" si="107"/>
        <v>22436</v>
      </c>
      <c r="G1079" s="489">
        <f ca="1" t="shared" si="111"/>
        <v>61</v>
      </c>
      <c r="H1079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79" s="496">
        <v>2</v>
      </c>
      <c r="J1079" s="485">
        <v>35508</v>
      </c>
      <c r="K1079" s="484" t="s">
        <v>59</v>
      </c>
      <c r="L1079" s="497" t="s">
        <v>60</v>
      </c>
      <c r="M1079" s="484" t="s">
        <v>1853</v>
      </c>
      <c r="N1079" s="484" t="s">
        <v>62</v>
      </c>
      <c r="O1079" s="484" t="s">
        <v>62</v>
      </c>
      <c r="P1079" s="501" t="s">
        <v>63</v>
      </c>
      <c r="Q1079" s="501" t="s">
        <v>63</v>
      </c>
      <c r="R1079" s="484">
        <v>77.5</v>
      </c>
      <c r="S1079" s="484">
        <v>88.5</v>
      </c>
      <c r="T1079" s="496" t="s">
        <v>64</v>
      </c>
      <c r="U1079" s="484">
        <v>120</v>
      </c>
      <c r="V1079" s="442" t="str">
        <f>CHOOSE(MATCH(U:U,{0,1,140,150,160,800000000}),"VACIO","140 y -","140-150","150-160","&gt;160","")</f>
        <v>140 y -</v>
      </c>
      <c r="W1079" s="484">
        <v>80</v>
      </c>
      <c r="X1079" s="442" t="str">
        <f>CHOOSE(MATCH(W:W,{0,1,90,120,800000000}),"VACIO","90 y -","90-120","&gt;120","")</f>
        <v>90 y -</v>
      </c>
      <c r="Y1079" s="484" t="s">
        <v>63</v>
      </c>
      <c r="Z1079" s="484" t="s">
        <v>65</v>
      </c>
      <c r="AA1079" s="484" t="s">
        <v>63</v>
      </c>
      <c r="AB1079" s="484" t="s">
        <v>63</v>
      </c>
      <c r="AC1079" s="484" t="s">
        <v>72</v>
      </c>
      <c r="AD1079" s="484" t="s">
        <v>74</v>
      </c>
      <c r="AE1079" s="507"/>
      <c r="AF1079" s="507"/>
      <c r="AG1079" s="507"/>
      <c r="AH1079" s="507"/>
      <c r="AI1079" s="507"/>
      <c r="AJ1079" s="484">
        <v>105</v>
      </c>
      <c r="AK1079" s="485">
        <v>43514</v>
      </c>
      <c r="AL1079" s="484">
        <v>214</v>
      </c>
      <c r="AM1079" s="484">
        <v>139</v>
      </c>
      <c r="AN1079" s="442" t="str">
        <f>CHOOSE(MATCH(AM:AM,{0,1,100,800000000}),"VACIO","100 y -","100 y +","")</f>
        <v>100 y +</v>
      </c>
      <c r="AO1079" s="484">
        <v>54</v>
      </c>
      <c r="AP1079" s="484">
        <v>102</v>
      </c>
      <c r="AQ1079" s="484"/>
      <c r="AR1079" s="442" t="str">
        <f>CHOOSE(MATCH(AQ:AQ,{0,1,7,8,9,12,30}),"VACIO","7 y -","7-8","8-9","9-12","12 y +","")</f>
        <v>VACIO</v>
      </c>
      <c r="AS1079" s="484">
        <v>1</v>
      </c>
      <c r="AT1079" s="442" t="str">
        <f>CHOOSE(MATCH(AS:AS,{0,0.1,30,80000000}),"VACIO","30 y -","30 y +")</f>
        <v>30 y -</v>
      </c>
      <c r="AU1079" s="484">
        <v>0.7</v>
      </c>
      <c r="AV1079" s="484">
        <v>105</v>
      </c>
      <c r="AW1079" s="442" t="str">
        <f>CHOOSE(MATCH(AV:AV,{0,0.1,30,80000000}),"VACIO","30 y -","30 y +")</f>
        <v>30 y +</v>
      </c>
      <c r="AX1079" s="484">
        <v>94</v>
      </c>
      <c r="AY1079" s="442" t="str">
        <f ca="1">CHOOSE(MATCH(AX:AX,{0,1,15,30,45,60,80000000}),"VACIO","15 y -","15-29","30-44","45-59","60 y +","")</f>
        <v>60 y +</v>
      </c>
      <c r="AZ1079" s="484"/>
      <c r="BA1079" s="484"/>
      <c r="BB1079" s="489" t="str">
        <f ca="1" t="shared" si="108"/>
        <v>No Vigente</v>
      </c>
      <c r="BC1079" s="484"/>
      <c r="BD1079" s="485">
        <v>43514</v>
      </c>
      <c r="BE1079" s="485">
        <v>43709</v>
      </c>
      <c r="BF1079" s="251" t="str">
        <f ca="1" t="shared" si="110"/>
        <v>activo</v>
      </c>
    </row>
    <row r="1080" spans="1:58">
      <c r="A1080" s="434" t="s">
        <v>2678</v>
      </c>
      <c r="B1080" s="128" t="s">
        <v>2679</v>
      </c>
      <c r="C1080" s="128">
        <v>6959</v>
      </c>
      <c r="D1080" s="483">
        <v>18795</v>
      </c>
      <c r="E1080" s="439">
        <f ca="1" t="shared" si="109"/>
        <v>43990</v>
      </c>
      <c r="F1080" s="440">
        <f ca="1" t="shared" si="107"/>
        <v>25195</v>
      </c>
      <c r="G1080" s="441">
        <f ca="1" t="shared" si="111"/>
        <v>68</v>
      </c>
      <c r="H108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80" s="443">
        <v>2</v>
      </c>
      <c r="J1080" s="483">
        <v>43286</v>
      </c>
      <c r="K1080" s="128" t="s">
        <v>59</v>
      </c>
      <c r="L1080" s="495" t="s">
        <v>70</v>
      </c>
      <c r="M1080" s="128"/>
      <c r="N1080" s="128" t="s">
        <v>62</v>
      </c>
      <c r="O1080" s="128" t="s">
        <v>62</v>
      </c>
      <c r="P1080" s="500" t="s">
        <v>63</v>
      </c>
      <c r="Q1080" s="500" t="s">
        <v>63</v>
      </c>
      <c r="R1080" s="128">
        <v>55.5</v>
      </c>
      <c r="S1080" s="128">
        <v>56.5</v>
      </c>
      <c r="T1080" s="443" t="s">
        <v>71</v>
      </c>
      <c r="U1080" s="128">
        <v>110</v>
      </c>
      <c r="V1080" s="442" t="str">
        <f>CHOOSE(MATCH(U:U,{0;1;140;150;160;800000000}),"VACIO","140 y -","140-150","150-160","&gt;160","")</f>
        <v>140 y -</v>
      </c>
      <c r="W1080" s="128">
        <v>70</v>
      </c>
      <c r="X1080" s="442" t="str">
        <f>CHOOSE(MATCH(W:W,{0,1,90,120,800000000}),"VACIO","90 y -","90-120","&gt;120","")</f>
        <v>90 y -</v>
      </c>
      <c r="Y1080" s="128" t="s">
        <v>63</v>
      </c>
      <c r="Z1080" s="128" t="s">
        <v>63</v>
      </c>
      <c r="AA1080" s="128" t="s">
        <v>63</v>
      </c>
      <c r="AB1080" s="128" t="s">
        <v>63</v>
      </c>
      <c r="AC1080" s="128" t="s">
        <v>72</v>
      </c>
      <c r="AD1080" s="128" t="s">
        <v>73</v>
      </c>
      <c r="AE1080" s="505">
        <v>43614</v>
      </c>
      <c r="AF1080" s="506" t="s">
        <v>74</v>
      </c>
      <c r="AG1080" s="506"/>
      <c r="AH1080" s="506" t="s">
        <v>2680</v>
      </c>
      <c r="AI1080" s="505">
        <v>43489</v>
      </c>
      <c r="AJ1080" s="128">
        <v>119</v>
      </c>
      <c r="AK1080" s="483">
        <v>43614</v>
      </c>
      <c r="AL1080" s="128">
        <v>219</v>
      </c>
      <c r="AM1080" s="128">
        <v>110</v>
      </c>
      <c r="AN1080" s="442" t="str">
        <f>CHOOSE(MATCH(AM:AM,{0,1,100,800000000}),"VACIO","100 y -","100 y +","")</f>
        <v>100 y +</v>
      </c>
      <c r="AO1080" s="128">
        <v>35</v>
      </c>
      <c r="AP1080" s="128">
        <v>220</v>
      </c>
      <c r="AQ1080" s="128">
        <v>6.4</v>
      </c>
      <c r="AR1080" s="442" t="str">
        <f>CHOOSE(MATCH(AQ:AQ,{0,1,7,8,9,12,30}),"VACIO","7 y -","7-8","8-9","9-12","12 y +","")</f>
        <v>7 y -</v>
      </c>
      <c r="AS1080" s="128">
        <v>7</v>
      </c>
      <c r="AT1080" s="442" t="str">
        <f>CHOOSE(MATCH(AS:AS,{0,0.1,30,80000000}),"VACIO","30 y -","30 y +")</f>
        <v>30 y -</v>
      </c>
      <c r="AU1080" s="128">
        <v>0.9</v>
      </c>
      <c r="AV1080" s="128">
        <v>60</v>
      </c>
      <c r="AW1080" s="442" t="str">
        <f>CHOOSE(MATCH(AV:AV,{0,0.1,30,80000000}),"VACIO","30 y -","30 y +")</f>
        <v>30 y +</v>
      </c>
      <c r="AX1080" s="128">
        <v>66</v>
      </c>
      <c r="AY1080" s="442" t="str">
        <f ca="1">CHOOSE(MATCH(AX:AX,{0;1;15;30;45;60;80000000}),"VACIO","15 y -","15-29","30-44","45-59","60 y +","")</f>
        <v>60 y +</v>
      </c>
      <c r="AZ1080" s="128"/>
      <c r="BA1080" s="128"/>
      <c r="BB1080" s="441" t="str">
        <f ca="1" t="shared" si="108"/>
        <v>No Vigente</v>
      </c>
      <c r="BC1080" s="128"/>
      <c r="BD1080" s="483">
        <v>43852</v>
      </c>
      <c r="BE1080" s="483">
        <v>43891</v>
      </c>
      <c r="BF1080" s="251" t="str">
        <f ca="1" t="shared" si="110"/>
        <v>activo</v>
      </c>
    </row>
    <row r="1081" spans="1:58">
      <c r="A1081" s="434" t="s">
        <v>2681</v>
      </c>
      <c r="B1081" s="128" t="s">
        <v>2682</v>
      </c>
      <c r="C1081" s="128">
        <v>5350</v>
      </c>
      <c r="D1081" s="483">
        <v>15415</v>
      </c>
      <c r="E1081" s="439">
        <f ca="1" t="shared" si="109"/>
        <v>43990</v>
      </c>
      <c r="F1081" s="440">
        <f ca="1" t="shared" si="107"/>
        <v>28575</v>
      </c>
      <c r="G1081" s="441">
        <f ca="1" t="shared" si="111"/>
        <v>78</v>
      </c>
      <c r="H1081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81" s="443">
        <v>2</v>
      </c>
      <c r="J1081" s="483">
        <v>40364</v>
      </c>
      <c r="K1081" s="128" t="s">
        <v>59</v>
      </c>
      <c r="L1081" s="495" t="s">
        <v>102</v>
      </c>
      <c r="M1081" s="128" t="s">
        <v>1479</v>
      </c>
      <c r="N1081" s="128" t="s">
        <v>62</v>
      </c>
      <c r="O1081" s="128" t="s">
        <v>62</v>
      </c>
      <c r="P1081" s="500" t="s">
        <v>63</v>
      </c>
      <c r="Q1081" s="500" t="s">
        <v>63</v>
      </c>
      <c r="R1081" s="128">
        <v>65.5</v>
      </c>
      <c r="S1081" s="128">
        <v>70</v>
      </c>
      <c r="T1081" s="443" t="s">
        <v>64</v>
      </c>
      <c r="U1081" s="128">
        <v>138</v>
      </c>
      <c r="V1081" s="442" t="str">
        <f>CHOOSE(MATCH(U:U,{0,1,140,150,160,800000000}),"VACIO","140 y -","140-150","150-160","&gt;160","")</f>
        <v>140 y -</v>
      </c>
      <c r="W1081" s="128">
        <v>92</v>
      </c>
      <c r="X1081" s="442" t="str">
        <f>CHOOSE(MATCH(W:W,{0,1,90,120,800000000}),"VACIO","90 y -","90-120","&gt;120","")</f>
        <v>90-120</v>
      </c>
      <c r="Y1081" s="128" t="s">
        <v>63</v>
      </c>
      <c r="Z1081" s="128" t="s">
        <v>65</v>
      </c>
      <c r="AA1081" s="128" t="s">
        <v>63</v>
      </c>
      <c r="AB1081" s="128" t="s">
        <v>63</v>
      </c>
      <c r="AC1081" s="128" t="s">
        <v>72</v>
      </c>
      <c r="AD1081" s="128" t="s">
        <v>73</v>
      </c>
      <c r="AE1081" s="505">
        <v>43311</v>
      </c>
      <c r="AF1081" s="506" t="s">
        <v>333</v>
      </c>
      <c r="AG1081" s="506"/>
      <c r="AH1081" s="506" t="s">
        <v>2389</v>
      </c>
      <c r="AI1081" s="505">
        <v>43185</v>
      </c>
      <c r="AJ1081" s="128">
        <v>183</v>
      </c>
      <c r="AK1081" s="483">
        <v>43641</v>
      </c>
      <c r="AL1081" s="128">
        <v>221</v>
      </c>
      <c r="AM1081" s="128">
        <v>145</v>
      </c>
      <c r="AN1081" s="442" t="str">
        <f>CHOOSE(MATCH(AM:AM,{0,1,100,800000000}),"VACIO","100 y -","100 y +","")</f>
        <v>100 y +</v>
      </c>
      <c r="AO1081" s="128">
        <v>52</v>
      </c>
      <c r="AP1081" s="128">
        <v>122</v>
      </c>
      <c r="AQ1081" s="128"/>
      <c r="AR1081" s="442" t="str">
        <f>CHOOSE(MATCH(AQ:AQ,{0,1,7,8,9,12,30}),"VACIO","7 y -","7-8","8-9","9-12","12 y +","")</f>
        <v>VACIO</v>
      </c>
      <c r="AS1081" s="128"/>
      <c r="AT1081" s="442" t="str">
        <f>CHOOSE(MATCH(AS:AS,{0,0.1,30,80000000}),"VACIO","30 y -","30 y +")</f>
        <v>VACIO</v>
      </c>
      <c r="AU1081" s="128">
        <v>0.9</v>
      </c>
      <c r="AV1081" s="128"/>
      <c r="AW1081" s="442" t="str">
        <f>CHOOSE(MATCH(AV:AV,{0,0.1,30,80000000}),"VACIO","30 y -","30 y +")</f>
        <v>VACIO</v>
      </c>
      <c r="AX1081" s="128"/>
      <c r="AY1081" s="442" t="str">
        <f ca="1">CHOOSE(MATCH(AX:AX,{0,1,15,30,45,60,80000000}),"VACIO","15 y -","15-29","30-44","45-59","60 y +","")</f>
        <v>VACIO</v>
      </c>
      <c r="AZ1081" s="128"/>
      <c r="BA1081" s="128"/>
      <c r="BB1081" s="441" t="str">
        <f ca="1" t="shared" si="108"/>
        <v>No Vigente</v>
      </c>
      <c r="BC1081" s="128"/>
      <c r="BD1081" s="483">
        <v>43641</v>
      </c>
      <c r="BE1081" s="483">
        <v>43862</v>
      </c>
      <c r="BF1081" s="251" t="str">
        <f ca="1" t="shared" si="110"/>
        <v>activo</v>
      </c>
    </row>
    <row r="1082" spans="1:58">
      <c r="A1082" s="434" t="s">
        <v>2683</v>
      </c>
      <c r="B1082" s="484" t="s">
        <v>2684</v>
      </c>
      <c r="C1082" s="484">
        <v>1533</v>
      </c>
      <c r="D1082" s="485">
        <v>23415</v>
      </c>
      <c r="E1082" s="467">
        <f ca="1" t="shared" si="109"/>
        <v>43990</v>
      </c>
      <c r="F1082" s="440">
        <f ca="1" t="shared" si="107"/>
        <v>20575</v>
      </c>
      <c r="G1082" s="489">
        <f ca="1" t="shared" si="111"/>
        <v>56</v>
      </c>
      <c r="H1082" s="490" t="s">
        <v>2685</v>
      </c>
      <c r="I1082" s="496">
        <v>2</v>
      </c>
      <c r="J1082" s="485">
        <v>42431</v>
      </c>
      <c r="K1082" s="484" t="s">
        <v>59</v>
      </c>
      <c r="L1082" s="497" t="s">
        <v>102</v>
      </c>
      <c r="M1082" s="484"/>
      <c r="N1082" s="484" t="s">
        <v>62</v>
      </c>
      <c r="O1082" s="484" t="s">
        <v>62</v>
      </c>
      <c r="P1082" s="501" t="s">
        <v>63</v>
      </c>
      <c r="Q1082" s="501" t="s">
        <v>63</v>
      </c>
      <c r="R1082" s="484">
        <v>74.5</v>
      </c>
      <c r="S1082" s="484">
        <v>70.5</v>
      </c>
      <c r="T1082" s="496" t="s">
        <v>64</v>
      </c>
      <c r="U1082" s="484">
        <v>142</v>
      </c>
      <c r="V1082" s="442" t="str">
        <f>CHOOSE(MATCH(U:U,{0,1,140,150,160,800000000}),"VACIO","140 y -","140-150","150-160","&gt;160","")</f>
        <v>140-150</v>
      </c>
      <c r="W1082" s="484">
        <v>100</v>
      </c>
      <c r="X1082" s="442" t="str">
        <f>CHOOSE(MATCH(W:W,{0;1;90;120;800000000}),"VACIO","90 y -","90-120","&gt;120","")</f>
        <v>90-120</v>
      </c>
      <c r="Y1082" s="484" t="s">
        <v>65</v>
      </c>
      <c r="Z1082" s="484" t="s">
        <v>65</v>
      </c>
      <c r="AA1082" s="484" t="s">
        <v>63</v>
      </c>
      <c r="AB1082" s="484" t="s">
        <v>65</v>
      </c>
      <c r="AC1082" s="484" t="s">
        <v>72</v>
      </c>
      <c r="AD1082" s="484" t="s">
        <v>73</v>
      </c>
      <c r="AE1082" s="508">
        <v>43300</v>
      </c>
      <c r="AF1082" s="507" t="s">
        <v>333</v>
      </c>
      <c r="AG1082" s="507"/>
      <c r="AH1082" s="507"/>
      <c r="AI1082" s="507"/>
      <c r="AJ1082" s="484">
        <v>358</v>
      </c>
      <c r="AK1082" s="485">
        <v>43331</v>
      </c>
      <c r="AL1082" s="484">
        <v>171</v>
      </c>
      <c r="AM1082" s="484"/>
      <c r="AN1082" s="442" t="str">
        <f>CHOOSE(MATCH(AM:AM,{0,1,100,800000000}),"VACIO","100 y -","100 y +","")</f>
        <v>VACIO</v>
      </c>
      <c r="AO1082" s="484"/>
      <c r="AP1082" s="484"/>
      <c r="AQ1082" s="484"/>
      <c r="AR1082" s="442" t="str">
        <f>CHOOSE(MATCH(AQ:AQ,{0,1,7,8,9,12,30}),"VACIO","7 y -","7-8","8-9","9-12","12 y +","")</f>
        <v>VACIO</v>
      </c>
      <c r="AS1082" s="484"/>
      <c r="AT1082" s="442" t="str">
        <f>CHOOSE(MATCH(AS:AS,{0,0.1,30,80000000}),"VACIO","30 y -","30 y +")</f>
        <v>VACIO</v>
      </c>
      <c r="AU1082" s="484"/>
      <c r="AV1082" s="484"/>
      <c r="AW1082" s="442" t="str">
        <f>CHOOSE(MATCH(AV:AV,{0,0.1,30,80000000}),"VACIO","30 y -","30 y +")</f>
        <v>VACIO</v>
      </c>
      <c r="AX1082" s="484"/>
      <c r="AY1082" s="442" t="str">
        <f ca="1">CHOOSE(MATCH(AX:AX,{0;1;15;30;45;60;80000000}),"VACIO","15 y -","15-29","30-44","45-59","60 y +","")</f>
        <v>VACIO</v>
      </c>
      <c r="AZ1082" s="484"/>
      <c r="BA1082" s="485">
        <v>42446</v>
      </c>
      <c r="BB1082" s="489" t="str">
        <f ca="1" t="shared" si="108"/>
        <v>No Vigente</v>
      </c>
      <c r="BC1082" s="484" t="s">
        <v>77</v>
      </c>
      <c r="BD1082" s="485">
        <v>43647</v>
      </c>
      <c r="BE1082" s="485">
        <v>43678</v>
      </c>
      <c r="BF1082" s="251" t="str">
        <f ca="1" t="shared" si="110"/>
        <v>activo</v>
      </c>
    </row>
    <row r="1083" spans="1:58">
      <c r="A1083" s="434" t="s">
        <v>2686</v>
      </c>
      <c r="B1083" s="434" t="s">
        <v>2687</v>
      </c>
      <c r="C1083" s="434">
        <v>1134</v>
      </c>
      <c r="D1083" s="482">
        <v>20043</v>
      </c>
      <c r="E1083" s="468">
        <f ca="1" t="shared" si="109"/>
        <v>43990</v>
      </c>
      <c r="F1083" s="440">
        <f ca="1" t="shared" si="107"/>
        <v>23947</v>
      </c>
      <c r="G1083" s="487">
        <f ca="1" t="shared" si="111"/>
        <v>65</v>
      </c>
      <c r="H1083" s="48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83" s="493">
        <v>2</v>
      </c>
      <c r="J1083" s="482">
        <v>38491</v>
      </c>
      <c r="K1083" s="434" t="s">
        <v>59</v>
      </c>
      <c r="L1083" s="494" t="s">
        <v>60</v>
      </c>
      <c r="M1083" s="434"/>
      <c r="N1083" s="434"/>
      <c r="O1083" s="434"/>
      <c r="P1083" s="499" t="s">
        <v>63</v>
      </c>
      <c r="Q1083" s="499" t="s">
        <v>63</v>
      </c>
      <c r="R1083" s="434">
        <v>76</v>
      </c>
      <c r="S1083" s="434">
        <v>83.5</v>
      </c>
      <c r="T1083" s="493" t="s">
        <v>64</v>
      </c>
      <c r="U1083" s="434">
        <v>90</v>
      </c>
      <c r="V1083" s="502" t="str">
        <f>CHOOSE(MATCH(U:U,{0;1;140;150;160;800000000}),"VACIO","140 y -","140-150","150-160","&gt;160","")</f>
        <v>140 y -</v>
      </c>
      <c r="W1083" s="434">
        <v>60</v>
      </c>
      <c r="X1083" s="502" t="str">
        <f>CHOOSE(MATCH(W:W,{0,1,90,120,800000000}),"VACIO","90 y -","90-120","&gt;120","")</f>
        <v>90 y -</v>
      </c>
      <c r="Y1083" s="434" t="s">
        <v>63</v>
      </c>
      <c r="Z1083" s="434" t="s">
        <v>63</v>
      </c>
      <c r="AA1083" s="434" t="s">
        <v>63</v>
      </c>
      <c r="AB1083" s="434" t="s">
        <v>63</v>
      </c>
      <c r="AC1083" s="434" t="s">
        <v>72</v>
      </c>
      <c r="AD1083" s="434" t="s">
        <v>74</v>
      </c>
      <c r="AE1083" s="514"/>
      <c r="AF1083" s="514"/>
      <c r="AG1083" s="514"/>
      <c r="AH1083" s="514"/>
      <c r="AI1083" s="514"/>
      <c r="AJ1083" s="434">
        <v>98</v>
      </c>
      <c r="AK1083" s="482">
        <v>42587</v>
      </c>
      <c r="AL1083" s="434">
        <v>137</v>
      </c>
      <c r="AM1083" s="434"/>
      <c r="AN1083" s="442" t="str">
        <f>CHOOSE(MATCH(AM:AM,{0,1,100,800000000}),"VACIO","100 y -","100 y +","")</f>
        <v>VACIO</v>
      </c>
      <c r="AO1083" s="434">
        <v>86.3</v>
      </c>
      <c r="AP1083" s="434">
        <v>47</v>
      </c>
      <c r="AQ1083" s="434"/>
      <c r="AR1083" s="442" t="str">
        <f>CHOOSE(MATCH(AQ:AQ,{0;1;7;8;9;12;30}),"VACIO","7 y -","7-8","8-9","9-12","12 y +","")</f>
        <v>VACIO</v>
      </c>
      <c r="AS1083" s="434"/>
      <c r="AT1083" s="442" t="str">
        <f>CHOOSE(MATCH(AS:AS,{0;0.1;30;80000000}),"VACIO","30 y -","30 y +")</f>
        <v>VACIO</v>
      </c>
      <c r="AU1083" s="434">
        <v>0.7</v>
      </c>
      <c r="AV1083" s="434"/>
      <c r="AW1083" s="442" t="str">
        <f>CHOOSE(MATCH(AV:AV,{0,0.1,30,80000000}),"VACIO","30 y -","30 y +")</f>
        <v>VACIO</v>
      </c>
      <c r="AX1083" s="434">
        <v>93.5</v>
      </c>
      <c r="AY1083" s="442" t="str">
        <f ca="1">CHOOSE(MATCH(AX:AX,{0,1,15,30,45,60,80000000}),"VACIO","15 y -","15-29","30-44","45-59","60 y +","")</f>
        <v>60 y +</v>
      </c>
      <c r="AZ1083" s="434" t="s">
        <v>76</v>
      </c>
      <c r="BA1083" s="434"/>
      <c r="BB1083" s="487" t="str">
        <f ca="1" t="shared" si="108"/>
        <v>No Vigente</v>
      </c>
      <c r="BC1083" s="434"/>
      <c r="BD1083" s="482">
        <v>43263</v>
      </c>
      <c r="BE1083" s="482">
        <v>43615</v>
      </c>
      <c r="BF1083" s="251" t="str">
        <f ca="1" t="shared" si="110"/>
        <v>activo</v>
      </c>
    </row>
    <row r="1084" spans="1:58">
      <c r="A1084" s="434" t="s">
        <v>2688</v>
      </c>
      <c r="B1084" s="128" t="s">
        <v>2689</v>
      </c>
      <c r="C1084" s="128">
        <v>6841</v>
      </c>
      <c r="D1084" s="483">
        <v>15833</v>
      </c>
      <c r="E1084" s="439">
        <f ca="1" t="shared" si="109"/>
        <v>43990</v>
      </c>
      <c r="F1084" s="440">
        <f ca="1" t="shared" si="107"/>
        <v>28157</v>
      </c>
      <c r="G1084" s="441">
        <f ca="1" t="shared" si="111"/>
        <v>77</v>
      </c>
      <c r="H108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84" s="443">
        <v>2</v>
      </c>
      <c r="J1084" s="483">
        <v>42517</v>
      </c>
      <c r="K1084" s="128" t="s">
        <v>59</v>
      </c>
      <c r="L1084" s="495" t="s">
        <v>60</v>
      </c>
      <c r="M1084" s="128"/>
      <c r="N1084" s="128" t="s">
        <v>62</v>
      </c>
      <c r="O1084" s="128" t="s">
        <v>62</v>
      </c>
      <c r="P1084" s="500" t="s">
        <v>63</v>
      </c>
      <c r="Q1084" s="500" t="s">
        <v>63</v>
      </c>
      <c r="R1084" s="128">
        <v>81</v>
      </c>
      <c r="S1084" s="128">
        <v>81</v>
      </c>
      <c r="T1084" s="443" t="s">
        <v>64</v>
      </c>
      <c r="U1084" s="128">
        <v>180</v>
      </c>
      <c r="V1084" s="442" t="str">
        <f>CHOOSE(MATCH(U:U,{0;1;140;150;160;800000000}),"VACIO","140 y -","140-150","150-160","&gt;160","")</f>
        <v>&gt;160</v>
      </c>
      <c r="W1084" s="128">
        <v>110</v>
      </c>
      <c r="X1084" s="442" t="str">
        <f>CHOOSE(MATCH(W:W,{0,1,90,120,800000000}),"VACIO","90 y -","90-120","&gt;120","")</f>
        <v>90-120</v>
      </c>
      <c r="Y1084" s="128" t="s">
        <v>63</v>
      </c>
      <c r="Z1084" s="128" t="s">
        <v>65</v>
      </c>
      <c r="AA1084" s="128" t="s">
        <v>65</v>
      </c>
      <c r="AB1084" s="128" t="s">
        <v>63</v>
      </c>
      <c r="AC1084" s="128" t="s">
        <v>72</v>
      </c>
      <c r="AD1084" s="128" t="s">
        <v>73</v>
      </c>
      <c r="AE1084" s="513"/>
      <c r="AF1084" s="513"/>
      <c r="AG1084" s="513"/>
      <c r="AH1084" s="506" t="s">
        <v>2269</v>
      </c>
      <c r="AI1084" s="515">
        <v>43846</v>
      </c>
      <c r="AJ1084" s="128">
        <v>108</v>
      </c>
      <c r="AK1084" s="483">
        <v>43871</v>
      </c>
      <c r="AL1084" s="128">
        <v>188</v>
      </c>
      <c r="AM1084" s="128">
        <v>98</v>
      </c>
      <c r="AN1084" s="442" t="str">
        <f>CHOOSE(MATCH(AM:AM,{0,1,100,800000000}),"VACIO","100 y -","100 y +","")</f>
        <v>100 y -</v>
      </c>
      <c r="AO1084" s="128">
        <v>71</v>
      </c>
      <c r="AP1084" s="128">
        <v>91</v>
      </c>
      <c r="AQ1084" s="128">
        <v>6.2</v>
      </c>
      <c r="AR1084" s="442" t="str">
        <f>CHOOSE(MATCH(AQ:AQ,{0,1,7,8,9,12,30}),"VACIO","7 y -","7-8","8-9","9-12","12 y +","")</f>
        <v>7 y -</v>
      </c>
      <c r="AS1084" s="128">
        <v>10</v>
      </c>
      <c r="AT1084" s="442" t="str">
        <f>CHOOSE(MATCH(AS:AS,{0,0.1,30,80000000}),"VACIO","30 y -","30 y +")</f>
        <v>30 y -</v>
      </c>
      <c r="AU1084" s="128">
        <v>0.5</v>
      </c>
      <c r="AV1084" s="128">
        <v>20</v>
      </c>
      <c r="AW1084" s="442" t="str">
        <f>CHOOSE(MATCH(AV:AV,{0,0.1,30,80000000}),"VACIO","30 y -","30 y +")</f>
        <v>30 y -</v>
      </c>
      <c r="AX1084" s="128">
        <v>94</v>
      </c>
      <c r="AY1084" s="442" t="str">
        <f ca="1">CHOOSE(MATCH(AX:AX,{0,1,15,30,45,60,80000000}),"VACIO","15 y -","15-29","30-44","45-59","60 y +","")</f>
        <v>60 y +</v>
      </c>
      <c r="AZ1084" s="128"/>
      <c r="BA1084" s="128"/>
      <c r="BB1084" s="441" t="str">
        <f ca="1" t="shared" si="108"/>
        <v>No Vigente</v>
      </c>
      <c r="BC1084" s="128"/>
      <c r="BD1084" s="483">
        <v>43885</v>
      </c>
      <c r="BE1084" s="483">
        <v>43983</v>
      </c>
      <c r="BF1084" s="251" t="str">
        <f ca="1" t="shared" si="110"/>
        <v>activo</v>
      </c>
    </row>
    <row r="1085" spans="1:58">
      <c r="A1085" s="434" t="s">
        <v>2690</v>
      </c>
      <c r="B1085" s="484" t="s">
        <v>2691</v>
      </c>
      <c r="C1085" s="484">
        <v>1840</v>
      </c>
      <c r="D1085" s="485">
        <v>21382</v>
      </c>
      <c r="E1085" s="439">
        <f ca="1" t="shared" si="109"/>
        <v>43990</v>
      </c>
      <c r="F1085" s="440">
        <f ca="1" t="shared" si="107"/>
        <v>22608</v>
      </c>
      <c r="G1085" s="489">
        <f ca="1" t="shared" si="111"/>
        <v>61</v>
      </c>
      <c r="H1085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085" s="496">
        <v>2</v>
      </c>
      <c r="J1085" s="485">
        <v>38307</v>
      </c>
      <c r="K1085" s="484" t="s">
        <v>59</v>
      </c>
      <c r="L1085" s="497" t="s">
        <v>60</v>
      </c>
      <c r="M1085" s="484"/>
      <c r="N1085" s="484"/>
      <c r="O1085" s="484"/>
      <c r="P1085" s="501" t="s">
        <v>63</v>
      </c>
      <c r="Q1085" s="501" t="s">
        <v>63</v>
      </c>
      <c r="R1085" s="484">
        <v>105.5</v>
      </c>
      <c r="S1085" s="484">
        <v>113.8</v>
      </c>
      <c r="T1085" s="496" t="s">
        <v>64</v>
      </c>
      <c r="U1085" s="484">
        <v>122</v>
      </c>
      <c r="V1085" s="442" t="str">
        <f>CHOOSE(MATCH(U:U,{0;1;140;150;160;800000000}),"VACIO","140 y -","140-150","150-160","&gt;160","")</f>
        <v>140 y -</v>
      </c>
      <c r="W1085" s="484">
        <v>78</v>
      </c>
      <c r="X1085" s="442" t="str">
        <f>CHOOSE(MATCH(W:W,{0;1;90;120;800000000}),"VACIO","90 y -","90-120","&gt;120","")</f>
        <v>90 y -</v>
      </c>
      <c r="Y1085" s="484" t="s">
        <v>63</v>
      </c>
      <c r="Z1085" s="484" t="s">
        <v>65</v>
      </c>
      <c r="AA1085" s="484" t="s">
        <v>63</v>
      </c>
      <c r="AB1085" s="484" t="s">
        <v>63</v>
      </c>
      <c r="AC1085" s="484" t="s">
        <v>72</v>
      </c>
      <c r="AD1085" s="484" t="s">
        <v>67</v>
      </c>
      <c r="AE1085" s="507"/>
      <c r="AF1085" s="507"/>
      <c r="AG1085" s="507"/>
      <c r="AH1085" s="507"/>
      <c r="AI1085" s="507"/>
      <c r="AJ1085" s="484">
        <v>113</v>
      </c>
      <c r="AK1085" s="485">
        <v>43242</v>
      </c>
      <c r="AL1085" s="484">
        <v>218</v>
      </c>
      <c r="AM1085" s="484">
        <v>117</v>
      </c>
      <c r="AN1085" s="442" t="str">
        <f>CHOOSE(MATCH(AM:AM,{0,1,100,800000000}),"VACIO","100 y -","100 y +","")</f>
        <v>100 y +</v>
      </c>
      <c r="AO1085" s="484">
        <v>70</v>
      </c>
      <c r="AP1085" s="484">
        <v>151</v>
      </c>
      <c r="AQ1085" s="484"/>
      <c r="AR1085" s="442" t="str">
        <f>CHOOSE(MATCH(AQ:AQ,{0,1,7,8,9,12,30}),"VACIO","7 y -","7-8","8-9","9-12","12 y +","")</f>
        <v>VACIO</v>
      </c>
      <c r="AS1085" s="484">
        <v>2.8</v>
      </c>
      <c r="AT1085" s="442" t="str">
        <f>CHOOSE(MATCH(AS:AS,{0,0.1,30,80000000}),"VACIO","30 y -","30 y +")</f>
        <v>30 y -</v>
      </c>
      <c r="AU1085" s="484">
        <v>0.8</v>
      </c>
      <c r="AV1085" s="484"/>
      <c r="AW1085" s="442" t="str">
        <f>CHOOSE(MATCH(AV:AV,{0,0.1,30,80000000}),"VACIO","30 y -","30 y +")</f>
        <v>VACIO</v>
      </c>
      <c r="AX1085" s="484">
        <v>80.7</v>
      </c>
      <c r="AY1085" s="442" t="str">
        <f ca="1">CHOOSE(MATCH(AX:AX,{0,1,15,30,45,60,80000000}),"VACIO","15 y -","15-29","30-44","45-59","60 y +","")</f>
        <v>60 y +</v>
      </c>
      <c r="AZ1085" s="484"/>
      <c r="BA1085" s="484"/>
      <c r="BB1085" s="489" t="str">
        <f ca="1" t="shared" si="108"/>
        <v>No Vigente</v>
      </c>
      <c r="BC1085" s="484"/>
      <c r="BD1085" s="485">
        <v>43698</v>
      </c>
      <c r="BE1085" s="485">
        <v>43770</v>
      </c>
      <c r="BF1085" s="251" t="str">
        <f ca="1" t="shared" si="110"/>
        <v>activo</v>
      </c>
    </row>
    <row r="1086" spans="1:58">
      <c r="A1086" s="434" t="s">
        <v>2692</v>
      </c>
      <c r="B1086" s="128" t="s">
        <v>2693</v>
      </c>
      <c r="C1086" s="128">
        <v>4160</v>
      </c>
      <c r="D1086" s="483">
        <v>22414</v>
      </c>
      <c r="E1086" s="439">
        <f ca="1" t="shared" si="109"/>
        <v>43990</v>
      </c>
      <c r="F1086" s="440">
        <f ca="1" t="shared" si="107"/>
        <v>21576</v>
      </c>
      <c r="G1086" s="441">
        <f ca="1" t="shared" si="111"/>
        <v>59</v>
      </c>
      <c r="H1086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86" s="443">
        <v>2</v>
      </c>
      <c r="J1086" s="483">
        <v>41074</v>
      </c>
      <c r="K1086" s="128" t="s">
        <v>59</v>
      </c>
      <c r="L1086" s="495" t="s">
        <v>102</v>
      </c>
      <c r="M1086" s="128" t="s">
        <v>1853</v>
      </c>
      <c r="N1086" s="128" t="s">
        <v>62</v>
      </c>
      <c r="O1086" s="128" t="s">
        <v>62</v>
      </c>
      <c r="P1086" s="500" t="s">
        <v>63</v>
      </c>
      <c r="Q1086" s="500" t="s">
        <v>63</v>
      </c>
      <c r="R1086" s="128">
        <v>70</v>
      </c>
      <c r="S1086" s="128">
        <v>68.5</v>
      </c>
      <c r="T1086" s="443" t="s">
        <v>85</v>
      </c>
      <c r="U1086" s="128">
        <v>120</v>
      </c>
      <c r="V1086" s="442" t="str">
        <f>CHOOSE(MATCH(U:U,{0,1,140,150,160,800000000}),"VACIO","140 y -","140-150","150-160","&gt;160","")</f>
        <v>140 y -</v>
      </c>
      <c r="W1086" s="128">
        <v>70</v>
      </c>
      <c r="X1086" s="442" t="str">
        <f>CHOOSE(MATCH(W:W,{0,1,90,120,800000000}),"VACIO","90 y -","90-120","&gt;120","")</f>
        <v>90 y -</v>
      </c>
      <c r="Y1086" s="128" t="s">
        <v>65</v>
      </c>
      <c r="Z1086" s="128" t="s">
        <v>65</v>
      </c>
      <c r="AA1086" s="128" t="s">
        <v>65</v>
      </c>
      <c r="AB1086" s="128" t="s">
        <v>65</v>
      </c>
      <c r="AC1086" s="128" t="s">
        <v>72</v>
      </c>
      <c r="AD1086" s="128" t="s">
        <v>73</v>
      </c>
      <c r="AE1086" s="505">
        <v>43613</v>
      </c>
      <c r="AF1086" s="506" t="s">
        <v>74</v>
      </c>
      <c r="AG1086" s="506"/>
      <c r="AH1086" s="513"/>
      <c r="AI1086" s="513"/>
      <c r="AJ1086" s="128">
        <v>141</v>
      </c>
      <c r="AK1086" s="483">
        <v>43613</v>
      </c>
      <c r="AL1086" s="128">
        <v>155</v>
      </c>
      <c r="AM1086" s="128">
        <v>91</v>
      </c>
      <c r="AN1086" s="442" t="str">
        <f>CHOOSE(MATCH(AM:AM,{0,1,100,800000000}),"VACIO","100 y -","100 y +","")</f>
        <v>100 y -</v>
      </c>
      <c r="AO1086" s="128">
        <v>41</v>
      </c>
      <c r="AP1086" s="128">
        <v>133</v>
      </c>
      <c r="AQ1086" s="128">
        <v>8.8</v>
      </c>
      <c r="AR1086" s="442" t="str">
        <f>CHOOSE(MATCH(AQ:AQ,{0,1,7,8,9,12,30}),"VACIO","7 y -","7-8","8-9","9-12","12 y +","")</f>
        <v>8-9</v>
      </c>
      <c r="AS1086" s="128">
        <v>1</v>
      </c>
      <c r="AT1086" s="442" t="str">
        <f>CHOOSE(MATCH(AS:AS,{0,0.1,30,80000000}),"VACIO","30 y -","30 y +")</f>
        <v>30 y -</v>
      </c>
      <c r="AU1086" s="128">
        <v>0.8</v>
      </c>
      <c r="AV1086" s="128">
        <v>1.37</v>
      </c>
      <c r="AW1086" s="442" t="str">
        <f>CHOOSE(MATCH(AV:AV,{0;0.1;30;80000000}),"VACIO","30 y -","30 y +")</f>
        <v>30 y -</v>
      </c>
      <c r="AX1086" s="128">
        <v>81</v>
      </c>
      <c r="AY1086" s="442" t="str">
        <f ca="1">CHOOSE(MATCH(AX:AX,{0,1,15,30,45,60,80000000}),"VACIO","15 y -","15-29","30-44","45-59","60 y +","")</f>
        <v>60 y +</v>
      </c>
      <c r="AZ1086" s="128" t="s">
        <v>76</v>
      </c>
      <c r="BA1086" s="483">
        <v>43085</v>
      </c>
      <c r="BB1086" s="441" t="str">
        <f ca="1" t="shared" si="108"/>
        <v>No Vigente</v>
      </c>
      <c r="BC1086" s="128" t="s">
        <v>77</v>
      </c>
      <c r="BD1086" s="483">
        <v>43613</v>
      </c>
      <c r="BE1086" s="483">
        <v>43862</v>
      </c>
      <c r="BF1086" s="251" t="str">
        <f ca="1" t="shared" si="110"/>
        <v>activo</v>
      </c>
    </row>
    <row r="1087" spans="1:58">
      <c r="A1087" s="434" t="s">
        <v>2694</v>
      </c>
      <c r="B1087" s="128" t="s">
        <v>2695</v>
      </c>
      <c r="C1087" s="128">
        <v>5576</v>
      </c>
      <c r="D1087" s="483">
        <v>18565</v>
      </c>
      <c r="E1087" s="439">
        <f ca="1" t="shared" si="109"/>
        <v>43990</v>
      </c>
      <c r="F1087" s="440">
        <f ca="1" t="shared" si="107"/>
        <v>25425</v>
      </c>
      <c r="G1087" s="441">
        <f ca="1" t="shared" si="111"/>
        <v>69</v>
      </c>
      <c r="H108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087" s="443">
        <v>2</v>
      </c>
      <c r="J1087" s="483">
        <v>36495</v>
      </c>
      <c r="K1087" s="128" t="s">
        <v>59</v>
      </c>
      <c r="L1087" s="495" t="s">
        <v>102</v>
      </c>
      <c r="M1087" s="128" t="s">
        <v>2272</v>
      </c>
      <c r="N1087" s="128" t="s">
        <v>62</v>
      </c>
      <c r="O1087" s="128" t="s">
        <v>62</v>
      </c>
      <c r="P1087" s="500" t="s">
        <v>63</v>
      </c>
      <c r="Q1087" s="500" t="s">
        <v>63</v>
      </c>
      <c r="R1087" s="128">
        <v>87</v>
      </c>
      <c r="S1087" s="128">
        <v>92.5</v>
      </c>
      <c r="T1087" s="443" t="s">
        <v>64</v>
      </c>
      <c r="U1087" s="128">
        <v>126</v>
      </c>
      <c r="V1087" s="442" t="str">
        <f>CHOOSE(MATCH(U:U,{0,1,140,150,160,800000000}),"VACIO","140 y -","140-150","150-160","&gt;160","")</f>
        <v>140 y -</v>
      </c>
      <c r="W1087" s="128">
        <v>70</v>
      </c>
      <c r="X1087" s="442" t="str">
        <f>CHOOSE(MATCH(W:W,{0,1,90,120,800000000}),"VACIO","90 y -","90-120","&gt;120","")</f>
        <v>90 y -</v>
      </c>
      <c r="Y1087" s="128" t="s">
        <v>65</v>
      </c>
      <c r="Z1087" s="128" t="s">
        <v>65</v>
      </c>
      <c r="AA1087" s="128" t="s">
        <v>65</v>
      </c>
      <c r="AB1087" s="128" t="s">
        <v>65</v>
      </c>
      <c r="AC1087" s="128" t="s">
        <v>72</v>
      </c>
      <c r="AD1087" s="128" t="s">
        <v>73</v>
      </c>
      <c r="AE1087" s="505">
        <v>43235</v>
      </c>
      <c r="AF1087" s="506" t="s">
        <v>333</v>
      </c>
      <c r="AG1087" s="506"/>
      <c r="AH1087" s="506" t="s">
        <v>2266</v>
      </c>
      <c r="AI1087" s="505">
        <v>43804</v>
      </c>
      <c r="AJ1087" s="128">
        <v>102</v>
      </c>
      <c r="AK1087" s="483">
        <v>43684</v>
      </c>
      <c r="AL1087" s="128">
        <v>212</v>
      </c>
      <c r="AM1087" s="128">
        <v>108</v>
      </c>
      <c r="AN1087" s="442" t="str">
        <f>CHOOSE(MATCH(AM:AM,{0,1,100,800000000}),"VACIO","100 y -","100 y +","")</f>
        <v>100 y +</v>
      </c>
      <c r="AO1087" s="128">
        <v>85</v>
      </c>
      <c r="AP1087" s="128">
        <v>45</v>
      </c>
      <c r="AQ1087" s="128">
        <v>7.8</v>
      </c>
      <c r="AR1087" s="442" t="str">
        <f>CHOOSE(MATCH(AQ:AQ,{0,1,7,8,9,12,30}),"VACIO","7 y -","7-8","8-9","9-12","12 y +","")</f>
        <v>7-8</v>
      </c>
      <c r="AS1087" s="128">
        <v>107</v>
      </c>
      <c r="AT1087" s="442" t="str">
        <f>CHOOSE(MATCH(AS:AS,{0,0.1,30,80000000}),"VACIO","30 y -","30 y +")</f>
        <v>30 y +</v>
      </c>
      <c r="AU1087" s="128">
        <v>0.7</v>
      </c>
      <c r="AV1087" s="128"/>
      <c r="AW1087" s="442" t="str">
        <f>CHOOSE(MATCH(AV:AV,{0,0.1,30,80000000}),"VACIO","30 y -","30 y +")</f>
        <v>VACIO</v>
      </c>
      <c r="AX1087" s="128">
        <v>84</v>
      </c>
      <c r="AY1087" s="442" t="str">
        <f ca="1">CHOOSE(MATCH(AX:AX,{0;1;15;30;45;60;80000000}),"VACIO","15 y -","15-29","30-44","45-59","60 y +","")</f>
        <v>60 y +</v>
      </c>
      <c r="AZ1087" s="128"/>
      <c r="BA1087" s="483">
        <v>42858</v>
      </c>
      <c r="BB1087" s="441" t="str">
        <f ca="1" t="shared" si="108"/>
        <v>No Vigente</v>
      </c>
      <c r="BC1087" s="128"/>
      <c r="BD1087" s="483">
        <v>43698</v>
      </c>
      <c r="BE1087" s="483">
        <v>43862</v>
      </c>
      <c r="BF1087" s="251" t="str">
        <f ca="1" t="shared" si="110"/>
        <v>activo</v>
      </c>
    </row>
    <row r="1088" spans="1:58">
      <c r="A1088" s="434" t="s">
        <v>2696</v>
      </c>
      <c r="B1088" s="128" t="s">
        <v>2697</v>
      </c>
      <c r="C1088" s="128">
        <v>1622</v>
      </c>
      <c r="D1088" s="483">
        <v>22235</v>
      </c>
      <c r="E1088" s="467">
        <f ca="1" t="shared" si="109"/>
        <v>43990</v>
      </c>
      <c r="F1088" s="440">
        <f ca="1" t="shared" si="107"/>
        <v>21755</v>
      </c>
      <c r="G1088" s="491">
        <f ca="1" t="shared" si="111"/>
        <v>59</v>
      </c>
      <c r="H1088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88" s="498">
        <v>2</v>
      </c>
      <c r="J1088" s="483">
        <v>41183</v>
      </c>
      <c r="K1088" s="128" t="s">
        <v>59</v>
      </c>
      <c r="L1088" s="495" t="s">
        <v>102</v>
      </c>
      <c r="M1088" s="128" t="s">
        <v>2698</v>
      </c>
      <c r="N1088" s="128" t="s">
        <v>62</v>
      </c>
      <c r="O1088" s="128" t="s">
        <v>62</v>
      </c>
      <c r="P1088" s="500" t="s">
        <v>63</v>
      </c>
      <c r="Q1088" s="500" t="s">
        <v>63</v>
      </c>
      <c r="R1088" s="128">
        <v>71.5</v>
      </c>
      <c r="S1088" s="128">
        <v>71.5</v>
      </c>
      <c r="T1088" s="498" t="s">
        <v>64</v>
      </c>
      <c r="U1088" s="128">
        <v>138</v>
      </c>
      <c r="V1088" s="442" t="str">
        <f>CHOOSE(MATCH(U:U,{0;1;140;150;160;800000000}),"VACIO","140 y -","140-150","150-160","&gt;160","")</f>
        <v>140 y -</v>
      </c>
      <c r="W1088" s="128">
        <v>88</v>
      </c>
      <c r="X1088" s="442" t="str">
        <f>CHOOSE(MATCH(W:W,{0,1,90,120,800000000}),"VACIO","90 y -","90-120","&gt;120","")</f>
        <v>90 y -</v>
      </c>
      <c r="Y1088" s="128" t="s">
        <v>63</v>
      </c>
      <c r="Z1088" s="128" t="s">
        <v>65</v>
      </c>
      <c r="AA1088" s="128" t="s">
        <v>65</v>
      </c>
      <c r="AB1088" s="128" t="s">
        <v>63</v>
      </c>
      <c r="AC1088" s="128" t="s">
        <v>72</v>
      </c>
      <c r="AD1088" s="128" t="s">
        <v>73</v>
      </c>
      <c r="AE1088" s="510">
        <v>43698</v>
      </c>
      <c r="AF1088" s="511" t="s">
        <v>74</v>
      </c>
      <c r="AG1088" s="511"/>
      <c r="AH1088" s="512"/>
      <c r="AI1088" s="512"/>
      <c r="AJ1088" s="128">
        <v>176</v>
      </c>
      <c r="AK1088" s="483">
        <v>43756</v>
      </c>
      <c r="AL1088" s="128">
        <v>136</v>
      </c>
      <c r="AM1088" s="128">
        <v>61</v>
      </c>
      <c r="AN1088" s="442" t="str">
        <f>CHOOSE(MATCH(AM:AM,{0,1,100,800000000}),"VACIO","100 y -","100 y +","")</f>
        <v>100 y -</v>
      </c>
      <c r="AO1088" s="128">
        <v>62</v>
      </c>
      <c r="AP1088" s="128">
        <v>64</v>
      </c>
      <c r="AQ1088" s="128">
        <v>9.6</v>
      </c>
      <c r="AR1088" s="442" t="str">
        <f>CHOOSE(MATCH(AQ:AQ,{0,1,7,8,9,12,30}),"VACIO","7 y -","7-8","8-9","9-12","12 y +","")</f>
        <v>9-12</v>
      </c>
      <c r="AS1088" s="128">
        <v>14</v>
      </c>
      <c r="AT1088" s="442" t="str">
        <f>CHOOSE(MATCH(AS:AS,{0,0.1,30,80000000}),"VACIO","30 y -","30 y +")</f>
        <v>30 y -</v>
      </c>
      <c r="AU1088" s="128">
        <v>0.7</v>
      </c>
      <c r="AV1088" s="128">
        <v>13</v>
      </c>
      <c r="AW1088" s="442" t="str">
        <f>CHOOSE(MATCH(AV:AV,{0,0.1,30,80000000}),"VACIO","30 y -","30 y +")</f>
        <v>30 y -</v>
      </c>
      <c r="AX1088" s="128">
        <v>96</v>
      </c>
      <c r="AY1088" s="442" t="str">
        <f ca="1">CHOOSE(MATCH(AX:AX,{0,1,15,30,45,60,80000000}),"VACIO","15 y -","15-29","30-44","45-59","60 y +","")</f>
        <v>60 y +</v>
      </c>
      <c r="AZ1088" s="128" t="s">
        <v>76</v>
      </c>
      <c r="BA1088" s="483">
        <v>42970</v>
      </c>
      <c r="BB1088" s="441" t="str">
        <f ca="1" t="shared" si="108"/>
        <v>No Vigente</v>
      </c>
      <c r="BC1088" s="128" t="s">
        <v>77</v>
      </c>
      <c r="BD1088" s="483">
        <v>43833</v>
      </c>
      <c r="BE1088" s="483">
        <v>43952</v>
      </c>
      <c r="BF1088" s="251" t="str">
        <f ca="1" t="shared" si="110"/>
        <v>activo</v>
      </c>
    </row>
    <row r="1089" spans="1:58">
      <c r="A1089" s="434" t="s">
        <v>2699</v>
      </c>
      <c r="B1089" s="484" t="s">
        <v>2700</v>
      </c>
      <c r="C1089" s="484">
        <v>4800</v>
      </c>
      <c r="D1089" s="485">
        <v>23621</v>
      </c>
      <c r="E1089" s="468">
        <f ca="1" t="shared" si="109"/>
        <v>43990</v>
      </c>
      <c r="F1089" s="440">
        <f ca="1" t="shared" si="107"/>
        <v>20369</v>
      </c>
      <c r="G1089" s="489">
        <f ca="1" t="shared" si="111"/>
        <v>55</v>
      </c>
      <c r="H1089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89" s="496">
        <v>2</v>
      </c>
      <c r="J1089" s="485">
        <v>42495</v>
      </c>
      <c r="K1089" s="484" t="s">
        <v>59</v>
      </c>
      <c r="L1089" s="497" t="s">
        <v>60</v>
      </c>
      <c r="M1089" s="484" t="s">
        <v>2467</v>
      </c>
      <c r="N1089" s="484" t="s">
        <v>62</v>
      </c>
      <c r="O1089" s="484" t="s">
        <v>62</v>
      </c>
      <c r="P1089" s="501" t="s">
        <v>63</v>
      </c>
      <c r="Q1089" s="501" t="s">
        <v>63</v>
      </c>
      <c r="R1089" s="484">
        <v>90.1</v>
      </c>
      <c r="S1089" s="484">
        <v>87.9</v>
      </c>
      <c r="T1089" s="496" t="s">
        <v>64</v>
      </c>
      <c r="U1089" s="484">
        <v>124</v>
      </c>
      <c r="V1089" s="442" t="str">
        <f>CHOOSE(MATCH(U:U,{0;1;140;150;160;800000000}),"VACIO","140 y -","140-150","150-160","&gt;160","")</f>
        <v>140 y -</v>
      </c>
      <c r="W1089" s="484">
        <v>76</v>
      </c>
      <c r="X1089" s="442" t="str">
        <f>CHOOSE(MATCH(W:W,{0,1,90,120,800000000}),"VACIO","90 y -","90-120","&gt;120","")</f>
        <v>90 y -</v>
      </c>
      <c r="Y1089" s="484" t="s">
        <v>63</v>
      </c>
      <c r="Z1089" s="484" t="s">
        <v>65</v>
      </c>
      <c r="AA1089" s="484" t="s">
        <v>63</v>
      </c>
      <c r="AB1089" s="484" t="s">
        <v>65</v>
      </c>
      <c r="AC1089" s="484" t="s">
        <v>72</v>
      </c>
      <c r="AD1089" s="484" t="s">
        <v>67</v>
      </c>
      <c r="AE1089" s="507"/>
      <c r="AF1089" s="507"/>
      <c r="AG1089" s="507"/>
      <c r="AH1089" s="507"/>
      <c r="AI1089" s="507"/>
      <c r="AJ1089" s="484">
        <v>95</v>
      </c>
      <c r="AK1089" s="485">
        <v>43402</v>
      </c>
      <c r="AL1089" s="484">
        <v>145</v>
      </c>
      <c r="AM1089" s="484">
        <v>85</v>
      </c>
      <c r="AN1089" s="442" t="str">
        <f>CHOOSE(MATCH(AM:AM,{0,1,100,800000000}),"VACIO","100 y -","100 y +","")</f>
        <v>100 y -</v>
      </c>
      <c r="AO1089" s="484">
        <v>38</v>
      </c>
      <c r="AP1089" s="484">
        <v>109</v>
      </c>
      <c r="AQ1089" s="484"/>
      <c r="AR1089" s="442" t="str">
        <f>CHOOSE(MATCH(AQ:AQ,{0;1;7;8;9;12;30}),"VACIO","7 y -","7-8","8-9","9-12","12 y +","")</f>
        <v>VACIO</v>
      </c>
      <c r="AS1089" s="484">
        <v>17</v>
      </c>
      <c r="AT1089" s="442" t="str">
        <f>CHOOSE(MATCH(AS:AS,{0,0.1,30,80000000}),"VACIO","30 y -","30 y +")</f>
        <v>30 y -</v>
      </c>
      <c r="AU1089" s="484">
        <v>0.9</v>
      </c>
      <c r="AV1089" s="484">
        <v>8.7</v>
      </c>
      <c r="AW1089" s="442" t="s">
        <v>184</v>
      </c>
      <c r="AX1089" s="484"/>
      <c r="AY1089" s="442" t="str">
        <f ca="1">CHOOSE(MATCH(AX:AX,{0,1,15,30,45,60,80000000}),"VACIO","15 y -","15-29","30-44","45-59","60 y +","")</f>
        <v>VACIO</v>
      </c>
      <c r="AZ1089" s="484"/>
      <c r="BA1089" s="484"/>
      <c r="BB1089" s="489" t="str">
        <f ca="1" t="shared" si="108"/>
        <v>No Vigente</v>
      </c>
      <c r="BC1089" s="484"/>
      <c r="BD1089" s="485">
        <v>43402</v>
      </c>
      <c r="BE1089" s="485">
        <v>43525</v>
      </c>
      <c r="BF1089" s="251" t="str">
        <f ca="1" t="shared" si="110"/>
        <v>pasivo</v>
      </c>
    </row>
    <row r="1090" spans="1:58">
      <c r="A1090" s="434" t="s">
        <v>2701</v>
      </c>
      <c r="B1090" s="128" t="s">
        <v>2702</v>
      </c>
      <c r="C1090" s="128">
        <v>1768</v>
      </c>
      <c r="D1090" s="483">
        <v>22213</v>
      </c>
      <c r="E1090" s="467">
        <f ca="1" t="shared" si="109"/>
        <v>43990</v>
      </c>
      <c r="F1090" s="440">
        <f ca="1" t="shared" si="107"/>
        <v>21777</v>
      </c>
      <c r="G1090" s="491">
        <f ca="1" t="shared" si="111"/>
        <v>59</v>
      </c>
      <c r="H1090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90" s="498">
        <v>2</v>
      </c>
      <c r="J1090" s="483">
        <v>38175</v>
      </c>
      <c r="K1090" s="128" t="s">
        <v>101</v>
      </c>
      <c r="L1090" s="495" t="s">
        <v>102</v>
      </c>
      <c r="M1090" s="128" t="s">
        <v>174</v>
      </c>
      <c r="N1090" s="128" t="s">
        <v>62</v>
      </c>
      <c r="O1090" s="128" t="s">
        <v>62</v>
      </c>
      <c r="P1090" s="500" t="s">
        <v>63</v>
      </c>
      <c r="Q1090" s="500" t="s">
        <v>63</v>
      </c>
      <c r="R1090" s="128">
        <v>81</v>
      </c>
      <c r="S1090" s="128">
        <v>69</v>
      </c>
      <c r="T1090" s="498" t="s">
        <v>85</v>
      </c>
      <c r="U1090" s="128">
        <v>92</v>
      </c>
      <c r="V1090" s="442" t="str">
        <f>CHOOSE(MATCH(U:U,{0,1,140,150,160,800000000}),"VACIO","140 y -","140-150","150-160","&gt;160","")</f>
        <v>140 y -</v>
      </c>
      <c r="W1090" s="128">
        <v>155</v>
      </c>
      <c r="X1090" s="442" t="str">
        <f>CHOOSE(MATCH(W:W,{0,1,90,120,800000000}),"VACIO","90 y -","90-120","&gt;120","")</f>
        <v>&gt;120</v>
      </c>
      <c r="Y1090" s="128" t="s">
        <v>65</v>
      </c>
      <c r="Z1090" s="128" t="s">
        <v>65</v>
      </c>
      <c r="AA1090" s="128" t="s">
        <v>65</v>
      </c>
      <c r="AB1090" s="128" t="s">
        <v>65</v>
      </c>
      <c r="AC1090" s="128" t="s">
        <v>72</v>
      </c>
      <c r="AD1090" s="128" t="s">
        <v>73</v>
      </c>
      <c r="AE1090" s="510">
        <v>43810</v>
      </c>
      <c r="AF1090" s="511" t="s">
        <v>73</v>
      </c>
      <c r="AG1090" s="511"/>
      <c r="AH1090" s="512"/>
      <c r="AI1090" s="512"/>
      <c r="AJ1090" s="128">
        <v>103</v>
      </c>
      <c r="AK1090" s="483" t="s">
        <v>2703</v>
      </c>
      <c r="AL1090" s="128">
        <v>231</v>
      </c>
      <c r="AM1090" s="128">
        <v>155</v>
      </c>
      <c r="AN1090" s="442" t="str">
        <f>CHOOSE(MATCH(AM:AM,{0,1,100,800000000}),"VACIO","100 y -","100 y +","")</f>
        <v>100 y +</v>
      </c>
      <c r="AO1090" s="128">
        <v>40</v>
      </c>
      <c r="AP1090" s="128">
        <v>179</v>
      </c>
      <c r="AQ1090" s="128">
        <v>8.5</v>
      </c>
      <c r="AR1090" s="442" t="str">
        <f>CHOOSE(MATCH(AQ:AQ,{0,1,7,8,9,12,30}),"VACIO","7 y -","7-8","8-9","9-12","12 y +","")</f>
        <v>8-9</v>
      </c>
      <c r="AS1090" s="128">
        <v>1469</v>
      </c>
      <c r="AT1090" s="442" t="str">
        <f>CHOOSE(MATCH(AS:AS,{0,0.1,30,80000000}),"VACIO","30 y -","30 y +")</f>
        <v>30 y +</v>
      </c>
      <c r="AU1090" s="128">
        <v>1.3</v>
      </c>
      <c r="AV1090" s="128">
        <v>594</v>
      </c>
      <c r="AW1090" s="442" t="str">
        <f>CHOOSE(MATCH(AV:AV,{0,0.1,30,80000000}),"VACIO","30 y -","30 y +")</f>
        <v>30 y +</v>
      </c>
      <c r="AX1090" s="128">
        <v>59.7</v>
      </c>
      <c r="AY1090" s="442" t="str">
        <f ca="1">CHOOSE(MATCH(AX:AX,{0,1,15,30,45,60,80000000}),"VACIO","15 y -","15-29","30-44","45-59","60 y +","")</f>
        <v>45-59</v>
      </c>
      <c r="AZ1090" s="128"/>
      <c r="BA1090" s="483">
        <v>43326</v>
      </c>
      <c r="BB1090" s="441" t="str">
        <f ca="1" t="shared" si="108"/>
        <v>No Vigente</v>
      </c>
      <c r="BC1090" s="128" t="s">
        <v>218</v>
      </c>
      <c r="BD1090" s="483">
        <v>43945</v>
      </c>
      <c r="BE1090" s="483">
        <v>44036</v>
      </c>
      <c r="BF1090" s="251" t="str">
        <f ca="1" t="shared" si="110"/>
        <v>activo</v>
      </c>
    </row>
    <row r="1091" spans="1:58">
      <c r="A1091" s="434" t="s">
        <v>2704</v>
      </c>
      <c r="B1091" s="128" t="s">
        <v>2705</v>
      </c>
      <c r="C1091" s="128">
        <v>541</v>
      </c>
      <c r="D1091" s="483">
        <v>23477</v>
      </c>
      <c r="E1091" s="439">
        <f ca="1" t="shared" si="109"/>
        <v>43990</v>
      </c>
      <c r="F1091" s="440">
        <f ca="1" t="shared" si="107"/>
        <v>20513</v>
      </c>
      <c r="G1091" s="441">
        <f ca="1" t="shared" si="111"/>
        <v>56</v>
      </c>
      <c r="H1091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91" s="443">
        <v>2</v>
      </c>
      <c r="J1091" s="483">
        <v>38155</v>
      </c>
      <c r="K1091" s="128" t="s">
        <v>59</v>
      </c>
      <c r="L1091" s="495" t="s">
        <v>60</v>
      </c>
      <c r="M1091" s="128"/>
      <c r="N1091" s="128" t="s">
        <v>62</v>
      </c>
      <c r="O1091" s="128" t="s">
        <v>62</v>
      </c>
      <c r="P1091" s="500" t="s">
        <v>63</v>
      </c>
      <c r="Q1091" s="500" t="s">
        <v>63</v>
      </c>
      <c r="R1091" s="128">
        <v>64.5</v>
      </c>
      <c r="S1091" s="128">
        <v>64</v>
      </c>
      <c r="T1091" s="443" t="s">
        <v>85</v>
      </c>
      <c r="U1091" s="128">
        <v>132</v>
      </c>
      <c r="V1091" s="442" t="str">
        <f>CHOOSE(MATCH(U:U,{0,1,140,150,160,800000000}),"VACIO","140 y -","140-150","150-160","&gt;160","")</f>
        <v>140 y -</v>
      </c>
      <c r="W1091" s="128">
        <v>68</v>
      </c>
      <c r="X1091" s="442" t="str">
        <f>CHOOSE(MATCH(W:W,{0,1,90,120,800000000}),"VACIO","90 y -","90-120","&gt;120","")</f>
        <v>90 y -</v>
      </c>
      <c r="Y1091" s="128" t="s">
        <v>63</v>
      </c>
      <c r="Z1091" s="128" t="s">
        <v>65</v>
      </c>
      <c r="AA1091" s="128" t="s">
        <v>63</v>
      </c>
      <c r="AB1091" s="128" t="s">
        <v>63</v>
      </c>
      <c r="AC1091" s="128" t="s">
        <v>72</v>
      </c>
      <c r="AD1091" s="128" t="s">
        <v>74</v>
      </c>
      <c r="AE1091" s="513"/>
      <c r="AF1091" s="513"/>
      <c r="AG1091" s="513"/>
      <c r="AH1091" s="513"/>
      <c r="AI1091" s="513"/>
      <c r="AJ1091" s="128">
        <v>80</v>
      </c>
      <c r="AK1091" s="483" t="s">
        <v>2706</v>
      </c>
      <c r="AL1091" s="128">
        <v>102</v>
      </c>
      <c r="AM1091" s="128">
        <v>102</v>
      </c>
      <c r="AN1091" s="442" t="str">
        <f>CHOOSE(MATCH(AM:AM,{0,1,100,800000000}),"VACIO","100 y -","100 y +","")</f>
        <v>100 y +</v>
      </c>
      <c r="AO1091" s="128">
        <v>48.4</v>
      </c>
      <c r="AP1091" s="128">
        <v>117</v>
      </c>
      <c r="AQ1091" s="128"/>
      <c r="AR1091" s="442" t="str">
        <f>CHOOSE(MATCH(AQ:AQ,{0,1,7,8,9,12,30}),"VACIO","7 y -","7-8","8-9","9-12","12 y +","")</f>
        <v>VACIO</v>
      </c>
      <c r="AS1091" s="128">
        <v>8.2</v>
      </c>
      <c r="AT1091" s="442" t="str">
        <f>CHOOSE(MATCH(AS:AS,{0,0.1,30,80000000}),"VACIO","30 y -","30 y +")</f>
        <v>30 y -</v>
      </c>
      <c r="AU1091" s="128">
        <v>0.8</v>
      </c>
      <c r="AV1091" s="128"/>
      <c r="AW1091" s="442" t="str">
        <f>CHOOSE(MATCH(AV:AV,{0,0.1,30,80000000}),"VACIO","30 y -","30 y +")</f>
        <v>VACIO</v>
      </c>
      <c r="AX1091" s="128">
        <v>77</v>
      </c>
      <c r="AY1091" s="442" t="str">
        <f ca="1">CHOOSE(MATCH(AX:AX,{0,1,15,30,45,60,80000000}),"VACIO","15 y -","15-29","30-44","45-59","60 y +","")</f>
        <v>60 y +</v>
      </c>
      <c r="AZ1091" s="128" t="s">
        <v>76</v>
      </c>
      <c r="BA1091" s="128"/>
      <c r="BB1091" s="441" t="str">
        <f ca="1" t="shared" si="108"/>
        <v>No Vigente</v>
      </c>
      <c r="BC1091" s="128"/>
      <c r="BD1091" s="483">
        <v>43854</v>
      </c>
      <c r="BE1091" s="483">
        <v>44197</v>
      </c>
      <c r="BF1091" s="251" t="str">
        <f ca="1" t="shared" si="110"/>
        <v>activo</v>
      </c>
    </row>
    <row r="1092" spans="1:58">
      <c r="A1092" s="434" t="s">
        <v>2707</v>
      </c>
      <c r="B1092" s="128" t="s">
        <v>2708</v>
      </c>
      <c r="C1092" s="128">
        <v>3805</v>
      </c>
      <c r="D1092" s="483">
        <v>18227</v>
      </c>
      <c r="E1092" s="439">
        <f ca="1" t="shared" si="109"/>
        <v>43990</v>
      </c>
      <c r="F1092" s="440">
        <f ca="1" t="shared" si="107"/>
        <v>25763</v>
      </c>
      <c r="G1092" s="441">
        <f ca="1" t="shared" si="111"/>
        <v>70</v>
      </c>
      <c r="H1092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92" s="443">
        <v>2</v>
      </c>
      <c r="J1092" s="483">
        <v>39846</v>
      </c>
      <c r="K1092" s="128" t="s">
        <v>101</v>
      </c>
      <c r="L1092" s="495" t="s">
        <v>102</v>
      </c>
      <c r="M1092" s="128" t="s">
        <v>2329</v>
      </c>
      <c r="N1092" s="128" t="s">
        <v>62</v>
      </c>
      <c r="O1092" s="128" t="s">
        <v>62</v>
      </c>
      <c r="P1092" s="500" t="s">
        <v>63</v>
      </c>
      <c r="Q1092" s="500" t="s">
        <v>63</v>
      </c>
      <c r="R1092" s="128">
        <v>74.5</v>
      </c>
      <c r="S1092" s="128">
        <v>74</v>
      </c>
      <c r="T1092" s="443" t="s">
        <v>76</v>
      </c>
      <c r="U1092" s="128">
        <v>142</v>
      </c>
      <c r="V1092" s="442" t="str">
        <f>CHOOSE(MATCH(U:U,{0,1,140,150,160,800000000}),"VACIO","140 y -","140-150","150-160","&gt;160","")</f>
        <v>140-150</v>
      </c>
      <c r="W1092" s="128">
        <v>72</v>
      </c>
      <c r="X1092" s="442" t="str">
        <f>CHOOSE(MATCH(W:W,{0,1,90,120,800000000}),"VACIO","90 y -","90-120","&gt;120","")</f>
        <v>90 y -</v>
      </c>
      <c r="Y1092" s="128" t="s">
        <v>63</v>
      </c>
      <c r="Z1092" s="128" t="s">
        <v>65</v>
      </c>
      <c r="AA1092" s="128" t="s">
        <v>65</v>
      </c>
      <c r="AB1092" s="128" t="s">
        <v>65</v>
      </c>
      <c r="AC1092" s="128" t="s">
        <v>66</v>
      </c>
      <c r="AD1092" s="128" t="s">
        <v>73</v>
      </c>
      <c r="AE1092" s="505">
        <v>43859</v>
      </c>
      <c r="AF1092" s="506" t="s">
        <v>74</v>
      </c>
      <c r="AG1092" s="506"/>
      <c r="AH1092" s="506" t="s">
        <v>2322</v>
      </c>
      <c r="AI1092" s="505">
        <v>43524</v>
      </c>
      <c r="AJ1092" s="128">
        <v>126</v>
      </c>
      <c r="AK1092" s="483">
        <v>43622</v>
      </c>
      <c r="AL1092" s="128">
        <v>204</v>
      </c>
      <c r="AM1092" s="128">
        <v>135</v>
      </c>
      <c r="AN1092" s="442" t="str">
        <f>CHOOSE(MATCH(AM:AM,{0,1,100,800000000}),"VACIO","100 y -","100 y +","")</f>
        <v>100 y +</v>
      </c>
      <c r="AO1092" s="128">
        <v>98</v>
      </c>
      <c r="AP1092" s="128">
        <v>106</v>
      </c>
      <c r="AQ1092" s="128">
        <v>6.1</v>
      </c>
      <c r="AR1092" s="442" t="str">
        <f>CHOOSE(MATCH(AQ:AQ,{0,1,7,8,9,12,30}),"VACIO","7 y -","7-8","8-9","9-12","12 y +","")</f>
        <v>7 y -</v>
      </c>
      <c r="AS1092" s="128">
        <v>73</v>
      </c>
      <c r="AT1092" s="442" t="str">
        <f>CHOOSE(MATCH(AS:AS,{0,0.1,30,80000000}),"VACIO","30 y -","30 y +")</f>
        <v>30 y +</v>
      </c>
      <c r="AU1092" s="128">
        <v>1</v>
      </c>
      <c r="AV1092" s="128"/>
      <c r="AW1092" s="442" t="str">
        <f>CHOOSE(MATCH(AV:AV,{0,0.1,30,80000000}),"VACIO","30 y -","30 y +")</f>
        <v>VACIO</v>
      </c>
      <c r="AX1092" s="128">
        <v>70.8</v>
      </c>
      <c r="AY1092" s="442" t="str">
        <f ca="1">CHOOSE(MATCH(AX:AX,{0,1,15,30,45,60,80000000}),"VACIO","15 y -","15-29","30-44","45-59","60 y +","")</f>
        <v>60 y +</v>
      </c>
      <c r="AZ1092" s="128"/>
      <c r="BA1092" s="483">
        <v>43164</v>
      </c>
      <c r="BB1092" s="441" t="str">
        <f ca="1" t="shared" si="108"/>
        <v>No Vigente</v>
      </c>
      <c r="BC1092" s="128"/>
      <c r="BD1092" s="483">
        <v>43859</v>
      </c>
      <c r="BE1092" s="483">
        <v>44013</v>
      </c>
      <c r="BF1092" s="251" t="str">
        <f ca="1" t="shared" si="110"/>
        <v>activo</v>
      </c>
    </row>
    <row r="1093" spans="1:58">
      <c r="A1093" s="434" t="s">
        <v>2709</v>
      </c>
      <c r="B1093" s="434" t="s">
        <v>2710</v>
      </c>
      <c r="C1093" s="434">
        <v>1520</v>
      </c>
      <c r="D1093" s="482">
        <v>9824</v>
      </c>
      <c r="E1093" s="468">
        <f ca="1" t="shared" si="109"/>
        <v>43990</v>
      </c>
      <c r="F1093" s="440">
        <f ca="1" t="shared" si="107"/>
        <v>34166</v>
      </c>
      <c r="G1093" s="487">
        <f ca="1" t="shared" si="111"/>
        <v>93</v>
      </c>
      <c r="H1093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93" s="493">
        <v>2</v>
      </c>
      <c r="J1093" s="482">
        <v>39307</v>
      </c>
      <c r="K1093" s="434" t="s">
        <v>59</v>
      </c>
      <c r="L1093" s="494" t="s">
        <v>60</v>
      </c>
      <c r="M1093" s="434"/>
      <c r="N1093" s="434"/>
      <c r="O1093" s="434"/>
      <c r="P1093" s="499" t="s">
        <v>63</v>
      </c>
      <c r="Q1093" s="499" t="s">
        <v>63</v>
      </c>
      <c r="R1093" s="434">
        <v>55</v>
      </c>
      <c r="S1093" s="434">
        <v>51</v>
      </c>
      <c r="T1093" s="493" t="s">
        <v>76</v>
      </c>
      <c r="U1093" s="434">
        <v>130</v>
      </c>
      <c r="V1093" s="442" t="str">
        <f>CHOOSE(MATCH(U:U,{0,1,140,150,160,800000000}),"VACIO","140 y -","140-150","150-160","&gt;160","")</f>
        <v>140 y -</v>
      </c>
      <c r="W1093" s="434">
        <v>80</v>
      </c>
      <c r="X1093" s="442" t="str">
        <f>CHOOSE(MATCH(W:W,{0,1,90,120,800000000}),"VACIO","90 y -","90-120","&gt;120","")</f>
        <v>90 y -</v>
      </c>
      <c r="Y1093" s="434" t="s">
        <v>63</v>
      </c>
      <c r="Z1093" s="434" t="s">
        <v>65</v>
      </c>
      <c r="AA1093" s="434" t="s">
        <v>63</v>
      </c>
      <c r="AB1093" s="434" t="s">
        <v>65</v>
      </c>
      <c r="AC1093" s="434" t="s">
        <v>72</v>
      </c>
      <c r="AD1093" s="434" t="s">
        <v>67</v>
      </c>
      <c r="AE1093" s="514"/>
      <c r="AF1093" s="514"/>
      <c r="AG1093" s="514"/>
      <c r="AH1093" s="514"/>
      <c r="AI1093" s="514">
        <v>2014</v>
      </c>
      <c r="AJ1093" s="434"/>
      <c r="AK1093" s="434">
        <v>2012</v>
      </c>
      <c r="AL1093" s="434"/>
      <c r="AM1093" s="434"/>
      <c r="AN1093" s="442" t="str">
        <f>CHOOSE(MATCH(AM:AM,{0,1,100,800000000}),"VACIO","100 y -","100 y +","")</f>
        <v>VACIO</v>
      </c>
      <c r="AO1093" s="434"/>
      <c r="AP1093" s="434"/>
      <c r="AQ1093" s="434"/>
      <c r="AR1093" s="442" t="str">
        <f>CHOOSE(MATCH(AQ:AQ,{0,1,7,8,9,12,30}),"VACIO","7 y -","7-8","8-9","9-12","12 y +","")</f>
        <v>VACIO</v>
      </c>
      <c r="AS1093" s="434"/>
      <c r="AT1093" s="442" t="str">
        <f>CHOOSE(MATCH(AS:AS,{0,0.1,30,80000000}),"VACIO","30 y -","30 y +")</f>
        <v>VACIO</v>
      </c>
      <c r="AU1093" s="434"/>
      <c r="AV1093" s="434"/>
      <c r="AW1093" s="442" t="str">
        <f>CHOOSE(MATCH(AV:AV,{0,0.1,30,80000000}),"VACIO","30 y -","30 y +")</f>
        <v>VACIO</v>
      </c>
      <c r="AX1093" s="434"/>
      <c r="AY1093" s="442" t="str">
        <f ca="1">CHOOSE(MATCH(AX:AX,{0;1;15;30;45;60;80000000}),"VACIO","15 y -","15-29","30-44","45-59","60 y +","")</f>
        <v>VACIO</v>
      </c>
      <c r="AZ1093" s="434"/>
      <c r="BA1093" s="434"/>
      <c r="BB1093" s="487" t="str">
        <f ca="1" t="shared" si="108"/>
        <v>No Vigente</v>
      </c>
      <c r="BC1093" s="434"/>
      <c r="BD1093" s="482">
        <v>42579</v>
      </c>
      <c r="BE1093" s="482">
        <v>42675</v>
      </c>
      <c r="BF1093" s="251" t="str">
        <f ca="1" t="shared" si="110"/>
        <v>pasivo</v>
      </c>
    </row>
    <row r="1094" spans="1:58">
      <c r="A1094" s="434" t="s">
        <v>2711</v>
      </c>
      <c r="B1094" s="434" t="s">
        <v>2712</v>
      </c>
      <c r="C1094" s="434">
        <v>1840</v>
      </c>
      <c r="D1094" s="482">
        <v>16229</v>
      </c>
      <c r="E1094" s="468">
        <f ca="1" t="shared" si="109"/>
        <v>43990</v>
      </c>
      <c r="F1094" s="440">
        <f ca="1" t="shared" si="107"/>
        <v>27761</v>
      </c>
      <c r="G1094" s="487">
        <f ca="1" t="shared" si="111"/>
        <v>76</v>
      </c>
      <c r="H1094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094" s="493">
        <v>2</v>
      </c>
      <c r="J1094" s="482">
        <v>42704</v>
      </c>
      <c r="K1094" s="434" t="s">
        <v>101</v>
      </c>
      <c r="L1094" s="494" t="s">
        <v>60</v>
      </c>
      <c r="M1094" s="434"/>
      <c r="N1094" s="434"/>
      <c r="O1094" s="434"/>
      <c r="P1094" s="499" t="s">
        <v>63</v>
      </c>
      <c r="Q1094" s="499" t="s">
        <v>63</v>
      </c>
      <c r="R1094" s="434">
        <v>75</v>
      </c>
      <c r="S1094" s="434">
        <v>72.5</v>
      </c>
      <c r="T1094" s="493" t="s">
        <v>85</v>
      </c>
      <c r="U1094" s="434">
        <v>132</v>
      </c>
      <c r="V1094" s="442" t="str">
        <f>CHOOSE(MATCH(U:U,{0,1,140,150,160,800000000}),"VACIO","140 y -","140-150","150-160","&gt;160","")</f>
        <v>140 y -</v>
      </c>
      <c r="W1094" s="434">
        <v>78</v>
      </c>
      <c r="X1094" s="442" t="str">
        <f>CHOOSE(MATCH(W:W,{0,1,90,120,800000000}),"VACIO","90 y -","90-120","&gt;120","")</f>
        <v>90 y -</v>
      </c>
      <c r="Y1094" s="434" t="s">
        <v>63</v>
      </c>
      <c r="Z1094" s="434" t="s">
        <v>63</v>
      </c>
      <c r="AA1094" s="434" t="s">
        <v>63</v>
      </c>
      <c r="AB1094" s="434" t="s">
        <v>63</v>
      </c>
      <c r="AC1094" s="434" t="s">
        <v>72</v>
      </c>
      <c r="AD1094" s="434" t="s">
        <v>74</v>
      </c>
      <c r="AE1094" s="514"/>
      <c r="AF1094" s="514"/>
      <c r="AG1094" s="514"/>
      <c r="AH1094" s="514"/>
      <c r="AI1094" s="514"/>
      <c r="AJ1094" s="434">
        <v>121</v>
      </c>
      <c r="AK1094" s="482">
        <v>42704</v>
      </c>
      <c r="AL1094" s="434">
        <v>177</v>
      </c>
      <c r="AM1094" s="434">
        <v>109</v>
      </c>
      <c r="AN1094" s="442" t="str">
        <f>CHOOSE(MATCH(AM:AM,{0,1,100,800000000}),"VACIO","100 y -","100 y +","")</f>
        <v>100 y +</v>
      </c>
      <c r="AO1094" s="434">
        <v>503</v>
      </c>
      <c r="AP1094" s="434">
        <v>85</v>
      </c>
      <c r="AQ1094" s="434"/>
      <c r="AR1094" s="442" t="str">
        <f>CHOOSE(MATCH(AQ:AQ,{0,1,7,8,9,12,30}),"VACIO","7 y -","7-8","8-9","9-12","12 y +","")</f>
        <v>VACIO</v>
      </c>
      <c r="AS1094" s="434"/>
      <c r="AT1094" s="442" t="str">
        <f>CHOOSE(MATCH(AS:AS,{0,0.1,30,80000000}),"VACIO","30 y -","30 y +")</f>
        <v>VACIO</v>
      </c>
      <c r="AU1094" s="434">
        <v>1</v>
      </c>
      <c r="AV1094" s="434"/>
      <c r="AW1094" s="442" t="str">
        <f>CHOOSE(MATCH(AV:AV,{0,0.1,30,80000000}),"VACIO","30 y -","30 y +")</f>
        <v>VACIO</v>
      </c>
      <c r="AX1094" s="434">
        <v>74.8</v>
      </c>
      <c r="AY1094" s="442" t="str">
        <f ca="1">CHOOSE(MATCH(AX:AX,{0,1,15,30,45,60,80000000}),"VACIO","15 y -","15-29","30-44","45-59","60 y +","")</f>
        <v>60 y +</v>
      </c>
      <c r="AZ1094" s="434"/>
      <c r="BA1094" s="434"/>
      <c r="BB1094" s="487" t="str">
        <f ca="1" t="shared" si="108"/>
        <v>No Vigente</v>
      </c>
      <c r="BC1094" s="434"/>
      <c r="BD1094" s="482">
        <v>42989</v>
      </c>
      <c r="BE1094" s="482">
        <v>43080</v>
      </c>
      <c r="BF1094" s="251" t="str">
        <f ca="1" t="shared" si="110"/>
        <v>pasivo</v>
      </c>
    </row>
    <row r="1095" spans="1:58">
      <c r="A1095" s="434" t="s">
        <v>2713</v>
      </c>
      <c r="B1095" s="484" t="s">
        <v>2714</v>
      </c>
      <c r="C1095" s="484">
        <v>6520</v>
      </c>
      <c r="D1095" s="485">
        <v>10693</v>
      </c>
      <c r="E1095" s="439">
        <f ca="1" t="shared" si="109"/>
        <v>43990</v>
      </c>
      <c r="F1095" s="440">
        <f ca="1" t="shared" si="107"/>
        <v>33297</v>
      </c>
      <c r="G1095" s="489">
        <f ca="1" t="shared" si="111"/>
        <v>91</v>
      </c>
      <c r="H1095" s="490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095" s="496">
        <v>2</v>
      </c>
      <c r="J1095" s="485">
        <v>41949</v>
      </c>
      <c r="K1095" s="484" t="s">
        <v>59</v>
      </c>
      <c r="L1095" s="497" t="s">
        <v>60</v>
      </c>
      <c r="M1095" s="484" t="s">
        <v>2467</v>
      </c>
      <c r="N1095" s="484"/>
      <c r="O1095" s="484"/>
      <c r="P1095" s="501" t="s">
        <v>63</v>
      </c>
      <c r="Q1095" s="501" t="s">
        <v>63</v>
      </c>
      <c r="R1095" s="484">
        <v>57</v>
      </c>
      <c r="S1095" s="484">
        <v>55.4</v>
      </c>
      <c r="T1095" s="496" t="s">
        <v>76</v>
      </c>
      <c r="U1095" s="484">
        <v>130</v>
      </c>
      <c r="V1095" s="442" t="str">
        <f>CHOOSE(MATCH(U:U,{0,1,140,150,160,800000000}),"VACIO","140 y -","140-150","150-160","&gt;160","")</f>
        <v>140 y -</v>
      </c>
      <c r="W1095" s="484">
        <v>90</v>
      </c>
      <c r="X1095" s="442" t="str">
        <f>CHOOSE(MATCH(W:W,{0,1,90,120,800000000}),"VACIO","90 y -","90-120","&gt;120","")</f>
        <v>90-120</v>
      </c>
      <c r="Y1095" s="484" t="s">
        <v>63</v>
      </c>
      <c r="Z1095" s="484" t="s">
        <v>65</v>
      </c>
      <c r="AA1095" s="484" t="s">
        <v>65</v>
      </c>
      <c r="AB1095" s="484" t="s">
        <v>65</v>
      </c>
      <c r="AC1095" s="484" t="s">
        <v>72</v>
      </c>
      <c r="AD1095" s="484" t="s">
        <v>67</v>
      </c>
      <c r="AE1095" s="507"/>
      <c r="AF1095" s="507"/>
      <c r="AG1095" s="507"/>
      <c r="AH1095" s="509" t="s">
        <v>2715</v>
      </c>
      <c r="AI1095" s="517">
        <v>43150</v>
      </c>
      <c r="AJ1095" s="484">
        <v>99</v>
      </c>
      <c r="AK1095" s="485">
        <v>43332</v>
      </c>
      <c r="AL1095" s="484">
        <v>177</v>
      </c>
      <c r="AM1095" s="484">
        <v>93</v>
      </c>
      <c r="AN1095" s="442" t="str">
        <f>CHOOSE(MATCH(AM:AM,{0,1,100,800000000}),"VACIO","100 y -","100 y +","")</f>
        <v>100 y -</v>
      </c>
      <c r="AO1095" s="484">
        <v>53</v>
      </c>
      <c r="AP1095" s="484">
        <v>105</v>
      </c>
      <c r="AQ1095" s="484">
        <v>5.7</v>
      </c>
      <c r="AR1095" s="442" t="str">
        <f>CHOOSE(MATCH(AQ:AQ,{0,1,7,8,9,12,30}),"VACIO","7 y -","7-8","8-9","9-12","12 y +","")</f>
        <v>7 y -</v>
      </c>
      <c r="AS1095" s="484"/>
      <c r="AT1095" s="442" t="str">
        <f>CHOOSE(MATCH(AS:AS,{0;0.1;30;80000000}),"VACIO","30 y -","30 y +")</f>
        <v>VACIO</v>
      </c>
      <c r="AU1095" s="484">
        <v>1.5</v>
      </c>
      <c r="AV1095" s="484"/>
      <c r="AW1095" s="442" t="str">
        <f>CHOOSE(MATCH(AV:AV,{0,0.1,30,80000000}),"VACIO","30 y -","30 y +")</f>
        <v>VACIO</v>
      </c>
      <c r="AX1095" s="484">
        <v>36</v>
      </c>
      <c r="AY1095" s="442" t="str">
        <f ca="1">CHOOSE(MATCH(AX:AX,{0,1,15,30,45,60,80000000}),"VACIO","15 y -","15-29","30-44","45-59","60 y +","")</f>
        <v>30-44</v>
      </c>
      <c r="AZ1095" s="484" t="s">
        <v>76</v>
      </c>
      <c r="BA1095" s="484"/>
      <c r="BB1095" s="489" t="str">
        <f ca="1" t="shared" si="108"/>
        <v>No Vigente</v>
      </c>
      <c r="BC1095" s="484"/>
      <c r="BD1095" s="485">
        <v>43440</v>
      </c>
      <c r="BE1095" s="485">
        <v>43617</v>
      </c>
      <c r="BF1095" s="251" t="str">
        <f ca="1" t="shared" si="110"/>
        <v>activo</v>
      </c>
    </row>
    <row r="1096" spans="1:58">
      <c r="A1096" s="434" t="s">
        <v>2716</v>
      </c>
      <c r="B1096" s="434" t="s">
        <v>2717</v>
      </c>
      <c r="C1096" s="434">
        <v>2097</v>
      </c>
      <c r="D1096" s="482">
        <v>35315</v>
      </c>
      <c r="E1096" s="468">
        <f ca="1" t="shared" si="109"/>
        <v>43990</v>
      </c>
      <c r="F1096" s="440">
        <f ca="1" t="shared" si="107"/>
        <v>8675</v>
      </c>
      <c r="G1096" s="487">
        <f ca="1" t="shared" si="111"/>
        <v>23</v>
      </c>
      <c r="H1096" s="488" t="str">
        <f ca="1">CHOOSE(MATCH(F:F,{0;7305;9131;10957;12784;14610;16436;18262;20089;21915;23741;25567;27394;29220;41729}),"15-19","20-24","25-29","30-34","35-39","40-44","45-49","50-54","55-59","60-64","65-69","70-74","75-79","80 y +","")</f>
        <v>20-24</v>
      </c>
      <c r="I1096" s="493">
        <v>2</v>
      </c>
      <c r="J1096" s="482">
        <v>41992</v>
      </c>
      <c r="K1096" s="434" t="s">
        <v>59</v>
      </c>
      <c r="L1096" s="494" t="s">
        <v>70</v>
      </c>
      <c r="M1096" s="434"/>
      <c r="N1096" s="434"/>
      <c r="O1096" s="434"/>
      <c r="P1096" s="499" t="s">
        <v>63</v>
      </c>
      <c r="Q1096" s="499" t="s">
        <v>63</v>
      </c>
      <c r="R1096" s="434">
        <v>86</v>
      </c>
      <c r="S1096" s="434">
        <v>85</v>
      </c>
      <c r="T1096" s="493" t="s">
        <v>64</v>
      </c>
      <c r="U1096" s="434">
        <v>140</v>
      </c>
      <c r="V1096" s="442" t="str">
        <f>CHOOSE(MATCH(U:U,{0,1,140,150,160,800000000}),"VACIO","140 y -","140-150","150-160","&gt;160","")</f>
        <v>140-150</v>
      </c>
      <c r="W1096" s="434">
        <v>80</v>
      </c>
      <c r="X1096" s="442" t="str">
        <f>CHOOSE(MATCH(W:W,{0,1,90,120,800000000}),"VACIO","90 y -","90-120","&gt;120","")</f>
        <v>90 y -</v>
      </c>
      <c r="Y1096" s="434" t="s">
        <v>63</v>
      </c>
      <c r="Z1096" s="434" t="s">
        <v>63</v>
      </c>
      <c r="AA1096" s="434" t="s">
        <v>65</v>
      </c>
      <c r="AB1096" s="434" t="s">
        <v>63</v>
      </c>
      <c r="AC1096" s="434" t="s">
        <v>72</v>
      </c>
      <c r="AD1096" s="434" t="s">
        <v>73</v>
      </c>
      <c r="AE1096" s="503">
        <v>42633</v>
      </c>
      <c r="AF1096" s="504" t="s">
        <v>74</v>
      </c>
      <c r="AG1096" s="504"/>
      <c r="AH1096" s="514"/>
      <c r="AI1096" s="514"/>
      <c r="AJ1096" s="434">
        <v>187</v>
      </c>
      <c r="AK1096" s="482">
        <v>41962</v>
      </c>
      <c r="AL1096" s="434">
        <v>185</v>
      </c>
      <c r="AM1096" s="434">
        <v>73</v>
      </c>
      <c r="AN1096" s="442" t="str">
        <f>CHOOSE(MATCH(AM:AM,{0,1,100,800000000}),"VACIO","100 y -","100 y +","")</f>
        <v>100 y -</v>
      </c>
      <c r="AO1096" s="434">
        <v>44</v>
      </c>
      <c r="AP1096" s="434">
        <v>339</v>
      </c>
      <c r="AQ1096" s="434"/>
      <c r="AR1096" s="442" t="str">
        <f>CHOOSE(MATCH(AQ:AQ,{0;1;7;8;9;12;30}),"VACIO","7 y -","7-8","8-9","9-12","12 y +","")</f>
        <v>VACIO</v>
      </c>
      <c r="AS1096" s="434"/>
      <c r="AT1096" s="442" t="str">
        <f>CHOOSE(MATCH(AS:AS,{0,0.1,30,80000000}),"VACIO","30 y -","30 y +")</f>
        <v>VACIO</v>
      </c>
      <c r="AU1096" s="434">
        <v>0.6</v>
      </c>
      <c r="AV1096" s="434"/>
      <c r="AW1096" s="442" t="str">
        <f>CHOOSE(MATCH(AV:AV,{0,0.1,30,80000000}),"VACIO","30 y -","30 y +")</f>
        <v>VACIO</v>
      </c>
      <c r="AX1096" s="434"/>
      <c r="AY1096" s="442" t="str">
        <f ca="1">CHOOSE(MATCH(AX:AX,{0;1;15;30;45;60;80000000}),"VACIO","15 y -","15-29","30-44","45-59","60 y +","")</f>
        <v>VACIO</v>
      </c>
      <c r="AZ1096" s="434"/>
      <c r="BA1096" s="482">
        <v>43001</v>
      </c>
      <c r="BB1096" s="487" t="str">
        <f ca="1" t="shared" si="108"/>
        <v>No Vigente</v>
      </c>
      <c r="BC1096" s="434" t="s">
        <v>77</v>
      </c>
      <c r="BD1096" s="482">
        <v>42633</v>
      </c>
      <c r="BE1096" s="482">
        <v>42675</v>
      </c>
      <c r="BF1096" s="251" t="str">
        <f ca="1" t="shared" si="110"/>
        <v>pasivo</v>
      </c>
    </row>
    <row r="1097" spans="1:58">
      <c r="A1097" s="434" t="s">
        <v>2718</v>
      </c>
      <c r="B1097" s="484" t="s">
        <v>2719</v>
      </c>
      <c r="C1097" s="484">
        <v>1756</v>
      </c>
      <c r="D1097" s="485">
        <v>21210</v>
      </c>
      <c r="E1097" s="468">
        <f ca="1" t="shared" si="109"/>
        <v>43990</v>
      </c>
      <c r="F1097" s="440">
        <f ca="1" t="shared" si="107"/>
        <v>22780</v>
      </c>
      <c r="G1097" s="489">
        <f ca="1" t="shared" si="111"/>
        <v>62</v>
      </c>
      <c r="H1097" s="490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097" s="496">
        <v>2</v>
      </c>
      <c r="J1097" s="485">
        <v>39115</v>
      </c>
      <c r="K1097" s="484" t="s">
        <v>101</v>
      </c>
      <c r="L1097" s="497" t="s">
        <v>60</v>
      </c>
      <c r="M1097" s="484"/>
      <c r="N1097" s="484"/>
      <c r="O1097" s="484"/>
      <c r="P1097" s="501" t="s">
        <v>63</v>
      </c>
      <c r="Q1097" s="501" t="s">
        <v>63</v>
      </c>
      <c r="R1097" s="484">
        <v>80.6</v>
      </c>
      <c r="S1097" s="484">
        <v>81</v>
      </c>
      <c r="T1097" s="496" t="s">
        <v>85</v>
      </c>
      <c r="U1097" s="484">
        <v>128</v>
      </c>
      <c r="V1097" s="442" t="str">
        <f>CHOOSE(MATCH(U:U,{0,1,140,150,160,800000000}),"VACIO","140 y -","140-150","150-160","&gt;160","")</f>
        <v>140 y -</v>
      </c>
      <c r="W1097" s="484">
        <v>86</v>
      </c>
      <c r="X1097" s="442" t="str">
        <f>CHOOSE(MATCH(W:W,{0,1,90,120,800000000}),"VACIO","90 y -","90-120","&gt;120","")</f>
        <v>90 y -</v>
      </c>
      <c r="Y1097" s="484" t="s">
        <v>63</v>
      </c>
      <c r="Z1097" s="484" t="s">
        <v>65</v>
      </c>
      <c r="AA1097" s="484" t="s">
        <v>65</v>
      </c>
      <c r="AB1097" s="484" t="s">
        <v>65</v>
      </c>
      <c r="AC1097" s="484" t="s">
        <v>72</v>
      </c>
      <c r="AD1097" s="484"/>
      <c r="AE1097" s="507"/>
      <c r="AF1097" s="507"/>
      <c r="AG1097" s="507"/>
      <c r="AH1097" s="507"/>
      <c r="AI1097" s="507"/>
      <c r="AJ1097" s="484"/>
      <c r="AK1097" s="484"/>
      <c r="AL1097" s="484"/>
      <c r="AM1097" s="484"/>
      <c r="AN1097" s="442" t="str">
        <f>CHOOSE(MATCH(AM:AM,{0,1,100,800000000}),"VACIO","100 y -","100 y +","")</f>
        <v>VACIO</v>
      </c>
      <c r="AO1097" s="484"/>
      <c r="AP1097" s="484"/>
      <c r="AQ1097" s="484"/>
      <c r="AR1097" s="442" t="str">
        <f>CHOOSE(MATCH(AQ:AQ,{0,1,7,8,9,12,30}),"VACIO","7 y -","7-8","8-9","9-12","12 y +","")</f>
        <v>VACIO</v>
      </c>
      <c r="AS1097" s="484"/>
      <c r="AT1097" s="442" t="str">
        <f>CHOOSE(MATCH(AS:AS,{0,0.1,30,80000000}),"VACIO","30 y -","30 y +")</f>
        <v>VACIO</v>
      </c>
      <c r="AU1097" s="484"/>
      <c r="AV1097" s="484"/>
      <c r="AW1097" s="442" t="str">
        <f>CHOOSE(MATCH(AV:AV,{0,0.1,30,80000000}),"VACIO","30 y -","30 y +")</f>
        <v>VACIO</v>
      </c>
      <c r="AX1097" s="484"/>
      <c r="AY1097" s="442" t="str">
        <f ca="1">CHOOSE(MATCH(AX:AX,{0;1;15;30;45;60;80000000}),"VACIO","15 y -","15-29","30-44","45-59","60 y +","")</f>
        <v>VACIO</v>
      </c>
      <c r="AZ1097" s="484"/>
      <c r="BA1097" s="484"/>
      <c r="BB1097" s="489" t="str">
        <f ca="1" t="shared" si="108"/>
        <v>No Vigente</v>
      </c>
      <c r="BC1097" s="484"/>
      <c r="BD1097" s="485">
        <v>42998</v>
      </c>
      <c r="BE1097" s="485">
        <v>43070</v>
      </c>
      <c r="BF1097" s="251" t="str">
        <f ca="1" t="shared" si="110"/>
        <v>pasivo</v>
      </c>
    </row>
    <row r="1098" spans="1:58">
      <c r="A1098" s="434" t="s">
        <v>2720</v>
      </c>
      <c r="B1098" s="128" t="s">
        <v>2721</v>
      </c>
      <c r="C1098" s="128">
        <v>1417</v>
      </c>
      <c r="D1098" s="483">
        <v>16626</v>
      </c>
      <c r="E1098" s="439">
        <f ca="1" t="shared" si="109"/>
        <v>43990</v>
      </c>
      <c r="F1098" s="440">
        <f ca="1" t="shared" si="107"/>
        <v>27364</v>
      </c>
      <c r="G1098" s="441">
        <f ca="1" t="shared" si="111"/>
        <v>74</v>
      </c>
      <c r="H109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098" s="443">
        <v>2</v>
      </c>
      <c r="J1098" s="483">
        <v>40420</v>
      </c>
      <c r="K1098" s="128" t="s">
        <v>101</v>
      </c>
      <c r="L1098" s="495" t="s">
        <v>70</v>
      </c>
      <c r="M1098" s="128"/>
      <c r="N1098" s="128"/>
      <c r="O1098" s="128"/>
      <c r="P1098" s="500" t="s">
        <v>63</v>
      </c>
      <c r="Q1098" s="500" t="s">
        <v>63</v>
      </c>
      <c r="R1098" s="128">
        <v>77</v>
      </c>
      <c r="S1098" s="128">
        <v>76</v>
      </c>
      <c r="T1098" s="443" t="s">
        <v>85</v>
      </c>
      <c r="U1098" s="128">
        <v>126</v>
      </c>
      <c r="V1098" s="442" t="str">
        <f>CHOOSE(MATCH(U:U,{0,1,140,150,160,800000000}),"VACIO","140 y -","140-150","150-160","&gt;160","")</f>
        <v>140 y -</v>
      </c>
      <c r="W1098" s="128">
        <v>70</v>
      </c>
      <c r="X1098" s="442" t="str">
        <f>CHOOSE(MATCH(W:W,{0,1,90,120,800000000}),"VACIO","90 y -","90-120","&gt;120","")</f>
        <v>90 y -</v>
      </c>
      <c r="Y1098" s="128" t="s">
        <v>63</v>
      </c>
      <c r="Z1098" s="128" t="s">
        <v>63</v>
      </c>
      <c r="AA1098" s="128" t="s">
        <v>65</v>
      </c>
      <c r="AB1098" s="128" t="s">
        <v>65</v>
      </c>
      <c r="AC1098" s="128" t="s">
        <v>72</v>
      </c>
      <c r="AD1098" s="128" t="s">
        <v>74</v>
      </c>
      <c r="AE1098" s="505">
        <v>43621</v>
      </c>
      <c r="AF1098" s="506" t="s">
        <v>74</v>
      </c>
      <c r="AG1098" s="506"/>
      <c r="AH1098" s="506" t="s">
        <v>2266</v>
      </c>
      <c r="AI1098" s="505">
        <v>43690</v>
      </c>
      <c r="AJ1098" s="128">
        <v>120</v>
      </c>
      <c r="AK1098" s="483">
        <v>43872</v>
      </c>
      <c r="AL1098" s="128">
        <v>127</v>
      </c>
      <c r="AM1098" s="128">
        <v>66</v>
      </c>
      <c r="AN1098" s="442" t="str">
        <f>CHOOSE(MATCH(AM:AM,{0,1,100,800000000}),"VACIO","100 y -","100 y +","")</f>
        <v>100 y -</v>
      </c>
      <c r="AO1098" s="128">
        <v>34</v>
      </c>
      <c r="AP1098" s="128">
        <v>7.6</v>
      </c>
      <c r="AQ1098" s="128">
        <v>7.1</v>
      </c>
      <c r="AR1098" s="442" t="str">
        <f>CHOOSE(MATCH(AQ:AQ,{0,1,7,8,9,12,30}),"VACIO","7 y -","7-8","8-9","9-12","12 y +","")</f>
        <v>7-8</v>
      </c>
      <c r="AS1098" s="128">
        <v>106</v>
      </c>
      <c r="AT1098" s="442" t="str">
        <f>CHOOSE(MATCH(AS:AS,{0,0.1,30,80000000}),"VACIO","30 y -","30 y +")</f>
        <v>30 y +</v>
      </c>
      <c r="AU1098" s="128">
        <v>1.3</v>
      </c>
      <c r="AV1098" s="128">
        <v>9.5</v>
      </c>
      <c r="AW1098" s="442" t="str">
        <f>CHOOSE(MATCH(AV:AV,{0,0.1,30,80000000}),"VACIO","30 y -","30 y +")</f>
        <v>30 y -</v>
      </c>
      <c r="AX1098" s="128">
        <v>53</v>
      </c>
      <c r="AY1098" s="442" t="str">
        <f ca="1">CHOOSE(MATCH(AX:AX,{0,1,15,30,45,60,80000000}),"VACIO","15 y -","15-29","30-44","45-59","60 y +","")</f>
        <v>45-59</v>
      </c>
      <c r="AZ1098" s="128" t="s">
        <v>76</v>
      </c>
      <c r="BA1098" s="128"/>
      <c r="BB1098" s="441" t="str">
        <f ca="1" t="shared" si="108"/>
        <v>No Vigente</v>
      </c>
      <c r="BC1098" s="128"/>
      <c r="BD1098" s="483">
        <v>43887</v>
      </c>
      <c r="BE1098" s="483">
        <v>44044</v>
      </c>
      <c r="BF1098" s="251" t="str">
        <f ca="1" t="shared" si="110"/>
        <v>activo</v>
      </c>
    </row>
    <row r="1099" spans="1:58">
      <c r="A1099" s="434" t="s">
        <v>2722</v>
      </c>
      <c r="B1099" s="484" t="s">
        <v>2723</v>
      </c>
      <c r="C1099" s="484">
        <v>6729</v>
      </c>
      <c r="D1099" s="485">
        <v>22160</v>
      </c>
      <c r="E1099" s="439">
        <f ca="1" t="shared" si="109"/>
        <v>43990</v>
      </c>
      <c r="F1099" s="440">
        <f ca="1" t="shared" si="107"/>
        <v>21830</v>
      </c>
      <c r="G1099" s="489">
        <f ca="1" t="shared" si="111"/>
        <v>59</v>
      </c>
      <c r="H1099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099" s="496">
        <v>2</v>
      </c>
      <c r="J1099" s="485">
        <v>42290</v>
      </c>
      <c r="K1099" s="484" t="s">
        <v>59</v>
      </c>
      <c r="L1099" s="497" t="s">
        <v>60</v>
      </c>
      <c r="M1099" s="484"/>
      <c r="N1099" s="484" t="s">
        <v>62</v>
      </c>
      <c r="O1099" s="484" t="s">
        <v>62</v>
      </c>
      <c r="P1099" s="501" t="s">
        <v>63</v>
      </c>
      <c r="Q1099" s="501" t="s">
        <v>63</v>
      </c>
      <c r="R1099" s="484">
        <v>66.5</v>
      </c>
      <c r="S1099" s="484">
        <v>74</v>
      </c>
      <c r="T1099" s="496" t="s">
        <v>85</v>
      </c>
      <c r="U1099" s="484">
        <v>152</v>
      </c>
      <c r="V1099" s="442" t="str">
        <f>CHOOSE(MATCH(U:U,{0;1;140;150;160;800000000}),"VACIO","140 y -","140-150","150-160","&gt;160","")</f>
        <v>150-160</v>
      </c>
      <c r="W1099" s="484">
        <v>80</v>
      </c>
      <c r="X1099" s="442" t="str">
        <f>CHOOSE(MATCH(W:W,{0,1,90,120,800000000}),"VACIO","90 y -","90-120","&gt;120","")</f>
        <v>90 y -</v>
      </c>
      <c r="Y1099" s="484" t="s">
        <v>63</v>
      </c>
      <c r="Z1099" s="484" t="s">
        <v>65</v>
      </c>
      <c r="AA1099" s="484" t="s">
        <v>65</v>
      </c>
      <c r="AB1099" s="484" t="s">
        <v>63</v>
      </c>
      <c r="AC1099" s="484" t="s">
        <v>72</v>
      </c>
      <c r="AD1099" s="484" t="s">
        <v>74</v>
      </c>
      <c r="AE1099" s="507"/>
      <c r="AF1099" s="507"/>
      <c r="AG1099" s="507"/>
      <c r="AH1099" s="507"/>
      <c r="AI1099" s="507"/>
      <c r="AJ1099" s="484">
        <v>97</v>
      </c>
      <c r="AK1099" s="485">
        <v>43237</v>
      </c>
      <c r="AL1099" s="484">
        <v>184</v>
      </c>
      <c r="AM1099" s="484">
        <v>106</v>
      </c>
      <c r="AN1099" s="442" t="str">
        <f>CHOOSE(MATCH(AM:AM,{0,1,100,800000000}),"VACIO","100 y -","100 y +","")</f>
        <v>100 y +</v>
      </c>
      <c r="AO1099" s="484">
        <v>54</v>
      </c>
      <c r="AP1099" s="484">
        <v>117</v>
      </c>
      <c r="AQ1099" s="484"/>
      <c r="AR1099" s="442" t="str">
        <f>CHOOSE(MATCH(AQ:AQ,{0,1,7,8,9,12,30}),"VACIO","7 y -","7-8","8-9","9-12","12 y +","")</f>
        <v>VACIO</v>
      </c>
      <c r="AS1099" s="484">
        <v>6</v>
      </c>
      <c r="AT1099" s="442" t="str">
        <f>CHOOSE(MATCH(AS:AS,{0,0.1,30,80000000}),"VACIO","30 y -","30 y +")</f>
        <v>30 y -</v>
      </c>
      <c r="AU1099" s="484">
        <v>0.7</v>
      </c>
      <c r="AV1099" s="484"/>
      <c r="AW1099" s="442" t="s">
        <v>121</v>
      </c>
      <c r="AX1099" s="484">
        <v>96</v>
      </c>
      <c r="AY1099" s="442" t="str">
        <f ca="1">CHOOSE(MATCH(AX:AX,{0,1,15,30,45,60,80000000}),"VACIO","15 y -","15-29","30-44","45-59","60 y +","")</f>
        <v>60 y +</v>
      </c>
      <c r="AZ1099" s="484" t="s">
        <v>76</v>
      </c>
      <c r="BA1099" s="484"/>
      <c r="BB1099" s="489" t="str">
        <f ca="1" t="shared" si="108"/>
        <v>No Vigente</v>
      </c>
      <c r="BC1099" s="484"/>
      <c r="BD1099" s="485">
        <v>43636</v>
      </c>
      <c r="BE1099" s="485">
        <v>43800</v>
      </c>
      <c r="BF1099" s="251" t="str">
        <f ca="1" t="shared" si="110"/>
        <v>activo</v>
      </c>
    </row>
    <row r="1100" spans="1:58">
      <c r="A1100" s="434" t="s">
        <v>2724</v>
      </c>
      <c r="B1100" s="128" t="s">
        <v>2725</v>
      </c>
      <c r="C1100" s="128">
        <v>6827</v>
      </c>
      <c r="D1100" s="483">
        <v>16561</v>
      </c>
      <c r="E1100" s="439">
        <f ca="1" t="shared" si="109"/>
        <v>43990</v>
      </c>
      <c r="F1100" s="440">
        <f ca="1" t="shared" si="107"/>
        <v>27429</v>
      </c>
      <c r="G1100" s="441">
        <f ca="1" t="shared" si="111"/>
        <v>75</v>
      </c>
      <c r="H1100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00" s="443">
        <v>2</v>
      </c>
      <c r="J1100" s="483">
        <v>41584</v>
      </c>
      <c r="K1100" s="128" t="s">
        <v>101</v>
      </c>
      <c r="L1100" s="495" t="s">
        <v>102</v>
      </c>
      <c r="M1100" s="128"/>
      <c r="N1100" s="128" t="s">
        <v>62</v>
      </c>
      <c r="O1100" s="128" t="s">
        <v>62</v>
      </c>
      <c r="P1100" s="500" t="s">
        <v>63</v>
      </c>
      <c r="Q1100" s="500" t="s">
        <v>63</v>
      </c>
      <c r="R1100" s="128">
        <v>76</v>
      </c>
      <c r="S1100" s="128">
        <v>75</v>
      </c>
      <c r="T1100" s="443" t="s">
        <v>85</v>
      </c>
      <c r="U1100" s="128">
        <v>138</v>
      </c>
      <c r="V1100" s="442" t="str">
        <f>CHOOSE(MATCH(U:U,{0,1,140,150,160,800000000}),"VACIO","140 y -","140-150","150-160","&gt;160","")</f>
        <v>140 y -</v>
      </c>
      <c r="W1100" s="128">
        <v>82</v>
      </c>
      <c r="X1100" s="442" t="str">
        <f>CHOOSE(MATCH(W:W,{0,1,90,120,800000000}),"VACIO","90 y -","90-120","&gt;120","")</f>
        <v>90 y -</v>
      </c>
      <c r="Y1100" s="128" t="s">
        <v>65</v>
      </c>
      <c r="Z1100" s="128" t="s">
        <v>63</v>
      </c>
      <c r="AA1100" s="128" t="s">
        <v>65</v>
      </c>
      <c r="AB1100" s="128" t="s">
        <v>63</v>
      </c>
      <c r="AC1100" s="128" t="s">
        <v>72</v>
      </c>
      <c r="AD1100" s="128" t="s">
        <v>73</v>
      </c>
      <c r="AE1100" s="505">
        <v>43838</v>
      </c>
      <c r="AF1100" s="506" t="s">
        <v>73</v>
      </c>
      <c r="AG1100" s="513"/>
      <c r="AH1100" s="513"/>
      <c r="AI1100" s="513"/>
      <c r="AJ1100" s="128">
        <v>134</v>
      </c>
      <c r="AK1100" s="483">
        <v>43753</v>
      </c>
      <c r="AL1100" s="128">
        <v>220</v>
      </c>
      <c r="AM1100" s="128">
        <v>147</v>
      </c>
      <c r="AN1100" s="442" t="str">
        <f>CHOOSE(MATCH(AM:AM,{0,1,100,800000000}),"VACIO","100 y -","100 y +","")</f>
        <v>100 y +</v>
      </c>
      <c r="AO1100" s="128">
        <v>41</v>
      </c>
      <c r="AP1100" s="128"/>
      <c r="AQ1100" s="128">
        <v>7.9</v>
      </c>
      <c r="AR1100" s="442" t="str">
        <f>CHOOSE(MATCH(AQ:AQ,{0,1,7,8,9,12,30}),"VACIO","7 y -","7-8","8-9","9-12","12 y +","")</f>
        <v>7-8</v>
      </c>
      <c r="AS1100" s="128">
        <v>7</v>
      </c>
      <c r="AT1100" s="442" t="str">
        <f>CHOOSE(MATCH(AS:AS,{0,0.1,30,80000000}),"VACIO","30 y -","30 y +")</f>
        <v>30 y -</v>
      </c>
      <c r="AU1100" s="128">
        <v>1.1</v>
      </c>
      <c r="AV1100" s="128">
        <v>5.52</v>
      </c>
      <c r="AW1100" s="442" t="str">
        <f>CHOOSE(MATCH(AV:AV,{0,0.1,30,80000000}),"VACIO","30 y -","30 y +")</f>
        <v>30 y -</v>
      </c>
      <c r="AX1100" s="128">
        <v>64</v>
      </c>
      <c r="AY1100" s="442" t="str">
        <f ca="1">CHOOSE(MATCH(AX:AX,{0,1,15,30,45,60,80000000}),"VACIO","15 y -","15-29","30-44","45-59","60 y +","")</f>
        <v>60 y +</v>
      </c>
      <c r="AZ1100" s="128"/>
      <c r="BA1100" s="128"/>
      <c r="BB1100" s="441" t="str">
        <f ca="1" t="shared" si="108"/>
        <v>No Vigente</v>
      </c>
      <c r="BC1100" s="128"/>
      <c r="BD1100" s="483">
        <v>43838</v>
      </c>
      <c r="BE1100" s="483">
        <v>44013</v>
      </c>
      <c r="BF1100" s="251" t="str">
        <f ca="1" t="shared" si="110"/>
        <v>activo</v>
      </c>
    </row>
    <row r="1101" spans="1:58">
      <c r="A1101" s="434" t="s">
        <v>2726</v>
      </c>
      <c r="B1101" s="128" t="s">
        <v>2727</v>
      </c>
      <c r="C1101" s="128">
        <v>1845</v>
      </c>
      <c r="D1101" s="483">
        <v>12396</v>
      </c>
      <c r="E1101" s="439">
        <f ca="1" t="shared" si="109"/>
        <v>43990</v>
      </c>
      <c r="F1101" s="440">
        <f ca="1" t="shared" si="107"/>
        <v>31594</v>
      </c>
      <c r="G1101" s="441">
        <f ca="1" t="shared" si="111"/>
        <v>86</v>
      </c>
      <c r="H110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01" s="443">
        <v>2</v>
      </c>
      <c r="J1101" s="483">
        <v>36039</v>
      </c>
      <c r="K1101" s="128" t="s">
        <v>59</v>
      </c>
      <c r="L1101" s="495" t="s">
        <v>60</v>
      </c>
      <c r="M1101" s="128" t="s">
        <v>1853</v>
      </c>
      <c r="N1101" s="128"/>
      <c r="O1101" s="128"/>
      <c r="P1101" s="500" t="s">
        <v>63</v>
      </c>
      <c r="Q1101" s="500" t="s">
        <v>63</v>
      </c>
      <c r="R1101" s="128">
        <v>60</v>
      </c>
      <c r="S1101" s="128">
        <v>54</v>
      </c>
      <c r="T1101" s="443" t="s">
        <v>76</v>
      </c>
      <c r="U1101" s="128">
        <v>120</v>
      </c>
      <c r="V1101" s="442" t="str">
        <f>CHOOSE(MATCH(U:U,{0,1,140,150,160,800000000}),"VACIO","140 y -","140-150","150-160","&gt;160","")</f>
        <v>140 y -</v>
      </c>
      <c r="W1101" s="128">
        <v>60</v>
      </c>
      <c r="X1101" s="442" t="str">
        <f>CHOOSE(MATCH(W:W,{0,1,90,120,800000000}),"VACIO","90 y -","90-120","&gt;120","")</f>
        <v>90 y -</v>
      </c>
      <c r="Y1101" s="128" t="s">
        <v>63</v>
      </c>
      <c r="Z1101" s="128" t="s">
        <v>65</v>
      </c>
      <c r="AA1101" s="128" t="s">
        <v>63</v>
      </c>
      <c r="AB1101" s="128" t="s">
        <v>63</v>
      </c>
      <c r="AC1101" s="128" t="s">
        <v>72</v>
      </c>
      <c r="AD1101" s="128" t="s">
        <v>74</v>
      </c>
      <c r="AE1101" s="513"/>
      <c r="AF1101" s="513"/>
      <c r="AG1101" s="513"/>
      <c r="AH1101" s="506" t="s">
        <v>2269</v>
      </c>
      <c r="AI1101" s="515">
        <v>43453</v>
      </c>
      <c r="AJ1101" s="128">
        <v>99</v>
      </c>
      <c r="AK1101" s="483">
        <v>43827</v>
      </c>
      <c r="AL1101" s="128">
        <v>235</v>
      </c>
      <c r="AM1101" s="128">
        <v>149</v>
      </c>
      <c r="AN1101" s="442" t="str">
        <f>CHOOSE(MATCH(AM:AM,{0,1,100,800000000}),"VACIO","100 y -","100 y +","")</f>
        <v>100 y +</v>
      </c>
      <c r="AO1101" s="128">
        <v>58</v>
      </c>
      <c r="AP1101" s="128">
        <v>141</v>
      </c>
      <c r="AQ1101" s="128"/>
      <c r="AR1101" s="442" t="str">
        <f>CHOOSE(MATCH(AQ:AQ,{0,1,7,8,9,12,30}),"VACIO","7 y -","7-8","8-9","9-12","12 y +","")</f>
        <v>VACIO</v>
      </c>
      <c r="AS1101" s="128">
        <v>0.7</v>
      </c>
      <c r="AT1101" s="442" t="str">
        <f>CHOOSE(MATCH(AS:AS,{0,0.1,30,80000000}),"VACIO","30 y -","30 y +")</f>
        <v>30 y -</v>
      </c>
      <c r="AU1101" s="128">
        <v>0.6</v>
      </c>
      <c r="AV1101" s="128"/>
      <c r="AW1101" s="442" t="str">
        <f>CHOOSE(MATCH(AV:AV,{0,0.1,30,80000000}),"VACIO","30 y -","30 y +")</f>
        <v>VACIO</v>
      </c>
      <c r="AX1101" s="128">
        <v>62</v>
      </c>
      <c r="AY1101" s="442" t="str">
        <f ca="1">CHOOSE(MATCH(AX:AX,{0,1,15,30,45,60,80000000}),"VACIO","15 y -","15-29","30-44","45-59","60 y +","")</f>
        <v>60 y +</v>
      </c>
      <c r="AZ1101" s="128"/>
      <c r="BA1101" s="128"/>
      <c r="BB1101" s="441" t="str">
        <f ca="1" t="shared" si="108"/>
        <v>No Vigente</v>
      </c>
      <c r="BC1101" s="128"/>
      <c r="BD1101" s="483">
        <v>43894</v>
      </c>
      <c r="BE1101" s="483">
        <v>44256</v>
      </c>
      <c r="BF1101" s="251" t="str">
        <f ca="1" t="shared" si="110"/>
        <v>activo</v>
      </c>
    </row>
    <row r="1102" spans="1:58">
      <c r="A1102" s="434" t="s">
        <v>2728</v>
      </c>
      <c r="B1102" s="128" t="s">
        <v>2729</v>
      </c>
      <c r="C1102" s="128">
        <v>1650</v>
      </c>
      <c r="D1102" s="483">
        <v>15761</v>
      </c>
      <c r="E1102" s="467">
        <f ca="1" t="shared" si="109"/>
        <v>43990</v>
      </c>
      <c r="F1102" s="440">
        <f ca="1" t="shared" si="107"/>
        <v>28229</v>
      </c>
      <c r="G1102" s="491">
        <f ca="1" t="shared" si="111"/>
        <v>77</v>
      </c>
      <c r="H1102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02" s="498">
        <v>2</v>
      </c>
      <c r="J1102" s="483">
        <v>39245</v>
      </c>
      <c r="K1102" s="128" t="s">
        <v>59</v>
      </c>
      <c r="L1102" s="495" t="s">
        <v>60</v>
      </c>
      <c r="M1102" s="128" t="s">
        <v>2730</v>
      </c>
      <c r="N1102" s="128" t="s">
        <v>62</v>
      </c>
      <c r="O1102" s="128" t="s">
        <v>62</v>
      </c>
      <c r="P1102" s="500" t="s">
        <v>63</v>
      </c>
      <c r="Q1102" s="500" t="s">
        <v>63</v>
      </c>
      <c r="R1102" s="128">
        <v>69</v>
      </c>
      <c r="S1102" s="128">
        <v>81</v>
      </c>
      <c r="T1102" s="498" t="s">
        <v>64</v>
      </c>
      <c r="U1102" s="128">
        <v>130</v>
      </c>
      <c r="V1102" s="442" t="str">
        <f>CHOOSE(MATCH(U:U,{0,1,140,150,160,800000000}),"VACIO","140 y -","140-150","150-160","&gt;160","")</f>
        <v>140 y -</v>
      </c>
      <c r="W1102" s="128">
        <v>88</v>
      </c>
      <c r="X1102" s="442" t="str">
        <f>CHOOSE(MATCH(W:W,{0,1,90,120,800000000}),"VACIO","90 y -","90-120","&gt;120","")</f>
        <v>90 y -</v>
      </c>
      <c r="Y1102" s="128" t="s">
        <v>63</v>
      </c>
      <c r="Z1102" s="128" t="s">
        <v>65</v>
      </c>
      <c r="AA1102" s="128" t="s">
        <v>63</v>
      </c>
      <c r="AB1102" s="128" t="s">
        <v>63</v>
      </c>
      <c r="AC1102" s="128" t="s">
        <v>72</v>
      </c>
      <c r="AD1102" s="128" t="s">
        <v>73</v>
      </c>
      <c r="AE1102" s="512"/>
      <c r="AF1102" s="512"/>
      <c r="AG1102" s="512"/>
      <c r="AH1102" s="511" t="s">
        <v>2360</v>
      </c>
      <c r="AI1102" s="510">
        <v>43635</v>
      </c>
      <c r="AJ1102" s="128">
        <v>104</v>
      </c>
      <c r="AK1102" s="483">
        <v>43738</v>
      </c>
      <c r="AL1102" s="128">
        <v>169</v>
      </c>
      <c r="AM1102" s="128">
        <v>91</v>
      </c>
      <c r="AN1102" s="442" t="str">
        <f>CHOOSE(MATCH(AM:AM,{0,1,100,800000000}),"VACIO","100 y -","100 y +","")</f>
        <v>100 y -</v>
      </c>
      <c r="AO1102" s="128">
        <v>59</v>
      </c>
      <c r="AP1102" s="128">
        <v>92</v>
      </c>
      <c r="AQ1102" s="128"/>
      <c r="AR1102" s="442" t="str">
        <f>CHOOSE(MATCH(AQ:AQ,{0,1,7,8,9,12,30}),"VACIO","7 y -","7-8","8-9","9-12","12 y +","")</f>
        <v>VACIO</v>
      </c>
      <c r="AS1102" s="128">
        <v>724</v>
      </c>
      <c r="AT1102" s="442" t="str">
        <f>CHOOSE(MATCH(AS:AS,{0,0.1,30,80000000}),"VACIO","30 y -","30 y +")</f>
        <v>30 y +</v>
      </c>
      <c r="AU1102" s="128">
        <v>1.3</v>
      </c>
      <c r="AV1102" s="128">
        <v>1388</v>
      </c>
      <c r="AW1102" s="442" t="str">
        <f>CHOOSE(MATCH(AV:AV,{0,0.1,30,80000000}),"VACIO","30 y -","30 y +")</f>
        <v>30 y +</v>
      </c>
      <c r="AX1102" s="128">
        <v>39</v>
      </c>
      <c r="AY1102" s="442" t="str">
        <f ca="1">CHOOSE(MATCH(AX:AX,{0,1,15,30,45,60,80000000}),"VACIO","15 y -","15-29","30-44","45-59","60 y +","")</f>
        <v>30-44</v>
      </c>
      <c r="AZ1102" s="128"/>
      <c r="BA1102" s="128"/>
      <c r="BB1102" s="441" t="str">
        <f ca="1" t="shared" si="108"/>
        <v>No Vigente</v>
      </c>
      <c r="BC1102" s="128"/>
      <c r="BD1102" s="483">
        <v>43738</v>
      </c>
      <c r="BE1102" s="483">
        <v>43922</v>
      </c>
      <c r="BF1102" s="251" t="str">
        <f ca="1" t="shared" si="110"/>
        <v>activo</v>
      </c>
    </row>
    <row r="1103" spans="1:58">
      <c r="A1103" s="434" t="s">
        <v>2731</v>
      </c>
      <c r="B1103" s="128" t="s">
        <v>2732</v>
      </c>
      <c r="C1103" s="128">
        <v>1711</v>
      </c>
      <c r="D1103" s="483">
        <v>22960</v>
      </c>
      <c r="E1103" s="439">
        <f ca="1" t="shared" si="109"/>
        <v>43990</v>
      </c>
      <c r="F1103" s="440">
        <f ca="1" t="shared" si="107"/>
        <v>21030</v>
      </c>
      <c r="G1103" s="441">
        <f ca="1" t="shared" si="111"/>
        <v>57</v>
      </c>
      <c r="H1103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03" s="443">
        <v>2</v>
      </c>
      <c r="J1103" s="483">
        <v>40259</v>
      </c>
      <c r="K1103" s="128" t="s">
        <v>59</v>
      </c>
      <c r="L1103" s="495" t="s">
        <v>102</v>
      </c>
      <c r="M1103" s="128" t="s">
        <v>174</v>
      </c>
      <c r="N1103" s="128" t="s">
        <v>62</v>
      </c>
      <c r="O1103" s="128" t="s">
        <v>62</v>
      </c>
      <c r="P1103" s="500" t="s">
        <v>63</v>
      </c>
      <c r="Q1103" s="500" t="s">
        <v>63</v>
      </c>
      <c r="R1103" s="128">
        <v>80.5</v>
      </c>
      <c r="S1103" s="128">
        <v>87.8</v>
      </c>
      <c r="T1103" s="443" t="s">
        <v>64</v>
      </c>
      <c r="U1103" s="128">
        <v>118</v>
      </c>
      <c r="V1103" s="442" t="str">
        <f>CHOOSE(MATCH(U:U,{0,1,140,150,160,800000000}),"VACIO","140 y -","140-150","150-160","&gt;160","")</f>
        <v>140 y -</v>
      </c>
      <c r="W1103" s="128">
        <v>70</v>
      </c>
      <c r="X1103" s="442" t="str">
        <f>CHOOSE(MATCH(W:W,{0,1,90,120,800000000}),"VACIO","90 y -","90-120","&gt;120","")</f>
        <v>90 y -</v>
      </c>
      <c r="Y1103" s="128" t="s">
        <v>63</v>
      </c>
      <c r="Z1103" s="128" t="s">
        <v>65</v>
      </c>
      <c r="AA1103" s="128" t="s">
        <v>65</v>
      </c>
      <c r="AB1103" s="128" t="s">
        <v>65</v>
      </c>
      <c r="AC1103" s="128" t="s">
        <v>72</v>
      </c>
      <c r="AD1103" s="128" t="s">
        <v>73</v>
      </c>
      <c r="AE1103" s="505">
        <v>43804</v>
      </c>
      <c r="AF1103" s="506" t="s">
        <v>74</v>
      </c>
      <c r="AG1103" s="506"/>
      <c r="AH1103" s="513"/>
      <c r="AI1103" s="513"/>
      <c r="AJ1103" s="128">
        <v>108</v>
      </c>
      <c r="AK1103" s="483">
        <v>43671</v>
      </c>
      <c r="AL1103" s="128">
        <v>146</v>
      </c>
      <c r="AM1103" s="128">
        <v>78.2</v>
      </c>
      <c r="AN1103" s="442" t="str">
        <f>CHOOSE(MATCH(AM:AM,{0,1,100,800000000}),"VACIO","100 y -","100 y +","")</f>
        <v>100 y -</v>
      </c>
      <c r="AO1103" s="128">
        <v>46</v>
      </c>
      <c r="AP1103" s="128">
        <v>109</v>
      </c>
      <c r="AQ1103" s="128">
        <v>6.2</v>
      </c>
      <c r="AR1103" s="442" t="str">
        <f>CHOOSE(MATCH(AQ:AQ,{0,1,7,8,9,12,30}),"VACIO","7 y -","7-8","8-9","9-12","12 y +","")</f>
        <v>7 y -</v>
      </c>
      <c r="AS1103" s="128">
        <v>8</v>
      </c>
      <c r="AT1103" s="442" t="str">
        <f>CHOOSE(MATCH(AS:AS,{0,0.1,30,80000000}),"VACIO","30 y -","30 y +")</f>
        <v>30 y -</v>
      </c>
      <c r="AU1103" s="128">
        <v>0.8</v>
      </c>
      <c r="AV1103" s="128"/>
      <c r="AW1103" s="442" t="str">
        <f>CHOOSE(MATCH(AV:AV,{0,0.1,30,80000000}),"VACIO","30 y -","30 y +")</f>
        <v>VACIO</v>
      </c>
      <c r="AX1103" s="128">
        <v>82</v>
      </c>
      <c r="AY1103" s="442" t="str">
        <f ca="1">CHOOSE(MATCH(AX:AX,{0,1,15,30,45,60,80000000}),"VACIO","15 y -","15-29","30-44","45-59","60 y +","")</f>
        <v>60 y +</v>
      </c>
      <c r="AZ1103" s="128"/>
      <c r="BA1103" s="483">
        <v>42452</v>
      </c>
      <c r="BB1103" s="441" t="str">
        <f ca="1" t="shared" si="108"/>
        <v>No Vigente</v>
      </c>
      <c r="BC1103" s="128" t="s">
        <v>77</v>
      </c>
      <c r="BD1103" s="483">
        <v>43872</v>
      </c>
      <c r="BE1103" s="483">
        <v>43983</v>
      </c>
      <c r="BF1103" s="251" t="str">
        <f ca="1" t="shared" si="110"/>
        <v>activo</v>
      </c>
    </row>
    <row r="1104" spans="1:58">
      <c r="A1104" s="434" t="s">
        <v>2733</v>
      </c>
      <c r="B1104" s="128" t="s">
        <v>2734</v>
      </c>
      <c r="C1104" s="128">
        <v>4040</v>
      </c>
      <c r="D1104" s="483">
        <v>20736</v>
      </c>
      <c r="E1104" s="467">
        <f ca="1" t="shared" si="109"/>
        <v>43990</v>
      </c>
      <c r="F1104" s="440">
        <f ca="1" t="shared" si="107"/>
        <v>23254</v>
      </c>
      <c r="G1104" s="491">
        <f ca="1" t="shared" si="111"/>
        <v>63</v>
      </c>
      <c r="H1104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04" s="498">
        <v>2</v>
      </c>
      <c r="J1104" s="483">
        <v>38581</v>
      </c>
      <c r="K1104" s="128" t="s">
        <v>59</v>
      </c>
      <c r="L1104" s="495" t="s">
        <v>1876</v>
      </c>
      <c r="M1104" s="128" t="s">
        <v>2272</v>
      </c>
      <c r="N1104" s="128"/>
      <c r="O1104" s="128"/>
      <c r="P1104" s="500" t="s">
        <v>63</v>
      </c>
      <c r="Q1104" s="500" t="s">
        <v>63</v>
      </c>
      <c r="R1104" s="128">
        <v>69.5</v>
      </c>
      <c r="S1104" s="128">
        <v>70</v>
      </c>
      <c r="T1104" s="498" t="s">
        <v>85</v>
      </c>
      <c r="U1104" s="128">
        <v>120</v>
      </c>
      <c r="V1104" s="442" t="str">
        <f>CHOOSE(MATCH(U:U,{0;1;140;150;160;800000000}),"VACIO","140 y -","140-150","150-160","&gt;160","")</f>
        <v>140 y -</v>
      </c>
      <c r="W1104" s="128">
        <v>70</v>
      </c>
      <c r="X1104" s="442" t="str">
        <f>CHOOSE(MATCH(W:W,{0,1,90,120,800000000}),"VACIO","90 y -","90-120","&gt;120","")</f>
        <v>90 y -</v>
      </c>
      <c r="Y1104" s="128" t="s">
        <v>63</v>
      </c>
      <c r="Z1104" s="128" t="s">
        <v>65</v>
      </c>
      <c r="AA1104" s="128" t="s">
        <v>63</v>
      </c>
      <c r="AB1104" s="128" t="s">
        <v>65</v>
      </c>
      <c r="AC1104" s="128" t="s">
        <v>66</v>
      </c>
      <c r="AD1104" s="128" t="s">
        <v>73</v>
      </c>
      <c r="AE1104" s="512"/>
      <c r="AF1104" s="512"/>
      <c r="AG1104" s="512"/>
      <c r="AH1104" s="512"/>
      <c r="AI1104" s="512"/>
      <c r="AJ1104" s="128">
        <v>103</v>
      </c>
      <c r="AK1104" s="483">
        <v>43865</v>
      </c>
      <c r="AL1104" s="128">
        <v>172</v>
      </c>
      <c r="AM1104" s="128">
        <v>82</v>
      </c>
      <c r="AN1104" s="442" t="str">
        <f>CHOOSE(MATCH(AM:AM,{0,1,100,800000000}),"VACIO","100 y -","100 y +","")</f>
        <v>100 y -</v>
      </c>
      <c r="AO1104" s="128">
        <v>37.8</v>
      </c>
      <c r="AP1104" s="128">
        <v>258</v>
      </c>
      <c r="AQ1104" s="128">
        <v>6.4</v>
      </c>
      <c r="AR1104" s="442" t="s">
        <v>299</v>
      </c>
      <c r="AS1104" s="128">
        <v>1</v>
      </c>
      <c r="AT1104" s="442" t="str">
        <f>CHOOSE(MATCH(AS:AS,{0,0.1,30,80000000}),"VACIO","30 y -","30 y +")</f>
        <v>30 y -</v>
      </c>
      <c r="AU1104" s="128">
        <v>0.7</v>
      </c>
      <c r="AV1104" s="128">
        <v>0.003</v>
      </c>
      <c r="AW1104" s="442" t="str">
        <f>CHOOSE(MATCH(AV:AV,{0,0.1,30,80000000}),"VACIO","30 y -","30 y +")</f>
        <v>VACIO</v>
      </c>
      <c r="AX1104" s="128">
        <v>93.5</v>
      </c>
      <c r="AY1104" s="442" t="str">
        <f ca="1">CHOOSE(MATCH(AX:AX,{0,1,15,30,45,60,80000000}),"VACIO","15 y -","15-29","30-44","45-59","60 y +","")</f>
        <v>60 y +</v>
      </c>
      <c r="AZ1104" s="128" t="s">
        <v>76</v>
      </c>
      <c r="BA1104" s="128"/>
      <c r="BB1104" s="491" t="str">
        <f ca="1" t="shared" si="108"/>
        <v>No Vigente</v>
      </c>
      <c r="BC1104" s="128"/>
      <c r="BD1104" s="483">
        <v>43872</v>
      </c>
      <c r="BE1104" s="483">
        <v>43983</v>
      </c>
      <c r="BF1104" s="251" t="str">
        <f ca="1" t="shared" si="110"/>
        <v>activo</v>
      </c>
    </row>
    <row r="1105" spans="1:58">
      <c r="A1105" s="434" t="s">
        <v>2735</v>
      </c>
      <c r="B1105" s="128" t="s">
        <v>2736</v>
      </c>
      <c r="C1105" s="128">
        <v>6321</v>
      </c>
      <c r="D1105" s="483">
        <v>12449</v>
      </c>
      <c r="E1105" s="439">
        <f ca="1" t="shared" si="109"/>
        <v>43990</v>
      </c>
      <c r="F1105" s="440">
        <f ca="1" t="shared" si="107"/>
        <v>31541</v>
      </c>
      <c r="G1105" s="441">
        <f ca="1" t="shared" si="111"/>
        <v>86</v>
      </c>
      <c r="H1105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05" s="443">
        <v>2</v>
      </c>
      <c r="J1105" s="483">
        <v>41887</v>
      </c>
      <c r="K1105" s="128" t="s">
        <v>59</v>
      </c>
      <c r="L1105" s="495" t="s">
        <v>102</v>
      </c>
      <c r="M1105" s="128" t="s">
        <v>1853</v>
      </c>
      <c r="N1105" s="128" t="s">
        <v>62</v>
      </c>
      <c r="O1105" s="128" t="s">
        <v>62</v>
      </c>
      <c r="P1105" s="500" t="s">
        <v>63</v>
      </c>
      <c r="Q1105" s="500" t="s">
        <v>63</v>
      </c>
      <c r="R1105" s="128">
        <v>59.5</v>
      </c>
      <c r="S1105" s="128">
        <v>56</v>
      </c>
      <c r="T1105" s="443" t="s">
        <v>76</v>
      </c>
      <c r="U1105" s="128">
        <v>122</v>
      </c>
      <c r="V1105" s="442" t="str">
        <f>CHOOSE(MATCH(U:U,{0,1,140,150,160,800000000}),"VACIO","140 y -","140-150","150-160","&gt;160","")</f>
        <v>140 y -</v>
      </c>
      <c r="W1105" s="128">
        <v>88</v>
      </c>
      <c r="X1105" s="442" t="str">
        <f>CHOOSE(MATCH(W:W,{0,1,90,120,800000000}),"VACIO","90 y -","90-120","&gt;120","")</f>
        <v>90 y -</v>
      </c>
      <c r="Y1105" s="128" t="s">
        <v>63</v>
      </c>
      <c r="Z1105" s="128" t="s">
        <v>63</v>
      </c>
      <c r="AA1105" s="128" t="s">
        <v>65</v>
      </c>
      <c r="AB1105" s="128" t="s">
        <v>65</v>
      </c>
      <c r="AC1105" s="128" t="s">
        <v>72</v>
      </c>
      <c r="AD1105" s="128" t="s">
        <v>67</v>
      </c>
      <c r="AE1105" s="505">
        <v>43691</v>
      </c>
      <c r="AF1105" s="506" t="s">
        <v>74</v>
      </c>
      <c r="AG1105" s="506"/>
      <c r="AH1105" s="515" t="s">
        <v>472</v>
      </c>
      <c r="AI1105" s="505">
        <v>43894</v>
      </c>
      <c r="AJ1105" s="128">
        <v>104</v>
      </c>
      <c r="AK1105" s="483">
        <v>43857</v>
      </c>
      <c r="AL1105" s="128">
        <v>161</v>
      </c>
      <c r="AM1105" s="128">
        <v>92</v>
      </c>
      <c r="AN1105" s="442" t="str">
        <f>CHOOSE(MATCH(AM:AM,{0,1,100,800000000}),"VACIO","100 y -","100 y +","")</f>
        <v>100 y -</v>
      </c>
      <c r="AO1105" s="128">
        <v>38</v>
      </c>
      <c r="AP1105" s="128">
        <v>152</v>
      </c>
      <c r="AQ1105" s="128">
        <v>7.8</v>
      </c>
      <c r="AR1105" s="442" t="str">
        <f>CHOOSE(MATCH(AQ:AQ,{0,1,7,8,9,12,30}),"VACIO","7 y -","7-8","8-9","9-12","12 y +","")</f>
        <v>7-8</v>
      </c>
      <c r="AS1105" s="128">
        <v>26</v>
      </c>
      <c r="AT1105" s="442" t="str">
        <f>CHOOSE(MATCH(AS:AS,{0,0.1,30,80000000}),"VACIO","30 y -","30 y +")</f>
        <v>30 y -</v>
      </c>
      <c r="AU1105" s="128">
        <v>0.9</v>
      </c>
      <c r="AV1105" s="128"/>
      <c r="AW1105" s="442" t="str">
        <f>CHOOSE(MATCH(AV:AV,{0,0.1,30,80000000}),"VACIO","30 y -","30 y +")</f>
        <v>VACIO</v>
      </c>
      <c r="AX1105" s="128">
        <v>46</v>
      </c>
      <c r="AY1105" s="442" t="str">
        <f ca="1">CHOOSE(MATCH(AX:AX,{0;1;15;30;45;60;80000000}),"VACIO","15 y -","15-29","30-44","45-59","60 y +","")</f>
        <v>45-59</v>
      </c>
      <c r="AZ1105" s="128"/>
      <c r="BA1105" s="128"/>
      <c r="BB1105" s="441" t="str">
        <f ca="1" t="shared" si="108"/>
        <v>No Vigente</v>
      </c>
      <c r="BC1105" s="128"/>
      <c r="BD1105" s="483">
        <v>43873</v>
      </c>
      <c r="BE1105" s="518">
        <v>44044</v>
      </c>
      <c r="BF1105" s="251" t="str">
        <f ca="1" t="shared" si="110"/>
        <v>activo</v>
      </c>
    </row>
    <row r="1106" spans="1:58">
      <c r="A1106" s="434" t="s">
        <v>2737</v>
      </c>
      <c r="B1106" s="484" t="s">
        <v>2738</v>
      </c>
      <c r="C1106" s="484">
        <v>3432</v>
      </c>
      <c r="D1106" s="485">
        <v>29860</v>
      </c>
      <c r="E1106" s="467">
        <f ca="1" t="shared" si="109"/>
        <v>43990</v>
      </c>
      <c r="F1106" s="440">
        <f ca="1" t="shared" si="107"/>
        <v>14130</v>
      </c>
      <c r="G1106" s="489">
        <f ca="1" t="shared" si="111"/>
        <v>38</v>
      </c>
      <c r="H1106" s="490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106" s="496">
        <v>2</v>
      </c>
      <c r="J1106" s="485">
        <v>40039</v>
      </c>
      <c r="K1106" s="484" t="s">
        <v>59</v>
      </c>
      <c r="L1106" s="497" t="s">
        <v>60</v>
      </c>
      <c r="M1106" s="484"/>
      <c r="N1106" s="484"/>
      <c r="O1106" s="484"/>
      <c r="P1106" s="501" t="s">
        <v>63</v>
      </c>
      <c r="Q1106" s="501" t="s">
        <v>63</v>
      </c>
      <c r="R1106" s="484">
        <v>92</v>
      </c>
      <c r="S1106" s="484">
        <v>87</v>
      </c>
      <c r="T1106" s="496" t="s">
        <v>64</v>
      </c>
      <c r="U1106" s="484">
        <v>110</v>
      </c>
      <c r="V1106" s="442" t="str">
        <f>CHOOSE(MATCH(U:U,{0,1,140,150,160,800000000}),"VACIO","140 y -","140-150","150-160","&gt;160","")</f>
        <v>140 y -</v>
      </c>
      <c r="W1106" s="484">
        <v>80</v>
      </c>
      <c r="X1106" s="442" t="str">
        <f>CHOOSE(MATCH(W:W,{0,1,90,120,800000000}),"VACIO","90 y -","90-120","&gt;120","")</f>
        <v>90 y -</v>
      </c>
      <c r="Y1106" s="484" t="s">
        <v>63</v>
      </c>
      <c r="Z1106" s="484" t="s">
        <v>65</v>
      </c>
      <c r="AA1106" s="484" t="s">
        <v>63</v>
      </c>
      <c r="AB1106" s="484" t="s">
        <v>63</v>
      </c>
      <c r="AC1106" s="484" t="s">
        <v>66</v>
      </c>
      <c r="AD1106" s="484" t="s">
        <v>73</v>
      </c>
      <c r="AE1106" s="507"/>
      <c r="AF1106" s="507"/>
      <c r="AG1106" s="507"/>
      <c r="AH1106" s="507"/>
      <c r="AI1106" s="507"/>
      <c r="AJ1106" s="484">
        <v>103</v>
      </c>
      <c r="AK1106" s="485">
        <v>43528</v>
      </c>
      <c r="AL1106" s="484">
        <v>206</v>
      </c>
      <c r="AM1106" s="484">
        <v>135</v>
      </c>
      <c r="AN1106" s="442" t="str">
        <f>CHOOSE(MATCH(AM:AM,{0,1,100,800000000}),"VACIO","100 y -","100 y +","")</f>
        <v>100 y +</v>
      </c>
      <c r="AO1106" s="484">
        <v>54</v>
      </c>
      <c r="AP1106" s="484">
        <v>84</v>
      </c>
      <c r="AQ1106" s="484"/>
      <c r="AR1106" s="442" t="str">
        <f>CHOOSE(MATCH(AQ:AQ,{0,1,7,8,9,12,30}),"VACIO","7 y -","7-8","8-9","9-12","12 y +","")</f>
        <v>VACIO</v>
      </c>
      <c r="AS1106" s="484">
        <v>32</v>
      </c>
      <c r="AT1106" s="442" t="str">
        <f>CHOOSE(MATCH(AS:AS,{0,0.1,30,80000000}),"VACIO","30 y -","30 y +")</f>
        <v>30 y +</v>
      </c>
      <c r="AU1106" s="484">
        <v>0.8</v>
      </c>
      <c r="AV1106" s="484">
        <v>65</v>
      </c>
      <c r="AW1106" s="442" t="str">
        <f>CHOOSE(MATCH(AV:AV,{0,0.1,30,80000000}),"VACIO","30 y -","30 y +")</f>
        <v>30 y +</v>
      </c>
      <c r="AX1106" s="484">
        <v>99</v>
      </c>
      <c r="AY1106" s="442" t="str">
        <f ca="1">CHOOSE(MATCH(AX:AX,{0,1,15,30,45,60,80000000}),"VACIO","15 y -","15-29","30-44","45-59","60 y +","")</f>
        <v>60 y +</v>
      </c>
      <c r="AZ1106" s="484"/>
      <c r="BA1106" s="484"/>
      <c r="BB1106" s="489" t="str">
        <f ca="1" t="shared" si="108"/>
        <v>No Vigente</v>
      </c>
      <c r="BC1106" s="484"/>
      <c r="BD1106" s="485">
        <v>43536</v>
      </c>
      <c r="BE1106" s="485">
        <v>43709</v>
      </c>
      <c r="BF1106" s="251" t="str">
        <f ca="1" t="shared" si="110"/>
        <v>activo</v>
      </c>
    </row>
    <row r="1107" spans="1:58">
      <c r="A1107" s="434" t="s">
        <v>2739</v>
      </c>
      <c r="B1107" s="128" t="s">
        <v>2740</v>
      </c>
      <c r="C1107" s="128">
        <v>1403</v>
      </c>
      <c r="D1107" s="483">
        <v>21123</v>
      </c>
      <c r="E1107" s="467">
        <f ca="1" t="shared" si="109"/>
        <v>43990</v>
      </c>
      <c r="F1107" s="440">
        <f ca="1" t="shared" si="107"/>
        <v>22867</v>
      </c>
      <c r="G1107" s="441">
        <f ca="1" t="shared" si="111"/>
        <v>62</v>
      </c>
      <c r="H110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07" s="443">
        <v>2</v>
      </c>
      <c r="J1107" s="483">
        <v>40039</v>
      </c>
      <c r="K1107" s="128" t="s">
        <v>59</v>
      </c>
      <c r="L1107" s="495" t="s">
        <v>60</v>
      </c>
      <c r="M1107" s="128"/>
      <c r="N1107" s="128" t="s">
        <v>62</v>
      </c>
      <c r="O1107" s="128" t="s">
        <v>62</v>
      </c>
      <c r="P1107" s="500" t="s">
        <v>63</v>
      </c>
      <c r="Q1107" s="500" t="s">
        <v>63</v>
      </c>
      <c r="R1107" s="128">
        <v>78</v>
      </c>
      <c r="S1107" s="128">
        <v>77.5</v>
      </c>
      <c r="T1107" s="443" t="s">
        <v>64</v>
      </c>
      <c r="U1107" s="128">
        <v>130</v>
      </c>
      <c r="V1107" s="442" t="str">
        <f>CHOOSE(MATCH(U:U,{0,1,140,150,160,800000000}),"VACIO","140 y -","140-150","150-160","&gt;160","")</f>
        <v>140 y -</v>
      </c>
      <c r="W1107" s="128">
        <v>80</v>
      </c>
      <c r="X1107" s="442" t="str">
        <f>CHOOSE(MATCH(W:W,{0,1,90,120,800000000}),"VACIO","90 y -","90-120","&gt;120","")</f>
        <v>90 y -</v>
      </c>
      <c r="Y1107" s="128" t="s">
        <v>63</v>
      </c>
      <c r="Z1107" s="128" t="s">
        <v>65</v>
      </c>
      <c r="AA1107" s="128" t="s">
        <v>63</v>
      </c>
      <c r="AB1107" s="128" t="s">
        <v>63</v>
      </c>
      <c r="AC1107" s="128" t="s">
        <v>72</v>
      </c>
      <c r="AD1107" s="128" t="s">
        <v>67</v>
      </c>
      <c r="AE1107" s="513"/>
      <c r="AF1107" s="513"/>
      <c r="AG1107" s="513"/>
      <c r="AH1107" s="513"/>
      <c r="AI1107" s="513"/>
      <c r="AJ1107" s="128">
        <v>93</v>
      </c>
      <c r="AK1107" s="483">
        <v>43622</v>
      </c>
      <c r="AL1107" s="128">
        <v>177</v>
      </c>
      <c r="AM1107" s="128">
        <v>80</v>
      </c>
      <c r="AN1107" s="442" t="str">
        <f>CHOOSE(MATCH(AM:AM,{0,1,100,800000000}),"VACIO","100 y -","100 y +","")</f>
        <v>100 y -</v>
      </c>
      <c r="AO1107" s="128">
        <v>50</v>
      </c>
      <c r="AP1107" s="128">
        <v>234</v>
      </c>
      <c r="AQ1107" s="128"/>
      <c r="AR1107" s="442" t="str">
        <f>CHOOSE(MATCH(AQ:AQ,{0,1,7,8,9,12,30}),"VACIO","7 y -","7-8","8-9","9-12","12 y +","")</f>
        <v>VACIO</v>
      </c>
      <c r="AS1107" s="128">
        <v>1</v>
      </c>
      <c r="AT1107" s="442" t="str">
        <f>CHOOSE(MATCH(AS:AS,{0,0.1,30,80000000}),"VACIO","30 y -","30 y +")</f>
        <v>30 y -</v>
      </c>
      <c r="AU1107" s="128">
        <v>0.7</v>
      </c>
      <c r="AV1107" s="128"/>
      <c r="AW1107" s="442" t="str">
        <f>CHOOSE(MATCH(AV:AV,{0,0.1,30,80000000}),"VACIO","30 y -","30 y +")</f>
        <v>VACIO</v>
      </c>
      <c r="AX1107" s="128">
        <v>94</v>
      </c>
      <c r="AY1107" s="442" t="str">
        <f ca="1">CHOOSE(MATCH(AX:AX,{0,1,15,30,45,60,80000000}),"VACIO","15 y -","15-29","30-44","45-59","60 y +","")</f>
        <v>60 y +</v>
      </c>
      <c r="AZ1107" s="128" t="s">
        <v>76</v>
      </c>
      <c r="BA1107" s="128"/>
      <c r="BB1107" s="441" t="str">
        <f ca="1" t="shared" si="108"/>
        <v>No Vigente</v>
      </c>
      <c r="BC1107" s="128"/>
      <c r="BD1107" s="483">
        <v>43876</v>
      </c>
      <c r="BE1107" s="483">
        <v>43922</v>
      </c>
      <c r="BF1107" s="251" t="str">
        <f ca="1" t="shared" si="110"/>
        <v>activo</v>
      </c>
    </row>
    <row r="1108" spans="1:58">
      <c r="A1108" s="434" t="s">
        <v>2741</v>
      </c>
      <c r="B1108" s="128" t="s">
        <v>2742</v>
      </c>
      <c r="C1108" s="128">
        <v>7173</v>
      </c>
      <c r="D1108" s="483">
        <v>20610</v>
      </c>
      <c r="E1108" s="439">
        <f ca="1" t="shared" si="109"/>
        <v>43990</v>
      </c>
      <c r="F1108" s="440">
        <f ca="1" t="shared" si="107"/>
        <v>23380</v>
      </c>
      <c r="G1108" s="441">
        <f ca="1" t="shared" si="111"/>
        <v>64</v>
      </c>
      <c r="H110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08" s="443">
        <v>2</v>
      </c>
      <c r="J1108" s="483">
        <v>43290</v>
      </c>
      <c r="K1108" s="128" t="s">
        <v>101</v>
      </c>
      <c r="L1108" s="495" t="s">
        <v>70</v>
      </c>
      <c r="M1108" s="128"/>
      <c r="N1108" s="128" t="s">
        <v>62</v>
      </c>
      <c r="O1108" s="128" t="s">
        <v>62</v>
      </c>
      <c r="P1108" s="500" t="s">
        <v>63</v>
      </c>
      <c r="Q1108" s="500" t="s">
        <v>63</v>
      </c>
      <c r="R1108" s="128">
        <v>66</v>
      </c>
      <c r="S1108" s="128">
        <v>76</v>
      </c>
      <c r="T1108" s="443" t="s">
        <v>85</v>
      </c>
      <c r="U1108" s="128">
        <v>128</v>
      </c>
      <c r="V1108" s="442" t="str">
        <f>CHOOSE(MATCH(U:U,{0,1,140,150,160,800000000}),"VACIO","140 y -","140-150","150-160","&gt;160","")</f>
        <v>140 y -</v>
      </c>
      <c r="W1108" s="128">
        <v>76</v>
      </c>
      <c r="X1108" s="442" t="str">
        <f>CHOOSE(MATCH(W:W,{0,1,90,120,800000000}),"VACIO","90 y -","90-120","&gt;120","")</f>
        <v>90 y -</v>
      </c>
      <c r="Y1108" s="128" t="s">
        <v>63</v>
      </c>
      <c r="Z1108" s="128" t="s">
        <v>63</v>
      </c>
      <c r="AA1108" s="128" t="s">
        <v>63</v>
      </c>
      <c r="AB1108" s="128" t="s">
        <v>63</v>
      </c>
      <c r="AC1108" s="128" t="s">
        <v>72</v>
      </c>
      <c r="AD1108" s="128" t="s">
        <v>74</v>
      </c>
      <c r="AE1108" s="505">
        <v>43637</v>
      </c>
      <c r="AF1108" s="506" t="s">
        <v>355</v>
      </c>
      <c r="AG1108" s="506" t="s">
        <v>89</v>
      </c>
      <c r="AH1108" s="513"/>
      <c r="AI1108" s="513"/>
      <c r="AJ1108" s="128">
        <v>126</v>
      </c>
      <c r="AK1108" s="483">
        <v>43840</v>
      </c>
      <c r="AL1108" s="128">
        <v>196</v>
      </c>
      <c r="AM1108" s="128">
        <v>86</v>
      </c>
      <c r="AN1108" s="442" t="str">
        <f>CHOOSE(MATCH(AM:AM,{0,1,100,800000000}),"VACIO","100 y -","100 y +","")</f>
        <v>100 y -</v>
      </c>
      <c r="AO1108" s="128">
        <v>42</v>
      </c>
      <c r="AP1108" s="128">
        <v>412</v>
      </c>
      <c r="AQ1108" s="128">
        <v>7.1</v>
      </c>
      <c r="AR1108" s="442" t="str">
        <f>CHOOSE(MATCH(AQ:AQ,{0,1,7,8,9,12,30}),"VACIO","7 y -","7-8","8-9","9-12","12 y +","")</f>
        <v>7-8</v>
      </c>
      <c r="AS1108" s="128">
        <v>13.5</v>
      </c>
      <c r="AT1108" s="442" t="str">
        <f>CHOOSE(MATCH(AS:AS,{0,0.1,30,80000000}),"VACIO","30 y -","30 y +")</f>
        <v>30 y -</v>
      </c>
      <c r="AU1108" s="128">
        <v>1</v>
      </c>
      <c r="AV1108" s="128">
        <v>216</v>
      </c>
      <c r="AW1108" s="442" t="str">
        <f>CHOOSE(MATCH(AV:AV,{0,0.1,30,80000000}),"VACIO","30 y -","30 y +")</f>
        <v>30 y +</v>
      </c>
      <c r="AX1108" s="128">
        <v>79</v>
      </c>
      <c r="AY1108" s="442" t="str">
        <f ca="1">CHOOSE(MATCH(AX:AX,{0,1,15,30,45,60,80000000}),"VACIO","15 y -","15-29","30-44","45-59","60 y +","")</f>
        <v>60 y +</v>
      </c>
      <c r="AZ1108" s="128"/>
      <c r="BA1108" s="483">
        <v>43312</v>
      </c>
      <c r="BB1108" s="441" t="str">
        <f ca="1" t="shared" si="108"/>
        <v>No Vigente</v>
      </c>
      <c r="BC1108" s="128" t="s">
        <v>77</v>
      </c>
      <c r="BD1108" s="483" t="s">
        <v>2743</v>
      </c>
      <c r="BE1108" s="483">
        <v>44013</v>
      </c>
      <c r="BF1108" s="251" t="str">
        <f ca="1" t="shared" si="110"/>
        <v>activo</v>
      </c>
    </row>
    <row r="1109" spans="1:58">
      <c r="A1109" s="434" t="s">
        <v>2744</v>
      </c>
      <c r="B1109" s="128" t="s">
        <v>2745</v>
      </c>
      <c r="C1109" s="128">
        <v>3475</v>
      </c>
      <c r="D1109" s="483">
        <v>20878</v>
      </c>
      <c r="E1109" s="439">
        <f ca="1" t="shared" si="109"/>
        <v>43990</v>
      </c>
      <c r="F1109" s="440">
        <f ca="1" t="shared" si="107"/>
        <v>23112</v>
      </c>
      <c r="G1109" s="441">
        <f ca="1" t="shared" si="111"/>
        <v>63</v>
      </c>
      <c r="H110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09" s="443">
        <v>2</v>
      </c>
      <c r="J1109" s="483">
        <v>37551</v>
      </c>
      <c r="K1109" s="128" t="s">
        <v>101</v>
      </c>
      <c r="L1109" s="495" t="s">
        <v>102</v>
      </c>
      <c r="M1109" s="128" t="s">
        <v>174</v>
      </c>
      <c r="N1109" s="128" t="s">
        <v>62</v>
      </c>
      <c r="O1109" s="128" t="s">
        <v>62</v>
      </c>
      <c r="P1109" s="500" t="s">
        <v>63</v>
      </c>
      <c r="Q1109" s="500" t="s">
        <v>63</v>
      </c>
      <c r="R1109" s="128">
        <v>85.5</v>
      </c>
      <c r="S1109" s="128">
        <v>84</v>
      </c>
      <c r="T1109" s="443" t="s">
        <v>64</v>
      </c>
      <c r="U1109" s="128">
        <v>130</v>
      </c>
      <c r="V1109" s="442" t="str">
        <f>CHOOSE(MATCH(U:U,{0,1,140,150,160,800000000}),"VACIO","140 y -","140-150","150-160","&gt;160","")</f>
        <v>140 y -</v>
      </c>
      <c r="W1109" s="128">
        <v>76</v>
      </c>
      <c r="X1109" s="442" t="str">
        <f>CHOOSE(MATCH(W:W,{0,1,90,120,800000000}),"VACIO","90 y -","90-120","&gt;120","")</f>
        <v>90 y -</v>
      </c>
      <c r="Y1109" s="128" t="s">
        <v>63</v>
      </c>
      <c r="Z1109" s="128" t="s">
        <v>65</v>
      </c>
      <c r="AA1109" s="128" t="s">
        <v>63</v>
      </c>
      <c r="AB1109" s="128" t="s">
        <v>63</v>
      </c>
      <c r="AC1109" s="128" t="s">
        <v>66</v>
      </c>
      <c r="AD1109" s="128" t="s">
        <v>73</v>
      </c>
      <c r="AE1109" s="505">
        <v>43600</v>
      </c>
      <c r="AF1109" s="506" t="s">
        <v>74</v>
      </c>
      <c r="AG1109" s="506"/>
      <c r="AH1109" s="513"/>
      <c r="AI1109" s="513"/>
      <c r="AJ1109" s="128">
        <v>142</v>
      </c>
      <c r="AK1109" s="483">
        <v>43812</v>
      </c>
      <c r="AL1109" s="128">
        <v>313</v>
      </c>
      <c r="AM1109" s="128">
        <v>180</v>
      </c>
      <c r="AN1109" s="442" t="str">
        <f>CHOOSE(MATCH(AM:AM,{0;1;100;800000000}),"VACIO","100 y -","100 y +","")</f>
        <v>100 y +</v>
      </c>
      <c r="AO1109" s="128">
        <v>42</v>
      </c>
      <c r="AP1109" s="128">
        <v>494</v>
      </c>
      <c r="AQ1109" s="128">
        <v>6.7</v>
      </c>
      <c r="AR1109" s="442" t="str">
        <f>CHOOSE(MATCH(AQ:AQ,{0;1;7;8;9;12;30}),"VACIO","7 y -","7-8","8-9","9-12","12 y +","")</f>
        <v>7 y -</v>
      </c>
      <c r="AS1109" s="128">
        <v>1</v>
      </c>
      <c r="AT1109" s="442" t="str">
        <f>CHOOSE(MATCH(AS:AS,{0,0.1,30,80000000}),"VACIO","30 y -","30 y +")</f>
        <v>30 y -</v>
      </c>
      <c r="AU1109" s="128">
        <v>1.2</v>
      </c>
      <c r="AV1109" s="128">
        <v>6.79</v>
      </c>
      <c r="AW1109" s="442" t="str">
        <f>CHOOSE(MATCH(AV:AV,{0,0.1,30,80000000}),"VACIO","30 y -","30 y +")</f>
        <v>30 y -</v>
      </c>
      <c r="AX1109" s="128">
        <v>62</v>
      </c>
      <c r="AY1109" s="442" t="str">
        <f ca="1">CHOOSE(MATCH(AX:AX,{0;1;15;30;45;60;80000000}),"VACIO","15 y -","15-29","30-44","45-59","60 y +","")</f>
        <v>60 y +</v>
      </c>
      <c r="AZ1109" s="128"/>
      <c r="BA1109" s="483">
        <v>42908</v>
      </c>
      <c r="BB1109" s="441" t="str">
        <f ca="1" t="shared" si="108"/>
        <v>No Vigente</v>
      </c>
      <c r="BC1109" s="128" t="s">
        <v>77</v>
      </c>
      <c r="BD1109" s="483">
        <v>43812</v>
      </c>
      <c r="BE1109" s="483">
        <v>43983</v>
      </c>
      <c r="BF1109" s="251" t="str">
        <f ca="1" t="shared" si="110"/>
        <v>activo</v>
      </c>
    </row>
    <row r="1110" spans="1:58">
      <c r="A1110" s="434" t="s">
        <v>2746</v>
      </c>
      <c r="B1110" s="128" t="s">
        <v>2747</v>
      </c>
      <c r="C1110" s="128">
        <v>952</v>
      </c>
      <c r="D1110" s="483">
        <v>17392</v>
      </c>
      <c r="E1110" s="439">
        <f ca="1" t="shared" si="109"/>
        <v>43990</v>
      </c>
      <c r="F1110" s="440">
        <f ca="1" t="shared" si="107"/>
        <v>26598</v>
      </c>
      <c r="G1110" s="441">
        <f ca="1" t="shared" si="111"/>
        <v>72</v>
      </c>
      <c r="H111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10" s="443">
        <v>2</v>
      </c>
      <c r="J1110" s="483">
        <v>35499</v>
      </c>
      <c r="K1110" s="128" t="s">
        <v>101</v>
      </c>
      <c r="L1110" s="495" t="s">
        <v>60</v>
      </c>
      <c r="M1110" s="128" t="s">
        <v>2748</v>
      </c>
      <c r="N1110" s="128" t="s">
        <v>62</v>
      </c>
      <c r="O1110" s="128" t="s">
        <v>89</v>
      </c>
      <c r="P1110" s="500" t="s">
        <v>63</v>
      </c>
      <c r="Q1110" s="500" t="s">
        <v>63</v>
      </c>
      <c r="R1110" s="128">
        <v>84</v>
      </c>
      <c r="S1110" s="128">
        <v>81.5</v>
      </c>
      <c r="T1110" s="443" t="s">
        <v>85</v>
      </c>
      <c r="U1110" s="128">
        <v>120</v>
      </c>
      <c r="V1110" s="442" t="str">
        <f>CHOOSE(MATCH(U:U,{0,1,140,150,160,800000000}),"VACIO","140 y -","140-150","150-160","&gt;160","")</f>
        <v>140 y -</v>
      </c>
      <c r="W1110" s="128">
        <v>74</v>
      </c>
      <c r="X1110" s="442" t="str">
        <f>CHOOSE(MATCH(W:W,{0,1,90,120,800000000}),"VACIO","90 y -","90-120","&gt;120","")</f>
        <v>90 y -</v>
      </c>
      <c r="Y1110" s="128" t="s">
        <v>63</v>
      </c>
      <c r="Z1110" s="128" t="s">
        <v>65</v>
      </c>
      <c r="AA1110" s="128" t="s">
        <v>65</v>
      </c>
      <c r="AB1110" s="128" t="s">
        <v>65</v>
      </c>
      <c r="AC1110" s="128" t="s">
        <v>72</v>
      </c>
      <c r="AD1110" s="128" t="s">
        <v>73</v>
      </c>
      <c r="AE1110" s="513"/>
      <c r="AF1110" s="513"/>
      <c r="AG1110" s="513"/>
      <c r="AH1110" s="506" t="s">
        <v>2266</v>
      </c>
      <c r="AI1110" s="505">
        <v>43178</v>
      </c>
      <c r="AJ1110" s="128">
        <v>106</v>
      </c>
      <c r="AK1110" s="483">
        <v>43230</v>
      </c>
      <c r="AL1110" s="128">
        <v>129</v>
      </c>
      <c r="AM1110" s="128">
        <v>80</v>
      </c>
      <c r="AN1110" s="442" t="str">
        <f>CHOOSE(MATCH(AM:AM,{0;1;100;800000000}),"VACIO","100 y -","100 y +","")</f>
        <v>100 y -</v>
      </c>
      <c r="AO1110" s="128">
        <v>39</v>
      </c>
      <c r="AP1110" s="128">
        <v>50</v>
      </c>
      <c r="AQ1110" s="128">
        <v>5.8</v>
      </c>
      <c r="AR1110" s="442" t="str">
        <f>CHOOSE(MATCH(AQ:AQ,{0,1,7,8,9,12,30}),"VACIO","7 y -","7-8","8-9","9-12","12 y +","")</f>
        <v>7 y -</v>
      </c>
      <c r="AS1110" s="128">
        <v>153</v>
      </c>
      <c r="AT1110" s="442" t="str">
        <f>CHOOSE(MATCH(AS:AS,{0,0.1,30,80000000}),"VACIO","30 y -","30 y +")</f>
        <v>30 y +</v>
      </c>
      <c r="AU1110" s="128">
        <v>0.7</v>
      </c>
      <c r="AV1110" s="128"/>
      <c r="AW1110" s="442" t="str">
        <f>CHOOSE(MATCH(AV:AV,{0,0.1,30,80000000}),"VACIO","30 y -","30 y +")</f>
        <v>VACIO</v>
      </c>
      <c r="AX1110" s="128">
        <v>95</v>
      </c>
      <c r="AY1110" s="442" t="str">
        <f ca="1">CHOOSE(MATCH(AX:AX,{0,1,15,30,45,60,80000000}),"VACIO","15 y -","15-29","30-44","45-59","60 y +","")</f>
        <v>60 y +</v>
      </c>
      <c r="AZ1110" s="128" t="s">
        <v>155</v>
      </c>
      <c r="BA1110" s="128"/>
      <c r="BB1110" s="441" t="str">
        <f ca="1" t="shared" si="108"/>
        <v>No Vigente</v>
      </c>
      <c r="BC1110" s="128"/>
      <c r="BD1110" s="483">
        <v>43676</v>
      </c>
      <c r="BE1110" s="483">
        <v>43831</v>
      </c>
      <c r="BF1110" s="251" t="str">
        <f ca="1" t="shared" si="110"/>
        <v>activo</v>
      </c>
    </row>
    <row r="1111" spans="1:58">
      <c r="A1111" s="434" t="s">
        <v>2749</v>
      </c>
      <c r="B1111" s="128" t="s">
        <v>2750</v>
      </c>
      <c r="C1111" s="128">
        <v>4134</v>
      </c>
      <c r="D1111" s="483">
        <v>15483</v>
      </c>
      <c r="E1111" s="439">
        <f ca="1" t="shared" si="109"/>
        <v>43990</v>
      </c>
      <c r="F1111" s="440">
        <f ca="1" t="shared" si="107"/>
        <v>28507</v>
      </c>
      <c r="G1111" s="441">
        <f ca="1" t="shared" si="111"/>
        <v>78</v>
      </c>
      <c r="H1111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11" s="443">
        <v>2</v>
      </c>
      <c r="J1111" s="483">
        <v>38587</v>
      </c>
      <c r="K1111" s="128" t="s">
        <v>101</v>
      </c>
      <c r="L1111" s="495" t="s">
        <v>102</v>
      </c>
      <c r="M1111" s="128" t="s">
        <v>2751</v>
      </c>
      <c r="N1111" s="128" t="s">
        <v>62</v>
      </c>
      <c r="O1111" s="128" t="s">
        <v>62</v>
      </c>
      <c r="P1111" s="500" t="s">
        <v>63</v>
      </c>
      <c r="Q1111" s="500" t="s">
        <v>63</v>
      </c>
      <c r="R1111" s="128">
        <v>69</v>
      </c>
      <c r="S1111" s="128">
        <v>71</v>
      </c>
      <c r="T1111" s="443" t="s">
        <v>76</v>
      </c>
      <c r="U1111" s="128">
        <v>150</v>
      </c>
      <c r="V1111" s="442" t="str">
        <f>CHOOSE(MATCH(U:U,{0;1;140;150;160;800000000}),"VACIO","140 y -","140-150","150-160","&gt;160","")</f>
        <v>150-160</v>
      </c>
      <c r="W1111" s="128">
        <v>80</v>
      </c>
      <c r="X1111" s="442" t="str">
        <f>CHOOSE(MATCH(W:W,{0,1,90,120,800000000}),"VACIO","90 y -","90-120","&gt;120","")</f>
        <v>90 y -</v>
      </c>
      <c r="Y1111" s="128" t="s">
        <v>63</v>
      </c>
      <c r="Z1111" s="128" t="s">
        <v>65</v>
      </c>
      <c r="AA1111" s="128" t="s">
        <v>65</v>
      </c>
      <c r="AB1111" s="128" t="s">
        <v>63</v>
      </c>
      <c r="AC1111" s="128" t="s">
        <v>72</v>
      </c>
      <c r="AD1111" s="128" t="s">
        <v>73</v>
      </c>
      <c r="AE1111" s="505">
        <v>43822</v>
      </c>
      <c r="AF1111" s="506" t="s">
        <v>355</v>
      </c>
      <c r="AG1111" s="506" t="s">
        <v>89</v>
      </c>
      <c r="AH1111" s="506" t="s">
        <v>2752</v>
      </c>
      <c r="AI1111" s="505">
        <v>43825</v>
      </c>
      <c r="AJ1111" s="128"/>
      <c r="AK1111" s="128"/>
      <c r="AL1111" s="128"/>
      <c r="AM1111" s="128"/>
      <c r="AN1111" s="442" t="str">
        <f>CHOOSE(MATCH(AM:AM,{0,1,100,800000000}),"VACIO","100 y -","100 y +","")</f>
        <v>VACIO</v>
      </c>
      <c r="AO1111" s="128"/>
      <c r="AP1111" s="128"/>
      <c r="AQ1111" s="128"/>
      <c r="AR1111" s="442" t="str">
        <f>CHOOSE(MATCH(AQ:AQ,{0,1,7,8,9,12,30}),"VACIO","7 y -","7-8","8-9","9-12","12 y +","")</f>
        <v>VACIO</v>
      </c>
      <c r="AS1111" s="128"/>
      <c r="AT1111" s="442" t="str">
        <f>CHOOSE(MATCH(AS:AS,{0,0.1,30,80000000}),"VACIO","30 y -","30 y +")</f>
        <v>VACIO</v>
      </c>
      <c r="AU1111" s="128"/>
      <c r="AV1111" s="128"/>
      <c r="AW1111" s="442" t="str">
        <f>CHOOSE(MATCH(AV:AV,{0,0.1,30,80000000}),"VACIO","30 y -","30 y +")</f>
        <v>VACIO</v>
      </c>
      <c r="AX1111" s="128"/>
      <c r="AY1111" s="442" t="str">
        <f ca="1">CHOOSE(MATCH(AX:AX,{0,1,15,30,45,60,80000000}),"VACIO","15 y -","15-29","30-44","45-59","60 y +","")</f>
        <v>VACIO</v>
      </c>
      <c r="AZ1111" s="128"/>
      <c r="BA1111" s="128"/>
      <c r="BB1111" s="441" t="str">
        <f ca="1" t="shared" si="108"/>
        <v>No Vigente</v>
      </c>
      <c r="BC1111" s="128"/>
      <c r="BD1111" s="483">
        <v>43825</v>
      </c>
      <c r="BE1111" s="483">
        <v>43922</v>
      </c>
      <c r="BF1111" s="251" t="str">
        <f ca="1" t="shared" si="110"/>
        <v>activo</v>
      </c>
    </row>
    <row r="1112" spans="1:58">
      <c r="A1112" s="434" t="s">
        <v>2753</v>
      </c>
      <c r="B1112" s="128" t="s">
        <v>2754</v>
      </c>
      <c r="C1112" s="128">
        <v>2354</v>
      </c>
      <c r="D1112" s="483">
        <v>13389</v>
      </c>
      <c r="E1112" s="467">
        <f ca="1" t="shared" si="109"/>
        <v>43990</v>
      </c>
      <c r="F1112" s="440">
        <f ca="1" t="shared" si="107"/>
        <v>30601</v>
      </c>
      <c r="G1112" s="491">
        <f ca="1" t="shared" si="111"/>
        <v>83</v>
      </c>
      <c r="H1112" s="49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12" s="498">
        <v>2</v>
      </c>
      <c r="J1112" s="483">
        <v>41506</v>
      </c>
      <c r="K1112" s="128" t="s">
        <v>101</v>
      </c>
      <c r="L1112" s="495" t="s">
        <v>60</v>
      </c>
      <c r="M1112" s="128" t="s">
        <v>2755</v>
      </c>
      <c r="N1112" s="128" t="s">
        <v>62</v>
      </c>
      <c r="O1112" s="128" t="s">
        <v>62</v>
      </c>
      <c r="P1112" s="500" t="s">
        <v>63</v>
      </c>
      <c r="Q1112" s="500" t="s">
        <v>63</v>
      </c>
      <c r="R1112" s="128">
        <v>74</v>
      </c>
      <c r="S1112" s="128">
        <v>75</v>
      </c>
      <c r="T1112" s="498" t="s">
        <v>76</v>
      </c>
      <c r="U1112" s="128">
        <v>110</v>
      </c>
      <c r="V1112" s="442" t="str">
        <f>CHOOSE(MATCH(U:U,{0,1,140,150,160,800000000}),"VACIO","140 y -","140-150","150-160","&gt;160","")</f>
        <v>140 y -</v>
      </c>
      <c r="W1112" s="128">
        <v>68</v>
      </c>
      <c r="X1112" s="442" t="str">
        <f>CHOOSE(MATCH(W:W,{0,1,90,120,800000000}),"VACIO","90 y -","90-120","&gt;120","")</f>
        <v>90 y -</v>
      </c>
      <c r="Y1112" s="128" t="s">
        <v>63</v>
      </c>
      <c r="Z1112" s="128" t="s">
        <v>65</v>
      </c>
      <c r="AA1112" s="128" t="s">
        <v>63</v>
      </c>
      <c r="AB1112" s="128" t="s">
        <v>63</v>
      </c>
      <c r="AC1112" s="128" t="s">
        <v>72</v>
      </c>
      <c r="AD1112" s="128" t="s">
        <v>74</v>
      </c>
      <c r="AE1112" s="512"/>
      <c r="AF1112" s="512"/>
      <c r="AG1112" s="512"/>
      <c r="AH1112" s="511" t="s">
        <v>2756</v>
      </c>
      <c r="AI1112" s="510">
        <v>43893</v>
      </c>
      <c r="AJ1112" s="128">
        <v>70</v>
      </c>
      <c r="AK1112" s="483">
        <v>43878</v>
      </c>
      <c r="AL1112" s="128">
        <v>178</v>
      </c>
      <c r="AM1112" s="128">
        <v>42</v>
      </c>
      <c r="AN1112" s="442" t="str">
        <f>CHOOSE(MATCH(AM:AM,{0;1;100;800000000}),"VACIO","100 y -","100 y +","")</f>
        <v>100 y -</v>
      </c>
      <c r="AO1112" s="128">
        <v>42</v>
      </c>
      <c r="AP1112" s="128">
        <v>122</v>
      </c>
      <c r="AQ1112" s="128"/>
      <c r="AR1112" s="442" t="str">
        <f>CHOOSE(MATCH(AQ:AQ,{0;1;7;8;9;12;30}),"VACIO","7 y -","7-8","8-9","9-12","12 y +","")</f>
        <v>VACIO</v>
      </c>
      <c r="AS1112" s="128">
        <v>1</v>
      </c>
      <c r="AT1112" s="442" t="str">
        <f>CHOOSE(MATCH(AS:AS,{0,0.1,30,80000000}),"VACIO","30 y -","30 y +")</f>
        <v>30 y -</v>
      </c>
      <c r="AU1112" s="128">
        <v>1.3</v>
      </c>
      <c r="AV1112" s="128"/>
      <c r="AW1112" s="442" t="str">
        <f>CHOOSE(MATCH(AV:AV,{0;0.1;30;80000000}),"VACIO","30 y -","30 y +")</f>
        <v>VACIO</v>
      </c>
      <c r="AX1112" s="128">
        <v>69</v>
      </c>
      <c r="AY1112" s="442" t="str">
        <f ca="1">CHOOSE(MATCH(AX:AX,{0,1,15,30,45,60,80000000}),"VACIO","15 y -","15-29","30-44","45-59","60 y +","")</f>
        <v>60 y +</v>
      </c>
      <c r="AZ1112" s="128"/>
      <c r="BA1112" s="128"/>
      <c r="BB1112" s="491" t="str">
        <f ca="1" t="shared" si="108"/>
        <v>No Vigente</v>
      </c>
      <c r="BC1112" s="128"/>
      <c r="BD1112" s="483">
        <v>43881</v>
      </c>
      <c r="BE1112" s="483">
        <v>43952</v>
      </c>
      <c r="BF1112" s="251" t="str">
        <f ca="1" t="shared" si="110"/>
        <v>activo</v>
      </c>
    </row>
    <row r="1113" spans="1:58">
      <c r="A1113" s="434" t="s">
        <v>2757</v>
      </c>
      <c r="B1113" s="128" t="s">
        <v>2758</v>
      </c>
      <c r="C1113" s="128">
        <v>3633</v>
      </c>
      <c r="D1113" s="483">
        <v>23091</v>
      </c>
      <c r="E1113" s="467">
        <f ca="1" t="shared" si="109"/>
        <v>43990</v>
      </c>
      <c r="F1113" s="440">
        <f ca="1" t="shared" si="107"/>
        <v>20899</v>
      </c>
      <c r="G1113" s="491">
        <f ca="1" t="shared" si="111"/>
        <v>57</v>
      </c>
      <c r="H1113" s="49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113" s="498">
        <v>2</v>
      </c>
      <c r="J1113" s="483">
        <v>39723</v>
      </c>
      <c r="K1113" s="128" t="s">
        <v>101</v>
      </c>
      <c r="L1113" s="495" t="s">
        <v>70</v>
      </c>
      <c r="M1113" s="128" t="s">
        <v>174</v>
      </c>
      <c r="N1113" s="128"/>
      <c r="O1113" s="128"/>
      <c r="P1113" s="500" t="s">
        <v>63</v>
      </c>
      <c r="Q1113" s="500" t="s">
        <v>63</v>
      </c>
      <c r="R1113" s="128">
        <v>79</v>
      </c>
      <c r="S1113" s="128">
        <v>78.5</v>
      </c>
      <c r="T1113" s="498" t="s">
        <v>85</v>
      </c>
      <c r="U1113" s="128">
        <v>134</v>
      </c>
      <c r="V1113" s="442" t="str">
        <f>CHOOSE(MATCH(U:U,{0;1;140;150;160;800000000}),"VACIO","140 y -","140-150","150-160","&gt;160","")</f>
        <v>140 y -</v>
      </c>
      <c r="W1113" s="128">
        <v>80</v>
      </c>
      <c r="X1113" s="442" t="str">
        <f>CHOOSE(MATCH(W:W,{0,1,90,120,800000000}),"VACIO","90 y -","90-120","&gt;120","")</f>
        <v>90 y -</v>
      </c>
      <c r="Y1113" s="128" t="s">
        <v>63</v>
      </c>
      <c r="Z1113" s="128" t="s">
        <v>63</v>
      </c>
      <c r="AA1113" s="128" t="s">
        <v>65</v>
      </c>
      <c r="AB1113" s="128" t="s">
        <v>65</v>
      </c>
      <c r="AC1113" s="128" t="s">
        <v>66</v>
      </c>
      <c r="AD1113" s="128" t="s">
        <v>73</v>
      </c>
      <c r="AE1113" s="516">
        <v>43756</v>
      </c>
      <c r="AF1113" s="511" t="s">
        <v>333</v>
      </c>
      <c r="AG1113" s="511"/>
      <c r="AH1113" s="512"/>
      <c r="AI1113" s="512"/>
      <c r="AJ1113" s="128">
        <v>180</v>
      </c>
      <c r="AK1113" s="483">
        <v>43756</v>
      </c>
      <c r="AL1113" s="128">
        <v>187</v>
      </c>
      <c r="AM1113" s="128">
        <v>42</v>
      </c>
      <c r="AN1113" s="442" t="str">
        <f>CHOOSE(MATCH(AM:AM,{0,1,100,800000000}),"VACIO","100 y -","100 y +","")</f>
        <v>100 y -</v>
      </c>
      <c r="AO1113" s="128">
        <v>110</v>
      </c>
      <c r="AP1113" s="128">
        <v>173</v>
      </c>
      <c r="AQ1113" s="128">
        <v>10.5</v>
      </c>
      <c r="AR1113" s="442" t="str">
        <f>CHOOSE(MATCH(AQ:AQ,{0,1,7,8,9,12,30}),"VACIO","7 y -","7-8","8-9","9-12","12 y +","")</f>
        <v>9-12</v>
      </c>
      <c r="AS1113" s="128">
        <v>12</v>
      </c>
      <c r="AT1113" s="442" t="str">
        <f>CHOOSE(MATCH(AS:AS,{0,0.1,30,80000000}),"VACIO","30 y -","30 y +")</f>
        <v>30 y -</v>
      </c>
      <c r="AU1113" s="128">
        <v>0.7</v>
      </c>
      <c r="AV1113" s="128"/>
      <c r="AW1113" s="442" t="str">
        <f>CHOOSE(MATCH(AV:AV,{0;0.1;30;80000000}),"VACIO","30 y -","30 y +")</f>
        <v>VACIO</v>
      </c>
      <c r="AX1113" s="128">
        <v>106</v>
      </c>
      <c r="AY1113" s="442" t="str">
        <f ca="1">CHOOSE(MATCH(AX:AX,{0,1,15,30,45,60,80000000}),"VACIO","15 y -","15-29","30-44","45-59","60 y +","")</f>
        <v>60 y +</v>
      </c>
      <c r="AZ1113" s="128"/>
      <c r="BA1113" s="483">
        <v>43225</v>
      </c>
      <c r="BB1113" s="441" t="str">
        <f ca="1" t="shared" si="108"/>
        <v>No Vigente</v>
      </c>
      <c r="BC1113" s="128" t="s">
        <v>77</v>
      </c>
      <c r="BD1113" s="483">
        <v>43756</v>
      </c>
      <c r="BE1113" s="483">
        <v>43831</v>
      </c>
      <c r="BF1113" s="251" t="str">
        <f ca="1" t="shared" si="110"/>
        <v>activo</v>
      </c>
    </row>
    <row r="1114" spans="1:58">
      <c r="A1114" s="434" t="s">
        <v>2759</v>
      </c>
      <c r="B1114" s="484" t="s">
        <v>2760</v>
      </c>
      <c r="C1114" s="484">
        <v>428</v>
      </c>
      <c r="D1114" s="485">
        <v>22910</v>
      </c>
      <c r="E1114" s="439">
        <f ca="1" t="shared" si="109"/>
        <v>43990</v>
      </c>
      <c r="F1114" s="440">
        <f ca="1" t="shared" si="107"/>
        <v>21080</v>
      </c>
      <c r="G1114" s="489">
        <f ca="1" t="shared" si="111"/>
        <v>57</v>
      </c>
      <c r="H1114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14" s="496">
        <v>2</v>
      </c>
      <c r="J1114" s="485">
        <v>43172</v>
      </c>
      <c r="K1114" s="484" t="s">
        <v>101</v>
      </c>
      <c r="L1114" s="497" t="s">
        <v>60</v>
      </c>
      <c r="M1114" s="484"/>
      <c r="N1114" s="484"/>
      <c r="O1114" s="484"/>
      <c r="P1114" s="501" t="s">
        <v>63</v>
      </c>
      <c r="Q1114" s="501" t="s">
        <v>63</v>
      </c>
      <c r="R1114" s="484">
        <v>93</v>
      </c>
      <c r="S1114" s="484">
        <v>98.5</v>
      </c>
      <c r="T1114" s="496" t="s">
        <v>64</v>
      </c>
      <c r="U1114" s="484">
        <v>120</v>
      </c>
      <c r="V1114" s="442" t="str">
        <f>CHOOSE(MATCH(U:U,{0,1,140,150,160,800000000}),"VACIO","140 y -","140-150","150-160","&gt;160","")</f>
        <v>140 y -</v>
      </c>
      <c r="W1114" s="484">
        <v>74</v>
      </c>
      <c r="X1114" s="442" t="str">
        <f>CHOOSE(MATCH(W:W,{0,1,90,120,800000000}),"VACIO","90 y -","90-120","&gt;120","")</f>
        <v>90 y -</v>
      </c>
      <c r="Y1114" s="484" t="s">
        <v>63</v>
      </c>
      <c r="Z1114" s="484" t="s">
        <v>65</v>
      </c>
      <c r="AA1114" s="484" t="s">
        <v>65</v>
      </c>
      <c r="AB1114" s="484" t="s">
        <v>65</v>
      </c>
      <c r="AC1114" s="484" t="s">
        <v>66</v>
      </c>
      <c r="AD1114" s="484" t="s">
        <v>74</v>
      </c>
      <c r="AE1114" s="507"/>
      <c r="AF1114" s="507"/>
      <c r="AG1114" s="507"/>
      <c r="AH1114" s="507"/>
      <c r="AI1114" s="507"/>
      <c r="AJ1114" s="484">
        <v>164</v>
      </c>
      <c r="AK1114" s="485">
        <v>43172</v>
      </c>
      <c r="AL1114" s="484">
        <v>174</v>
      </c>
      <c r="AM1114" s="484">
        <v>102</v>
      </c>
      <c r="AN1114" s="442" t="str">
        <f>CHOOSE(MATCH(AM:AM,{0,1,100,800000000}),"VACIO","100 y -","100 y +","")</f>
        <v>100 y +</v>
      </c>
      <c r="AO1114" s="484">
        <v>42</v>
      </c>
      <c r="AP1114" s="484">
        <v>150</v>
      </c>
      <c r="AQ1114" s="484"/>
      <c r="AR1114" s="442" t="str">
        <f>CHOOSE(MATCH(AQ:AQ,{0,1,7,8,9,12,30}),"VACIO","7 y -","7-8","8-9","9-12","12 y +","")</f>
        <v>VACIO</v>
      </c>
      <c r="AS1114" s="484"/>
      <c r="AT1114" s="442" t="str">
        <f>CHOOSE(MATCH(AS:AS,{0,0.1,30,80000000}),"VACIO","30 y -","30 y +")</f>
        <v>VACIO</v>
      </c>
      <c r="AU1114" s="484">
        <v>1.1</v>
      </c>
      <c r="AV1114" s="484"/>
      <c r="AW1114" s="442" t="str">
        <f>CHOOSE(MATCH(AV:AV,{0,0.1,30,80000000}),"VACIO","30 y -","30 y +")</f>
        <v>VACIO</v>
      </c>
      <c r="AX1114" s="484">
        <v>75</v>
      </c>
      <c r="AY1114" s="442" t="str">
        <f ca="1">CHOOSE(MATCH(AX:AX,{0,1,15,30,45,60,80000000}),"VACIO","15 y -","15-29","30-44","45-59","60 y +","")</f>
        <v>60 y +</v>
      </c>
      <c r="AZ1114" s="484" t="s">
        <v>76</v>
      </c>
      <c r="BA1114" s="484"/>
      <c r="BB1114" s="489" t="str">
        <f ca="1" t="shared" si="108"/>
        <v>No Vigente</v>
      </c>
      <c r="BC1114" s="484"/>
      <c r="BD1114" s="485">
        <v>43389</v>
      </c>
      <c r="BE1114" s="485">
        <v>43739</v>
      </c>
      <c r="BF1114" s="251" t="str">
        <f ca="1" t="shared" si="110"/>
        <v>activo</v>
      </c>
    </row>
    <row r="1115" spans="1:58">
      <c r="A1115" s="434" t="s">
        <v>2761</v>
      </c>
      <c r="B1115" s="484" t="s">
        <v>2762</v>
      </c>
      <c r="C1115" s="484">
        <v>2247</v>
      </c>
      <c r="D1115" s="485">
        <v>15696</v>
      </c>
      <c r="E1115" s="468">
        <f ca="1" t="shared" si="109"/>
        <v>43990</v>
      </c>
      <c r="F1115" s="440">
        <f ca="1" t="shared" si="107"/>
        <v>28294</v>
      </c>
      <c r="G1115" s="489">
        <f ca="1" t="shared" si="111"/>
        <v>77</v>
      </c>
      <c r="H1115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15" s="496">
        <v>2</v>
      </c>
      <c r="J1115" s="485">
        <v>42101</v>
      </c>
      <c r="K1115" s="484" t="s">
        <v>101</v>
      </c>
      <c r="L1115" s="497" t="s">
        <v>60</v>
      </c>
      <c r="M1115" s="484"/>
      <c r="N1115" s="484"/>
      <c r="O1115" s="484"/>
      <c r="P1115" s="501" t="s">
        <v>63</v>
      </c>
      <c r="Q1115" s="501" t="s">
        <v>63</v>
      </c>
      <c r="R1115" s="484">
        <v>76.5</v>
      </c>
      <c r="S1115" s="484">
        <v>78.5</v>
      </c>
      <c r="T1115" s="496" t="s">
        <v>85</v>
      </c>
      <c r="U1115" s="484">
        <v>150</v>
      </c>
      <c r="V1115" s="442" t="str">
        <f>CHOOSE(MATCH(U:U,{0,1,140,150,160,800000000}),"VACIO","140 y -","140-150","150-160","&gt;160","")</f>
        <v>150-160</v>
      </c>
      <c r="W1115" s="484">
        <v>80</v>
      </c>
      <c r="X1115" s="442" t="str">
        <f>CHOOSE(MATCH(W:W,{0,1,90,120,800000000}),"VACIO","90 y -","90-120","&gt;120","")</f>
        <v>90 y -</v>
      </c>
      <c r="Y1115" s="484" t="s">
        <v>63</v>
      </c>
      <c r="Z1115" s="484" t="s">
        <v>63</v>
      </c>
      <c r="AA1115" s="484" t="s">
        <v>63</v>
      </c>
      <c r="AB1115" s="484" t="s">
        <v>63</v>
      </c>
      <c r="AC1115" s="484" t="s">
        <v>72</v>
      </c>
      <c r="AD1115" s="484" t="s">
        <v>67</v>
      </c>
      <c r="AE1115" s="507"/>
      <c r="AF1115" s="507"/>
      <c r="AG1115" s="507"/>
      <c r="AH1115" s="509" t="s">
        <v>2763</v>
      </c>
      <c r="AI1115" s="508">
        <v>43706</v>
      </c>
      <c r="AJ1115" s="484">
        <v>96</v>
      </c>
      <c r="AK1115" s="485">
        <v>43178</v>
      </c>
      <c r="AL1115" s="484">
        <v>180</v>
      </c>
      <c r="AM1115" s="484">
        <v>118</v>
      </c>
      <c r="AN1115" s="442" t="str">
        <f>CHOOSE(MATCH(AM:AM,{0,1,100,800000000}),"VACIO","100 y -","100 y +","")</f>
        <v>100 y +</v>
      </c>
      <c r="AO1115" s="484">
        <v>47</v>
      </c>
      <c r="AP1115" s="484">
        <v>72</v>
      </c>
      <c r="AQ1115" s="484"/>
      <c r="AR1115" s="442" t="str">
        <f>CHOOSE(MATCH(AQ:AQ,{0;1;7;8;9;12;30}),"VACIO","7 y -","7-8","8-9","9-12","12 y +","")</f>
        <v>VACIO</v>
      </c>
      <c r="AS1115" s="484">
        <v>1</v>
      </c>
      <c r="AT1115" s="442" t="str">
        <f>CHOOSE(MATCH(AS:AS,{0,0.1,30,80000000}),"VACIO","30 y -","30 y +")</f>
        <v>30 y -</v>
      </c>
      <c r="AU1115" s="484">
        <v>0.8</v>
      </c>
      <c r="AV1115" s="484"/>
      <c r="AW1115" s="442" t="str">
        <f>CHOOSE(MATCH(AV:AV,{0,0.1,30,80000000}),"VACIO","30 y -","30 y +")</f>
        <v>VACIO</v>
      </c>
      <c r="AX1115" s="484">
        <v>87.3</v>
      </c>
      <c r="AY1115" s="442" t="str">
        <f ca="1">CHOOSE(MATCH(AX:AX,{0;1;15;30;45;60;80000000}),"VACIO","15 y -","15-29","30-44","45-59","60 y +","")</f>
        <v>60 y +</v>
      </c>
      <c r="AZ1115" s="484"/>
      <c r="BA1115" s="484"/>
      <c r="BB1115" s="489" t="str">
        <f ca="1" t="shared" si="108"/>
        <v>No Vigente</v>
      </c>
      <c r="BC1115" s="484"/>
      <c r="BD1115" s="485">
        <v>43721</v>
      </c>
      <c r="BE1115" s="485">
        <v>43800</v>
      </c>
      <c r="BF1115" s="251" t="str">
        <f ca="1" t="shared" si="110"/>
        <v>activo</v>
      </c>
    </row>
    <row r="1116" spans="1:58">
      <c r="A1116" s="434" t="s">
        <v>2764</v>
      </c>
      <c r="B1116" s="128" t="s">
        <v>2765</v>
      </c>
      <c r="C1116" s="128">
        <v>5865</v>
      </c>
      <c r="D1116" s="483">
        <v>14107</v>
      </c>
      <c r="E1116" s="439">
        <f ca="1" t="shared" si="109"/>
        <v>43990</v>
      </c>
      <c r="F1116" s="440">
        <f ca="1" t="shared" si="107"/>
        <v>29883</v>
      </c>
      <c r="G1116" s="441">
        <f ca="1" t="shared" si="111"/>
        <v>81</v>
      </c>
      <c r="H1116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16" s="443">
        <v>2</v>
      </c>
      <c r="J1116" s="483">
        <v>40924</v>
      </c>
      <c r="K1116" s="128" t="s">
        <v>101</v>
      </c>
      <c r="L1116" s="495" t="s">
        <v>60</v>
      </c>
      <c r="M1116" s="128"/>
      <c r="N1116" s="128" t="s">
        <v>62</v>
      </c>
      <c r="O1116" s="128" t="s">
        <v>62</v>
      </c>
      <c r="P1116" s="500" t="s">
        <v>63</v>
      </c>
      <c r="Q1116" s="500" t="s">
        <v>63</v>
      </c>
      <c r="R1116" s="128">
        <v>96.5</v>
      </c>
      <c r="S1116" s="128">
        <v>98</v>
      </c>
      <c r="T1116" s="443" t="s">
        <v>85</v>
      </c>
      <c r="U1116" s="128">
        <v>130</v>
      </c>
      <c r="V1116" s="442" t="str">
        <f>CHOOSE(MATCH(U:U,{0,1,140,150,160,800000000}),"VACIO","140 y -","140-150","150-160","&gt;160","")</f>
        <v>140 y -</v>
      </c>
      <c r="W1116" s="128">
        <v>68</v>
      </c>
      <c r="X1116" s="442" t="str">
        <f>CHOOSE(MATCH(W:W,{0;1;90;120;800000000}),"VACIO","90 y -","90-120","&gt;120","")</f>
        <v>90 y -</v>
      </c>
      <c r="Y1116" s="128" t="s">
        <v>63</v>
      </c>
      <c r="Z1116" s="128" t="s">
        <v>65</v>
      </c>
      <c r="AA1116" s="128" t="s">
        <v>63</v>
      </c>
      <c r="AB1116" s="128" t="s">
        <v>63</v>
      </c>
      <c r="AC1116" s="128" t="s">
        <v>72</v>
      </c>
      <c r="AD1116" s="128" t="s">
        <v>73</v>
      </c>
      <c r="AE1116" s="513"/>
      <c r="AF1116" s="513"/>
      <c r="AG1116" s="513"/>
      <c r="AH1116" s="513"/>
      <c r="AI1116" s="513">
        <v>2016</v>
      </c>
      <c r="AJ1116" s="128">
        <v>108</v>
      </c>
      <c r="AK1116" s="483">
        <v>43510</v>
      </c>
      <c r="AL1116" s="128">
        <v>133</v>
      </c>
      <c r="AM1116" s="128">
        <v>83</v>
      </c>
      <c r="AN1116" s="442" t="str">
        <f>CHOOSE(MATCH(AM:AM,{0,1,100,800000000}),"VACIO","100 y -","100 y +","")</f>
        <v>100 y -</v>
      </c>
      <c r="AO1116" s="128">
        <v>36</v>
      </c>
      <c r="AP1116" s="128">
        <v>69</v>
      </c>
      <c r="AQ1116" s="128"/>
      <c r="AR1116" s="442" t="str">
        <f>CHOOSE(MATCH(AQ:AQ,{0,1,7,8,9,12,30}),"VACIO","7 y -","7-8","8-9","9-12","12 y +","")</f>
        <v>VACIO</v>
      </c>
      <c r="AS1116" s="128">
        <v>1</v>
      </c>
      <c r="AT1116" s="442" t="str">
        <f>CHOOSE(MATCH(AS:AS,{0,0.1,30,80000000}),"VACIO","30 y -","30 y +")</f>
        <v>30 y -</v>
      </c>
      <c r="AU1116" s="128">
        <v>1.2</v>
      </c>
      <c r="AV1116" s="128"/>
      <c r="AW1116" s="442" t="str">
        <f>CHOOSE(MATCH(AV:AV,{0;0.1;30;80000000}),"VACIO","30 y -","30 y +")</f>
        <v>VACIO</v>
      </c>
      <c r="AX1116" s="128">
        <v>56</v>
      </c>
      <c r="AY1116" s="442" t="str">
        <f ca="1">CHOOSE(MATCH(AX:AX,{0,1,15,30,45,60,80000000}),"VACIO","15 y -","15-29","30-44","45-59","60 y +","")</f>
        <v>45-59</v>
      </c>
      <c r="AZ1116" s="128"/>
      <c r="BA1116" s="128"/>
      <c r="BB1116" s="441" t="str">
        <f ca="1" t="shared" si="108"/>
        <v>No Vigente</v>
      </c>
      <c r="BC1116" s="128"/>
      <c r="BD1116" s="483">
        <v>43850</v>
      </c>
      <c r="BE1116" s="483">
        <v>43922</v>
      </c>
      <c r="BF1116" s="251" t="str">
        <f ca="1" t="shared" si="110"/>
        <v>activo</v>
      </c>
    </row>
    <row r="1117" spans="1:58">
      <c r="A1117" s="434" t="s">
        <v>2766</v>
      </c>
      <c r="B1117" s="128" t="s">
        <v>2767</v>
      </c>
      <c r="C1117" s="128">
        <v>2204</v>
      </c>
      <c r="D1117" s="483">
        <v>19128</v>
      </c>
      <c r="E1117" s="439">
        <f ca="1" t="shared" si="109"/>
        <v>43990</v>
      </c>
      <c r="F1117" s="440">
        <f ca="1" t="shared" si="107"/>
        <v>24862</v>
      </c>
      <c r="G1117" s="441">
        <f ca="1" t="shared" si="111"/>
        <v>68</v>
      </c>
      <c r="H111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17" s="443">
        <v>2</v>
      </c>
      <c r="J1117" s="483">
        <v>39632</v>
      </c>
      <c r="K1117" s="128" t="s">
        <v>101</v>
      </c>
      <c r="L1117" s="495" t="s">
        <v>60</v>
      </c>
      <c r="M1117" s="128" t="s">
        <v>2329</v>
      </c>
      <c r="N1117" s="128" t="s">
        <v>62</v>
      </c>
      <c r="O1117" s="128" t="s">
        <v>62</v>
      </c>
      <c r="P1117" s="500" t="s">
        <v>63</v>
      </c>
      <c r="Q1117" s="500" t="s">
        <v>63</v>
      </c>
      <c r="R1117" s="128">
        <v>83.5</v>
      </c>
      <c r="S1117" s="128">
        <v>85</v>
      </c>
      <c r="T1117" s="443" t="s">
        <v>85</v>
      </c>
      <c r="U1117" s="128">
        <v>136</v>
      </c>
      <c r="V1117" s="442" t="str">
        <f>CHOOSE(MATCH(U:U,{0,1,140,150,160,800000000}),"VACIO","140 y -","140-150","150-160","&gt;160","")</f>
        <v>140 y -</v>
      </c>
      <c r="W1117" s="128">
        <v>84</v>
      </c>
      <c r="X1117" s="442" t="str">
        <f>CHOOSE(MATCH(W:W,{0;1;90;120;800000000}),"VACIO","90 y -","90-120","&gt;120","")</f>
        <v>90 y -</v>
      </c>
      <c r="Y1117" s="128" t="s">
        <v>63</v>
      </c>
      <c r="Z1117" s="128" t="s">
        <v>65</v>
      </c>
      <c r="AA1117" s="128" t="s">
        <v>65</v>
      </c>
      <c r="AB1117" s="128" t="s">
        <v>65</v>
      </c>
      <c r="AC1117" s="128" t="s">
        <v>66</v>
      </c>
      <c r="AD1117" s="128" t="s">
        <v>67</v>
      </c>
      <c r="AE1117" s="513"/>
      <c r="AF1117" s="513"/>
      <c r="AG1117" s="513"/>
      <c r="AH1117" s="506" t="s">
        <v>2266</v>
      </c>
      <c r="AI1117" s="505">
        <v>43804</v>
      </c>
      <c r="AJ1117" s="128">
        <v>111</v>
      </c>
      <c r="AK1117" s="483">
        <v>43543</v>
      </c>
      <c r="AL1117" s="128">
        <v>205</v>
      </c>
      <c r="AM1117" s="128">
        <v>123</v>
      </c>
      <c r="AN1117" s="442" t="str">
        <f>CHOOSE(MATCH(AM:AM,{0,1,100,800000000}),"VACIO","100 y -","100 y +","")</f>
        <v>100 y +</v>
      </c>
      <c r="AO1117" s="128">
        <v>40</v>
      </c>
      <c r="AP1117" s="128">
        <v>206</v>
      </c>
      <c r="AQ1117" s="128"/>
      <c r="AR1117" s="442" t="str">
        <f>CHOOSE(MATCH(AQ:AQ,{0,1,7,8,9,12,30}),"VACIO","7 y -","7-8","8-9","9-12","12 y +","")</f>
        <v>VACIO</v>
      </c>
      <c r="AS1117" s="128">
        <v>16</v>
      </c>
      <c r="AT1117" s="442" t="str">
        <f>CHOOSE(MATCH(AS:AS,{0,0.1,30,80000000}),"VACIO","30 y -","30 y +")</f>
        <v>30 y -</v>
      </c>
      <c r="AU1117" s="128">
        <v>0.8</v>
      </c>
      <c r="AV1117" s="128"/>
      <c r="AW1117" s="442" t="str">
        <f>CHOOSE(MATCH(AV:AV,{0,0.1,30,80000000}),"VACIO","30 y -","30 y +")</f>
        <v>VACIO</v>
      </c>
      <c r="AX1117" s="128">
        <v>93</v>
      </c>
      <c r="AY1117" s="442" t="str">
        <f ca="1">CHOOSE(MATCH(AX:AX,{0,1,15,30,45,60,80000000}),"VACIO","15 y -","15-29","30-44","45-59","60 y +","")</f>
        <v>60 y +</v>
      </c>
      <c r="AZ1117" s="128" t="s">
        <v>155</v>
      </c>
      <c r="BA1117" s="128"/>
      <c r="BB1117" s="441" t="str">
        <f ca="1" t="shared" si="108"/>
        <v>No Vigente</v>
      </c>
      <c r="BC1117" s="128"/>
      <c r="BD1117" s="483">
        <v>43598</v>
      </c>
      <c r="BE1117" s="483">
        <v>43846</v>
      </c>
      <c r="BF1117" s="251" t="str">
        <f ca="1" t="shared" si="110"/>
        <v>activo</v>
      </c>
    </row>
    <row r="1118" spans="1:58">
      <c r="A1118" s="434" t="s">
        <v>2768</v>
      </c>
      <c r="B1118" s="128" t="s">
        <v>2769</v>
      </c>
      <c r="C1118" s="128">
        <v>1124</v>
      </c>
      <c r="D1118" s="483">
        <v>13247</v>
      </c>
      <c r="E1118" s="439">
        <f ca="1" t="shared" si="109"/>
        <v>43990</v>
      </c>
      <c r="F1118" s="440">
        <f ca="1" t="shared" si="107"/>
        <v>30743</v>
      </c>
      <c r="G1118" s="441">
        <f ca="1" t="shared" si="111"/>
        <v>84</v>
      </c>
      <c r="H1118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18" s="443">
        <v>2</v>
      </c>
      <c r="J1118" s="483">
        <v>38390</v>
      </c>
      <c r="K1118" s="128" t="s">
        <v>101</v>
      </c>
      <c r="L1118" s="495" t="s">
        <v>102</v>
      </c>
      <c r="M1118" s="128"/>
      <c r="N1118" s="128"/>
      <c r="O1118" s="128"/>
      <c r="P1118" s="500" t="s">
        <v>63</v>
      </c>
      <c r="Q1118" s="500" t="s">
        <v>63</v>
      </c>
      <c r="R1118" s="128">
        <v>79.5</v>
      </c>
      <c r="S1118" s="128">
        <v>78</v>
      </c>
      <c r="T1118" s="443" t="s">
        <v>85</v>
      </c>
      <c r="U1118" s="128">
        <v>110</v>
      </c>
      <c r="V1118" s="442" t="str">
        <f>CHOOSE(MATCH(U:U,{0,1,140,150,160,800000000}),"VACIO","140 y -","140-150","150-160","&gt;160","")</f>
        <v>140 y -</v>
      </c>
      <c r="W1118" s="128">
        <v>60</v>
      </c>
      <c r="X1118" s="442" t="str">
        <f>CHOOSE(MATCH(W:W,{0,1,90,120,800000000}),"VACIO","90 y -","90-120","&gt;120","")</f>
        <v>90 y -</v>
      </c>
      <c r="Y1118" s="128" t="s">
        <v>65</v>
      </c>
      <c r="Z1118" s="128" t="s">
        <v>65</v>
      </c>
      <c r="AA1118" s="128" t="s">
        <v>65</v>
      </c>
      <c r="AB1118" s="128" t="s">
        <v>63</v>
      </c>
      <c r="AC1118" s="128" t="s">
        <v>66</v>
      </c>
      <c r="AD1118" s="128" t="s">
        <v>73</v>
      </c>
      <c r="AE1118" s="505">
        <v>43700</v>
      </c>
      <c r="AF1118" s="506" t="s">
        <v>74</v>
      </c>
      <c r="AG1118" s="506"/>
      <c r="AH1118" s="513"/>
      <c r="AI1118" s="513">
        <v>2015</v>
      </c>
      <c r="AJ1118" s="128"/>
      <c r="AK1118" s="128">
        <v>2015</v>
      </c>
      <c r="AL1118" s="128"/>
      <c r="AM1118" s="128"/>
      <c r="AN1118" s="442" t="str">
        <f>CHOOSE(MATCH(AM:AM,{0,1,100,800000000}),"VACIO","100 y -","100 y +","")</f>
        <v>VACIO</v>
      </c>
      <c r="AO1118" s="128"/>
      <c r="AP1118" s="128"/>
      <c r="AQ1118" s="128"/>
      <c r="AR1118" s="442" t="str">
        <f>CHOOSE(MATCH(AQ:AQ,{0,1,7,8,9,12,30}),"VACIO","7 y -","7-8","8-9","9-12","12 y +","")</f>
        <v>VACIO</v>
      </c>
      <c r="AS1118" s="128"/>
      <c r="AT1118" s="442" t="str">
        <f>CHOOSE(MATCH(AS:AS,{0,0.1,30,80000000}),"VACIO","30 y -","30 y +")</f>
        <v>VACIO</v>
      </c>
      <c r="AU1118" s="128"/>
      <c r="AV1118" s="128"/>
      <c r="AW1118" s="442" t="str">
        <f>CHOOSE(MATCH(AV:AV,{0,0.1,30,80000000}),"VACIO","30 y -","30 y +")</f>
        <v>VACIO</v>
      </c>
      <c r="AX1118" s="128"/>
      <c r="AY1118" s="442" t="str">
        <f ca="1">CHOOSE(MATCH(AX:AX,{0,1,15,30,45,60,80000000}),"VACIO","15 y -","15-29","30-44","45-59","60 y +","")</f>
        <v>VACIO</v>
      </c>
      <c r="AZ1118" s="128"/>
      <c r="BA1118" s="128">
        <v>2015</v>
      </c>
      <c r="BB1118" s="441" t="str">
        <f ca="1" t="shared" si="108"/>
        <v>No Vigente</v>
      </c>
      <c r="BC1118" s="128"/>
      <c r="BD1118" s="483">
        <v>43280</v>
      </c>
      <c r="BE1118" s="483">
        <v>43891</v>
      </c>
      <c r="BF1118" s="251" t="str">
        <f ca="1" t="shared" si="110"/>
        <v>activo</v>
      </c>
    </row>
    <row r="1119" spans="1:58">
      <c r="A1119" s="434" t="s">
        <v>2770</v>
      </c>
      <c r="B1119" s="128" t="s">
        <v>2771</v>
      </c>
      <c r="C1119" s="128">
        <v>7065</v>
      </c>
      <c r="D1119" s="483">
        <v>20884</v>
      </c>
      <c r="E1119" s="439">
        <f ca="1" t="shared" si="109"/>
        <v>43990</v>
      </c>
      <c r="F1119" s="440">
        <f ca="1" t="shared" si="107"/>
        <v>23106</v>
      </c>
      <c r="G1119" s="441">
        <f ca="1" t="shared" si="111"/>
        <v>63</v>
      </c>
      <c r="H111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19" s="443">
        <v>2</v>
      </c>
      <c r="J1119" s="483">
        <v>43389</v>
      </c>
      <c r="K1119" s="128" t="s">
        <v>59</v>
      </c>
      <c r="L1119" s="495" t="s">
        <v>60</v>
      </c>
      <c r="M1119" s="128"/>
      <c r="N1119" s="128" t="s">
        <v>62</v>
      </c>
      <c r="O1119" s="128" t="s">
        <v>62</v>
      </c>
      <c r="P1119" s="500" t="s">
        <v>63</v>
      </c>
      <c r="Q1119" s="500" t="s">
        <v>65</v>
      </c>
      <c r="R1119" s="128">
        <v>64</v>
      </c>
      <c r="S1119" s="128">
        <v>55.5</v>
      </c>
      <c r="T1119" s="443" t="s">
        <v>85</v>
      </c>
      <c r="U1119" s="128">
        <v>120</v>
      </c>
      <c r="V1119" s="442" t="str">
        <f>CHOOSE(MATCH(U:U,{0,1,140,150,160,800000000}),"VACIO","140 y -","140-150","150-160","&gt;160","")</f>
        <v>140 y -</v>
      </c>
      <c r="W1119" s="128">
        <v>78</v>
      </c>
      <c r="X1119" s="442" t="str">
        <f>CHOOSE(MATCH(W:W,{0,1,90,120,800000000}),"VACIO","90 y -","90-120","&gt;120","")</f>
        <v>90 y -</v>
      </c>
      <c r="Y1119" s="128" t="s">
        <v>63</v>
      </c>
      <c r="Z1119" s="128" t="s">
        <v>65</v>
      </c>
      <c r="AA1119" s="128" t="s">
        <v>65</v>
      </c>
      <c r="AB1119" s="128" t="s">
        <v>65</v>
      </c>
      <c r="AC1119" s="128" t="s">
        <v>72</v>
      </c>
      <c r="AD1119" s="128" t="s">
        <v>73</v>
      </c>
      <c r="AE1119" s="513"/>
      <c r="AF1119" s="513"/>
      <c r="AG1119" s="513"/>
      <c r="AH1119" s="513"/>
      <c r="AI1119" s="513"/>
      <c r="AJ1119" s="128">
        <v>98</v>
      </c>
      <c r="AK1119" s="483">
        <v>43658</v>
      </c>
      <c r="AL1119" s="128">
        <v>179</v>
      </c>
      <c r="AM1119" s="128">
        <v>117</v>
      </c>
      <c r="AN1119" s="442" t="str">
        <f>CHOOSE(MATCH(AM:AM,{0,1,100,800000000}),"VACIO","100 y -","100 y +","")</f>
        <v>100 y +</v>
      </c>
      <c r="AO1119" s="128">
        <v>39</v>
      </c>
      <c r="AP1119" s="128">
        <v>115</v>
      </c>
      <c r="AQ1119" s="128"/>
      <c r="AR1119" s="442" t="str">
        <f>CHOOSE(MATCH(AQ:AQ,{0,1,7,8,9,12,30}),"VACIO","7 y -","7-8","8-9","9-12","12 y +","")</f>
        <v>VACIO</v>
      </c>
      <c r="AS1119" s="128">
        <v>5</v>
      </c>
      <c r="AT1119" s="442" t="str">
        <f>CHOOSE(MATCH(AS:AS,{0,0.1,30,80000000}),"VACIO","30 y -","30 y +")</f>
        <v>30 y -</v>
      </c>
      <c r="AU1119" s="128">
        <v>1</v>
      </c>
      <c r="AV1119" s="128"/>
      <c r="AW1119" s="442" t="str">
        <f>CHOOSE(MATCH(AV:AV,{0,0.1,30,80000000}),"VACIO","30 y -","30 y +")</f>
        <v>VACIO</v>
      </c>
      <c r="AX1119" s="128">
        <v>68</v>
      </c>
      <c r="AY1119" s="442" t="str">
        <f ca="1">CHOOSE(MATCH(AX:AX,{0,1,15,30,45,60,80000000}),"VACIO","15 y -","15-29","30-44","45-59","60 y +","")</f>
        <v>60 y +</v>
      </c>
      <c r="AZ1119" s="128"/>
      <c r="BA1119" s="128"/>
      <c r="BB1119" s="441" t="str">
        <f ca="1" t="shared" si="108"/>
        <v>No Vigente</v>
      </c>
      <c r="BC1119" s="128"/>
      <c r="BD1119" s="483">
        <v>43874</v>
      </c>
      <c r="BE1119" s="483">
        <v>43891</v>
      </c>
      <c r="BF1119" s="251" t="str">
        <f ca="1" t="shared" si="110"/>
        <v>activo</v>
      </c>
    </row>
    <row r="1120" spans="1:58">
      <c r="A1120" s="434" t="s">
        <v>2772</v>
      </c>
      <c r="B1120" s="484" t="s">
        <v>2773</v>
      </c>
      <c r="C1120" s="484">
        <v>1768</v>
      </c>
      <c r="D1120" s="485">
        <v>24266</v>
      </c>
      <c r="E1120" s="467">
        <f ca="1" t="shared" si="109"/>
        <v>43990</v>
      </c>
      <c r="F1120" s="440">
        <f ca="1" t="shared" si="107"/>
        <v>19724</v>
      </c>
      <c r="G1120" s="489">
        <f ca="1" t="shared" si="111"/>
        <v>54</v>
      </c>
      <c r="H1120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20" s="496">
        <v>2</v>
      </c>
      <c r="J1120" s="485">
        <v>41247</v>
      </c>
      <c r="K1120" s="484" t="s">
        <v>59</v>
      </c>
      <c r="L1120" s="497" t="s">
        <v>60</v>
      </c>
      <c r="M1120" s="484"/>
      <c r="N1120" s="484" t="s">
        <v>62</v>
      </c>
      <c r="O1120" s="484" t="s">
        <v>62</v>
      </c>
      <c r="P1120" s="501" t="s">
        <v>63</v>
      </c>
      <c r="Q1120" s="501" t="s">
        <v>63</v>
      </c>
      <c r="R1120" s="484">
        <v>86</v>
      </c>
      <c r="S1120" s="484">
        <v>75</v>
      </c>
      <c r="T1120" s="496" t="s">
        <v>64</v>
      </c>
      <c r="U1120" s="484">
        <v>120</v>
      </c>
      <c r="V1120" s="442" t="str">
        <f>CHOOSE(MATCH(U:U,{0;1;140;150;160;800000000}),"VACIO","140 y -","140-150","150-160","&gt;160","")</f>
        <v>140 y -</v>
      </c>
      <c r="W1120" s="484">
        <v>80</v>
      </c>
      <c r="X1120" s="442" t="str">
        <f>CHOOSE(MATCH(W:W,{0,1,90,120,800000000}),"VACIO","90 y -","90-120","&gt;120","")</f>
        <v>90 y -</v>
      </c>
      <c r="Y1120" s="484" t="s">
        <v>63</v>
      </c>
      <c r="Z1120" s="484" t="s">
        <v>65</v>
      </c>
      <c r="AA1120" s="484" t="s">
        <v>65</v>
      </c>
      <c r="AB1120" s="484" t="s">
        <v>65</v>
      </c>
      <c r="AC1120" s="484" t="s">
        <v>66</v>
      </c>
      <c r="AD1120" s="484" t="s">
        <v>74</v>
      </c>
      <c r="AE1120" s="507"/>
      <c r="AF1120" s="507"/>
      <c r="AG1120" s="507"/>
      <c r="AH1120" s="507"/>
      <c r="AI1120" s="507"/>
      <c r="AJ1120" s="484">
        <v>94</v>
      </c>
      <c r="AK1120" s="485">
        <v>43580</v>
      </c>
      <c r="AL1120" s="484">
        <v>223</v>
      </c>
      <c r="AM1120" s="484">
        <v>161</v>
      </c>
      <c r="AN1120" s="442" t="str">
        <f>CHOOSE(MATCH(AM:AM,{0,1,100,800000000}),"VACIO","100 y -","100 y +","")</f>
        <v>100 y +</v>
      </c>
      <c r="AO1120" s="484">
        <v>37</v>
      </c>
      <c r="AP1120" s="484">
        <v>125</v>
      </c>
      <c r="AQ1120" s="484"/>
      <c r="AR1120" s="442" t="str">
        <f>CHOOSE(MATCH(AQ:AQ,{0;1;7;8;9;12;30}),"VACIO","7 y -","7-8","8-9","9-12","12 y +","")</f>
        <v>VACIO</v>
      </c>
      <c r="AS1120" s="484"/>
      <c r="AT1120" s="442" t="str">
        <f>CHOOSE(MATCH(AS:AS,{0,0.1,30,80000000}),"VACIO","30 y -","30 y +")</f>
        <v>VACIO</v>
      </c>
      <c r="AU1120" s="484">
        <v>0.7</v>
      </c>
      <c r="AV1120" s="484"/>
      <c r="AW1120" s="442" t="str">
        <f>CHOOSE(MATCH(AV:AV,{0,0.1,30,80000000}),"VACIO","30 y -","30 y +")</f>
        <v>VACIO</v>
      </c>
      <c r="AX1120" s="484">
        <v>101.5</v>
      </c>
      <c r="AY1120" s="442" t="str">
        <f ca="1">CHOOSE(MATCH(AX:AX,{0,1,15,30,45,60,80000000}),"VACIO","15 y -","15-29","30-44","45-59","60 y +","")</f>
        <v>60 y +</v>
      </c>
      <c r="AZ1120" s="484" t="s">
        <v>76</v>
      </c>
      <c r="BA1120" s="484"/>
      <c r="BB1120" s="489" t="str">
        <f ca="1" t="shared" si="108"/>
        <v>No Vigente</v>
      </c>
      <c r="BC1120" s="484"/>
      <c r="BD1120" s="485">
        <v>43602</v>
      </c>
      <c r="BE1120" s="485">
        <v>43739</v>
      </c>
      <c r="BF1120" s="251" t="str">
        <f ca="1" t="shared" si="110"/>
        <v>activo</v>
      </c>
    </row>
    <row r="1121" spans="1:58">
      <c r="A1121" s="434" t="s">
        <v>2774</v>
      </c>
      <c r="B1121" s="128" t="s">
        <v>2775</v>
      </c>
      <c r="C1121" s="128">
        <v>4790</v>
      </c>
      <c r="D1121" s="483">
        <v>18503</v>
      </c>
      <c r="E1121" s="439">
        <f ca="1" t="shared" si="109"/>
        <v>43990</v>
      </c>
      <c r="F1121" s="440">
        <f ca="1" t="shared" si="107"/>
        <v>25487</v>
      </c>
      <c r="G1121" s="441">
        <f ca="1" t="shared" si="111"/>
        <v>69</v>
      </c>
      <c r="H112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21" s="443">
        <v>2</v>
      </c>
      <c r="J1121" s="483">
        <v>41774</v>
      </c>
      <c r="K1121" s="128" t="s">
        <v>59</v>
      </c>
      <c r="L1121" s="495" t="s">
        <v>70</v>
      </c>
      <c r="M1121" s="128"/>
      <c r="N1121" s="128"/>
      <c r="O1121" s="128"/>
      <c r="P1121" s="500" t="s">
        <v>63</v>
      </c>
      <c r="Q1121" s="500" t="s">
        <v>63</v>
      </c>
      <c r="R1121" s="128">
        <v>81.5</v>
      </c>
      <c r="S1121" s="128">
        <v>88.1</v>
      </c>
      <c r="T1121" s="443" t="s">
        <v>64</v>
      </c>
      <c r="U1121" s="128">
        <v>130</v>
      </c>
      <c r="V1121" s="442" t="str">
        <f>CHOOSE(MATCH(U:U,{0,1,140,150,160,800000000}),"VACIO","140 y -","140-150","150-160","&gt;160","")</f>
        <v>140 y -</v>
      </c>
      <c r="W1121" s="128">
        <v>82</v>
      </c>
      <c r="X1121" s="442" t="str">
        <f>CHOOSE(MATCH(W:W,{0;1;90;120;800000000}),"VACIO","90 y -","90-120","&gt;120","")</f>
        <v>90 y -</v>
      </c>
      <c r="Y1121" s="128" t="s">
        <v>63</v>
      </c>
      <c r="Z1121" s="128" t="s">
        <v>65</v>
      </c>
      <c r="AA1121" s="128" t="s">
        <v>63</v>
      </c>
      <c r="AB1121" s="128" t="s">
        <v>65</v>
      </c>
      <c r="AC1121" s="128" t="s">
        <v>72</v>
      </c>
      <c r="AD1121" s="128" t="s">
        <v>73</v>
      </c>
      <c r="AE1121" s="505">
        <v>43858</v>
      </c>
      <c r="AF1121" s="506" t="s">
        <v>74</v>
      </c>
      <c r="AG1121" s="506"/>
      <c r="AH1121" s="506" t="s">
        <v>2457</v>
      </c>
      <c r="AI1121" s="505">
        <v>43804</v>
      </c>
      <c r="AJ1121" s="128">
        <v>112</v>
      </c>
      <c r="AK1121" s="483">
        <v>43844</v>
      </c>
      <c r="AL1121" s="128">
        <v>168</v>
      </c>
      <c r="AM1121" s="128">
        <v>65</v>
      </c>
      <c r="AN1121" s="442" t="str">
        <f>CHOOSE(MATCH(AM:AM,{0,1,100,800000000}),"VACIO","100 y -","100 y +","")</f>
        <v>100 y -</v>
      </c>
      <c r="AO1121" s="128">
        <v>80</v>
      </c>
      <c r="AP1121" s="128">
        <v>108</v>
      </c>
      <c r="AQ1121" s="128">
        <v>6.7</v>
      </c>
      <c r="AR1121" s="442" t="str">
        <f>CHOOSE(MATCH(AQ:AQ,{0,1,7,8,9,12,30}),"VACIO","7 y -","7-8","8-9","9-12","12 y +","")</f>
        <v>7 y -</v>
      </c>
      <c r="AS1121" s="128">
        <v>8</v>
      </c>
      <c r="AT1121" s="442" t="str">
        <f>CHOOSE(MATCH(AS:AS,{0;0.1;30;80000000}),"VACIO","30 y -","30 y +")</f>
        <v>30 y -</v>
      </c>
      <c r="AU1121" s="128">
        <v>0.6</v>
      </c>
      <c r="AV1121" s="128"/>
      <c r="AW1121" s="442" t="str">
        <f>CHOOSE(MATCH(AV:AV,{0,0.1,30,80000000}),"VACIO","30 y -","30 y +")</f>
        <v>VACIO</v>
      </c>
      <c r="AX1121" s="128">
        <v>98.7</v>
      </c>
      <c r="AY1121" s="442" t="str">
        <f ca="1">CHOOSE(MATCH(AX:AX,{0,1,15,30,45,60,80000000}),"VACIO","15 y -","15-29","30-44","45-59","60 y +","")</f>
        <v>60 y +</v>
      </c>
      <c r="AZ1121" s="128"/>
      <c r="BA1121" s="483">
        <v>43004</v>
      </c>
      <c r="BB1121" s="441" t="str">
        <f ca="1" t="shared" si="108"/>
        <v>No Vigente</v>
      </c>
      <c r="BC1121" s="128" t="s">
        <v>77</v>
      </c>
      <c r="BD1121" s="483">
        <v>43858</v>
      </c>
      <c r="BE1121" s="483">
        <v>44013</v>
      </c>
      <c r="BF1121" s="519" t="str">
        <f ca="1" t="shared" si="110"/>
        <v>activo</v>
      </c>
    </row>
    <row r="1122" spans="1:58">
      <c r="A1122" s="434" t="s">
        <v>2776</v>
      </c>
      <c r="B1122" s="484" t="s">
        <v>2777</v>
      </c>
      <c r="C1122" s="484">
        <v>2134</v>
      </c>
      <c r="D1122" s="485">
        <v>36506</v>
      </c>
      <c r="E1122" s="468">
        <f ca="1" t="shared" si="109"/>
        <v>43990</v>
      </c>
      <c r="F1122" s="440">
        <f ca="1" t="shared" si="107"/>
        <v>7484</v>
      </c>
      <c r="G1122" s="489">
        <f ca="1" t="shared" si="111"/>
        <v>20</v>
      </c>
      <c r="H1122" s="490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1122" s="496">
        <v>2</v>
      </c>
      <c r="J1122" s="485">
        <v>42745</v>
      </c>
      <c r="K1122" s="484" t="s">
        <v>59</v>
      </c>
      <c r="L1122" s="497" t="s">
        <v>70</v>
      </c>
      <c r="M1122" s="484"/>
      <c r="N1122" s="484"/>
      <c r="O1122" s="484"/>
      <c r="P1122" s="501" t="s">
        <v>63</v>
      </c>
      <c r="Q1122" s="501" t="s">
        <v>63</v>
      </c>
      <c r="R1122" s="484">
        <v>122</v>
      </c>
      <c r="S1122" s="484">
        <v>128</v>
      </c>
      <c r="T1122" s="496" t="s">
        <v>64</v>
      </c>
      <c r="U1122" s="484">
        <v>138</v>
      </c>
      <c r="V1122" s="442" t="str">
        <f>CHOOSE(MATCH(U:U,{0,1,140,150,160,800000000}),"VACIO","140 y -","140-150","150-160","&gt;160","")</f>
        <v>140 y -</v>
      </c>
      <c r="W1122" s="484">
        <v>80</v>
      </c>
      <c r="X1122" s="442" t="str">
        <f>CHOOSE(MATCH(W:W,{0,1,90,120,800000000}),"VACIO","90 y -","90-120","&gt;120","")</f>
        <v>90 y -</v>
      </c>
      <c r="Y1122" s="484" t="s">
        <v>63</v>
      </c>
      <c r="Z1122" s="484" t="s">
        <v>63</v>
      </c>
      <c r="AA1122" s="484" t="s">
        <v>63</v>
      </c>
      <c r="AB1122" s="484" t="s">
        <v>63</v>
      </c>
      <c r="AC1122" s="484" t="s">
        <v>72</v>
      </c>
      <c r="AD1122" s="484" t="s">
        <v>73</v>
      </c>
      <c r="AE1122" s="508">
        <v>43430</v>
      </c>
      <c r="AF1122" s="509" t="s">
        <v>74</v>
      </c>
      <c r="AG1122" s="509"/>
      <c r="AH1122" s="507"/>
      <c r="AI1122" s="507"/>
      <c r="AJ1122" s="484">
        <v>103</v>
      </c>
      <c r="AK1122" s="485">
        <v>42955</v>
      </c>
      <c r="AL1122" s="484">
        <v>149</v>
      </c>
      <c r="AM1122" s="484">
        <v>95</v>
      </c>
      <c r="AN1122" s="442" t="str">
        <f>CHOOSE(MATCH(AM:AM,{0,1,100,800000000}),"VACIO","100 y -","100 y +","")</f>
        <v>100 y -</v>
      </c>
      <c r="AO1122" s="484">
        <v>41</v>
      </c>
      <c r="AP1122" s="484">
        <v>65</v>
      </c>
      <c r="AQ1122" s="484">
        <v>5.7</v>
      </c>
      <c r="AR1122" s="442" t="str">
        <f>CHOOSE(MATCH(AQ:AQ,{0,1,7,8,9,12,30}),"VACIO","7 y -","7-8","8-9","9-12","12 y +","")</f>
        <v>7 y -</v>
      </c>
      <c r="AS1122" s="484">
        <v>13</v>
      </c>
      <c r="AT1122" s="442" t="str">
        <f>CHOOSE(MATCH(AS:AS,{0,0.1,30,80000000}),"VACIO","30 y -","30 y +")</f>
        <v>30 y -</v>
      </c>
      <c r="AU1122" s="484"/>
      <c r="AV1122" s="484"/>
      <c r="AW1122" s="442" t="str">
        <f>CHOOSE(MATCH(AV:AV,{0;0.1;30;80000000}),"VACIO","30 y -","30 y +")</f>
        <v>VACIO</v>
      </c>
      <c r="AX1122" s="484"/>
      <c r="AY1122" s="442" t="str">
        <f ca="1">CHOOSE(MATCH(AX:AX,{0;1;15;30;45;60;80000000}),"VACIO","15 y -","15-29","30-44","45-59","60 y +","")</f>
        <v>VACIO</v>
      </c>
      <c r="AZ1122" s="484"/>
      <c r="BA1122" s="485">
        <v>42968</v>
      </c>
      <c r="BB1122" s="489" t="str">
        <f ca="1" t="shared" si="108"/>
        <v>No Vigente</v>
      </c>
      <c r="BC1122" s="484" t="s">
        <v>77</v>
      </c>
      <c r="BD1122" s="485">
        <v>43480</v>
      </c>
      <c r="BE1122" s="485">
        <v>43556</v>
      </c>
      <c r="BF1122" s="519" t="str">
        <f ca="1" t="shared" si="110"/>
        <v>pasivo</v>
      </c>
    </row>
    <row r="1123" spans="1:58">
      <c r="A1123" s="434" t="s">
        <v>2778</v>
      </c>
      <c r="B1123" s="128" t="s">
        <v>2779</v>
      </c>
      <c r="C1123" s="128">
        <v>914</v>
      </c>
      <c r="D1123" s="483">
        <v>27539</v>
      </c>
      <c r="E1123" s="467">
        <f ca="1" t="shared" si="109"/>
        <v>43990</v>
      </c>
      <c r="F1123" s="440">
        <f ca="1" t="shared" si="107"/>
        <v>16451</v>
      </c>
      <c r="G1123" s="491">
        <f ca="1" t="shared" si="111"/>
        <v>45</v>
      </c>
      <c r="H1123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23" s="498">
        <v>2</v>
      </c>
      <c r="J1123" s="483">
        <v>40919</v>
      </c>
      <c r="K1123" s="128" t="s">
        <v>59</v>
      </c>
      <c r="L1123" s="495" t="s">
        <v>1876</v>
      </c>
      <c r="M1123" s="128" t="s">
        <v>2780</v>
      </c>
      <c r="N1123" s="128" t="s">
        <v>62</v>
      </c>
      <c r="O1123" s="128" t="s">
        <v>62</v>
      </c>
      <c r="P1123" s="500" t="s">
        <v>63</v>
      </c>
      <c r="Q1123" s="500" t="s">
        <v>63</v>
      </c>
      <c r="R1123" s="128">
        <v>109.5</v>
      </c>
      <c r="S1123" s="128">
        <v>101</v>
      </c>
      <c r="T1123" s="498" t="s">
        <v>64</v>
      </c>
      <c r="U1123" s="128">
        <v>168</v>
      </c>
      <c r="V1123" s="442" t="str">
        <f>CHOOSE(MATCH(U:U,{0,1,140,150,160,800000000}),"VACIO","140 y -","140-150","150-160","&gt;160","")</f>
        <v>&gt;160</v>
      </c>
      <c r="W1123" s="128">
        <v>96</v>
      </c>
      <c r="X1123" s="442" t="str">
        <f>CHOOSE(MATCH(W:W,{0,1,90,120,800000000}),"VACIO","90 y -","90-120","&gt;120","")</f>
        <v>90-120</v>
      </c>
      <c r="Y1123" s="128" t="s">
        <v>63</v>
      </c>
      <c r="Z1123" s="128" t="s">
        <v>65</v>
      </c>
      <c r="AA1123" s="128" t="s">
        <v>63</v>
      </c>
      <c r="AB1123" s="128" t="s">
        <v>63</v>
      </c>
      <c r="AC1123" s="128" t="s">
        <v>72</v>
      </c>
      <c r="AD1123" s="128" t="s">
        <v>74</v>
      </c>
      <c r="AE1123" s="512"/>
      <c r="AF1123" s="512"/>
      <c r="AG1123" s="512"/>
      <c r="AH1123" s="512"/>
      <c r="AI1123" s="512"/>
      <c r="AJ1123" s="128">
        <v>95</v>
      </c>
      <c r="AK1123" s="483">
        <v>43444</v>
      </c>
      <c r="AL1123" s="128">
        <v>179</v>
      </c>
      <c r="AM1123" s="128">
        <v>105</v>
      </c>
      <c r="AN1123" s="442" t="str">
        <f>CHOOSE(MATCH(AM:AM,{0,1,100,800000000}),"VACIO","100 y -","100 y +","")</f>
        <v>100 y +</v>
      </c>
      <c r="AO1123" s="128">
        <v>48</v>
      </c>
      <c r="AP1123" s="128">
        <v>126</v>
      </c>
      <c r="AQ1123" s="128"/>
      <c r="AR1123" s="442" t="str">
        <f>CHOOSE(MATCH(AQ:AQ,{0,1,7,8,9,12,30}),"VACIO","7 y -","7-8","8-9","9-12","12 y +","")</f>
        <v>VACIO</v>
      </c>
      <c r="AS1123" s="128">
        <v>1</v>
      </c>
      <c r="AT1123" s="442" t="str">
        <f>CHOOSE(MATCH(AS:AS,{0,0.1,30,80000000}),"VACIO","30 y -","30 y +")</f>
        <v>30 y -</v>
      </c>
      <c r="AU1123" s="128">
        <v>0.8</v>
      </c>
      <c r="AV1123" s="128"/>
      <c r="AW1123" s="442" t="str">
        <f>CHOOSE(MATCH(AV:AV,{0,0.1,30,80000000}),"VACIO","30 y -","30 y +")</f>
        <v>VACIO</v>
      </c>
      <c r="AX1123" s="128">
        <v>90.3</v>
      </c>
      <c r="AY1123" s="442" t="str">
        <f ca="1">CHOOSE(MATCH(AX:AX,{0,1,15,30,45,60,80000000}),"VACIO","15 y -","15-29","30-44","45-59","60 y +","")</f>
        <v>60 y +</v>
      </c>
      <c r="AZ1123" s="128"/>
      <c r="BA1123" s="128"/>
      <c r="BB1123" s="441" t="str">
        <f ca="1" t="shared" si="108"/>
        <v>No Vigente</v>
      </c>
      <c r="BC1123" s="128"/>
      <c r="BD1123" s="483">
        <v>43647</v>
      </c>
      <c r="BE1123" s="483">
        <v>43862</v>
      </c>
      <c r="BF1123" s="519" t="str">
        <f ca="1" t="shared" si="110"/>
        <v>activo</v>
      </c>
    </row>
    <row r="1124" spans="1:58">
      <c r="A1124" s="434" t="s">
        <v>2781</v>
      </c>
      <c r="B1124" s="128" t="s">
        <v>2782</v>
      </c>
      <c r="C1124" s="128">
        <v>5481</v>
      </c>
      <c r="D1124" s="483">
        <v>28542</v>
      </c>
      <c r="E1124" s="467">
        <f ca="1" t="shared" si="109"/>
        <v>43990</v>
      </c>
      <c r="F1124" s="440">
        <f ca="1" t="shared" ref="F1124:F1187" si="112">DATEDIF(D:D,TODAY(),"d")</f>
        <v>15448</v>
      </c>
      <c r="G1124" s="491">
        <f ca="1" t="shared" si="111"/>
        <v>42</v>
      </c>
      <c r="H1124" s="49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124" s="498">
        <v>2</v>
      </c>
      <c r="J1124" s="483">
        <v>40466</v>
      </c>
      <c r="K1124" s="128" t="s">
        <v>59</v>
      </c>
      <c r="L1124" s="495" t="s">
        <v>60</v>
      </c>
      <c r="M1124" s="128" t="s">
        <v>14</v>
      </c>
      <c r="N1124" s="128"/>
      <c r="O1124" s="128"/>
      <c r="P1124" s="500" t="s">
        <v>63</v>
      </c>
      <c r="Q1124" s="500" t="s">
        <v>63</v>
      </c>
      <c r="R1124" s="128">
        <v>76.5</v>
      </c>
      <c r="S1124" s="128">
        <v>72</v>
      </c>
      <c r="T1124" s="498" t="s">
        <v>64</v>
      </c>
      <c r="U1124" s="128">
        <v>100</v>
      </c>
      <c r="V1124" s="442" t="str">
        <f>CHOOSE(MATCH(U:U,{0,1,140,150,160,800000000}),"VACIO","140 y -","140-150","150-160","&gt;160","")</f>
        <v>140 y -</v>
      </c>
      <c r="W1124" s="128">
        <v>50</v>
      </c>
      <c r="X1124" s="442" t="str">
        <f>CHOOSE(MATCH(W:W,{0,1,90,120,800000000}),"VACIO","90 y -","90-120","&gt;120","")</f>
        <v>90 y -</v>
      </c>
      <c r="Y1124" s="128" t="s">
        <v>63</v>
      </c>
      <c r="Z1124" s="128" t="s">
        <v>65</v>
      </c>
      <c r="AA1124" s="128" t="s">
        <v>63</v>
      </c>
      <c r="AB1124" s="128" t="s">
        <v>65</v>
      </c>
      <c r="AC1124" s="128" t="s">
        <v>66</v>
      </c>
      <c r="AD1124" s="128" t="s">
        <v>74</v>
      </c>
      <c r="AE1124" s="512"/>
      <c r="AF1124" s="512"/>
      <c r="AG1124" s="512"/>
      <c r="AH1124" s="512"/>
      <c r="AI1124" s="512"/>
      <c r="AJ1124" s="128">
        <v>87</v>
      </c>
      <c r="AK1124" s="483">
        <v>43277</v>
      </c>
      <c r="AL1124" s="128">
        <v>221</v>
      </c>
      <c r="AM1124" s="128">
        <v>130.6</v>
      </c>
      <c r="AN1124" s="442" t="str">
        <f>CHOOSE(MATCH(AM:AM,{0,1,100,800000000}),"VACIO","100 y -","100 y +","")</f>
        <v>100 y +</v>
      </c>
      <c r="AO1124" s="128">
        <v>57</v>
      </c>
      <c r="AP1124" s="128">
        <v>167</v>
      </c>
      <c r="AQ1124" s="128"/>
      <c r="AR1124" s="442" t="str">
        <f>CHOOSE(MATCH(AQ:AQ,{0,1,7,8,9,12,30}),"VACIO","7 y -","7-8","8-9","9-12","12 y +","")</f>
        <v>VACIO</v>
      </c>
      <c r="AS1124" s="128">
        <v>14</v>
      </c>
      <c r="AT1124" s="442" t="str">
        <f>CHOOSE(MATCH(AS:AS,{0,0.1,30,80000000}),"VACIO","30 y -","30 y +")</f>
        <v>30 y -</v>
      </c>
      <c r="AU1124" s="128">
        <v>0.7</v>
      </c>
      <c r="AV1124" s="128"/>
      <c r="AW1124" s="442" t="str">
        <f>CHOOSE(MATCH(AV:AV,{0,0.1,30,80000000}),"VACIO","30 y -","30 y +")</f>
        <v>VACIO</v>
      </c>
      <c r="AX1124" s="128">
        <v>109</v>
      </c>
      <c r="AY1124" s="442" t="str">
        <f ca="1">CHOOSE(MATCH(AX:AX,{0,1,15,30,45,60,80000000}),"VACIO","15 y -","15-29","30-44","45-59","60 y +","")</f>
        <v>60 y +</v>
      </c>
      <c r="AZ1124" s="128" t="s">
        <v>76</v>
      </c>
      <c r="BA1124" s="128"/>
      <c r="BB1124" s="441" t="str">
        <f ca="1" t="shared" si="108"/>
        <v>No Vigente</v>
      </c>
      <c r="BC1124" s="128"/>
      <c r="BD1124" s="483">
        <v>43068</v>
      </c>
      <c r="BE1124" s="483">
        <v>43922</v>
      </c>
      <c r="BF1124" s="519" t="str">
        <f ca="1" t="shared" si="110"/>
        <v>activo</v>
      </c>
    </row>
    <row r="1125" spans="1:58">
      <c r="A1125" s="434" t="s">
        <v>2783</v>
      </c>
      <c r="B1125" s="128" t="s">
        <v>2784</v>
      </c>
      <c r="C1125" s="128">
        <v>6306</v>
      </c>
      <c r="D1125" s="483">
        <v>28750</v>
      </c>
      <c r="E1125" s="467">
        <f ca="1" t="shared" si="109"/>
        <v>43990</v>
      </c>
      <c r="F1125" s="440">
        <f ca="1" t="shared" si="112"/>
        <v>15240</v>
      </c>
      <c r="G1125" s="491">
        <f ca="1" t="shared" si="111"/>
        <v>41</v>
      </c>
      <c r="H1125" s="492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1125" s="498">
        <v>2</v>
      </c>
      <c r="J1125" s="483">
        <v>43635</v>
      </c>
      <c r="K1125" s="128" t="s">
        <v>59</v>
      </c>
      <c r="L1125" s="495" t="s">
        <v>60</v>
      </c>
      <c r="M1125" s="128"/>
      <c r="N1125" s="128" t="s">
        <v>62</v>
      </c>
      <c r="O1125" s="128" t="s">
        <v>62</v>
      </c>
      <c r="P1125" s="500" t="s">
        <v>63</v>
      </c>
      <c r="Q1125" s="500" t="s">
        <v>63</v>
      </c>
      <c r="R1125" s="128">
        <v>133</v>
      </c>
      <c r="S1125" s="128">
        <v>133</v>
      </c>
      <c r="T1125" s="498" t="s">
        <v>64</v>
      </c>
      <c r="U1125" s="128">
        <v>174</v>
      </c>
      <c r="V1125" s="442" t="str">
        <f>CHOOSE(MATCH(U:U,{0,1,140,150,160,800000000}),"VACIO","140 y -","140-150","150-160","&gt;160","")</f>
        <v>&gt;160</v>
      </c>
      <c r="W1125" s="128">
        <v>112</v>
      </c>
      <c r="X1125" s="442" t="str">
        <f>CHOOSE(MATCH(W:W,{0,1,90,120,800000000}),"VACIO","90 y -","90-120","&gt;120","")</f>
        <v>90-120</v>
      </c>
      <c r="Y1125" s="128" t="s">
        <v>63</v>
      </c>
      <c r="Z1125" s="128" t="s">
        <v>65</v>
      </c>
      <c r="AA1125" s="128" t="s">
        <v>65</v>
      </c>
      <c r="AB1125" s="128" t="s">
        <v>63</v>
      </c>
      <c r="AC1125" s="128" t="s">
        <v>66</v>
      </c>
      <c r="AD1125" s="128" t="s">
        <v>73</v>
      </c>
      <c r="AE1125" s="510"/>
      <c r="AF1125" s="512"/>
      <c r="AG1125" s="512"/>
      <c r="AH1125" s="512"/>
      <c r="AI1125" s="512"/>
      <c r="AJ1125" s="128">
        <v>105</v>
      </c>
      <c r="AK1125" s="483">
        <v>43609</v>
      </c>
      <c r="AL1125" s="128">
        <v>153</v>
      </c>
      <c r="AM1125" s="128">
        <v>93</v>
      </c>
      <c r="AN1125" s="442" t="str">
        <f>CHOOSE(MATCH(AM:AM,{0,1,100,800000000}),"VACIO","100 y -","100 y +","")</f>
        <v>100 y -</v>
      </c>
      <c r="AO1125" s="128">
        <v>45</v>
      </c>
      <c r="AP1125" s="128">
        <v>75</v>
      </c>
      <c r="AQ1125" s="128"/>
      <c r="AR1125" s="442" t="str">
        <f>CHOOSE(MATCH(AQ:AQ,{0;1;7;8;9;12;30}),"VACIO","7 y -","7-8","8-9","9-12","12 y +","")</f>
        <v>VACIO</v>
      </c>
      <c r="AS1125" s="128">
        <v>50</v>
      </c>
      <c r="AT1125" s="442" t="str">
        <f>CHOOSE(MATCH(AS:AS,{0,0.1,30,80000000}),"VACIO","30 y -","30 y +")</f>
        <v>30 y +</v>
      </c>
      <c r="AU1125" s="128"/>
      <c r="AV1125" s="128"/>
      <c r="AW1125" s="442" t="str">
        <f>CHOOSE(MATCH(AV:AV,{0,0.1,30,80000000}),"VACIO","30 y -","30 y +")</f>
        <v>VACIO</v>
      </c>
      <c r="AX1125" s="128"/>
      <c r="AY1125" s="442" t="str">
        <f ca="1">CHOOSE(MATCH(AX:AX,{0,1,15,30,45,60,80000000}),"VACIO","15 y -","15-29","30-44","45-59","60 y +","")</f>
        <v>VACIO</v>
      </c>
      <c r="AZ1125" s="128"/>
      <c r="BA1125" s="128"/>
      <c r="BB1125" s="441" t="str">
        <f ca="1" t="shared" si="108"/>
        <v>No Vigente</v>
      </c>
      <c r="BC1125" s="128"/>
      <c r="BD1125" s="483">
        <v>43635</v>
      </c>
      <c r="BE1125" s="483">
        <v>43709</v>
      </c>
      <c r="BF1125" s="519" t="str">
        <f ca="1" t="shared" si="110"/>
        <v>activo</v>
      </c>
    </row>
    <row r="1126" spans="1:58">
      <c r="A1126" s="434" t="s">
        <v>2785</v>
      </c>
      <c r="B1126" s="128" t="s">
        <v>2786</v>
      </c>
      <c r="C1126" s="128">
        <v>5354</v>
      </c>
      <c r="D1126" s="483">
        <v>13650</v>
      </c>
      <c r="E1126" s="439">
        <f ca="1" t="shared" si="109"/>
        <v>43990</v>
      </c>
      <c r="F1126" s="440">
        <f ca="1" t="shared" si="112"/>
        <v>30340</v>
      </c>
      <c r="G1126" s="441">
        <f ca="1" t="shared" si="111"/>
        <v>83</v>
      </c>
      <c r="H1126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26" s="443">
        <v>2</v>
      </c>
      <c r="J1126" s="483">
        <v>37896</v>
      </c>
      <c r="K1126" s="128" t="s">
        <v>59</v>
      </c>
      <c r="L1126" s="495" t="s">
        <v>60</v>
      </c>
      <c r="M1126" s="128" t="s">
        <v>2787</v>
      </c>
      <c r="N1126" s="128"/>
      <c r="O1126" s="128"/>
      <c r="P1126" s="500" t="s">
        <v>63</v>
      </c>
      <c r="Q1126" s="500" t="s">
        <v>63</v>
      </c>
      <c r="R1126" s="128">
        <v>63.5</v>
      </c>
      <c r="S1126" s="128">
        <v>46.5</v>
      </c>
      <c r="T1126" s="443" t="s">
        <v>76</v>
      </c>
      <c r="U1126" s="128">
        <v>126</v>
      </c>
      <c r="V1126" s="442" t="str">
        <f>CHOOSE(MATCH(U:U,{0,1,140,150,160,800000000}),"VACIO","140 y -","140-150","150-160","&gt;160","")</f>
        <v>140 y -</v>
      </c>
      <c r="W1126" s="128">
        <v>84</v>
      </c>
      <c r="X1126" s="442" t="str">
        <f>CHOOSE(MATCH(W:W,{0,1,90,120,800000000}),"VACIO","90 y -","90-120","&gt;120","")</f>
        <v>90 y -</v>
      </c>
      <c r="Y1126" s="128" t="s">
        <v>63</v>
      </c>
      <c r="Z1126" s="128" t="s">
        <v>63</v>
      </c>
      <c r="AA1126" s="128" t="s">
        <v>65</v>
      </c>
      <c r="AB1126" s="128" t="s">
        <v>65</v>
      </c>
      <c r="AC1126" s="128" t="s">
        <v>72</v>
      </c>
      <c r="AD1126" s="128" t="s">
        <v>74</v>
      </c>
      <c r="AE1126" s="513"/>
      <c r="AF1126" s="513"/>
      <c r="AG1126" s="513"/>
      <c r="AH1126" s="506" t="s">
        <v>2788</v>
      </c>
      <c r="AI1126" s="515">
        <v>43153</v>
      </c>
      <c r="AJ1126" s="128">
        <v>93</v>
      </c>
      <c r="AK1126" s="483">
        <v>178</v>
      </c>
      <c r="AL1126" s="128">
        <v>92</v>
      </c>
      <c r="AM1126" s="128">
        <v>92</v>
      </c>
      <c r="AN1126" s="442" t="str">
        <f>CHOOSE(MATCH(AM:AM,{0,1,100,800000000}),"VACIO","100 y -","100 y +","")</f>
        <v>100 y -</v>
      </c>
      <c r="AO1126" s="128">
        <v>71</v>
      </c>
      <c r="AP1126" s="128">
        <v>71</v>
      </c>
      <c r="AQ1126" s="128"/>
      <c r="AR1126" s="442" t="str">
        <f>CHOOSE(MATCH(AQ:AQ,{0,1,7,8,9,12,30}),"VACIO","7 y -","7-8","8-9","9-12","12 y +","")</f>
        <v>VACIO</v>
      </c>
      <c r="AS1126" s="128">
        <v>7</v>
      </c>
      <c r="AT1126" s="442" t="str">
        <f>CHOOSE(MATCH(AS:AS,{0,0.1,30,80000000}),"VACIO","30 y -","30 y +")</f>
        <v>30 y -</v>
      </c>
      <c r="AU1126" s="128">
        <v>0.8</v>
      </c>
      <c r="AV1126" s="128">
        <v>7.8</v>
      </c>
      <c r="AW1126" s="442" t="str">
        <f>CHOOSE(MATCH(AV:AV,{0,0.1,30,80000000}),"VACIO","30 y -","30 y +")</f>
        <v>30 y -</v>
      </c>
      <c r="AX1126" s="128">
        <v>73</v>
      </c>
      <c r="AY1126" s="442" t="str">
        <f ca="1">CHOOSE(MATCH(AX:AX,{0;1;15;30;45;60;80000000}),"VACIO","15 y -","15-29","30-44","45-59","60 y +","")</f>
        <v>60 y +</v>
      </c>
      <c r="AZ1126" s="128" t="s">
        <v>76</v>
      </c>
      <c r="BA1126" s="128"/>
      <c r="BB1126" s="441" t="str">
        <f ca="1" t="shared" si="108"/>
        <v>No Vigente</v>
      </c>
      <c r="BC1126" s="128"/>
      <c r="BD1126" s="483">
        <v>43812</v>
      </c>
      <c r="BE1126" s="483">
        <v>43862</v>
      </c>
      <c r="BF1126" s="519" t="str">
        <f ca="1" t="shared" si="110"/>
        <v>activo</v>
      </c>
    </row>
    <row r="1127" spans="1:58">
      <c r="A1127" s="434" t="s">
        <v>2789</v>
      </c>
      <c r="B1127" s="128" t="s">
        <v>2790</v>
      </c>
      <c r="C1127" s="128">
        <v>2616</v>
      </c>
      <c r="D1127" s="483">
        <v>19259</v>
      </c>
      <c r="E1127" s="439">
        <f ca="1" t="shared" si="109"/>
        <v>43990</v>
      </c>
      <c r="F1127" s="440">
        <f ca="1" t="shared" si="112"/>
        <v>24731</v>
      </c>
      <c r="G1127" s="441">
        <f ca="1" t="shared" si="111"/>
        <v>67</v>
      </c>
      <c r="H112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27" s="443">
        <v>2</v>
      </c>
      <c r="J1127" s="483">
        <v>38201</v>
      </c>
      <c r="K1127" s="128" t="s">
        <v>59</v>
      </c>
      <c r="L1127" s="495" t="s">
        <v>102</v>
      </c>
      <c r="M1127" s="128"/>
      <c r="N1127" s="128" t="s">
        <v>62</v>
      </c>
      <c r="O1127" s="128" t="s">
        <v>62</v>
      </c>
      <c r="P1127" s="500" t="s">
        <v>63</v>
      </c>
      <c r="Q1127" s="500" t="s">
        <v>63</v>
      </c>
      <c r="R1127" s="128">
        <v>61.5</v>
      </c>
      <c r="S1127" s="128">
        <v>62.5</v>
      </c>
      <c r="T1127" s="443" t="s">
        <v>76</v>
      </c>
      <c r="U1127" s="128">
        <v>130</v>
      </c>
      <c r="V1127" s="442" t="str">
        <f>CHOOSE(MATCH(U:U,{0,1,140,150,160,800000000}),"VACIO","140 y -","140-150","150-160","&gt;160","")</f>
        <v>140 y -</v>
      </c>
      <c r="W1127" s="128">
        <v>70</v>
      </c>
      <c r="X1127" s="442" t="str">
        <f>CHOOSE(MATCH(W:W,{0,1,90,120,800000000}),"VACIO","90 y -","90-120","&gt;120","")</f>
        <v>90 y -</v>
      </c>
      <c r="Y1127" s="128" t="s">
        <v>65</v>
      </c>
      <c r="Z1127" s="128" t="s">
        <v>65</v>
      </c>
      <c r="AA1127" s="128" t="s">
        <v>65</v>
      </c>
      <c r="AB1127" s="128" t="s">
        <v>63</v>
      </c>
      <c r="AC1127" s="128" t="s">
        <v>72</v>
      </c>
      <c r="AD1127" s="128" t="s">
        <v>73</v>
      </c>
      <c r="AE1127" s="505">
        <v>43483</v>
      </c>
      <c r="AF1127" s="506" t="s">
        <v>74</v>
      </c>
      <c r="AG1127" s="506"/>
      <c r="AH1127" s="506" t="s">
        <v>2266</v>
      </c>
      <c r="AI1127" s="505">
        <v>43449</v>
      </c>
      <c r="AJ1127" s="128">
        <v>106</v>
      </c>
      <c r="AK1127" s="483">
        <v>43510</v>
      </c>
      <c r="AL1127" s="128">
        <v>154110</v>
      </c>
      <c r="AM1127" s="128">
        <v>40</v>
      </c>
      <c r="AN1127" s="442" t="str">
        <f>CHOOSE(MATCH(AM:AM,{0,1,100,800000000}),"VACIO","100 y -","100 y +","")</f>
        <v>100 y -</v>
      </c>
      <c r="AO1127" s="128">
        <v>45</v>
      </c>
      <c r="AP1127" s="128">
        <v>47</v>
      </c>
      <c r="AQ1127" s="128">
        <v>4.8</v>
      </c>
      <c r="AR1127" s="442" t="str">
        <f>CHOOSE(MATCH(AQ:AQ,{0,1,7,8,9,12,30}),"VACIO","7 y -","7-8","8-9","9-12","12 y +","")</f>
        <v>7 y -</v>
      </c>
      <c r="AS1127" s="128">
        <v>12</v>
      </c>
      <c r="AT1127" s="442" t="str">
        <f>CHOOSE(MATCH(AS:AS,{0,0.1,30,80000000}),"VACIO","30 y -","30 y +")</f>
        <v>30 y -</v>
      </c>
      <c r="AU1127" s="128">
        <v>0.6</v>
      </c>
      <c r="AV1127" s="128"/>
      <c r="AW1127" s="442" t="str">
        <f>CHOOSE(MATCH(AV:AV,{0;0.1;30;80000000}),"VACIO","30 y -","30 y +")</f>
        <v>VACIO</v>
      </c>
      <c r="AX1127" s="128">
        <v>99</v>
      </c>
      <c r="AY1127" s="442" t="str">
        <f ca="1">CHOOSE(MATCH(AX:AX,{0,1,15,30,45,60,80000000}),"VACIO","15 y -","15-29","30-44","45-59","60 y +","")</f>
        <v>60 y +</v>
      </c>
      <c r="AZ1127" s="128" t="s">
        <v>76</v>
      </c>
      <c r="BA1127" s="483">
        <v>42643</v>
      </c>
      <c r="BB1127" s="441" t="str">
        <f ca="1" t="shared" ref="BB1127:BB1190" si="113">IF((E:E-BA:BA)&lt;365,"Vigente","No Vigente")</f>
        <v>No Vigente</v>
      </c>
      <c r="BC1127" s="128" t="s">
        <v>77</v>
      </c>
      <c r="BD1127" s="483">
        <v>43677</v>
      </c>
      <c r="BE1127" s="483">
        <v>43862</v>
      </c>
      <c r="BF1127" s="519" t="str">
        <f ca="1" t="shared" si="110"/>
        <v>activo</v>
      </c>
    </row>
    <row r="1128" spans="1:58">
      <c r="A1128" s="434" t="s">
        <v>2791</v>
      </c>
      <c r="B1128" s="128" t="s">
        <v>2792</v>
      </c>
      <c r="C1128" s="128">
        <v>5020</v>
      </c>
      <c r="D1128" s="483">
        <v>24439</v>
      </c>
      <c r="E1128" s="439">
        <f ca="1" t="shared" si="109"/>
        <v>43990</v>
      </c>
      <c r="F1128" s="440">
        <f ca="1" t="shared" si="112"/>
        <v>19551</v>
      </c>
      <c r="G1128" s="441">
        <f ca="1" t="shared" si="111"/>
        <v>53</v>
      </c>
      <c r="H1128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28" s="443">
        <v>2</v>
      </c>
      <c r="J1128" s="483">
        <v>40060</v>
      </c>
      <c r="K1128" s="128" t="s">
        <v>59</v>
      </c>
      <c r="L1128" s="495" t="s">
        <v>60</v>
      </c>
      <c r="M1128" s="128"/>
      <c r="N1128" s="128" t="s">
        <v>62</v>
      </c>
      <c r="O1128" s="128" t="s">
        <v>62</v>
      </c>
      <c r="P1128" s="500" t="s">
        <v>63</v>
      </c>
      <c r="Q1128" s="500" t="s">
        <v>63</v>
      </c>
      <c r="R1128" s="128">
        <v>72</v>
      </c>
      <c r="S1128" s="128">
        <v>79.5</v>
      </c>
      <c r="T1128" s="443" t="s">
        <v>85</v>
      </c>
      <c r="U1128" s="128">
        <v>130</v>
      </c>
      <c r="V1128" s="442" t="str">
        <f>CHOOSE(MATCH(U:U,{0,1,140,150,160,800000000}),"VACIO","140 y -","140-150","150-160","&gt;160","")</f>
        <v>140 y -</v>
      </c>
      <c r="W1128" s="128">
        <v>84</v>
      </c>
      <c r="X1128" s="442" t="str">
        <f>CHOOSE(MATCH(W:W,{0,1,90,120,800000000}),"VACIO","90 y -","90-120","&gt;120","")</f>
        <v>90 y -</v>
      </c>
      <c r="Y1128" s="128" t="s">
        <v>63</v>
      </c>
      <c r="Z1128" s="128" t="s">
        <v>65</v>
      </c>
      <c r="AA1128" s="128" t="s">
        <v>63</v>
      </c>
      <c r="AB1128" s="128" t="s">
        <v>65</v>
      </c>
      <c r="AC1128" s="128" t="s">
        <v>72</v>
      </c>
      <c r="AD1128" s="128" t="s">
        <v>74</v>
      </c>
      <c r="AE1128" s="513"/>
      <c r="AF1128" s="513"/>
      <c r="AG1128" s="513"/>
      <c r="AH1128" s="513"/>
      <c r="AI1128" s="513"/>
      <c r="AJ1128" s="128">
        <v>96</v>
      </c>
      <c r="AK1128" s="483">
        <v>43706</v>
      </c>
      <c r="AL1128" s="128">
        <v>170</v>
      </c>
      <c r="AM1128" s="128">
        <v>108</v>
      </c>
      <c r="AN1128" s="442" t="str">
        <f>CHOOSE(MATCH(AM:AM,{0,1,100,800000000}),"VACIO","100 y -","100 y +","")</f>
        <v>100 y +</v>
      </c>
      <c r="AO1128" s="128">
        <v>39</v>
      </c>
      <c r="AP1128" s="128">
        <v>111</v>
      </c>
      <c r="AQ1128" s="128"/>
      <c r="AR1128" s="442" t="str">
        <f>CHOOSE(MATCH(AQ:AQ,{0,1,7,8,9,12,30}),"VACIO","7 y -","7-8","8-9","9-12","12 y +","")</f>
        <v>VACIO</v>
      </c>
      <c r="AS1128" s="128">
        <v>8</v>
      </c>
      <c r="AT1128" s="442" t="str">
        <f>CHOOSE(MATCH(AS:AS,{0,0.1,30,80000000}),"VACIO","30 y -","30 y +")</f>
        <v>30 y -</v>
      </c>
      <c r="AU1128" s="128">
        <v>0.8</v>
      </c>
      <c r="AV1128" s="128">
        <v>5.2</v>
      </c>
      <c r="AW1128" s="442" t="str">
        <f>CHOOSE(MATCH(AV:AV,{0,0.1,30,80000000}),"VACIO","30 y -","30 y +")</f>
        <v>30 y -</v>
      </c>
      <c r="AX1128" s="128">
        <v>100</v>
      </c>
      <c r="AY1128" s="442" t="str">
        <f ca="1">CHOOSE(MATCH(AX:AX,{0,1,15,30,45,60,80000000}),"VACIO","15 y -","15-29","30-44","45-59","60 y +","")</f>
        <v>60 y +</v>
      </c>
      <c r="AZ1128" s="128" t="s">
        <v>76</v>
      </c>
      <c r="BA1128" s="128"/>
      <c r="BB1128" s="441" t="str">
        <f ca="1" t="shared" si="113"/>
        <v>No Vigente</v>
      </c>
      <c r="BC1128" s="128"/>
      <c r="BD1128" s="483">
        <v>43812</v>
      </c>
      <c r="BE1128" s="483">
        <v>43983</v>
      </c>
      <c r="BF1128" s="519" t="str">
        <f ca="1" t="shared" si="110"/>
        <v>activo</v>
      </c>
    </row>
    <row r="1129" spans="1:58">
      <c r="A1129" s="434" t="s">
        <v>2793</v>
      </c>
      <c r="B1129" s="484" t="s">
        <v>2794</v>
      </c>
      <c r="C1129" s="484">
        <v>5449</v>
      </c>
      <c r="D1129" s="485">
        <v>23189</v>
      </c>
      <c r="E1129" s="467">
        <f ca="1" t="shared" ref="E1129:E1192" si="114">TODAY()</f>
        <v>43990</v>
      </c>
      <c r="F1129" s="440">
        <f ca="1" t="shared" si="112"/>
        <v>20801</v>
      </c>
      <c r="G1129" s="489">
        <f ca="1" t="shared" si="111"/>
        <v>56</v>
      </c>
      <c r="H1129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29" s="496">
        <v>2</v>
      </c>
      <c r="J1129" s="485">
        <v>41577</v>
      </c>
      <c r="K1129" s="484" t="s">
        <v>59</v>
      </c>
      <c r="L1129" s="497" t="s">
        <v>70</v>
      </c>
      <c r="M1129" s="484" t="s">
        <v>2795</v>
      </c>
      <c r="N1129" s="484"/>
      <c r="O1129" s="484"/>
      <c r="P1129" s="501" t="s">
        <v>63</v>
      </c>
      <c r="Q1129" s="501" t="s">
        <v>63</v>
      </c>
      <c r="R1129" s="484">
        <v>79.5</v>
      </c>
      <c r="S1129" s="484">
        <v>65</v>
      </c>
      <c r="T1129" s="496" t="s">
        <v>85</v>
      </c>
      <c r="U1129" s="484">
        <v>120</v>
      </c>
      <c r="V1129" s="442" t="str">
        <f>CHOOSE(MATCH(U:U,{0,1,140,150,160,800000000}),"VACIO","140 y -","140-150","150-160","&gt;160","")</f>
        <v>140 y -</v>
      </c>
      <c r="W1129" s="484">
        <v>70</v>
      </c>
      <c r="X1129" s="442" t="str">
        <f>CHOOSE(MATCH(W:W,{0,1,90,120,800000000}),"VACIO","90 y -","90-120","&gt;120","")</f>
        <v>90 y -</v>
      </c>
      <c r="Y1129" s="484" t="s">
        <v>65</v>
      </c>
      <c r="Z1129" s="484" t="s">
        <v>63</v>
      </c>
      <c r="AA1129" s="484" t="s">
        <v>65</v>
      </c>
      <c r="AB1129" s="484" t="s">
        <v>63</v>
      </c>
      <c r="AC1129" s="484" t="s">
        <v>72</v>
      </c>
      <c r="AD1129" s="484" t="s">
        <v>73</v>
      </c>
      <c r="AE1129" s="508">
        <v>42836</v>
      </c>
      <c r="AF1129" s="509" t="s">
        <v>74</v>
      </c>
      <c r="AG1129" s="509"/>
      <c r="AH1129" s="507"/>
      <c r="AI1129" s="507"/>
      <c r="AJ1129" s="484">
        <v>354</v>
      </c>
      <c r="AK1129" s="485">
        <v>43027</v>
      </c>
      <c r="AL1129" s="484">
        <v>200</v>
      </c>
      <c r="AM1129" s="484">
        <v>134</v>
      </c>
      <c r="AN1129" s="442" t="str">
        <f>CHOOSE(MATCH(AM:AM,{0;1;100;800000000}),"VACIO","100 y -","100 y +","")</f>
        <v>100 y +</v>
      </c>
      <c r="AO1129" s="484">
        <v>40</v>
      </c>
      <c r="AP1129" s="484">
        <v>126</v>
      </c>
      <c r="AQ1129" s="484">
        <v>13.3</v>
      </c>
      <c r="AR1129" s="442" t="str">
        <f>CHOOSE(MATCH(AQ:AQ,{0,1,7,8,9,12,30}),"VACIO","7 y -","7-8","8-9","9-12","12 y +","")</f>
        <v>12 y +</v>
      </c>
      <c r="AS1129" s="484">
        <v>5</v>
      </c>
      <c r="AT1129" s="442" t="str">
        <f>CHOOSE(MATCH(AS:AS,{0,0.1,30,80000000}),"VACIO","30 y -","30 y +")</f>
        <v>30 y -</v>
      </c>
      <c r="AU1129" s="484">
        <v>0.8</v>
      </c>
      <c r="AV1129" s="484"/>
      <c r="AW1129" s="442" t="str">
        <f>CHOOSE(MATCH(AV:AV,{0,0.1,30,80000000}),"VACIO","30 y -","30 y +")</f>
        <v>VACIO</v>
      </c>
      <c r="AX1129" s="484">
        <v>83</v>
      </c>
      <c r="AY1129" s="442" t="str">
        <f ca="1">CHOOSE(MATCH(AX:AX,{0;1;15;30;45;60;80000000}),"VACIO","15 y -","15-29","30-44","45-59","60 y +","")</f>
        <v>60 y +</v>
      </c>
      <c r="AZ1129" s="484" t="s">
        <v>76</v>
      </c>
      <c r="BA1129" s="485">
        <v>42886</v>
      </c>
      <c r="BB1129" s="489" t="str">
        <f ca="1" t="shared" si="113"/>
        <v>No Vigente</v>
      </c>
      <c r="BC1129" s="484" t="s">
        <v>77</v>
      </c>
      <c r="BD1129" s="485">
        <v>43095</v>
      </c>
      <c r="BE1129" s="485">
        <v>43221</v>
      </c>
      <c r="BF1129" s="519" t="str">
        <f ca="1" t="shared" si="110"/>
        <v>pasivo</v>
      </c>
    </row>
    <row r="1130" spans="1:58">
      <c r="A1130" s="434" t="s">
        <v>2796</v>
      </c>
      <c r="B1130" s="128" t="s">
        <v>2797</v>
      </c>
      <c r="C1130" s="128">
        <v>5997</v>
      </c>
      <c r="D1130" s="483">
        <v>17447</v>
      </c>
      <c r="E1130" s="439">
        <f ca="1" t="shared" si="114"/>
        <v>43990</v>
      </c>
      <c r="F1130" s="440">
        <f ca="1" t="shared" si="112"/>
        <v>26543</v>
      </c>
      <c r="G1130" s="441">
        <f ca="1" t="shared" si="111"/>
        <v>72</v>
      </c>
      <c r="H113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30" s="443">
        <v>2</v>
      </c>
      <c r="J1130" s="483">
        <v>43346</v>
      </c>
      <c r="K1130" s="128" t="s">
        <v>59</v>
      </c>
      <c r="L1130" s="495" t="s">
        <v>60</v>
      </c>
      <c r="M1130" s="128" t="s">
        <v>2798</v>
      </c>
      <c r="N1130" s="128" t="s">
        <v>62</v>
      </c>
      <c r="O1130" s="128" t="s">
        <v>62</v>
      </c>
      <c r="P1130" s="500" t="s">
        <v>63</v>
      </c>
      <c r="Q1130" s="500" t="s">
        <v>63</v>
      </c>
      <c r="R1130" s="128">
        <v>89</v>
      </c>
      <c r="S1130" s="128">
        <v>85.5</v>
      </c>
      <c r="T1130" s="443" t="s">
        <v>64</v>
      </c>
      <c r="U1130" s="128">
        <v>132</v>
      </c>
      <c r="V1130" s="442" t="str">
        <f>CHOOSE(MATCH(U:U,{0,1,140,150,160,800000000}),"VACIO","140 y -","140-150","150-160","&gt;160","")</f>
        <v>140 y -</v>
      </c>
      <c r="W1130" s="128">
        <v>70</v>
      </c>
      <c r="X1130" s="442" t="str">
        <f>CHOOSE(MATCH(W:W,{0;1;90;120;800000000}),"VACIO","90 y -","90-120","&gt;120","")</f>
        <v>90 y -</v>
      </c>
      <c r="Y1130" s="128" t="s">
        <v>63</v>
      </c>
      <c r="Z1130" s="128" t="s">
        <v>65</v>
      </c>
      <c r="AA1130" s="128" t="s">
        <v>65</v>
      </c>
      <c r="AB1130" s="128" t="s">
        <v>63</v>
      </c>
      <c r="AC1130" s="128" t="s">
        <v>72</v>
      </c>
      <c r="AD1130" s="128" t="s">
        <v>74</v>
      </c>
      <c r="AE1130" s="513"/>
      <c r="AF1130" s="513"/>
      <c r="AG1130" s="513"/>
      <c r="AH1130" s="506" t="s">
        <v>2269</v>
      </c>
      <c r="AI1130" s="515">
        <v>43321</v>
      </c>
      <c r="AJ1130" s="128">
        <v>97</v>
      </c>
      <c r="AK1130" s="483">
        <v>43676</v>
      </c>
      <c r="AL1130" s="128">
        <v>208</v>
      </c>
      <c r="AM1130" s="128">
        <v>130</v>
      </c>
      <c r="AN1130" s="442" t="str">
        <f>CHOOSE(MATCH(AM:AM,{0,1,100,800000000}),"VACIO","100 y -","100 y +","")</f>
        <v>100 y +</v>
      </c>
      <c r="AO1130" s="128">
        <v>54</v>
      </c>
      <c r="AP1130" s="128">
        <v>119</v>
      </c>
      <c r="AQ1130" s="128"/>
      <c r="AR1130" s="442" t="str">
        <f>CHOOSE(MATCH(AQ:AQ,{0,1,7,8,9,12,30}),"VACIO","7 y -","7-8","8-9","9-12","12 y +","")</f>
        <v>VACIO</v>
      </c>
      <c r="AS1130" s="128">
        <v>5</v>
      </c>
      <c r="AT1130" s="442" t="str">
        <f>CHOOSE(MATCH(AS:AS,{0;0.1;30;80000000}),"VACIO","30 y -","30 y +")</f>
        <v>30 y -</v>
      </c>
      <c r="AU1130" s="128">
        <v>0.9</v>
      </c>
      <c r="AV1130" s="128">
        <v>7.74</v>
      </c>
      <c r="AW1130" s="442" t="str">
        <f>CHOOSE(MATCH(AV:AV,{0,0.1,30,80000000}),"VACIO","30 y -","30 y +")</f>
        <v>30 y -</v>
      </c>
      <c r="AX1130" s="128">
        <v>64.3</v>
      </c>
      <c r="AY1130" s="442" t="str">
        <f ca="1">CHOOSE(MATCH(AX:AX,{0,1,15,30,45,60,80000000}),"VACIO","15 y -","15-29","30-44","45-59","60 y +","")</f>
        <v>60 y +</v>
      </c>
      <c r="AZ1130" s="128"/>
      <c r="BA1130" s="128"/>
      <c r="BB1130" s="441" t="str">
        <f ca="1" t="shared" si="113"/>
        <v>No Vigente</v>
      </c>
      <c r="BC1130" s="128"/>
      <c r="BD1130" s="483">
        <v>43676</v>
      </c>
      <c r="BE1130" s="483">
        <v>43862</v>
      </c>
      <c r="BF1130" s="519" t="str">
        <f ca="1" t="shared" si="110"/>
        <v>activo</v>
      </c>
    </row>
    <row r="1131" spans="1:58">
      <c r="A1131" s="434" t="s">
        <v>2799</v>
      </c>
      <c r="B1131" s="128" t="s">
        <v>2800</v>
      </c>
      <c r="C1131" s="128">
        <v>1347</v>
      </c>
      <c r="D1131" s="483">
        <v>23551</v>
      </c>
      <c r="E1131" s="439">
        <f ca="1" t="shared" si="114"/>
        <v>43990</v>
      </c>
      <c r="F1131" s="440">
        <f ca="1" t="shared" si="112"/>
        <v>20439</v>
      </c>
      <c r="G1131" s="441">
        <f ca="1" t="shared" si="111"/>
        <v>55</v>
      </c>
      <c r="H1131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31" s="443">
        <v>2</v>
      </c>
      <c r="J1131" s="483">
        <v>39706</v>
      </c>
      <c r="K1131" s="128" t="s">
        <v>59</v>
      </c>
      <c r="L1131" s="495" t="s">
        <v>60</v>
      </c>
      <c r="M1131" s="128"/>
      <c r="N1131" s="128" t="s">
        <v>62</v>
      </c>
      <c r="O1131" s="128" t="s">
        <v>62</v>
      </c>
      <c r="P1131" s="500" t="s">
        <v>65</v>
      </c>
      <c r="Q1131" s="500" t="s">
        <v>63</v>
      </c>
      <c r="R1131" s="128">
        <v>93</v>
      </c>
      <c r="S1131" s="128">
        <v>109</v>
      </c>
      <c r="T1131" s="443" t="s">
        <v>64</v>
      </c>
      <c r="U1131" s="128">
        <v>130</v>
      </c>
      <c r="V1131" s="442" t="str">
        <f>CHOOSE(MATCH(U:U,{0;1;140;150;160;800000000}),"VACIO","140 y -","140-150","150-160","&gt;160","")</f>
        <v>140 y -</v>
      </c>
      <c r="W1131" s="128">
        <v>70</v>
      </c>
      <c r="X1131" s="442" t="str">
        <f>CHOOSE(MATCH(W:W,{0,1,90,120,800000000}),"VACIO","90 y -","90-120","&gt;120","")</f>
        <v>90 y -</v>
      </c>
      <c r="Y1131" s="128" t="s">
        <v>63</v>
      </c>
      <c r="Z1131" s="128" t="s">
        <v>65</v>
      </c>
      <c r="AA1131" s="128" t="s">
        <v>63</v>
      </c>
      <c r="AB1131" s="128" t="s">
        <v>65</v>
      </c>
      <c r="AC1131" s="128" t="s">
        <v>72</v>
      </c>
      <c r="AD1131" s="128" t="s">
        <v>67</v>
      </c>
      <c r="AE1131" s="513"/>
      <c r="AF1131" s="513"/>
      <c r="AG1131" s="513"/>
      <c r="AH1131" s="513"/>
      <c r="AI1131" s="513"/>
      <c r="AJ1131" s="128">
        <v>95</v>
      </c>
      <c r="AK1131" s="483">
        <v>43843</v>
      </c>
      <c r="AL1131" s="128">
        <v>134</v>
      </c>
      <c r="AM1131" s="128">
        <v>62.2</v>
      </c>
      <c r="AN1131" s="442" t="str">
        <f>CHOOSE(MATCH(AM:AM,{0,1,100,800000000}),"VACIO","100 y -","100 y +","")</f>
        <v>100 y -</v>
      </c>
      <c r="AO1131" s="128">
        <v>38.2</v>
      </c>
      <c r="AP1131" s="128">
        <v>168</v>
      </c>
      <c r="AQ1131" s="128">
        <v>5.9</v>
      </c>
      <c r="AR1131" s="442" t="str">
        <f>CHOOSE(MATCH(AQ:AQ,{0,1,7,8,9,12,30}),"VACIO","7 y -","7-8","8-9","9-12","12 y +","")</f>
        <v>7 y -</v>
      </c>
      <c r="AS1131" s="128">
        <v>3.7</v>
      </c>
      <c r="AT1131" s="442" t="str">
        <f>CHOOSE(MATCH(AS:AS,{0,0.1,30,80000000}),"VACIO","30 y -","30 y +")</f>
        <v>30 y -</v>
      </c>
      <c r="AU1131" s="128">
        <v>0.5</v>
      </c>
      <c r="AV1131" s="128">
        <v>900.8</v>
      </c>
      <c r="AW1131" s="442" t="str">
        <f>CHOOSE(MATCH(AV:AV,{0,0.1,30,80000000}),"VACIO","30 y -","30 y +")</f>
        <v>30 y +</v>
      </c>
      <c r="AX1131" s="128">
        <v>119.5</v>
      </c>
      <c r="AY1131" s="442" t="str">
        <f ca="1">CHOOSE(MATCH(AX:AX,{0,1,15,30,45,60,80000000}),"VACIO","15 y -","15-29","30-44","45-59","60 y +","")</f>
        <v>60 y +</v>
      </c>
      <c r="AZ1131" s="128" t="s">
        <v>76</v>
      </c>
      <c r="BA1131" s="128"/>
      <c r="BB1131" s="441" t="str">
        <f ca="1" t="shared" si="113"/>
        <v>No Vigente</v>
      </c>
      <c r="BC1131" s="128"/>
      <c r="BD1131" s="483">
        <v>43854</v>
      </c>
      <c r="BE1131" s="483">
        <v>44013</v>
      </c>
      <c r="BF1131" s="519" t="str">
        <f ca="1" t="shared" si="110"/>
        <v>activo</v>
      </c>
    </row>
    <row r="1132" spans="1:58">
      <c r="A1132" s="434" t="s">
        <v>2801</v>
      </c>
      <c r="B1132" s="128" t="s">
        <v>2802</v>
      </c>
      <c r="C1132" s="128">
        <v>3951</v>
      </c>
      <c r="D1132" s="483">
        <v>15257</v>
      </c>
      <c r="E1132" s="439">
        <f ca="1" t="shared" si="114"/>
        <v>43990</v>
      </c>
      <c r="F1132" s="440">
        <f ca="1" t="shared" si="112"/>
        <v>28733</v>
      </c>
      <c r="G1132" s="491">
        <f ca="1" t="shared" si="111"/>
        <v>78</v>
      </c>
      <c r="H1132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32" s="498">
        <v>2</v>
      </c>
      <c r="J1132" s="483">
        <v>38964</v>
      </c>
      <c r="K1132" s="128" t="s">
        <v>101</v>
      </c>
      <c r="L1132" s="495" t="s">
        <v>102</v>
      </c>
      <c r="M1132" s="128" t="s">
        <v>2329</v>
      </c>
      <c r="N1132" s="128" t="s">
        <v>62</v>
      </c>
      <c r="O1132" s="128" t="s">
        <v>62</v>
      </c>
      <c r="P1132" s="500" t="s">
        <v>63</v>
      </c>
      <c r="Q1132" s="500" t="s">
        <v>63</v>
      </c>
      <c r="R1132" s="128">
        <v>68.5</v>
      </c>
      <c r="S1132" s="128">
        <v>73.5</v>
      </c>
      <c r="T1132" s="498" t="s">
        <v>85</v>
      </c>
      <c r="U1132" s="128">
        <v>150</v>
      </c>
      <c r="V1132" s="442" t="str">
        <f>CHOOSE(MATCH(U:U,{0,1,140,150,160,800000000}),"VACIO","140 y -","140-150","150-160","&gt;160","")</f>
        <v>150-160</v>
      </c>
      <c r="W1132" s="128">
        <v>70</v>
      </c>
      <c r="X1132" s="442" t="str">
        <f>CHOOSE(MATCH(W:W,{0;1;90;120;800000000}),"VACIO","90 y -","90-120","&gt;120","")</f>
        <v>90 y -</v>
      </c>
      <c r="Y1132" s="128" t="s">
        <v>63</v>
      </c>
      <c r="Z1132" s="128" t="s">
        <v>65</v>
      </c>
      <c r="AA1132" s="128" t="s">
        <v>65</v>
      </c>
      <c r="AB1132" s="128" t="s">
        <v>65</v>
      </c>
      <c r="AC1132" s="128" t="s">
        <v>72</v>
      </c>
      <c r="AD1132" s="128" t="s">
        <v>73</v>
      </c>
      <c r="AE1132" s="510">
        <v>43552</v>
      </c>
      <c r="AF1132" s="511" t="s">
        <v>74</v>
      </c>
      <c r="AG1132" s="511"/>
      <c r="AH1132" s="511" t="s">
        <v>2266</v>
      </c>
      <c r="AI1132" s="510">
        <v>43199</v>
      </c>
      <c r="AJ1132" s="128">
        <v>118</v>
      </c>
      <c r="AK1132" s="483">
        <v>43552</v>
      </c>
      <c r="AL1132" s="128">
        <v>174</v>
      </c>
      <c r="AM1132" s="128">
        <v>91</v>
      </c>
      <c r="AN1132" s="442" t="str">
        <f>CHOOSE(MATCH(AM:AM,{0,1,100,800000000}),"VACIO","100 y -","100 y +","")</f>
        <v>100 y -</v>
      </c>
      <c r="AO1132" s="128">
        <v>54</v>
      </c>
      <c r="AP1132" s="128">
        <v>144</v>
      </c>
      <c r="AQ1132" s="128">
        <v>6.6</v>
      </c>
      <c r="AR1132" s="442" t="str">
        <f>CHOOSE(MATCH(AQ:AQ,{0,1,7,8,9,12,30}),"VACIO","7 y -","7-8","8-9","9-12","12 y +","")</f>
        <v>7 y -</v>
      </c>
      <c r="AS1132" s="128">
        <v>7</v>
      </c>
      <c r="AT1132" s="442" t="str">
        <f>CHOOSE(MATCH(AS:AS,{0,0.1,30,80000000}),"VACIO","30 y -","30 y +")</f>
        <v>30 y -</v>
      </c>
      <c r="AU1132" s="128">
        <v>0.7</v>
      </c>
      <c r="AV1132" s="128"/>
      <c r="AW1132" s="442" t="str">
        <f>CHOOSE(MATCH(AV:AV,{0,0.1,30,80000000}),"VACIO","30 y -","30 y +")</f>
        <v>VACIO</v>
      </c>
      <c r="AX1132" s="128">
        <v>85</v>
      </c>
      <c r="AY1132" s="442" t="str">
        <f ca="1">CHOOSE(MATCH(AX:AX,{0,1,15,30,45,60,80000000}),"VACIO","15 y -","15-29","30-44","45-59","60 y +","")</f>
        <v>60 y +</v>
      </c>
      <c r="AZ1132" s="128"/>
      <c r="BA1132" s="483">
        <v>42923</v>
      </c>
      <c r="BB1132" s="491" t="str">
        <f ca="1" t="shared" si="113"/>
        <v>No Vigente</v>
      </c>
      <c r="BC1132" s="128"/>
      <c r="BD1132" s="483">
        <v>43734</v>
      </c>
      <c r="BE1132" s="483">
        <v>43831</v>
      </c>
      <c r="BF1132" s="519" t="str">
        <f ca="1" t="shared" si="110"/>
        <v>activo</v>
      </c>
    </row>
    <row r="1133" spans="1:58">
      <c r="A1133" s="434" t="s">
        <v>2803</v>
      </c>
      <c r="B1133" s="434" t="s">
        <v>2804</v>
      </c>
      <c r="C1133" s="434">
        <v>5000</v>
      </c>
      <c r="D1133" s="482">
        <v>28416</v>
      </c>
      <c r="E1133" s="468">
        <f ca="1" t="shared" si="114"/>
        <v>43990</v>
      </c>
      <c r="F1133" s="440">
        <f ca="1" t="shared" si="112"/>
        <v>15574</v>
      </c>
      <c r="G1133" s="487">
        <f ca="1" t="shared" si="111"/>
        <v>42</v>
      </c>
      <c r="H1133" s="48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133" s="493">
        <v>2</v>
      </c>
      <c r="J1133" s="482">
        <v>43433</v>
      </c>
      <c r="K1133" s="434" t="s">
        <v>101</v>
      </c>
      <c r="L1133" s="494" t="s">
        <v>60</v>
      </c>
      <c r="M1133" s="434" t="s">
        <v>2805</v>
      </c>
      <c r="N1133" s="434"/>
      <c r="O1133" s="434"/>
      <c r="P1133" s="499" t="s">
        <v>63</v>
      </c>
      <c r="Q1133" s="499" t="s">
        <v>65</v>
      </c>
      <c r="R1133" s="434">
        <v>134</v>
      </c>
      <c r="S1133" s="434">
        <v>132.5</v>
      </c>
      <c r="T1133" s="493" t="s">
        <v>64</v>
      </c>
      <c r="U1133" s="434">
        <v>115</v>
      </c>
      <c r="V1133" s="442" t="str">
        <f>CHOOSE(MATCH(U:U,{0,1,140,150,160,800000000}),"VACIO","140 y -","140-150","150-160","&gt;160","")</f>
        <v>140 y -</v>
      </c>
      <c r="W1133" s="434">
        <v>74</v>
      </c>
      <c r="X1133" s="442" t="str">
        <f>CHOOSE(MATCH(W:W,{0,1,90,120,800000000}),"VACIO","90 y -","90-120","&gt;120","")</f>
        <v>90 y -</v>
      </c>
      <c r="Y1133" s="434" t="s">
        <v>63</v>
      </c>
      <c r="Z1133" s="434" t="s">
        <v>65</v>
      </c>
      <c r="AA1133" s="434" t="s">
        <v>65</v>
      </c>
      <c r="AB1133" s="434" t="s">
        <v>65</v>
      </c>
      <c r="AC1133" s="434" t="s">
        <v>72</v>
      </c>
      <c r="AD1133" s="434" t="s">
        <v>355</v>
      </c>
      <c r="AE1133" s="514"/>
      <c r="AF1133" s="514"/>
      <c r="AG1133" s="514"/>
      <c r="AH1133" s="514"/>
      <c r="AI1133" s="514"/>
      <c r="AJ1133" s="434"/>
      <c r="AK1133" s="434"/>
      <c r="AL1133" s="434"/>
      <c r="AM1133" s="434"/>
      <c r="AN1133" s="442" t="str">
        <f>CHOOSE(MATCH(AM:AM,{0,1,100,800000000}),"VACIO","100 y -","100 y +","")</f>
        <v>VACIO</v>
      </c>
      <c r="AO1133" s="434"/>
      <c r="AP1133" s="434"/>
      <c r="AQ1133" s="434"/>
      <c r="AR1133" s="442" t="str">
        <f>CHOOSE(MATCH(AQ:AQ,{0;1;7;8;9;12;30}),"VACIO","7 y -","7-8","8-9","9-12","12 y +","")</f>
        <v>VACIO</v>
      </c>
      <c r="AS1133" s="434"/>
      <c r="AT1133" s="442" t="str">
        <f>CHOOSE(MATCH(AS:AS,{0,0.1,30,80000000}),"VACIO","30 y -","30 y +")</f>
        <v>VACIO</v>
      </c>
      <c r="AU1133" s="434"/>
      <c r="AV1133" s="434"/>
      <c r="AW1133" s="442" t="str">
        <f>CHOOSE(MATCH(AV:AV,{0,0.1,30,80000000}),"VACIO","30 y -","30 y +")</f>
        <v>VACIO</v>
      </c>
      <c r="AX1133" s="434"/>
      <c r="AY1133" s="442" t="str">
        <f ca="1">CHOOSE(MATCH(AX:AX,{0,1,15,30,45,60,80000000}),"VACIO","15 y -","15-29","30-44","45-59","60 y +","")</f>
        <v>VACIO</v>
      </c>
      <c r="AZ1133" s="434"/>
      <c r="BA1133" s="434"/>
      <c r="BB1133" s="487" t="str">
        <f ca="1" t="shared" si="113"/>
        <v>No Vigente</v>
      </c>
      <c r="BC1133" s="434"/>
      <c r="BD1133" s="482">
        <v>43433</v>
      </c>
      <c r="BE1133" s="482">
        <v>43160</v>
      </c>
      <c r="BF1133" s="519" t="str">
        <f ca="1" t="shared" si="110"/>
        <v>pasivo</v>
      </c>
    </row>
    <row r="1134" spans="1:58">
      <c r="A1134" s="434" t="s">
        <v>2806</v>
      </c>
      <c r="B1134" s="484" t="s">
        <v>2807</v>
      </c>
      <c r="C1134" s="484">
        <v>1114</v>
      </c>
      <c r="D1134" s="485">
        <v>18945</v>
      </c>
      <c r="E1134" s="439">
        <f ca="1" t="shared" si="114"/>
        <v>43990</v>
      </c>
      <c r="F1134" s="440">
        <f ca="1" t="shared" si="112"/>
        <v>25045</v>
      </c>
      <c r="G1134" s="489">
        <f ca="1" t="shared" si="111"/>
        <v>68</v>
      </c>
      <c r="H1134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34" s="496">
        <v>2</v>
      </c>
      <c r="J1134" s="485">
        <v>35969</v>
      </c>
      <c r="K1134" s="484" t="s">
        <v>59</v>
      </c>
      <c r="L1134" s="497" t="s">
        <v>102</v>
      </c>
      <c r="M1134" s="484" t="s">
        <v>2272</v>
      </c>
      <c r="N1134" s="484"/>
      <c r="O1134" s="484"/>
      <c r="P1134" s="501" t="s">
        <v>63</v>
      </c>
      <c r="Q1134" s="501" t="s">
        <v>63</v>
      </c>
      <c r="R1134" s="484">
        <v>77</v>
      </c>
      <c r="S1134" s="484">
        <v>78.8</v>
      </c>
      <c r="T1134" s="496" t="s">
        <v>64</v>
      </c>
      <c r="U1134" s="484">
        <v>140</v>
      </c>
      <c r="V1134" s="442" t="str">
        <f>CHOOSE(MATCH(U:U,{0,1,140,150,160,800000000}),"VACIO","140 y -","140-150","150-160","&gt;160","")</f>
        <v>140-150</v>
      </c>
      <c r="W1134" s="484">
        <v>90</v>
      </c>
      <c r="X1134" s="442" t="str">
        <f>CHOOSE(MATCH(W:W,{0,1,90,120,800000000}),"VACIO","90 y -","90-120","&gt;120","")</f>
        <v>90-120</v>
      </c>
      <c r="Y1134" s="484" t="s">
        <v>65</v>
      </c>
      <c r="Z1134" s="484" t="s">
        <v>65</v>
      </c>
      <c r="AA1134" s="484" t="s">
        <v>65</v>
      </c>
      <c r="AB1134" s="484" t="s">
        <v>63</v>
      </c>
      <c r="AC1134" s="484" t="s">
        <v>72</v>
      </c>
      <c r="AD1134" s="484" t="s">
        <v>73</v>
      </c>
      <c r="AE1134" s="508">
        <v>42858</v>
      </c>
      <c r="AF1134" s="509" t="s">
        <v>74</v>
      </c>
      <c r="AG1134" s="509"/>
      <c r="AH1134" s="507"/>
      <c r="AI1134" s="507"/>
      <c r="AJ1134" s="484">
        <v>228</v>
      </c>
      <c r="AK1134" s="485">
        <v>42936</v>
      </c>
      <c r="AL1134" s="484">
        <v>195</v>
      </c>
      <c r="AM1134" s="484">
        <v>120</v>
      </c>
      <c r="AN1134" s="442" t="str">
        <f>CHOOSE(MATCH(AM:AM,{0,1,100,800000000}),"VACIO","100 y -","100 y +","")</f>
        <v>100 y +</v>
      </c>
      <c r="AO1134" s="484">
        <v>53.7</v>
      </c>
      <c r="AP1134" s="484">
        <v>106</v>
      </c>
      <c r="AQ1134" s="484">
        <v>8.9</v>
      </c>
      <c r="AR1134" s="442" t="str">
        <f>CHOOSE(MATCH(AQ:AQ,{0,1,7,8,9,12,30}),"VACIO","7 y -","7-8","8-9","9-12","12 y +","")</f>
        <v>8-9</v>
      </c>
      <c r="AS1134" s="484">
        <v>2.5</v>
      </c>
      <c r="AT1134" s="442" t="str">
        <f>CHOOSE(MATCH(AS:AS,{0,0.1,30,80000000}),"VACIO","30 y -","30 y +")</f>
        <v>30 y -</v>
      </c>
      <c r="AU1134" s="484">
        <v>0.9</v>
      </c>
      <c r="AV1134" s="484"/>
      <c r="AW1134" s="442" t="str">
        <f>CHOOSE(MATCH(AV:AV,{0,0.1,30,80000000}),"VACIO","30 y -","30 y +")</f>
        <v>VACIO</v>
      </c>
      <c r="AX1134" s="484">
        <v>95</v>
      </c>
      <c r="AY1134" s="442" t="str">
        <f ca="1">CHOOSE(MATCH(AX:AX,{0,1,15,30,45,60,80000000}),"VACIO","15 y -","15-29","30-44","45-59","60 y +","")</f>
        <v>60 y +</v>
      </c>
      <c r="AZ1134" s="484"/>
      <c r="BA1134" s="485">
        <v>42914</v>
      </c>
      <c r="BB1134" s="489" t="str">
        <f ca="1" t="shared" si="113"/>
        <v>No Vigente</v>
      </c>
      <c r="BC1134" s="484" t="s">
        <v>77</v>
      </c>
      <c r="BD1134" s="485">
        <v>43409</v>
      </c>
      <c r="BE1134" s="485">
        <v>43497</v>
      </c>
      <c r="BF1134" s="519" t="str">
        <f ca="1" t="shared" si="110"/>
        <v>pasivo</v>
      </c>
    </row>
    <row r="1135" spans="1:58">
      <c r="A1135" s="434" t="s">
        <v>2808</v>
      </c>
      <c r="B1135" s="128" t="s">
        <v>2809</v>
      </c>
      <c r="C1135" s="128">
        <v>1253</v>
      </c>
      <c r="D1135" s="483">
        <v>26209</v>
      </c>
      <c r="E1135" s="439">
        <f ca="1" t="shared" si="114"/>
        <v>43990</v>
      </c>
      <c r="F1135" s="440">
        <f ca="1" t="shared" si="112"/>
        <v>17781</v>
      </c>
      <c r="G1135" s="441">
        <f ca="1" t="shared" si="111"/>
        <v>48</v>
      </c>
      <c r="H1135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35" s="443">
        <v>2</v>
      </c>
      <c r="J1135" s="483">
        <v>43749</v>
      </c>
      <c r="K1135" s="128" t="s">
        <v>59</v>
      </c>
      <c r="L1135" s="495" t="s">
        <v>60</v>
      </c>
      <c r="M1135" s="128" t="s">
        <v>174</v>
      </c>
      <c r="N1135" s="128" t="s">
        <v>62</v>
      </c>
      <c r="O1135" s="128" t="s">
        <v>62</v>
      </c>
      <c r="P1135" s="500" t="s">
        <v>63</v>
      </c>
      <c r="Q1135" s="500" t="s">
        <v>63</v>
      </c>
      <c r="R1135" s="128">
        <v>77</v>
      </c>
      <c r="S1135" s="128">
        <v>72</v>
      </c>
      <c r="T1135" s="443" t="s">
        <v>85</v>
      </c>
      <c r="U1135" s="128">
        <v>130</v>
      </c>
      <c r="V1135" s="442" t="str">
        <f>CHOOSE(MATCH(U:U,{0,1,140,150,160,800000000}),"VACIO","140 y -","140-150","150-160","&gt;160","")</f>
        <v>140 y -</v>
      </c>
      <c r="W1135" s="128">
        <v>80</v>
      </c>
      <c r="X1135" s="442" t="str">
        <f>CHOOSE(MATCH(W:W,{0,1,90,120,800000000}),"VACIO","90 y -","90-120","&gt;120","")</f>
        <v>90 y -</v>
      </c>
      <c r="Y1135" s="128" t="s">
        <v>63</v>
      </c>
      <c r="Z1135" s="128" t="s">
        <v>65</v>
      </c>
      <c r="AA1135" s="128" t="s">
        <v>63</v>
      </c>
      <c r="AB1135" s="128" t="s">
        <v>65</v>
      </c>
      <c r="AC1135" s="128" t="s">
        <v>72</v>
      </c>
      <c r="AD1135" s="128" t="s">
        <v>73</v>
      </c>
      <c r="AE1135" s="513"/>
      <c r="AF1135" s="513"/>
      <c r="AG1135" s="513"/>
      <c r="AH1135" s="513"/>
      <c r="AI1135" s="513"/>
      <c r="AJ1135" s="128">
        <v>116</v>
      </c>
      <c r="AK1135" s="483">
        <v>43818</v>
      </c>
      <c r="AL1135" s="128">
        <v>167</v>
      </c>
      <c r="AM1135" s="128">
        <v>88</v>
      </c>
      <c r="AN1135" s="442" t="str">
        <f>CHOOSE(MATCH(AM:AM,{0,1,100,800000000}),"VACIO","100 y -","100 y +","")</f>
        <v>100 y -</v>
      </c>
      <c r="AO1135" s="128">
        <v>35</v>
      </c>
      <c r="AP1135" s="128">
        <v>218</v>
      </c>
      <c r="AQ1135" s="128">
        <v>5.2</v>
      </c>
      <c r="AR1135" s="442" t="str">
        <f>CHOOSE(MATCH(AQ:AQ,{0,1,7,8,9,12,30}),"VACIO","7 y -","7-8","8-9","9-12","12 y +","")</f>
        <v>7 y -</v>
      </c>
      <c r="AS1135" s="128"/>
      <c r="AT1135" s="442" t="str">
        <f>CHOOSE(MATCH(AS:AS,{0,0.1,30,80000000}),"VACIO","30 y -","30 y +")</f>
        <v>VACIO</v>
      </c>
      <c r="AU1135" s="128">
        <v>0.8</v>
      </c>
      <c r="AV1135" s="128"/>
      <c r="AW1135" s="442" t="str">
        <f>CHOOSE(MATCH(AV:AV,{0,0.1,30,80000000}),"VACIO","30 y -","30 y +")</f>
        <v>VACIO</v>
      </c>
      <c r="AX1135" s="128">
        <v>87</v>
      </c>
      <c r="AY1135" s="442" t="str">
        <f ca="1">CHOOSE(MATCH(AX:AX,{0,1,15,30,45,60,80000000}),"VACIO","15 y -","15-29","30-44","45-59","60 y +","")</f>
        <v>60 y +</v>
      </c>
      <c r="AZ1135" s="128"/>
      <c r="BA1135" s="128"/>
      <c r="BB1135" s="441" t="str">
        <f ca="1" t="shared" si="113"/>
        <v>No Vigente</v>
      </c>
      <c r="BC1135" s="128"/>
      <c r="BD1135" s="483">
        <v>43908</v>
      </c>
      <c r="BE1135" s="483">
        <v>44075</v>
      </c>
      <c r="BF1135" s="519" t="str">
        <f ca="1" t="shared" ref="BF1135:BF1198" si="115">IF((E:E-BE:BE)&lt;395,"activo","pasivo")</f>
        <v>activo</v>
      </c>
    </row>
    <row r="1136" spans="1:58">
      <c r="A1136" s="434" t="s">
        <v>2810</v>
      </c>
      <c r="B1136" s="128" t="s">
        <v>2811</v>
      </c>
      <c r="C1136" s="128">
        <v>6931</v>
      </c>
      <c r="D1136" s="483">
        <v>27674</v>
      </c>
      <c r="E1136" s="439">
        <f ca="1" t="shared" si="114"/>
        <v>43990</v>
      </c>
      <c r="F1136" s="440">
        <f ca="1" t="shared" si="112"/>
        <v>16316</v>
      </c>
      <c r="G1136" s="441">
        <f ca="1" t="shared" si="111"/>
        <v>44</v>
      </c>
      <c r="H1136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136" s="443">
        <v>2</v>
      </c>
      <c r="J1136" s="483">
        <v>43144</v>
      </c>
      <c r="K1136" s="128" t="s">
        <v>59</v>
      </c>
      <c r="L1136" s="495" t="s">
        <v>102</v>
      </c>
      <c r="M1136" s="128"/>
      <c r="N1136" s="128" t="s">
        <v>62</v>
      </c>
      <c r="O1136" s="128" t="s">
        <v>62</v>
      </c>
      <c r="P1136" s="500" t="s">
        <v>63</v>
      </c>
      <c r="Q1136" s="500" t="s">
        <v>63</v>
      </c>
      <c r="R1136" s="128">
        <v>96</v>
      </c>
      <c r="S1136" s="128">
        <v>170</v>
      </c>
      <c r="T1136" s="443" t="s">
        <v>64</v>
      </c>
      <c r="U1136" s="128">
        <v>130</v>
      </c>
      <c r="V1136" s="442" t="str">
        <f>CHOOSE(MATCH(U:U,{0,1,140,150,160,800000000}),"VACIO","140 y -","140-150","150-160","&gt;160","")</f>
        <v>140 y -</v>
      </c>
      <c r="W1136" s="128">
        <v>86</v>
      </c>
      <c r="X1136" s="442" t="str">
        <f>CHOOSE(MATCH(W:W,{0,1,90,120,800000000}),"VACIO","90 y -","90-120","&gt;120","")</f>
        <v>90 y -</v>
      </c>
      <c r="Y1136" s="128" t="s">
        <v>63</v>
      </c>
      <c r="Z1136" s="128" t="s">
        <v>65</v>
      </c>
      <c r="AA1136" s="128" t="s">
        <v>63</v>
      </c>
      <c r="AB1136" s="128" t="s">
        <v>65</v>
      </c>
      <c r="AC1136" s="128" t="s">
        <v>72</v>
      </c>
      <c r="AD1136" s="128" t="s">
        <v>73</v>
      </c>
      <c r="AE1136" s="505">
        <v>43496</v>
      </c>
      <c r="AF1136" s="506" t="s">
        <v>74</v>
      </c>
      <c r="AG1136" s="506"/>
      <c r="AH1136" s="513"/>
      <c r="AI1136" s="513"/>
      <c r="AJ1136" s="128">
        <v>170</v>
      </c>
      <c r="AK1136" s="483">
        <v>43496</v>
      </c>
      <c r="AL1136" s="128">
        <v>166</v>
      </c>
      <c r="AM1136" s="128">
        <v>84</v>
      </c>
      <c r="AN1136" s="442" t="str">
        <f>CHOOSE(MATCH(AM:AM,{0,1,100,800000000}),"VACIO","100 y -","100 y +","")</f>
        <v>100 y -</v>
      </c>
      <c r="AO1136" s="128">
        <v>46</v>
      </c>
      <c r="AP1136" s="128">
        <v>177</v>
      </c>
      <c r="AQ1136" s="128">
        <v>7.7</v>
      </c>
      <c r="AR1136" s="442" t="str">
        <f>CHOOSE(MATCH(AQ:AQ,{0,1,7,8,9,12,30}),"VACIO","7 y -","7-8","8-9","9-12","12 y +","")</f>
        <v>7-8</v>
      </c>
      <c r="AS1136" s="128">
        <v>6</v>
      </c>
      <c r="AT1136" s="442" t="str">
        <f>CHOOSE(MATCH(AS:AS,{0,0.1,30,80000000}),"VACIO","30 y -","30 y +")</f>
        <v>30 y -</v>
      </c>
      <c r="AU1136" s="128">
        <v>0.6</v>
      </c>
      <c r="AV1136" s="128"/>
      <c r="AW1136" s="442" t="str">
        <f>CHOOSE(MATCH(AV:AV,{0,0.1,30,80000000}),"VACIO","30 y -","30 y +")</f>
        <v>VACIO</v>
      </c>
      <c r="AX1136" s="128">
        <v>112</v>
      </c>
      <c r="AY1136" s="442" t="str">
        <f ca="1">CHOOSE(MATCH(AX:AX,{0,1,15,30,45,60,80000000}),"VACIO","15 y -","15-29","30-44","45-59","60 y +","")</f>
        <v>60 y +</v>
      </c>
      <c r="AZ1136" s="128"/>
      <c r="BA1136" s="128"/>
      <c r="BB1136" s="441" t="str">
        <f ca="1" t="shared" si="113"/>
        <v>No Vigente</v>
      </c>
      <c r="BC1136" s="128"/>
      <c r="BD1136" s="483">
        <v>43496</v>
      </c>
      <c r="BE1136" s="483">
        <v>43846</v>
      </c>
      <c r="BF1136" s="519" t="str">
        <f ca="1" t="shared" si="115"/>
        <v>activo</v>
      </c>
    </row>
    <row r="1137" spans="1:58">
      <c r="A1137" s="434" t="s">
        <v>2812</v>
      </c>
      <c r="B1137" s="128" t="s">
        <v>2813</v>
      </c>
      <c r="C1137" s="128">
        <v>5309</v>
      </c>
      <c r="D1137" s="483">
        <v>27668</v>
      </c>
      <c r="E1137" s="439">
        <f ca="1" t="shared" si="114"/>
        <v>43990</v>
      </c>
      <c r="F1137" s="440">
        <f ca="1" t="shared" si="112"/>
        <v>16322</v>
      </c>
      <c r="G1137" s="441">
        <f ca="1" t="shared" si="111"/>
        <v>44</v>
      </c>
      <c r="H1137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137" s="443">
        <v>2</v>
      </c>
      <c r="J1137" s="483">
        <v>41696</v>
      </c>
      <c r="K1137" s="128" t="s">
        <v>59</v>
      </c>
      <c r="L1137" s="495" t="s">
        <v>60</v>
      </c>
      <c r="M1137" s="128" t="s">
        <v>2814</v>
      </c>
      <c r="N1137" s="128" t="s">
        <v>62</v>
      </c>
      <c r="O1137" s="128" t="s">
        <v>62</v>
      </c>
      <c r="P1137" s="500" t="s">
        <v>63</v>
      </c>
      <c r="Q1137" s="500" t="s">
        <v>63</v>
      </c>
      <c r="R1137" s="128">
        <v>84</v>
      </c>
      <c r="S1137" s="128">
        <v>83.5</v>
      </c>
      <c r="T1137" s="443" t="s">
        <v>64</v>
      </c>
      <c r="U1137" s="128">
        <v>132</v>
      </c>
      <c r="V1137" s="442" t="str">
        <f>CHOOSE(MATCH(U:U,{0,1,140,150,160,800000000}),"VACIO","140 y -","140-150","150-160","&gt;160","")</f>
        <v>140 y -</v>
      </c>
      <c r="W1137" s="128">
        <v>84</v>
      </c>
      <c r="X1137" s="442" t="str">
        <f>CHOOSE(MATCH(W:W,{0,1,90,120,800000000}),"VACIO","90 y -","90-120","&gt;120","")</f>
        <v>90 y -</v>
      </c>
      <c r="Y1137" s="128" t="s">
        <v>63</v>
      </c>
      <c r="Z1137" s="128" t="s">
        <v>65</v>
      </c>
      <c r="AA1137" s="128" t="s">
        <v>63</v>
      </c>
      <c r="AB1137" s="128" t="s">
        <v>63</v>
      </c>
      <c r="AC1137" s="128" t="s">
        <v>66</v>
      </c>
      <c r="AD1137" s="128" t="s">
        <v>67</v>
      </c>
      <c r="AE1137" s="513"/>
      <c r="AF1137" s="513"/>
      <c r="AG1137" s="513"/>
      <c r="AH1137" s="513"/>
      <c r="AI1137" s="513"/>
      <c r="AJ1137" s="128">
        <v>87</v>
      </c>
      <c r="AK1137" s="483">
        <v>43577</v>
      </c>
      <c r="AL1137" s="128">
        <v>159</v>
      </c>
      <c r="AM1137" s="128">
        <v>80</v>
      </c>
      <c r="AN1137" s="442" t="str">
        <f>CHOOSE(MATCH(AM:AM,{0,1,100,800000000}),"VACIO","100 y -","100 y +","")</f>
        <v>100 y -</v>
      </c>
      <c r="AO1137" s="128">
        <v>50</v>
      </c>
      <c r="AP1137" s="128">
        <v>143</v>
      </c>
      <c r="AQ1137" s="128">
        <v>5.4</v>
      </c>
      <c r="AR1137" s="442" t="str">
        <f>CHOOSE(MATCH(AQ:AQ,{0,1,7,8,9,12,30}),"VACIO","7 y -","7-8","8-9","9-12","12 y +","")</f>
        <v>7 y -</v>
      </c>
      <c r="AS1137" s="128"/>
      <c r="AT1137" s="442" t="str">
        <f>CHOOSE(MATCH(AS:AS,{0,0.1,30,80000000}),"VACIO","30 y -","30 y +")</f>
        <v>VACIO</v>
      </c>
      <c r="AU1137" s="128">
        <v>0.7</v>
      </c>
      <c r="AV1137" s="128"/>
      <c r="AW1137" s="442" t="str">
        <f>CHOOSE(MATCH(AV:AV,{0,0.1,30,80000000}),"VACIO","30 y -","30 y +")</f>
        <v>VACIO</v>
      </c>
      <c r="AX1137" s="128">
        <v>106</v>
      </c>
      <c r="AY1137" s="442" t="str">
        <f ca="1">CHOOSE(MATCH(AX:AX,{0,1,15,30,45,60,80000000}),"VACIO","15 y -","15-29","30-44","45-59","60 y +","")</f>
        <v>60 y +</v>
      </c>
      <c r="AZ1137" s="128" t="s">
        <v>76</v>
      </c>
      <c r="BA1137" s="128"/>
      <c r="BB1137" s="441" t="str">
        <f ca="1" t="shared" si="113"/>
        <v>No Vigente</v>
      </c>
      <c r="BC1137" s="128"/>
      <c r="BD1137" s="483">
        <v>43644</v>
      </c>
      <c r="BE1137" s="483">
        <v>44013</v>
      </c>
      <c r="BF1137" s="519" t="str">
        <f ca="1" t="shared" si="115"/>
        <v>activo</v>
      </c>
    </row>
    <row r="1138" spans="1:58">
      <c r="A1138" s="434" t="s">
        <v>2815</v>
      </c>
      <c r="B1138" s="128" t="s">
        <v>2816</v>
      </c>
      <c r="C1138" s="128">
        <v>7568</v>
      </c>
      <c r="D1138" s="483">
        <v>29710</v>
      </c>
      <c r="E1138" s="439">
        <f ca="1" t="shared" si="114"/>
        <v>43990</v>
      </c>
      <c r="F1138" s="440">
        <f ca="1" t="shared" si="112"/>
        <v>14280</v>
      </c>
      <c r="G1138" s="441">
        <f ca="1" t="shared" si="111"/>
        <v>39</v>
      </c>
      <c r="H1138" s="49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138" s="443">
        <v>2</v>
      </c>
      <c r="J1138" s="483">
        <v>43752</v>
      </c>
      <c r="K1138" s="128" t="s">
        <v>59</v>
      </c>
      <c r="L1138" s="495" t="s">
        <v>70</v>
      </c>
      <c r="M1138" s="128"/>
      <c r="N1138" s="128" t="s">
        <v>62</v>
      </c>
      <c r="O1138" s="128" t="s">
        <v>62</v>
      </c>
      <c r="P1138" s="500" t="s">
        <v>63</v>
      </c>
      <c r="Q1138" s="500" t="s">
        <v>63</v>
      </c>
      <c r="R1138" s="128">
        <v>110</v>
      </c>
      <c r="S1138" s="128">
        <v>110.8</v>
      </c>
      <c r="T1138" s="443" t="s">
        <v>64</v>
      </c>
      <c r="U1138" s="128">
        <v>130</v>
      </c>
      <c r="V1138" s="442" t="str">
        <f>CHOOSE(MATCH(U:U,{0,1,140,150,160,800000000}),"VACIO","140 y -","140-150","150-160","&gt;160","")</f>
        <v>140 y -</v>
      </c>
      <c r="W1138" s="128">
        <v>70</v>
      </c>
      <c r="X1138" s="442" t="str">
        <f>CHOOSE(MATCH(W:W,{0,1,90,120,800000000}),"VACIO","90 y -","90-120","&gt;120","")</f>
        <v>90 y -</v>
      </c>
      <c r="Y1138" s="128" t="s">
        <v>63</v>
      </c>
      <c r="Z1138" s="128" t="s">
        <v>63</v>
      </c>
      <c r="AA1138" s="128" t="s">
        <v>65</v>
      </c>
      <c r="AB1138" s="128" t="s">
        <v>63</v>
      </c>
      <c r="AC1138" s="128" t="s">
        <v>66</v>
      </c>
      <c r="AD1138" s="128" t="s">
        <v>73</v>
      </c>
      <c r="AE1138" s="505">
        <v>43752</v>
      </c>
      <c r="AF1138" s="513" t="s">
        <v>333</v>
      </c>
      <c r="AG1138" s="513"/>
      <c r="AH1138" s="513"/>
      <c r="AI1138" s="513"/>
      <c r="AJ1138" s="128">
        <v>108</v>
      </c>
      <c r="AK1138" s="483">
        <v>43838</v>
      </c>
      <c r="AL1138" s="128">
        <v>260</v>
      </c>
      <c r="AM1138" s="128">
        <v>173</v>
      </c>
      <c r="AN1138" s="442" t="str">
        <f>CHOOSE(MATCH(AM:AM,{0,1,100,800000000}),"VACIO","100 y -","100 y +","")</f>
        <v>100 y +</v>
      </c>
      <c r="AO1138" s="128">
        <v>45</v>
      </c>
      <c r="AP1138" s="128">
        <v>205</v>
      </c>
      <c r="AQ1138" s="128"/>
      <c r="AR1138" s="442" t="str">
        <f>CHOOSE(MATCH(AQ:AQ,{0,1,7,8,9,12,30}),"VACIO","7 y -","7-8","8-9","9-12","12 y +","")</f>
        <v>VACIO</v>
      </c>
      <c r="AS1138" s="128">
        <v>22.3</v>
      </c>
      <c r="AT1138" s="442" t="str">
        <f>CHOOSE(MATCH(AS:AS,{0,0.1,30,80000000}),"VACIO","30 y -","30 y +")</f>
        <v>30 y -</v>
      </c>
      <c r="AU1138" s="128">
        <v>0.7</v>
      </c>
      <c r="AV1138" s="128"/>
      <c r="AW1138" s="442" t="str">
        <f>CHOOSE(MATCH(AV:AV,{0,0.1,30,80000000}),"VACIO","30 y -","30 y +")</f>
        <v>VACIO</v>
      </c>
      <c r="AX1138" s="128">
        <v>109</v>
      </c>
      <c r="AY1138" s="442" t="str">
        <f ca="1">CHOOSE(MATCH(AX:AX,{0,1,15,30,45,60,80000000}),"VACIO","15 y -","15-29","30-44","45-59","60 y +","")</f>
        <v>60 y +</v>
      </c>
      <c r="AZ1138" s="128"/>
      <c r="BA1138" s="128"/>
      <c r="BB1138" s="441" t="str">
        <f ca="1" t="shared" si="113"/>
        <v>No Vigente</v>
      </c>
      <c r="BC1138" s="128"/>
      <c r="BD1138" s="483">
        <v>43851</v>
      </c>
      <c r="BE1138" s="483">
        <v>44013</v>
      </c>
      <c r="BF1138" s="519" t="str">
        <f ca="1" t="shared" si="115"/>
        <v>activo</v>
      </c>
    </row>
    <row r="1139" spans="1:58">
      <c r="A1139" s="434" t="s">
        <v>2817</v>
      </c>
      <c r="B1139" s="128" t="s">
        <v>2818</v>
      </c>
      <c r="C1139" s="128">
        <v>3158</v>
      </c>
      <c r="D1139" s="483">
        <v>22215</v>
      </c>
      <c r="E1139" s="439">
        <f ca="1" t="shared" si="114"/>
        <v>43990</v>
      </c>
      <c r="F1139" s="440">
        <f ca="1" t="shared" si="112"/>
        <v>21775</v>
      </c>
      <c r="G1139" s="441">
        <f ca="1" t="shared" si="111"/>
        <v>59</v>
      </c>
      <c r="H1139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39" s="443">
        <v>2</v>
      </c>
      <c r="J1139" s="128">
        <v>2003</v>
      </c>
      <c r="K1139" s="128" t="s">
        <v>59</v>
      </c>
      <c r="L1139" s="495" t="s">
        <v>1876</v>
      </c>
      <c r="M1139" s="128"/>
      <c r="N1139" s="128" t="s">
        <v>62</v>
      </c>
      <c r="O1139" s="128" t="s">
        <v>62</v>
      </c>
      <c r="P1139" s="500" t="s">
        <v>63</v>
      </c>
      <c r="Q1139" s="500" t="s">
        <v>63</v>
      </c>
      <c r="R1139" s="128">
        <v>60</v>
      </c>
      <c r="S1139" s="128">
        <v>58</v>
      </c>
      <c r="T1139" s="443" t="s">
        <v>76</v>
      </c>
      <c r="U1139" s="128">
        <v>136</v>
      </c>
      <c r="V1139" s="442" t="str">
        <f>CHOOSE(MATCH(U:U,{0,1,140,150,160,800000000}),"VACIO","140 y -","140-150","150-160","&gt;160","")</f>
        <v>140 y -</v>
      </c>
      <c r="W1139" s="128">
        <v>80</v>
      </c>
      <c r="X1139" s="442" t="str">
        <f>CHOOSE(MATCH(W:W,{0,1,90,120,800000000}),"VACIO","90 y -","90-120","&gt;120","")</f>
        <v>90 y -</v>
      </c>
      <c r="Y1139" s="128" t="s">
        <v>63</v>
      </c>
      <c r="Z1139" s="128" t="s">
        <v>65</v>
      </c>
      <c r="AA1139" s="128" t="s">
        <v>63</v>
      </c>
      <c r="AB1139" s="128" t="s">
        <v>65</v>
      </c>
      <c r="AC1139" s="128" t="s">
        <v>72</v>
      </c>
      <c r="AD1139" s="128" t="s">
        <v>74</v>
      </c>
      <c r="AE1139" s="513"/>
      <c r="AF1139" s="513"/>
      <c r="AG1139" s="513"/>
      <c r="AH1139" s="513"/>
      <c r="AI1139" s="513"/>
      <c r="AJ1139" s="128">
        <v>103</v>
      </c>
      <c r="AK1139" s="483">
        <v>43656</v>
      </c>
      <c r="AL1139" s="128">
        <v>257</v>
      </c>
      <c r="AM1139" s="128">
        <v>148</v>
      </c>
      <c r="AN1139" s="442" t="str">
        <f>CHOOSE(MATCH(AM:AM,{0,1,100,800000000}),"VACIO","100 y -","100 y +","")</f>
        <v>100 y +</v>
      </c>
      <c r="AO1139" s="128">
        <v>59</v>
      </c>
      <c r="AP1139" s="128">
        <v>194</v>
      </c>
      <c r="AQ1139" s="128"/>
      <c r="AR1139" s="442" t="str">
        <f>CHOOSE(MATCH(AQ:AQ,{0;1;7;8;9;12;30}),"VACIO","7 y -","7-8","8-9","9-12","12 y +","")</f>
        <v>VACIO</v>
      </c>
      <c r="AS1139" s="128">
        <v>1.2</v>
      </c>
      <c r="AT1139" s="442" t="str">
        <f>CHOOSE(MATCH(AS:AS,{0,0.1,30,80000000}),"VACIO","30 y -","30 y +")</f>
        <v>30 y -</v>
      </c>
      <c r="AU1139" s="128">
        <v>0.9</v>
      </c>
      <c r="AV1139" s="128"/>
      <c r="AW1139" s="442" t="str">
        <f>CHOOSE(MATCH(AV:AV,{0,0.1,30,80000000}),"VACIO","30 y -","30 y +")</f>
        <v>VACIO</v>
      </c>
      <c r="AX1139" s="128">
        <v>62.9</v>
      </c>
      <c r="AY1139" s="442" t="str">
        <f ca="1">CHOOSE(MATCH(AX:AX,{0,1,15,30,45,60,80000000}),"VACIO","15 y -","15-29","30-44","45-59","60 y +","")</f>
        <v>60 y +</v>
      </c>
      <c r="AZ1139" s="128"/>
      <c r="BA1139" s="128"/>
      <c r="BB1139" s="441" t="str">
        <f ca="1" t="shared" si="113"/>
        <v>No Vigente</v>
      </c>
      <c r="BC1139" s="128"/>
      <c r="BD1139" s="483">
        <v>43669</v>
      </c>
      <c r="BE1139" s="483">
        <v>43831</v>
      </c>
      <c r="BF1139" s="519" t="str">
        <f ca="1" t="shared" si="115"/>
        <v>activo</v>
      </c>
    </row>
    <row r="1140" spans="1:58">
      <c r="A1140" s="434" t="s">
        <v>2819</v>
      </c>
      <c r="B1140" s="128" t="s">
        <v>2820</v>
      </c>
      <c r="C1140" s="128">
        <v>1767</v>
      </c>
      <c r="D1140" s="483">
        <v>11873</v>
      </c>
      <c r="E1140" s="439">
        <f ca="1" t="shared" si="114"/>
        <v>43990</v>
      </c>
      <c r="F1140" s="440">
        <f ca="1" t="shared" si="112"/>
        <v>32117</v>
      </c>
      <c r="G1140" s="441">
        <f ca="1" t="shared" si="111"/>
        <v>87</v>
      </c>
      <c r="H1140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40" s="443">
        <v>2</v>
      </c>
      <c r="J1140" s="483">
        <v>36399</v>
      </c>
      <c r="K1140" s="128" t="s">
        <v>101</v>
      </c>
      <c r="L1140" s="495" t="s">
        <v>102</v>
      </c>
      <c r="M1140" s="128" t="s">
        <v>2821</v>
      </c>
      <c r="N1140" s="128" t="s">
        <v>62</v>
      </c>
      <c r="O1140" s="128" t="s">
        <v>62</v>
      </c>
      <c r="P1140" s="500" t="s">
        <v>63</v>
      </c>
      <c r="Q1140" s="500" t="s">
        <v>63</v>
      </c>
      <c r="R1140" s="128">
        <v>73</v>
      </c>
      <c r="S1140" s="128">
        <v>68</v>
      </c>
      <c r="T1140" s="443" t="s">
        <v>76</v>
      </c>
      <c r="U1140" s="128">
        <v>136</v>
      </c>
      <c r="V1140" s="442" t="str">
        <f>CHOOSE(MATCH(U:U,{0,1,140,150,160,800000000}),"VACIO","140 y -","140-150","150-160","&gt;160","")</f>
        <v>140 y -</v>
      </c>
      <c r="W1140" s="128">
        <v>80</v>
      </c>
      <c r="X1140" s="442" t="str">
        <f>CHOOSE(MATCH(W:W,{0,1,90,120,800000000}),"VACIO","90 y -","90-120","&gt;120","")</f>
        <v>90 y -</v>
      </c>
      <c r="Y1140" s="128" t="s">
        <v>63</v>
      </c>
      <c r="Z1140" s="128" t="s">
        <v>65</v>
      </c>
      <c r="AA1140" s="128" t="s">
        <v>65</v>
      </c>
      <c r="AB1140" s="128" t="s">
        <v>65</v>
      </c>
      <c r="AC1140" s="128" t="s">
        <v>72</v>
      </c>
      <c r="AD1140" s="128" t="s">
        <v>73</v>
      </c>
      <c r="AE1140" s="505">
        <v>43873</v>
      </c>
      <c r="AF1140" s="506" t="s">
        <v>74</v>
      </c>
      <c r="AG1140" s="506"/>
      <c r="AH1140" s="506" t="s">
        <v>217</v>
      </c>
      <c r="AI1140" s="505">
        <v>43342</v>
      </c>
      <c r="AJ1140" s="128">
        <v>77</v>
      </c>
      <c r="AK1140" s="483" t="s">
        <v>2822</v>
      </c>
      <c r="AL1140" s="128">
        <v>145</v>
      </c>
      <c r="AM1140" s="128">
        <v>73</v>
      </c>
      <c r="AN1140" s="442" t="str">
        <f>CHOOSE(MATCH(AM:AM,{0,1,100,800000000}),"VACIO","100 y -","100 y +","")</f>
        <v>100 y -</v>
      </c>
      <c r="AO1140" s="128">
        <v>52</v>
      </c>
      <c r="AP1140" s="128">
        <v>95</v>
      </c>
      <c r="AQ1140" s="128">
        <v>6</v>
      </c>
      <c r="AR1140" s="442" t="str">
        <f>CHOOSE(MATCH(AQ:AQ,{0,1,7,8,9,12,30}),"VACIO","7 y -","7-8","8-9","9-12","12 y +","")</f>
        <v>7 y -</v>
      </c>
      <c r="AS1140" s="128">
        <v>31.5</v>
      </c>
      <c r="AT1140" s="442" t="str">
        <f>CHOOSE(MATCH(AS:AS,{0,0.1,30,80000000}),"VACIO","30 y -","30 y +")</f>
        <v>30 y +</v>
      </c>
      <c r="AU1140" s="128">
        <v>1</v>
      </c>
      <c r="AV1140" s="128">
        <v>0.05</v>
      </c>
      <c r="AW1140" s="442" t="str">
        <f>CHOOSE(MATCH(AV:AV,{0,0.1,30,80000000}),"VACIO","30 y -","30 y +")</f>
        <v>VACIO</v>
      </c>
      <c r="AX1140" s="128">
        <v>67</v>
      </c>
      <c r="AY1140" s="442" t="str">
        <f ca="1">CHOOSE(MATCH(AX:AX,{0,1,15,30,45,60,80000000}),"VACIO","15 y -","15-29","30-44","45-59","60 y +","")</f>
        <v>60 y +</v>
      </c>
      <c r="AZ1140" s="128" t="s">
        <v>155</v>
      </c>
      <c r="BA1140" s="483">
        <v>42460</v>
      </c>
      <c r="BB1140" s="441" t="str">
        <f ca="1" t="shared" si="113"/>
        <v>No Vigente</v>
      </c>
      <c r="BC1140" s="128" t="s">
        <v>77</v>
      </c>
      <c r="BD1140" s="483">
        <v>43873</v>
      </c>
      <c r="BE1140" s="483">
        <v>44105</v>
      </c>
      <c r="BF1140" s="519" t="str">
        <f ca="1" t="shared" si="115"/>
        <v>activo</v>
      </c>
    </row>
    <row r="1141" spans="1:58">
      <c r="A1141" s="434" t="s">
        <v>2823</v>
      </c>
      <c r="B1141" s="128" t="s">
        <v>2824</v>
      </c>
      <c r="C1141" s="128">
        <v>4756</v>
      </c>
      <c r="D1141" s="483">
        <v>22386</v>
      </c>
      <c r="E1141" s="467">
        <f ca="1" t="shared" si="114"/>
        <v>43990</v>
      </c>
      <c r="F1141" s="440">
        <f ca="1" t="shared" si="112"/>
        <v>21604</v>
      </c>
      <c r="G1141" s="491">
        <f ca="1" t="shared" si="111"/>
        <v>59</v>
      </c>
      <c r="H1141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41" s="498">
        <v>2</v>
      </c>
      <c r="J1141" s="483">
        <v>43096</v>
      </c>
      <c r="K1141" s="128" t="s">
        <v>59</v>
      </c>
      <c r="L1141" s="495" t="s">
        <v>70</v>
      </c>
      <c r="M1141" s="128" t="s">
        <v>2825</v>
      </c>
      <c r="N1141" s="128" t="s">
        <v>62</v>
      </c>
      <c r="O1141" s="128" t="s">
        <v>89</v>
      </c>
      <c r="P1141" s="500" t="s">
        <v>63</v>
      </c>
      <c r="Q1141" s="500" t="s">
        <v>63</v>
      </c>
      <c r="R1141" s="128">
        <v>60</v>
      </c>
      <c r="S1141" s="128">
        <v>60</v>
      </c>
      <c r="T1141" s="498" t="s">
        <v>85</v>
      </c>
      <c r="U1141" s="128">
        <v>120</v>
      </c>
      <c r="V1141" s="442" t="str">
        <f>CHOOSE(MATCH(U:U,{0;1;140;150;160;800000000}),"VACIO","140 y -","140-150","150-160","&gt;160","")</f>
        <v>140 y -</v>
      </c>
      <c r="W1141" s="128">
        <v>70</v>
      </c>
      <c r="X1141" s="442" t="str">
        <f>CHOOSE(MATCH(W:W,{0,1,90,120,800000000}),"VACIO","90 y -","90-120","&gt;120","")</f>
        <v>90 y -</v>
      </c>
      <c r="Y1141" s="128" t="s">
        <v>63</v>
      </c>
      <c r="Z1141" s="128" t="s">
        <v>63</v>
      </c>
      <c r="AA1141" s="128" t="s">
        <v>63</v>
      </c>
      <c r="AB1141" s="128" t="s">
        <v>63</v>
      </c>
      <c r="AC1141" s="128" t="s">
        <v>72</v>
      </c>
      <c r="AD1141" s="128" t="s">
        <v>73</v>
      </c>
      <c r="AE1141" s="510"/>
      <c r="AF1141" s="512"/>
      <c r="AG1141" s="512"/>
      <c r="AH1141" s="512"/>
      <c r="AI1141" s="512"/>
      <c r="AJ1141" s="128">
        <v>96</v>
      </c>
      <c r="AK1141" s="483">
        <v>43622</v>
      </c>
      <c r="AL1141" s="128">
        <v>238</v>
      </c>
      <c r="AM1141" s="128">
        <v>159</v>
      </c>
      <c r="AN1141" s="442" t="str">
        <f>CHOOSE(MATCH(AM:AM,{0,1,100,800000000}),"VACIO","100 y -","100 y +","")</f>
        <v>100 y +</v>
      </c>
      <c r="AO1141" s="128">
        <v>51</v>
      </c>
      <c r="AP1141" s="128">
        <v>140</v>
      </c>
      <c r="AQ1141" s="128">
        <v>6.2</v>
      </c>
      <c r="AR1141" s="442" t="str">
        <f>CHOOSE(MATCH(AQ:AQ,{0,1,7,8,9,12,30}),"VACIO","7 y -","7-8","8-9","9-12","12 y +","")</f>
        <v>7 y -</v>
      </c>
      <c r="AS1141" s="128">
        <v>6</v>
      </c>
      <c r="AT1141" s="442" t="str">
        <f>CHOOSE(MATCH(AS:AS,{0,0.1,30,80000000}),"VACIO","30 y -","30 y +")</f>
        <v>30 y -</v>
      </c>
      <c r="AU1141" s="128">
        <v>0.8</v>
      </c>
      <c r="AV1141" s="128"/>
      <c r="AW1141" s="442" t="str">
        <f>CHOOSE(MATCH(AV:AV,{0,0.1,30,80000000}),"VACIO","30 y -","30 y +")</f>
        <v>VACIO</v>
      </c>
      <c r="AX1141" s="128"/>
      <c r="AY1141" s="442" t="str">
        <f ca="1">CHOOSE(MATCH(AX:AX,{0,1,15,30,45,60,80000000}),"VACIO","15 y -","15-29","30-44","45-59","60 y +","")</f>
        <v>VACIO</v>
      </c>
      <c r="AZ1141" s="128"/>
      <c r="BA1141" s="128"/>
      <c r="BB1141" s="491" t="str">
        <f ca="1" t="shared" si="113"/>
        <v>No Vigente</v>
      </c>
      <c r="BC1141" s="128"/>
      <c r="BD1141" s="483">
        <v>43628</v>
      </c>
      <c r="BE1141" s="483">
        <v>43831</v>
      </c>
      <c r="BF1141" s="519" t="str">
        <f ca="1" t="shared" si="115"/>
        <v>activo</v>
      </c>
    </row>
    <row r="1142" spans="1:58">
      <c r="A1142" s="434" t="s">
        <v>2826</v>
      </c>
      <c r="B1142" s="128" t="s">
        <v>2827</v>
      </c>
      <c r="C1142" s="128">
        <v>2208</v>
      </c>
      <c r="D1142" s="483">
        <v>21622</v>
      </c>
      <c r="E1142" s="439">
        <f ca="1" t="shared" si="114"/>
        <v>43990</v>
      </c>
      <c r="F1142" s="440">
        <f ca="1" t="shared" si="112"/>
        <v>22368</v>
      </c>
      <c r="G1142" s="441">
        <f ca="1" t="shared" ref="G1142:G1205" si="116">IF(MONTH(E:E)=MONTH(D1142),IF(DAY(E:E)&lt;DAY(D1142),YEAR(E:E)-YEAR(D1142)-1,YEAR(E:E)-YEAR(D1142)),IF(MONTH(E:E)&gt;MONTH(D1142),YEAR(E:E)-YEAR(D1142),YEAR(E:E)-YEAR(D1142)-1))</f>
        <v>61</v>
      </c>
      <c r="H1142" s="442" t="s">
        <v>2828</v>
      </c>
      <c r="I1142" s="443">
        <v>2</v>
      </c>
      <c r="J1142" s="483">
        <v>41982</v>
      </c>
      <c r="K1142" s="128" t="s">
        <v>101</v>
      </c>
      <c r="L1142" s="495" t="s">
        <v>102</v>
      </c>
      <c r="M1142" s="128"/>
      <c r="N1142" s="128" t="s">
        <v>62</v>
      </c>
      <c r="O1142" s="128" t="s">
        <v>62</v>
      </c>
      <c r="P1142" s="500" t="s">
        <v>63</v>
      </c>
      <c r="Q1142" s="500" t="s">
        <v>63</v>
      </c>
      <c r="R1142" s="128">
        <v>87</v>
      </c>
      <c r="S1142" s="128">
        <v>88</v>
      </c>
      <c r="T1142" s="443" t="s">
        <v>64</v>
      </c>
      <c r="U1142" s="128">
        <v>130</v>
      </c>
      <c r="V1142" s="442" t="s">
        <v>2829</v>
      </c>
      <c r="W1142" s="128">
        <v>90</v>
      </c>
      <c r="X1142" s="442" t="str">
        <f>CHOOSE(MATCH(W:W,{0,1,90,120,800000000}),"VACIO","90 y -","90-120","&gt;120","")</f>
        <v>90-120</v>
      </c>
      <c r="Y1142" s="128" t="s">
        <v>63</v>
      </c>
      <c r="Z1142" s="128" t="s">
        <v>65</v>
      </c>
      <c r="AA1142" s="128" t="s">
        <v>63</v>
      </c>
      <c r="AB1142" s="128" t="s">
        <v>65</v>
      </c>
      <c r="AC1142" s="128" t="s">
        <v>72</v>
      </c>
      <c r="AD1142" s="128" t="s">
        <v>73</v>
      </c>
      <c r="AE1142" s="505">
        <v>43257</v>
      </c>
      <c r="AF1142" s="506" t="s">
        <v>74</v>
      </c>
      <c r="AG1142" s="506"/>
      <c r="AH1142" s="513"/>
      <c r="AI1142" s="513"/>
      <c r="AJ1142" s="128">
        <v>97</v>
      </c>
      <c r="AK1142" s="483">
        <v>43580</v>
      </c>
      <c r="AL1142" s="128">
        <v>94</v>
      </c>
      <c r="AM1142" s="128">
        <v>50</v>
      </c>
      <c r="AN1142" s="442" t="str">
        <f>CHOOSE(MATCH(AM:AM,{0,1,100,800000000}),"VACIO","100 y -","100 y +","")</f>
        <v>100 y -</v>
      </c>
      <c r="AO1142" s="128">
        <v>24</v>
      </c>
      <c r="AP1142" s="128">
        <v>100</v>
      </c>
      <c r="AQ1142" s="128">
        <v>6.2</v>
      </c>
      <c r="AR1142" s="442" t="str">
        <f>CHOOSE(MATCH(AQ:AQ,{0;1;7;8;9;12;30}),"VACIO","7 y -","7-8","8-9","9-12","12 y +","")</f>
        <v>7 y -</v>
      </c>
      <c r="AS1142" s="128">
        <v>7</v>
      </c>
      <c r="AT1142" s="442" t="str">
        <f>CHOOSE(MATCH(AS:AS,{0,0.1,30,80000000}),"VACIO","30 y -","30 y +")</f>
        <v>30 y -</v>
      </c>
      <c r="AU1142" s="128">
        <v>1</v>
      </c>
      <c r="AV1142" s="128"/>
      <c r="AW1142" s="442" t="str">
        <f>CHOOSE(MATCH(AV:AV,{0;0.1;30;80000000}),"VACIO","30 y -","30 y +")</f>
        <v>VACIO</v>
      </c>
      <c r="AX1142" s="128">
        <v>92</v>
      </c>
      <c r="AY1142" s="442" t="str">
        <f ca="1">CHOOSE(MATCH(AX:AX,{0,1,15,30,45,60,80000000}),"VACIO","15 y -","15-29","30-44","45-59","60 y +","")</f>
        <v>60 y +</v>
      </c>
      <c r="AZ1142" s="128" t="s">
        <v>76</v>
      </c>
      <c r="BA1142" s="483">
        <v>42752</v>
      </c>
      <c r="BB1142" s="441" t="str">
        <f ca="1" t="shared" si="113"/>
        <v>No Vigente</v>
      </c>
      <c r="BC1142" s="128" t="s">
        <v>77</v>
      </c>
      <c r="BD1142" s="483">
        <v>43738</v>
      </c>
      <c r="BE1142" s="483">
        <v>43922</v>
      </c>
      <c r="BF1142" s="519" t="str">
        <f ca="1" t="shared" si="115"/>
        <v>activo</v>
      </c>
    </row>
    <row r="1143" spans="1:58">
      <c r="A1143" s="434" t="s">
        <v>2830</v>
      </c>
      <c r="B1143" s="128" t="s">
        <v>2831</v>
      </c>
      <c r="C1143" s="128">
        <v>1136</v>
      </c>
      <c r="D1143" s="483">
        <v>19443</v>
      </c>
      <c r="E1143" s="439">
        <f ca="1" t="shared" si="114"/>
        <v>43990</v>
      </c>
      <c r="F1143" s="440">
        <f ca="1" t="shared" si="112"/>
        <v>24547</v>
      </c>
      <c r="G1143" s="441">
        <f ca="1" t="shared" si="116"/>
        <v>67</v>
      </c>
      <c r="H1143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143" s="443">
        <v>2</v>
      </c>
      <c r="J1143" s="483">
        <v>39512</v>
      </c>
      <c r="K1143" s="128" t="s">
        <v>59</v>
      </c>
      <c r="L1143" s="495" t="s">
        <v>60</v>
      </c>
      <c r="M1143" s="128" t="s">
        <v>2780</v>
      </c>
      <c r="N1143" s="128" t="s">
        <v>62</v>
      </c>
      <c r="O1143" s="128" t="s">
        <v>62</v>
      </c>
      <c r="P1143" s="500" t="s">
        <v>63</v>
      </c>
      <c r="Q1143" s="500" t="s">
        <v>65</v>
      </c>
      <c r="R1143" s="128">
        <v>68.5</v>
      </c>
      <c r="S1143" s="128">
        <v>92</v>
      </c>
      <c r="T1143" s="443" t="s">
        <v>85</v>
      </c>
      <c r="U1143" s="128">
        <v>120</v>
      </c>
      <c r="V1143" s="442" t="str">
        <f>CHOOSE(MATCH(U:U,{0,1,140,150,160,800000000}),"VACIO","140 y -","140-150","150-160","&gt;160","")</f>
        <v>140 y -</v>
      </c>
      <c r="W1143" s="128">
        <v>60</v>
      </c>
      <c r="X1143" s="442" t="str">
        <f>CHOOSE(MATCH(W:W,{0,1,90,120,800000000}),"VACIO","90 y -","90-120","&gt;120","")</f>
        <v>90 y -</v>
      </c>
      <c r="Y1143" s="128" t="s">
        <v>63</v>
      </c>
      <c r="Z1143" s="128" t="s">
        <v>63</v>
      </c>
      <c r="AA1143" s="128" t="s">
        <v>65</v>
      </c>
      <c r="AB1143" s="128" t="s">
        <v>65</v>
      </c>
      <c r="AC1143" s="128" t="s">
        <v>72</v>
      </c>
      <c r="AD1143" s="128" t="s">
        <v>74</v>
      </c>
      <c r="AE1143" s="513"/>
      <c r="AF1143" s="513"/>
      <c r="AG1143" s="513"/>
      <c r="AH1143" s="506" t="s">
        <v>2322</v>
      </c>
      <c r="AI1143" s="505">
        <v>43873</v>
      </c>
      <c r="AJ1143" s="128">
        <v>90</v>
      </c>
      <c r="AK1143" s="483">
        <v>43826</v>
      </c>
      <c r="AL1143" s="128">
        <v>214</v>
      </c>
      <c r="AM1143" s="128">
        <v>134</v>
      </c>
      <c r="AN1143" s="442" t="str">
        <f>CHOOSE(MATCH(AM:AM,{0,1,100,800000000}),"VACIO","100 y -","100 y +","")</f>
        <v>100 y +</v>
      </c>
      <c r="AO1143" s="128">
        <v>38.7</v>
      </c>
      <c r="AP1143" s="128">
        <v>590</v>
      </c>
      <c r="AQ1143" s="128"/>
      <c r="AR1143" s="442" t="str">
        <f>CHOOSE(MATCH(AQ:AQ,{0,1,7,8,9,12,30}),"VACIO","7 y -","7-8","8-9","9-12","12 y +","")</f>
        <v>VACIO</v>
      </c>
      <c r="AS1143" s="128">
        <v>1</v>
      </c>
      <c r="AT1143" s="442" t="str">
        <f>CHOOSE(MATCH(AS:AS,{0,0.1,30,80000000}),"VACIO","30 y -","30 y +")</f>
        <v>30 y -</v>
      </c>
      <c r="AU1143" s="128">
        <v>0.62</v>
      </c>
      <c r="AV1143" s="128">
        <v>3.4</v>
      </c>
      <c r="AW1143" s="442" t="str">
        <f>CHOOSE(MATCH(AV:AV,{0,0.1,30,80000000}),"VACIO","30 y -","30 y +")</f>
        <v>30 y -</v>
      </c>
      <c r="AX1143" s="128">
        <v>77.1</v>
      </c>
      <c r="AY1143" s="442" t="str">
        <f ca="1">CHOOSE(MATCH(AX:AX,{0,1,15,30,45,60,80000000}),"VACIO","15 y -","15-29","30-44","45-59","60 y +","")</f>
        <v>60 y +</v>
      </c>
      <c r="AZ1143" s="128"/>
      <c r="BA1143" s="128"/>
      <c r="BB1143" s="441" t="str">
        <f ca="1" t="shared" si="113"/>
        <v>No Vigente</v>
      </c>
      <c r="BC1143" s="128"/>
      <c r="BD1143" s="483">
        <v>44175</v>
      </c>
      <c r="BE1143" s="483">
        <v>43952</v>
      </c>
      <c r="BF1143" s="519" t="str">
        <f ca="1" t="shared" si="115"/>
        <v>activo</v>
      </c>
    </row>
    <row r="1144" spans="1:58">
      <c r="A1144" s="434" t="s">
        <v>2832</v>
      </c>
      <c r="B1144" s="484" t="s">
        <v>2833</v>
      </c>
      <c r="C1144" s="484">
        <v>6728</v>
      </c>
      <c r="D1144" s="485">
        <v>22004</v>
      </c>
      <c r="E1144" s="468">
        <f ca="1" t="shared" si="114"/>
        <v>43990</v>
      </c>
      <c r="F1144" s="440">
        <f ca="1" t="shared" si="112"/>
        <v>21986</v>
      </c>
      <c r="G1144" s="489">
        <f ca="1" t="shared" si="116"/>
        <v>60</v>
      </c>
      <c r="H1144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44" s="496">
        <v>2</v>
      </c>
      <c r="J1144" s="485">
        <v>43330</v>
      </c>
      <c r="K1144" s="484" t="s">
        <v>59</v>
      </c>
      <c r="L1144" s="497" t="s">
        <v>60</v>
      </c>
      <c r="M1144" s="484"/>
      <c r="N1144" s="484"/>
      <c r="O1144" s="484"/>
      <c r="P1144" s="501" t="s">
        <v>63</v>
      </c>
      <c r="Q1144" s="501" t="s">
        <v>63</v>
      </c>
      <c r="R1144" s="484">
        <v>90</v>
      </c>
      <c r="S1144" s="484">
        <v>90</v>
      </c>
      <c r="T1144" s="496" t="s">
        <v>64</v>
      </c>
      <c r="U1144" s="484">
        <v>168</v>
      </c>
      <c r="V1144" s="442" t="str">
        <f>CHOOSE(MATCH(U:U,{0,1,140,150,160,800000000}),"VACIO","140 y -","140-150","150-160","&gt;160","")</f>
        <v>&gt;160</v>
      </c>
      <c r="W1144" s="484">
        <v>110</v>
      </c>
      <c r="X1144" s="442" t="str">
        <f>CHOOSE(MATCH(W:W,{0,1,90,120,800000000}),"VACIO","90 y -","90-120","&gt;120","")</f>
        <v>90-120</v>
      </c>
      <c r="Y1144" s="484" t="s">
        <v>63</v>
      </c>
      <c r="Z1144" s="484" t="s">
        <v>63</v>
      </c>
      <c r="AA1144" s="484" t="s">
        <v>63</v>
      </c>
      <c r="AB1144" s="484" t="s">
        <v>63</v>
      </c>
      <c r="AC1144" s="484" t="s">
        <v>72</v>
      </c>
      <c r="AD1144" s="484"/>
      <c r="AE1144" s="507"/>
      <c r="AF1144" s="507"/>
      <c r="AG1144" s="507"/>
      <c r="AH1144" s="507"/>
      <c r="AI1144" s="507"/>
      <c r="AJ1144" s="484"/>
      <c r="AK1144" s="484"/>
      <c r="AL1144" s="484"/>
      <c r="AM1144" s="484"/>
      <c r="AN1144" s="442" t="str">
        <f>CHOOSE(MATCH(AM:AM,{0,1,100,800000000}),"VACIO","100 y -","100 y +","")</f>
        <v>VACIO</v>
      </c>
      <c r="AO1144" s="484"/>
      <c r="AP1144" s="484"/>
      <c r="AQ1144" s="484"/>
      <c r="AR1144" s="442" t="str">
        <f>CHOOSE(MATCH(AQ:AQ,{0,1,7,8,9,12,30}),"VACIO","7 y -","7-8","8-9","9-12","12 y +","")</f>
        <v>VACIO</v>
      </c>
      <c r="AS1144" s="484"/>
      <c r="AT1144" s="442" t="str">
        <f>CHOOSE(MATCH(AS:AS,{0,0.1,30,80000000}),"VACIO","30 y -","30 y +")</f>
        <v>VACIO</v>
      </c>
      <c r="AU1144" s="484"/>
      <c r="AV1144" s="484"/>
      <c r="AW1144" s="442" t="str">
        <f>CHOOSE(MATCH(AV:AV,{0,0.1,30,80000000}),"VACIO","30 y -","30 y +")</f>
        <v>VACIO</v>
      </c>
      <c r="AX1144" s="484"/>
      <c r="AY1144" s="442" t="str">
        <f ca="1">CHOOSE(MATCH(AX:AX,{0,1,15,30,45,60,80000000}),"VACIO","15 y -","15-29","30-44","45-59","60 y +","")</f>
        <v>VACIO</v>
      </c>
      <c r="AZ1144" s="484"/>
      <c r="BA1144" s="484"/>
      <c r="BB1144" s="489" t="str">
        <f ca="1" t="shared" si="113"/>
        <v>No Vigente</v>
      </c>
      <c r="BC1144" s="484"/>
      <c r="BD1144" s="485">
        <v>43330</v>
      </c>
      <c r="BE1144" s="485">
        <v>43435</v>
      </c>
      <c r="BF1144" s="519" t="str">
        <f ca="1" t="shared" si="115"/>
        <v>pasivo</v>
      </c>
    </row>
    <row r="1145" spans="1:58">
      <c r="A1145" s="434" t="s">
        <v>2834</v>
      </c>
      <c r="B1145" s="128" t="s">
        <v>2835</v>
      </c>
      <c r="C1145" s="128">
        <v>6419</v>
      </c>
      <c r="D1145" s="483">
        <v>20242</v>
      </c>
      <c r="E1145" s="467">
        <f ca="1" t="shared" si="114"/>
        <v>43990</v>
      </c>
      <c r="F1145" s="440">
        <f ca="1" t="shared" si="112"/>
        <v>23748</v>
      </c>
      <c r="G1145" s="491">
        <f ca="1" t="shared" si="116"/>
        <v>65</v>
      </c>
      <c r="H1145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45" s="498">
        <v>2</v>
      </c>
      <c r="J1145" s="483">
        <v>43011</v>
      </c>
      <c r="K1145" s="128" t="s">
        <v>59</v>
      </c>
      <c r="L1145" s="495" t="s">
        <v>60</v>
      </c>
      <c r="M1145" s="128" t="s">
        <v>2272</v>
      </c>
      <c r="N1145" s="128"/>
      <c r="O1145" s="128"/>
      <c r="P1145" s="500" t="s">
        <v>63</v>
      </c>
      <c r="Q1145" s="500" t="s">
        <v>63</v>
      </c>
      <c r="R1145" s="128">
        <v>65</v>
      </c>
      <c r="S1145" s="128">
        <v>68</v>
      </c>
      <c r="T1145" s="498" t="s">
        <v>85</v>
      </c>
      <c r="U1145" s="128">
        <v>108</v>
      </c>
      <c r="V1145" s="442" t="str">
        <f>CHOOSE(MATCH(U:U,{0,1,140,150,160,800000000}),"VACIO","140 y -","140-150","150-160","&gt;160","")</f>
        <v>140 y -</v>
      </c>
      <c r="W1145" s="128">
        <v>68</v>
      </c>
      <c r="X1145" s="442" t="str">
        <f>CHOOSE(MATCH(W:W,{0,1,90,120,800000000}),"VACIO","90 y -","90-120","&gt;120","")</f>
        <v>90 y -</v>
      </c>
      <c r="Y1145" s="128" t="s">
        <v>63</v>
      </c>
      <c r="Z1145" s="128" t="s">
        <v>65</v>
      </c>
      <c r="AA1145" s="128" t="s">
        <v>63</v>
      </c>
      <c r="AB1145" s="128" t="s">
        <v>65</v>
      </c>
      <c r="AC1145" s="128" t="s">
        <v>72</v>
      </c>
      <c r="AD1145" s="128" t="s">
        <v>67</v>
      </c>
      <c r="AE1145" s="512"/>
      <c r="AF1145" s="512"/>
      <c r="AG1145" s="512"/>
      <c r="AH1145" s="512"/>
      <c r="AI1145" s="512"/>
      <c r="AJ1145" s="128">
        <v>100</v>
      </c>
      <c r="AK1145" s="483">
        <v>43647</v>
      </c>
      <c r="AL1145" s="128">
        <v>161</v>
      </c>
      <c r="AM1145" s="128">
        <v>78</v>
      </c>
      <c r="AN1145" s="442" t="str">
        <f>CHOOSE(MATCH(AM:AM,{0;1;100;800000000}),"VACIO","100 y -","100 y +","")</f>
        <v>100 y -</v>
      </c>
      <c r="AO1145" s="128">
        <v>58</v>
      </c>
      <c r="AP1145" s="128">
        <v>126</v>
      </c>
      <c r="AQ1145" s="128"/>
      <c r="AR1145" s="442" t="str">
        <f>CHOOSE(MATCH(AQ:AQ,{0,1,7,8,9,12,30}),"VACIO","7 y -","7-8","8-9","9-12","12 y +","")</f>
        <v>VACIO</v>
      </c>
      <c r="AS1145" s="128">
        <v>1</v>
      </c>
      <c r="AT1145" s="442" t="str">
        <f>CHOOSE(MATCH(AS:AS,{0,0.1,30,80000000}),"VACIO","30 y -","30 y +")</f>
        <v>30 y -</v>
      </c>
      <c r="AU1145" s="128">
        <v>0.7</v>
      </c>
      <c r="AV1145" s="128"/>
      <c r="AW1145" s="442" t="str">
        <f>CHOOSE(MATCH(AV:AV,{0,0.1,30,80000000}),"VACIO","30 y -","30 y +")</f>
        <v>VACIO</v>
      </c>
      <c r="AX1145" s="128">
        <v>91</v>
      </c>
      <c r="AY1145" s="442" t="str">
        <f ca="1">CHOOSE(MATCH(AX:AX,{0,1,15,30,45,60,80000000}),"VACIO","15 y -","15-29","30-44","45-59","60 y +","")</f>
        <v>60 y +</v>
      </c>
      <c r="AZ1145" s="128" t="s">
        <v>76</v>
      </c>
      <c r="BA1145" s="128"/>
      <c r="BB1145" s="441" t="str">
        <f ca="1" t="shared" si="113"/>
        <v>No Vigente</v>
      </c>
      <c r="BC1145" s="128"/>
      <c r="BD1145" s="483">
        <v>43647</v>
      </c>
      <c r="BE1145" s="483">
        <v>43862</v>
      </c>
      <c r="BF1145" s="519" t="str">
        <f ca="1" t="shared" si="115"/>
        <v>activo</v>
      </c>
    </row>
    <row r="1146" spans="1:58">
      <c r="A1146" s="434" t="s">
        <v>2836</v>
      </c>
      <c r="B1146" s="128" t="s">
        <v>2837</v>
      </c>
      <c r="C1146" s="128">
        <v>1365</v>
      </c>
      <c r="D1146" s="483">
        <v>17834</v>
      </c>
      <c r="E1146" s="439">
        <f ca="1" t="shared" si="114"/>
        <v>43990</v>
      </c>
      <c r="F1146" s="440">
        <f ca="1" t="shared" si="112"/>
        <v>26156</v>
      </c>
      <c r="G1146" s="441">
        <f ca="1" t="shared" si="116"/>
        <v>71</v>
      </c>
      <c r="H1146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46" s="443">
        <v>2</v>
      </c>
      <c r="J1146" s="483">
        <v>37363</v>
      </c>
      <c r="K1146" s="128" t="s">
        <v>101</v>
      </c>
      <c r="L1146" s="495" t="s">
        <v>60</v>
      </c>
      <c r="M1146" s="128" t="s">
        <v>2838</v>
      </c>
      <c r="N1146" s="128" t="s">
        <v>62</v>
      </c>
      <c r="O1146" s="128" t="s">
        <v>62</v>
      </c>
      <c r="P1146" s="500" t="s">
        <v>63</v>
      </c>
      <c r="Q1146" s="500" t="s">
        <v>63</v>
      </c>
      <c r="R1146" s="128">
        <v>81</v>
      </c>
      <c r="S1146" s="128">
        <v>87</v>
      </c>
      <c r="T1146" s="443" t="s">
        <v>85</v>
      </c>
      <c r="U1146" s="128">
        <v>130</v>
      </c>
      <c r="V1146" s="442" t="str">
        <f>CHOOSE(MATCH(U:U,{0,1,140,150,160,800000000}),"VACIO","140 y -","140-150","150-160","&gt;160","")</f>
        <v>140 y -</v>
      </c>
      <c r="W1146" s="128">
        <v>80</v>
      </c>
      <c r="X1146" s="442" t="str">
        <f>CHOOSE(MATCH(W:W,{0,1,90,120,800000000}),"VACIO","90 y -","90-120","&gt;120","")</f>
        <v>90 y -</v>
      </c>
      <c r="Y1146" s="128" t="s">
        <v>63</v>
      </c>
      <c r="Z1146" s="128" t="s">
        <v>65</v>
      </c>
      <c r="AA1146" s="128" t="s">
        <v>65</v>
      </c>
      <c r="AB1146" s="128" t="s">
        <v>63</v>
      </c>
      <c r="AC1146" s="128" t="s">
        <v>72</v>
      </c>
      <c r="AD1146" s="128" t="s">
        <v>73</v>
      </c>
      <c r="AE1146" s="513"/>
      <c r="AF1146" s="513"/>
      <c r="AG1146" s="513"/>
      <c r="AH1146" s="506" t="s">
        <v>2266</v>
      </c>
      <c r="AI1146" s="505">
        <v>43202</v>
      </c>
      <c r="AJ1146" s="128">
        <v>98</v>
      </c>
      <c r="AK1146" s="483">
        <v>43678</v>
      </c>
      <c r="AL1146" s="128">
        <v>72</v>
      </c>
      <c r="AM1146" s="128">
        <v>107</v>
      </c>
      <c r="AN1146" s="442" t="str">
        <f>CHOOSE(MATCH(AM:AM,{0,1,100,800000000}),"VACIO","100 y -","100 y +","")</f>
        <v>100 y +</v>
      </c>
      <c r="AO1146" s="128">
        <v>36</v>
      </c>
      <c r="AP1146" s="128">
        <v>195</v>
      </c>
      <c r="AQ1146" s="128"/>
      <c r="AR1146" s="442" t="str">
        <f>CHOOSE(MATCH(AQ:AQ,{0,1,7,8,9,12,30}),"VACIO","7 y -","7-8","8-9","9-12","12 y +","")</f>
        <v>VACIO</v>
      </c>
      <c r="AS1146" s="128"/>
      <c r="AT1146" s="442" t="str">
        <f>CHOOSE(MATCH(AS:AS,{0,0.1,30,80000000}),"VACIO","30 y -","30 y +")</f>
        <v>VACIO</v>
      </c>
      <c r="AU1146" s="128">
        <v>8.4</v>
      </c>
      <c r="AV1146" s="128"/>
      <c r="AW1146" s="442" t="str">
        <f>CHOOSE(MATCH(AV:AV,{0,0.1,30,80000000}),"VACIO","30 y -","30 y +")</f>
        <v>VACIO</v>
      </c>
      <c r="AX1146" s="128">
        <v>8.6</v>
      </c>
      <c r="AY1146" s="442" t="str">
        <f ca="1">CHOOSE(MATCH(AX:AX,{0,1,15,30,45,60,80000000}),"VACIO","15 y -","15-29","30-44","45-59","60 y +","")</f>
        <v>15 y -</v>
      </c>
      <c r="AZ1146" s="128"/>
      <c r="BA1146" s="128"/>
      <c r="BB1146" s="441" t="str">
        <f ca="1" t="shared" si="113"/>
        <v>No Vigente</v>
      </c>
      <c r="BC1146" s="128"/>
      <c r="BD1146" s="483">
        <v>43678</v>
      </c>
      <c r="BE1146" s="483">
        <v>44075</v>
      </c>
      <c r="BF1146" s="519" t="str">
        <f ca="1" t="shared" si="115"/>
        <v>activo</v>
      </c>
    </row>
    <row r="1147" spans="1:58">
      <c r="A1147" s="434" t="s">
        <v>2839</v>
      </c>
      <c r="B1147" s="434" t="s">
        <v>2840</v>
      </c>
      <c r="C1147" s="434">
        <v>5371</v>
      </c>
      <c r="D1147" s="482">
        <v>23748</v>
      </c>
      <c r="E1147" s="468">
        <f ca="1" t="shared" si="114"/>
        <v>43990</v>
      </c>
      <c r="F1147" s="440">
        <f ca="1" t="shared" si="112"/>
        <v>20242</v>
      </c>
      <c r="G1147" s="487">
        <f ca="1" t="shared" si="116"/>
        <v>55</v>
      </c>
      <c r="H1147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47" s="493">
        <v>2</v>
      </c>
      <c r="J1147" s="482">
        <v>41320</v>
      </c>
      <c r="K1147" s="434" t="s">
        <v>101</v>
      </c>
      <c r="L1147" s="494" t="s">
        <v>60</v>
      </c>
      <c r="M1147" s="434"/>
      <c r="N1147" s="434"/>
      <c r="O1147" s="434"/>
      <c r="P1147" s="499" t="s">
        <v>63</v>
      </c>
      <c r="Q1147" s="499" t="s">
        <v>63</v>
      </c>
      <c r="R1147" s="434">
        <v>92</v>
      </c>
      <c r="S1147" s="434">
        <v>79</v>
      </c>
      <c r="T1147" s="493" t="s">
        <v>64</v>
      </c>
      <c r="U1147" s="434">
        <v>120</v>
      </c>
      <c r="V1147" s="442" t="str">
        <f>CHOOSE(MATCH(U:U,{0,1,140,150,160,800000000}),"VACIO","140 y -","140-150","150-160","&gt;160","")</f>
        <v>140 y -</v>
      </c>
      <c r="W1147" s="434">
        <v>85</v>
      </c>
      <c r="X1147" s="442" t="str">
        <f>CHOOSE(MATCH(W:W,{0,1,90,120,800000000}),"VACIO","90 y -","90-120","&gt;120","")</f>
        <v>90 y -</v>
      </c>
      <c r="Y1147" s="434" t="s">
        <v>63</v>
      </c>
      <c r="Z1147" s="434" t="s">
        <v>65</v>
      </c>
      <c r="AA1147" s="434" t="s">
        <v>65</v>
      </c>
      <c r="AB1147" s="434" t="s">
        <v>65</v>
      </c>
      <c r="AC1147" s="434" t="s">
        <v>72</v>
      </c>
      <c r="AD1147" s="434" t="s">
        <v>73</v>
      </c>
      <c r="AE1147" s="514"/>
      <c r="AF1147" s="514"/>
      <c r="AG1147" s="514"/>
      <c r="AH1147" s="514"/>
      <c r="AI1147" s="514"/>
      <c r="AJ1147" s="434">
        <v>103</v>
      </c>
      <c r="AK1147" s="482">
        <v>42955</v>
      </c>
      <c r="AL1147" s="434">
        <v>116</v>
      </c>
      <c r="AM1147" s="434">
        <v>59</v>
      </c>
      <c r="AN1147" s="442" t="str">
        <f>CHOOSE(MATCH(AM:AM,{0,1,100,800000000}),"VACIO","100 y -","100 y +","")</f>
        <v>100 y -</v>
      </c>
      <c r="AO1147" s="434">
        <v>44</v>
      </c>
      <c r="AP1147" s="434">
        <v>66</v>
      </c>
      <c r="AQ1147" s="434"/>
      <c r="AR1147" s="442" t="str">
        <f>CHOOSE(MATCH(AQ:AQ,{0,1,7,8,9,12,30}),"VACIO","7 y -","7-8","8-9","9-12","12 y +","")</f>
        <v>VACIO</v>
      </c>
      <c r="AS1147" s="434"/>
      <c r="AT1147" s="442" t="str">
        <f>CHOOSE(MATCH(AS:AS,{0,0.1,30,80000000}),"VACIO","30 y -","30 y +")</f>
        <v>VACIO</v>
      </c>
      <c r="AU1147" s="434">
        <v>1</v>
      </c>
      <c r="AV1147" s="434"/>
      <c r="AW1147" s="442" t="str">
        <f>CHOOSE(MATCH(AV:AV,{0,0.1,30,80000000}),"VACIO","30 y -","30 y +")</f>
        <v>VACIO</v>
      </c>
      <c r="AX1147" s="434">
        <v>77.1</v>
      </c>
      <c r="AY1147" s="442" t="str">
        <f ca="1">CHOOSE(MATCH(AX:AX,{0,1,15,30,45,60,80000000}),"VACIO","15 y -","15-29","30-44","45-59","60 y +","")</f>
        <v>60 y +</v>
      </c>
      <c r="AZ1147" s="434"/>
      <c r="BA1147" s="434"/>
      <c r="BB1147" s="487" t="str">
        <f ca="1" t="shared" si="113"/>
        <v>No Vigente</v>
      </c>
      <c r="BC1147" s="434"/>
      <c r="BD1147" s="482">
        <v>43067</v>
      </c>
      <c r="BE1147" s="482">
        <v>43159</v>
      </c>
      <c r="BF1147" s="519" t="str">
        <f ca="1" t="shared" si="115"/>
        <v>pasivo</v>
      </c>
    </row>
    <row r="1148" spans="1:58">
      <c r="A1148" s="434" t="s">
        <v>2841</v>
      </c>
      <c r="B1148" s="484" t="s">
        <v>2842</v>
      </c>
      <c r="C1148" s="484">
        <v>992</v>
      </c>
      <c r="D1148" s="485">
        <v>31146</v>
      </c>
      <c r="E1148" s="468">
        <f ca="1" t="shared" si="114"/>
        <v>43990</v>
      </c>
      <c r="F1148" s="440">
        <f ca="1" t="shared" si="112"/>
        <v>12844</v>
      </c>
      <c r="G1148" s="489">
        <f ca="1" t="shared" si="116"/>
        <v>35</v>
      </c>
      <c r="H1148" s="490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148" s="496">
        <v>2</v>
      </c>
      <c r="J1148" s="485">
        <v>43228</v>
      </c>
      <c r="K1148" s="484" t="s">
        <v>101</v>
      </c>
      <c r="L1148" s="497" t="s">
        <v>60</v>
      </c>
      <c r="M1148" s="484"/>
      <c r="N1148" s="484" t="s">
        <v>62</v>
      </c>
      <c r="O1148" s="484" t="s">
        <v>62</v>
      </c>
      <c r="P1148" s="501" t="s">
        <v>63</v>
      </c>
      <c r="Q1148" s="501" t="s">
        <v>63</v>
      </c>
      <c r="R1148" s="484">
        <v>128.5</v>
      </c>
      <c r="S1148" s="484">
        <v>128.5</v>
      </c>
      <c r="T1148" s="496" t="s">
        <v>64</v>
      </c>
      <c r="U1148" s="484">
        <v>140</v>
      </c>
      <c r="V1148" s="442" t="str">
        <f>CHOOSE(MATCH(U:U,{0,1,140,150,160,800000000}),"VACIO","140 y -","140-150","150-160","&gt;160","")</f>
        <v>140-150</v>
      </c>
      <c r="W1148" s="484">
        <v>86</v>
      </c>
      <c r="X1148" s="442" t="str">
        <f>CHOOSE(MATCH(W:W,{0,1,90,120,800000000}),"VACIO","90 y -","90-120","&gt;120","")</f>
        <v>90 y -</v>
      </c>
      <c r="Y1148" s="484" t="s">
        <v>63</v>
      </c>
      <c r="Z1148" s="484" t="s">
        <v>65</v>
      </c>
      <c r="AA1148" s="484" t="s">
        <v>63</v>
      </c>
      <c r="AB1148" s="484" t="s">
        <v>65</v>
      </c>
      <c r="AC1148" s="484" t="s">
        <v>66</v>
      </c>
      <c r="AD1148" s="484" t="s">
        <v>74</v>
      </c>
      <c r="AE1148" s="507"/>
      <c r="AF1148" s="507"/>
      <c r="AG1148" s="507"/>
      <c r="AH1148" s="507"/>
      <c r="AI1148" s="507"/>
      <c r="AJ1148" s="484">
        <v>92</v>
      </c>
      <c r="AK1148" s="485">
        <v>43228</v>
      </c>
      <c r="AL1148" s="484">
        <v>120</v>
      </c>
      <c r="AM1148" s="484">
        <v>63</v>
      </c>
      <c r="AN1148" s="442" t="str">
        <f>CHOOSE(MATCH(AM:AM,{0,1,100,800000000}),"VACIO","100 y -","100 y +","")</f>
        <v>100 y -</v>
      </c>
      <c r="AO1148" s="484">
        <v>32</v>
      </c>
      <c r="AP1148" s="484">
        <v>139</v>
      </c>
      <c r="AQ1148" s="484"/>
      <c r="AR1148" s="442" t="str">
        <f>CHOOSE(MATCH(AQ:AQ,{0,1,7,8,9,12,30}),"VACIO","7 y -","7-8","8-9","9-12","12 y +","")</f>
        <v>VACIO</v>
      </c>
      <c r="AS1148" s="484"/>
      <c r="AT1148" s="442" t="str">
        <f>CHOOSE(MATCH(AS:AS,{0,0.1,30,80000000}),"VACIO","30 y -","30 y +")</f>
        <v>VACIO</v>
      </c>
      <c r="AU1148" s="484"/>
      <c r="AV1148" s="484"/>
      <c r="AW1148" s="442" t="str">
        <f>CHOOSE(MATCH(AV:AV,{0,0.1,30,80000000}),"VACIO","30 y -","30 y +")</f>
        <v>VACIO</v>
      </c>
      <c r="AX1148" s="484">
        <v>123.9</v>
      </c>
      <c r="AY1148" s="442" t="str">
        <f ca="1">CHOOSE(MATCH(AX:AX,{0,1,15,30,45,60,80000000}),"VACIO","15 y -","15-29","30-44","45-59","60 y +","")</f>
        <v>60 y +</v>
      </c>
      <c r="AZ1148" s="484" t="s">
        <v>76</v>
      </c>
      <c r="BA1148" s="484"/>
      <c r="BB1148" s="489" t="str">
        <f ca="1" t="shared" si="113"/>
        <v>No Vigente</v>
      </c>
      <c r="BC1148" s="484"/>
      <c r="BD1148" s="485">
        <v>43228</v>
      </c>
      <c r="BE1148" s="485">
        <v>43435</v>
      </c>
      <c r="BF1148" s="519" t="str">
        <f ca="1" t="shared" si="115"/>
        <v>pasivo</v>
      </c>
    </row>
    <row r="1149" spans="1:58">
      <c r="A1149" s="434" t="s">
        <v>2843</v>
      </c>
      <c r="B1149" s="128" t="s">
        <v>2844</v>
      </c>
      <c r="C1149" s="128">
        <v>3996</v>
      </c>
      <c r="D1149" s="483">
        <v>16826</v>
      </c>
      <c r="E1149" s="439">
        <f ca="1" t="shared" si="114"/>
        <v>43990</v>
      </c>
      <c r="F1149" s="440">
        <f ca="1" t="shared" si="112"/>
        <v>27164</v>
      </c>
      <c r="G1149" s="441">
        <f ca="1" t="shared" si="116"/>
        <v>74</v>
      </c>
      <c r="H1149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149" s="443">
        <v>2</v>
      </c>
      <c r="J1149" s="483">
        <v>41697</v>
      </c>
      <c r="K1149" s="128" t="s">
        <v>101</v>
      </c>
      <c r="L1149" s="495" t="s">
        <v>60</v>
      </c>
      <c r="M1149" s="128" t="s">
        <v>2329</v>
      </c>
      <c r="N1149" s="128" t="s">
        <v>62</v>
      </c>
      <c r="O1149" s="128" t="s">
        <v>62</v>
      </c>
      <c r="P1149" s="500" t="s">
        <v>63</v>
      </c>
      <c r="Q1149" s="500" t="s">
        <v>63</v>
      </c>
      <c r="R1149" s="128">
        <v>66.5</v>
      </c>
      <c r="S1149" s="128">
        <v>63.5</v>
      </c>
      <c r="T1149" s="443" t="s">
        <v>85</v>
      </c>
      <c r="U1149" s="128">
        <v>134</v>
      </c>
      <c r="V1149" s="442" t="str">
        <f>CHOOSE(MATCH(U:U,{0,1,140,150,160,800000000}),"VACIO","140 y -","140-150","150-160","&gt;160","")</f>
        <v>140 y -</v>
      </c>
      <c r="W1149" s="128">
        <v>78</v>
      </c>
      <c r="X1149" s="442" t="str">
        <f>CHOOSE(MATCH(W:W,{0,1,90,120,800000000}),"VACIO","90 y -","90-120","&gt;120","")</f>
        <v>90 y -</v>
      </c>
      <c r="Y1149" s="128" t="s">
        <v>63</v>
      </c>
      <c r="Z1149" s="128" t="s">
        <v>65</v>
      </c>
      <c r="AA1149" s="128" t="s">
        <v>63</v>
      </c>
      <c r="AB1149" s="128" t="s">
        <v>63</v>
      </c>
      <c r="AC1149" s="128" t="s">
        <v>72</v>
      </c>
      <c r="AD1149" s="128" t="s">
        <v>67</v>
      </c>
      <c r="AE1149" s="513"/>
      <c r="AF1149" s="513"/>
      <c r="AG1149" s="513"/>
      <c r="AH1149" s="506" t="s">
        <v>2266</v>
      </c>
      <c r="AI1149" s="505">
        <v>43808</v>
      </c>
      <c r="AJ1149" s="128">
        <v>88</v>
      </c>
      <c r="AK1149" s="483">
        <v>43682</v>
      </c>
      <c r="AL1149" s="128">
        <v>175</v>
      </c>
      <c r="AM1149" s="128">
        <v>81</v>
      </c>
      <c r="AN1149" s="442" t="str">
        <f>CHOOSE(MATCH(AM:AM,{0,1,100,800000000}),"VACIO","100 y -","100 y +","")</f>
        <v>100 y -</v>
      </c>
      <c r="AO1149" s="128">
        <v>38</v>
      </c>
      <c r="AP1149" s="128">
        <v>303</v>
      </c>
      <c r="AQ1149" s="128"/>
      <c r="AR1149" s="442" t="str">
        <f>CHOOSE(MATCH(AQ:AQ,{0,1,7,8,9,12,30}),"VACIO","7 y -","7-8","8-9","9-12","12 y +","")</f>
        <v>VACIO</v>
      </c>
      <c r="AS1149" s="128">
        <v>14</v>
      </c>
      <c r="AT1149" s="442" t="str">
        <f>CHOOSE(MATCH(AS:AS,{0,0.1,30,80000000}),"VACIO","30 y -","30 y +")</f>
        <v>30 y -</v>
      </c>
      <c r="AU1149" s="128">
        <v>0.9</v>
      </c>
      <c r="AV1149" s="128"/>
      <c r="AW1149" s="442" t="str">
        <f>CHOOSE(MATCH(AV:AV,{0,0.1,30,80000000}),"VACIO","30 y -","30 y +")</f>
        <v>VACIO</v>
      </c>
      <c r="AX1149" s="128">
        <v>84</v>
      </c>
      <c r="AY1149" s="442" t="str">
        <f ca="1">CHOOSE(MATCH(AX:AX,{0,1,15,30,45,60,80000000}),"VACIO","15 y -","15-29","30-44","45-59","60 y +","")</f>
        <v>60 y +</v>
      </c>
      <c r="AZ1149" s="128"/>
      <c r="BA1149" s="128"/>
      <c r="BB1149" s="441" t="str">
        <f ca="1" t="shared" si="113"/>
        <v>No Vigente</v>
      </c>
      <c r="BC1149" s="128"/>
      <c r="BD1149" s="483">
        <v>43364</v>
      </c>
      <c r="BE1149" s="483">
        <v>44044</v>
      </c>
      <c r="BF1149" s="519" t="str">
        <f ca="1" t="shared" si="115"/>
        <v>activo</v>
      </c>
    </row>
    <row r="1150" spans="1:58">
      <c r="A1150" s="434" t="s">
        <v>2845</v>
      </c>
      <c r="B1150" s="128" t="s">
        <v>2846</v>
      </c>
      <c r="C1150" s="128">
        <v>2044</v>
      </c>
      <c r="D1150" s="483">
        <v>16960</v>
      </c>
      <c r="E1150" s="439">
        <f ca="1" t="shared" si="114"/>
        <v>43990</v>
      </c>
      <c r="F1150" s="440">
        <f ca="1" t="shared" si="112"/>
        <v>27030</v>
      </c>
      <c r="G1150" s="491">
        <f ca="1" t="shared" si="116"/>
        <v>74</v>
      </c>
      <c r="H1150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50" s="498">
        <v>2</v>
      </c>
      <c r="J1150" s="483">
        <v>37427</v>
      </c>
      <c r="K1150" s="128" t="s">
        <v>59</v>
      </c>
      <c r="L1150" s="495" t="s">
        <v>60</v>
      </c>
      <c r="M1150" s="128" t="s">
        <v>2467</v>
      </c>
      <c r="N1150" s="128"/>
      <c r="O1150" s="128"/>
      <c r="P1150" s="500" t="s">
        <v>63</v>
      </c>
      <c r="Q1150" s="500" t="s">
        <v>63</v>
      </c>
      <c r="R1150" s="128">
        <v>96</v>
      </c>
      <c r="S1150" s="128">
        <v>110</v>
      </c>
      <c r="T1150" s="498" t="s">
        <v>64</v>
      </c>
      <c r="U1150" s="128">
        <v>148</v>
      </c>
      <c r="V1150" s="442" t="str">
        <f>CHOOSE(MATCH(U:U,{0,1,140,150,160,800000000}),"VACIO","140 y -","140-150","150-160","&gt;160","")</f>
        <v>140-150</v>
      </c>
      <c r="W1150" s="128">
        <v>90</v>
      </c>
      <c r="X1150" s="442" t="str">
        <f>CHOOSE(MATCH(W:W,{0,1,90,120,800000000}),"VACIO","90 y -","90-120","&gt;120","")</f>
        <v>90-120</v>
      </c>
      <c r="Y1150" s="128" t="s">
        <v>63</v>
      </c>
      <c r="Z1150" s="128" t="s">
        <v>65</v>
      </c>
      <c r="AA1150" s="128" t="s">
        <v>65</v>
      </c>
      <c r="AB1150" s="128" t="s">
        <v>65</v>
      </c>
      <c r="AC1150" s="128" t="s">
        <v>72</v>
      </c>
      <c r="AD1150" s="128" t="s">
        <v>73</v>
      </c>
      <c r="AE1150" s="512"/>
      <c r="AF1150" s="512"/>
      <c r="AG1150" s="512"/>
      <c r="AH1150" s="511" t="s">
        <v>2715</v>
      </c>
      <c r="AI1150" s="516">
        <v>43377</v>
      </c>
      <c r="AJ1150" s="128">
        <v>106</v>
      </c>
      <c r="AK1150" s="483">
        <v>43354</v>
      </c>
      <c r="AL1150" s="128">
        <v>150</v>
      </c>
      <c r="AM1150" s="128">
        <v>110</v>
      </c>
      <c r="AN1150" s="442" t="str">
        <f>CHOOSE(MATCH(AM:AM,{0,1,100,800000000}),"VACIO","100 y -","100 y +","")</f>
        <v>100 y +</v>
      </c>
      <c r="AO1150" s="128">
        <v>45</v>
      </c>
      <c r="AP1150" s="128">
        <v>122</v>
      </c>
      <c r="AQ1150" s="128"/>
      <c r="AR1150" s="442" t="str">
        <f>CHOOSE(MATCH(AQ:AQ,{0,1,7,8,9,12,30}),"VACIO","7 y -","7-8","8-9","9-12","12 y +","")</f>
        <v>VACIO</v>
      </c>
      <c r="AS1150" s="128"/>
      <c r="AT1150" s="442" t="str">
        <f>CHOOSE(MATCH(AS:AS,{0,0.1,30,80000000}),"VACIO","30 y -","30 y +")</f>
        <v>VACIO</v>
      </c>
      <c r="AU1150" s="128">
        <v>0.8</v>
      </c>
      <c r="AV1150" s="128"/>
      <c r="AW1150" s="442" t="str">
        <f>CHOOSE(MATCH(AV:AV,{0,0.1,30,80000000}),"VACIO","30 y -","30 y +")</f>
        <v>VACIO</v>
      </c>
      <c r="AX1150" s="128">
        <v>74</v>
      </c>
      <c r="AY1150" s="442" t="str">
        <f ca="1">CHOOSE(MATCH(AX:AX,{0,1,15,30,45,60,80000000}),"VACIO","15 y -","15-29","30-44","45-59","60 y +","")</f>
        <v>60 y +</v>
      </c>
      <c r="AZ1150" s="128"/>
      <c r="BA1150" s="128"/>
      <c r="BB1150" s="491" t="str">
        <f ca="1" t="shared" si="113"/>
        <v>No Vigente</v>
      </c>
      <c r="BC1150" s="128"/>
      <c r="BD1150" s="483">
        <v>43629</v>
      </c>
      <c r="BE1150" s="483">
        <v>43983</v>
      </c>
      <c r="BF1150" s="519" t="str">
        <f ca="1" t="shared" si="115"/>
        <v>activo</v>
      </c>
    </row>
    <row r="1151" spans="1:58">
      <c r="A1151" s="434" t="s">
        <v>2847</v>
      </c>
      <c r="B1151" s="128" t="s">
        <v>2848</v>
      </c>
      <c r="C1151" s="128">
        <v>4648</v>
      </c>
      <c r="D1151" s="483">
        <v>18536</v>
      </c>
      <c r="E1151" s="439">
        <f ca="1" t="shared" si="114"/>
        <v>43990</v>
      </c>
      <c r="F1151" s="440">
        <f ca="1" t="shared" si="112"/>
        <v>25454</v>
      </c>
      <c r="G1151" s="441">
        <f ca="1" t="shared" si="116"/>
        <v>69</v>
      </c>
      <c r="H115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51" s="443">
        <v>2</v>
      </c>
      <c r="J1151" s="483">
        <v>40409</v>
      </c>
      <c r="K1151" s="128" t="s">
        <v>59</v>
      </c>
      <c r="L1151" s="495" t="s">
        <v>60</v>
      </c>
      <c r="M1151" s="128"/>
      <c r="N1151" s="128" t="s">
        <v>62</v>
      </c>
      <c r="O1151" s="128" t="s">
        <v>62</v>
      </c>
      <c r="P1151" s="500" t="s">
        <v>63</v>
      </c>
      <c r="Q1151" s="500" t="s">
        <v>63</v>
      </c>
      <c r="R1151" s="128">
        <v>85</v>
      </c>
      <c r="S1151" s="128">
        <v>80</v>
      </c>
      <c r="T1151" s="443" t="s">
        <v>85</v>
      </c>
      <c r="U1151" s="128">
        <v>120</v>
      </c>
      <c r="V1151" s="442" t="str">
        <f>CHOOSE(MATCH(U:U,{0,1,140,150,160,800000000}),"VACIO","140 y -","140-150","150-160","&gt;160","")</f>
        <v>140 y -</v>
      </c>
      <c r="W1151" s="128">
        <v>70</v>
      </c>
      <c r="X1151" s="442" t="str">
        <f>CHOOSE(MATCH(W:W,{0,1,90,120,800000000}),"VACIO","90 y -","90-120","&gt;120","")</f>
        <v>90 y -</v>
      </c>
      <c r="Y1151" s="128" t="s">
        <v>63</v>
      </c>
      <c r="Z1151" s="128" t="s">
        <v>63</v>
      </c>
      <c r="AA1151" s="128" t="s">
        <v>63</v>
      </c>
      <c r="AB1151" s="128" t="s">
        <v>65</v>
      </c>
      <c r="AC1151" s="128" t="s">
        <v>72</v>
      </c>
      <c r="AD1151" s="128" t="s">
        <v>67</v>
      </c>
      <c r="AE1151" s="513"/>
      <c r="AF1151" s="513"/>
      <c r="AG1151" s="513"/>
      <c r="AH1151" s="506" t="s">
        <v>2266</v>
      </c>
      <c r="AI1151" s="505">
        <v>43805</v>
      </c>
      <c r="AJ1151" s="128">
        <v>112</v>
      </c>
      <c r="AK1151" s="483">
        <v>43874</v>
      </c>
      <c r="AL1151" s="128">
        <v>113</v>
      </c>
      <c r="AM1151" s="128">
        <v>57.5</v>
      </c>
      <c r="AN1151" s="442" t="str">
        <f>CHOOSE(MATCH(AM:AM,{0,1,100,800000000}),"VACIO","100 y -","100 y +","")</f>
        <v>100 y -</v>
      </c>
      <c r="AO1151" s="128">
        <v>25.3</v>
      </c>
      <c r="AP1151" s="128">
        <v>151</v>
      </c>
      <c r="AQ1151" s="128">
        <v>9.7</v>
      </c>
      <c r="AR1151" s="442" t="str">
        <f>CHOOSE(MATCH(AQ:AQ,{0,1,7,8,9,12,30}),"VACIO","7 y -","7-8","8-9","9-12","12 y +","")</f>
        <v>9-12</v>
      </c>
      <c r="AS1151" s="128">
        <v>9</v>
      </c>
      <c r="AT1151" s="442" t="str">
        <f>CHOOSE(MATCH(AS:AS,{0,0.1,30,80000000}),"VACIO","30 y -","30 y +")</f>
        <v>30 y -</v>
      </c>
      <c r="AU1151" s="128">
        <v>0.7</v>
      </c>
      <c r="AV1151" s="128">
        <v>0.006</v>
      </c>
      <c r="AW1151" s="442" t="str">
        <f>CHOOSE(MATCH(AV:AV,{0,0.1,30,80000000}),"VACIO","30 y -","30 y +")</f>
        <v>VACIO</v>
      </c>
      <c r="AX1151" s="128">
        <v>89</v>
      </c>
      <c r="AY1151" s="442" t="str">
        <f ca="1">CHOOSE(MATCH(AX:AX,{0,1,15,30,45,60,80000000}),"VACIO","15 y -","15-29","30-44","45-59","60 y +","")</f>
        <v>60 y +</v>
      </c>
      <c r="AZ1151" s="128" t="s">
        <v>76</v>
      </c>
      <c r="BA1151" s="128"/>
      <c r="BB1151" s="441" t="str">
        <f ca="1" t="shared" si="113"/>
        <v>No Vigente</v>
      </c>
      <c r="BC1151" s="128"/>
      <c r="BD1151" s="483">
        <v>43874</v>
      </c>
      <c r="BE1151" s="483">
        <v>43922</v>
      </c>
      <c r="BF1151" s="519" t="str">
        <f ca="1" t="shared" si="115"/>
        <v>activo</v>
      </c>
    </row>
    <row r="1152" spans="1:58">
      <c r="A1152" s="434" t="s">
        <v>2849</v>
      </c>
      <c r="B1152" s="484" t="s">
        <v>2850</v>
      </c>
      <c r="C1152" s="484">
        <v>5561</v>
      </c>
      <c r="D1152" s="485">
        <v>22562</v>
      </c>
      <c r="E1152" s="468">
        <f ca="1" t="shared" si="114"/>
        <v>43990</v>
      </c>
      <c r="F1152" s="440">
        <f ca="1" t="shared" si="112"/>
        <v>21428</v>
      </c>
      <c r="G1152" s="489">
        <f ca="1" t="shared" si="116"/>
        <v>58</v>
      </c>
      <c r="H1152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52" s="496">
        <v>2</v>
      </c>
      <c r="J1152" s="485">
        <v>40589</v>
      </c>
      <c r="K1152" s="484" t="s">
        <v>59</v>
      </c>
      <c r="L1152" s="497" t="s">
        <v>102</v>
      </c>
      <c r="M1152" s="484"/>
      <c r="N1152" s="484" t="s">
        <v>62</v>
      </c>
      <c r="O1152" s="484" t="s">
        <v>62</v>
      </c>
      <c r="P1152" s="501" t="s">
        <v>63</v>
      </c>
      <c r="Q1152" s="501" t="s">
        <v>63</v>
      </c>
      <c r="R1152" s="484">
        <v>99.5</v>
      </c>
      <c r="S1152" s="484">
        <v>92.5</v>
      </c>
      <c r="T1152" s="496" t="s">
        <v>64</v>
      </c>
      <c r="U1152" s="484">
        <v>170</v>
      </c>
      <c r="V1152" s="442" t="str">
        <f>CHOOSE(MATCH(U:U,{0;1;140;150;160;800000000}),"VACIO","140 y -","140-150","150-160","&gt;160","")</f>
        <v>&gt;160</v>
      </c>
      <c r="W1152" s="484">
        <v>98</v>
      </c>
      <c r="X1152" s="442" t="str">
        <f>CHOOSE(MATCH(W:W,{0,1,90,120,800000000}),"VACIO","90 y -","90-120","&gt;120","")</f>
        <v>90-120</v>
      </c>
      <c r="Y1152" s="484" t="s">
        <v>63</v>
      </c>
      <c r="Z1152" s="484" t="s">
        <v>65</v>
      </c>
      <c r="AA1152" s="484" t="s">
        <v>65</v>
      </c>
      <c r="AB1152" s="484" t="s">
        <v>63</v>
      </c>
      <c r="AC1152" s="484" t="s">
        <v>66</v>
      </c>
      <c r="AD1152" s="484" t="s">
        <v>73</v>
      </c>
      <c r="AE1152" s="508">
        <v>43066</v>
      </c>
      <c r="AF1152" s="509" t="s">
        <v>74</v>
      </c>
      <c r="AG1152" s="509"/>
      <c r="AH1152" s="507"/>
      <c r="AI1152" s="507"/>
      <c r="AJ1152" s="484">
        <v>140</v>
      </c>
      <c r="AK1152" s="485">
        <v>43165</v>
      </c>
      <c r="AL1152" s="484"/>
      <c r="AM1152" s="484">
        <v>59</v>
      </c>
      <c r="AN1152" s="442" t="str">
        <f>CHOOSE(MATCH(AM:AM,{0,1,100,800000000}),"VACIO","100 y -","100 y +","")</f>
        <v>100 y -</v>
      </c>
      <c r="AO1152" s="484">
        <v>59</v>
      </c>
      <c r="AP1152" s="484">
        <v>48</v>
      </c>
      <c r="AQ1152" s="484">
        <v>6.6</v>
      </c>
      <c r="AR1152" s="442" t="str">
        <f>CHOOSE(MATCH(AQ:AQ,{0,1,7,8,9,12,30}),"VACIO","7 y -","7-8","8-9","9-12","12 y +","")</f>
        <v>7 y -</v>
      </c>
      <c r="AS1152" s="484">
        <v>500</v>
      </c>
      <c r="AT1152" s="442" t="str">
        <f>CHOOSE(MATCH(AS:AS,{0,0.1,30,80000000}),"VACIO","30 y -","30 y +")</f>
        <v>30 y +</v>
      </c>
      <c r="AU1152" s="484">
        <v>0.7</v>
      </c>
      <c r="AV1152" s="484"/>
      <c r="AW1152" s="442" t="str">
        <f>CHOOSE(MATCH(AV:AV,{0,0.1,30,80000000}),"VACIO","30 y -","30 y +")</f>
        <v>VACIO</v>
      </c>
      <c r="AX1152" s="484">
        <v>96</v>
      </c>
      <c r="AY1152" s="442" t="str">
        <f ca="1">CHOOSE(MATCH(AX:AX,{0,1,15,30,45,60,80000000}),"VACIO","15 y -","15-29","30-44","45-59","60 y +","")</f>
        <v>60 y +</v>
      </c>
      <c r="AZ1152" s="484" t="s">
        <v>76</v>
      </c>
      <c r="BA1152" s="485">
        <v>43074</v>
      </c>
      <c r="BB1152" s="489" t="str">
        <f ca="1" t="shared" si="113"/>
        <v>No Vigente</v>
      </c>
      <c r="BC1152" s="484" t="s">
        <v>77</v>
      </c>
      <c r="BD1152" s="485">
        <v>43182</v>
      </c>
      <c r="BE1152" s="485">
        <v>43405</v>
      </c>
      <c r="BF1152" s="519" t="str">
        <f ca="1" t="shared" si="115"/>
        <v>pasivo</v>
      </c>
    </row>
    <row r="1153" spans="1:58">
      <c r="A1153" s="434" t="s">
        <v>2851</v>
      </c>
      <c r="B1153" s="128" t="s">
        <v>2852</v>
      </c>
      <c r="C1153" s="128">
        <v>1052</v>
      </c>
      <c r="D1153" s="483">
        <v>12060</v>
      </c>
      <c r="E1153" s="439">
        <f ca="1" t="shared" si="114"/>
        <v>43990</v>
      </c>
      <c r="F1153" s="440">
        <f ca="1" t="shared" si="112"/>
        <v>31930</v>
      </c>
      <c r="G1153" s="441">
        <f ca="1" t="shared" si="116"/>
        <v>87</v>
      </c>
      <c r="H115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53" s="443">
        <v>2</v>
      </c>
      <c r="J1153" s="483">
        <v>38019</v>
      </c>
      <c r="K1153" s="128" t="s">
        <v>101</v>
      </c>
      <c r="L1153" s="495" t="s">
        <v>102</v>
      </c>
      <c r="M1153" s="128" t="s">
        <v>174</v>
      </c>
      <c r="N1153" s="128" t="s">
        <v>62</v>
      </c>
      <c r="O1153" s="128" t="s">
        <v>62</v>
      </c>
      <c r="P1153" s="500" t="s">
        <v>63</v>
      </c>
      <c r="Q1153" s="500" t="s">
        <v>65</v>
      </c>
      <c r="R1153" s="128">
        <v>76</v>
      </c>
      <c r="S1153" s="128">
        <v>70.5</v>
      </c>
      <c r="T1153" s="443" t="s">
        <v>85</v>
      </c>
      <c r="U1153" s="128">
        <v>148</v>
      </c>
      <c r="V1153" s="442" t="str">
        <f>CHOOSE(MATCH(U:U,{0,1,140,150,160,800000000}),"VACIO","140 y -","140-150","150-160","&gt;160","")</f>
        <v>140-150</v>
      </c>
      <c r="W1153" s="128">
        <v>82</v>
      </c>
      <c r="X1153" s="442" t="str">
        <f>CHOOSE(MATCH(W:W,{0,1,90,120,800000000}),"VACIO","90 y -","90-120","&gt;120","")</f>
        <v>90 y -</v>
      </c>
      <c r="Y1153" s="128" t="s">
        <v>63</v>
      </c>
      <c r="Z1153" s="128" t="s">
        <v>65</v>
      </c>
      <c r="AA1153" s="128" t="s">
        <v>65</v>
      </c>
      <c r="AB1153" s="128" t="s">
        <v>65</v>
      </c>
      <c r="AC1153" s="128" t="s">
        <v>72</v>
      </c>
      <c r="AD1153" s="128" t="s">
        <v>73</v>
      </c>
      <c r="AE1153" s="505">
        <v>43320</v>
      </c>
      <c r="AF1153" s="506" t="s">
        <v>74</v>
      </c>
      <c r="AG1153" s="506"/>
      <c r="AH1153" s="506" t="s">
        <v>2322</v>
      </c>
      <c r="AI1153" s="505">
        <v>42086</v>
      </c>
      <c r="AJ1153" s="128">
        <v>123</v>
      </c>
      <c r="AK1153" s="483">
        <v>42808</v>
      </c>
      <c r="AL1153" s="128">
        <v>174</v>
      </c>
      <c r="AM1153" s="128">
        <v>88</v>
      </c>
      <c r="AN1153" s="442" t="str">
        <f>CHOOSE(MATCH(AM:AM,{0,1,100,800000000}),"VACIO","100 y -","100 y +","")</f>
        <v>100 y -</v>
      </c>
      <c r="AO1153" s="128">
        <v>57</v>
      </c>
      <c r="AP1153" s="128">
        <v>143</v>
      </c>
      <c r="AQ1153" s="128">
        <v>6.7</v>
      </c>
      <c r="AR1153" s="442" t="str">
        <f>CHOOSE(MATCH(AQ:AQ,{0,1,7,8,9,12,30}),"VACIO","7 y -","7-8","8-9","9-12","12 y +","")</f>
        <v>7 y -</v>
      </c>
      <c r="AS1153" s="128">
        <v>351</v>
      </c>
      <c r="AT1153" s="442" t="str">
        <f>CHOOSE(MATCH(AS:AS,{0,0.1,30,80000000}),"VACIO","30 y -","30 y +")</f>
        <v>30 y +</v>
      </c>
      <c r="AU1153" s="128">
        <v>0.9</v>
      </c>
      <c r="AV1153" s="128"/>
      <c r="AW1153" s="442" t="str">
        <f>CHOOSE(MATCH(AV:AV,{0,0.1,30,80000000}),"VACIO","30 y -","30 y +")</f>
        <v>VACIO</v>
      </c>
      <c r="AX1153" s="128"/>
      <c r="AY1153" s="442" t="str">
        <f ca="1">CHOOSE(MATCH(AX:AX,{0,1,15,30,45,60,80000000}),"VACIO","15 y -","15-29","30-44","45-59","60 y +","")</f>
        <v>VACIO</v>
      </c>
      <c r="AZ1153" s="128"/>
      <c r="BA1153" s="483">
        <v>42382</v>
      </c>
      <c r="BB1153" s="441" t="str">
        <f ca="1" t="shared" si="113"/>
        <v>No Vigente</v>
      </c>
      <c r="BC1153" s="128" t="s">
        <v>77</v>
      </c>
      <c r="BD1153" s="483">
        <v>43109</v>
      </c>
      <c r="BE1153" s="483">
        <v>43709</v>
      </c>
      <c r="BF1153" s="519" t="str">
        <f ca="1" t="shared" si="115"/>
        <v>activo</v>
      </c>
    </row>
    <row r="1154" spans="1:58">
      <c r="A1154" s="434" t="s">
        <v>2853</v>
      </c>
      <c r="B1154" s="128" t="s">
        <v>2854</v>
      </c>
      <c r="C1154" s="128">
        <v>6607</v>
      </c>
      <c r="D1154" s="483">
        <v>31238</v>
      </c>
      <c r="E1154" s="467">
        <f ca="1" t="shared" si="114"/>
        <v>43990</v>
      </c>
      <c r="F1154" s="522">
        <f ca="1" t="shared" si="112"/>
        <v>12752</v>
      </c>
      <c r="G1154" s="491">
        <f ca="1" t="shared" si="116"/>
        <v>34</v>
      </c>
      <c r="H1154" s="492" t="str">
        <f ca="1">CHOOSE(MATCH(F:F,{0;7305;9131;10957;12784;14610;16436;18262;20089;21915;23741;25567;27394;29220;41729}),"15-19","20-24","25-29","30-34","35-39","40-44","45-49","50-54","55-59","60-64","65-69","70-74","75-79","80 y +","")</f>
        <v>30-34</v>
      </c>
      <c r="I1154" s="498">
        <v>2</v>
      </c>
      <c r="J1154" s="483">
        <v>42279</v>
      </c>
      <c r="K1154" s="128" t="s">
        <v>59</v>
      </c>
      <c r="L1154" s="495" t="s">
        <v>60</v>
      </c>
      <c r="M1154" s="128" t="s">
        <v>1853</v>
      </c>
      <c r="N1154" s="128" t="s">
        <v>62</v>
      </c>
      <c r="O1154" s="128"/>
      <c r="P1154" s="500" t="s">
        <v>63</v>
      </c>
      <c r="Q1154" s="500" t="s">
        <v>63</v>
      </c>
      <c r="R1154" s="128">
        <v>90</v>
      </c>
      <c r="S1154" s="128">
        <v>78</v>
      </c>
      <c r="T1154" s="498" t="s">
        <v>85</v>
      </c>
      <c r="U1154" s="128">
        <v>110</v>
      </c>
      <c r="V1154" s="442" t="str">
        <f>CHOOSE(MATCH(U:U,{0,1,140,150,160,800000000}),"VACIO","140 y -","140-150","150-160","&gt;160","")</f>
        <v>140 y -</v>
      </c>
      <c r="W1154" s="128">
        <v>70</v>
      </c>
      <c r="X1154" s="442" t="str">
        <f>CHOOSE(MATCH(W:W,{0,1,90,120,800000000}),"VACIO","90 y -","90-120","&gt;120","")</f>
        <v>90 y -</v>
      </c>
      <c r="Y1154" s="128" t="s">
        <v>63</v>
      </c>
      <c r="Z1154" s="128" t="s">
        <v>65</v>
      </c>
      <c r="AA1154" s="128" t="s">
        <v>63</v>
      </c>
      <c r="AB1154" s="128" t="s">
        <v>65</v>
      </c>
      <c r="AC1154" s="128" t="s">
        <v>72</v>
      </c>
      <c r="AD1154" s="128" t="s">
        <v>74</v>
      </c>
      <c r="AE1154" s="512"/>
      <c r="AF1154" s="512"/>
      <c r="AG1154" s="512"/>
      <c r="AH1154" s="512"/>
      <c r="AI1154" s="512"/>
      <c r="AJ1154" s="128">
        <v>81</v>
      </c>
      <c r="AK1154" s="483">
        <v>43090</v>
      </c>
      <c r="AL1154" s="128">
        <v>134</v>
      </c>
      <c r="AM1154" s="128">
        <v>70</v>
      </c>
      <c r="AN1154" s="442" t="str">
        <f>CHOOSE(MATCH(AM:AM,{0,1,100,800000000}),"VACIO","100 y -","100 y +","")</f>
        <v>100 y -</v>
      </c>
      <c r="AO1154" s="128">
        <v>43</v>
      </c>
      <c r="AP1154" s="128">
        <v>105</v>
      </c>
      <c r="AQ1154" s="128">
        <v>5.4</v>
      </c>
      <c r="AR1154" s="442" t="str">
        <f>CHOOSE(MATCH(AQ:AQ,{0,1,7,8,9,12,30}),"VACIO","7 y -","7-8","8-9","9-12","12 y +","")</f>
        <v>7 y -</v>
      </c>
      <c r="AS1154" s="128">
        <v>15.7</v>
      </c>
      <c r="AT1154" s="442" t="str">
        <f>CHOOSE(MATCH(AS:AS,{0;0.1;30;80000000}),"VACIO","30 y -","30 y +")</f>
        <v>30 y -</v>
      </c>
      <c r="AU1154" s="128">
        <v>0.7</v>
      </c>
      <c r="AV1154" s="128"/>
      <c r="AW1154" s="442" t="str">
        <f>CHOOSE(MATCH(AV:AV,{0;0.1;30;80000000}),"VACIO","30 y -","30 y +")</f>
        <v>VACIO</v>
      </c>
      <c r="AX1154" s="128">
        <v>114</v>
      </c>
      <c r="AY1154" s="442" t="str">
        <f ca="1">CHOOSE(MATCH(AX:AX,{0,1,15,30,45,60,80000000}),"VACIO","15 y -","15-29","30-44","45-59","60 y +","")</f>
        <v>60 y +</v>
      </c>
      <c r="AZ1154" s="128" t="s">
        <v>76</v>
      </c>
      <c r="BA1154" s="128"/>
      <c r="BB1154" s="491" t="str">
        <f ca="1" t="shared" si="113"/>
        <v>No Vigente</v>
      </c>
      <c r="BC1154" s="128"/>
      <c r="BD1154" s="483">
        <v>43180</v>
      </c>
      <c r="BE1154" s="483">
        <v>43891</v>
      </c>
      <c r="BF1154" s="519" t="str">
        <f ca="1" t="shared" si="115"/>
        <v>activo</v>
      </c>
    </row>
    <row r="1155" spans="1:58">
      <c r="A1155" s="434" t="s">
        <v>2855</v>
      </c>
      <c r="B1155" s="128" t="s">
        <v>2856</v>
      </c>
      <c r="C1155" s="128">
        <v>5619</v>
      </c>
      <c r="D1155" s="483">
        <v>20256</v>
      </c>
      <c r="E1155" s="439">
        <f ca="1" t="shared" si="114"/>
        <v>43990</v>
      </c>
      <c r="F1155" s="440">
        <f ca="1" t="shared" si="112"/>
        <v>23734</v>
      </c>
      <c r="G1155" s="441">
        <f ca="1" t="shared" si="116"/>
        <v>64</v>
      </c>
      <c r="H115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55" s="443">
        <v>2</v>
      </c>
      <c r="J1155" s="483">
        <v>41072</v>
      </c>
      <c r="K1155" s="128" t="s">
        <v>59</v>
      </c>
      <c r="L1155" s="495" t="s">
        <v>60</v>
      </c>
      <c r="M1155" s="128" t="s">
        <v>2857</v>
      </c>
      <c r="N1155" s="128" t="s">
        <v>62</v>
      </c>
      <c r="O1155" s="128" t="s">
        <v>62</v>
      </c>
      <c r="P1155" s="500" t="s">
        <v>63</v>
      </c>
      <c r="Q1155" s="500" t="s">
        <v>63</v>
      </c>
      <c r="R1155" s="128">
        <v>66</v>
      </c>
      <c r="S1155" s="128">
        <v>67.5</v>
      </c>
      <c r="T1155" s="443" t="s">
        <v>85</v>
      </c>
      <c r="U1155" s="128">
        <v>120</v>
      </c>
      <c r="V1155" s="442" t="str">
        <f>CHOOSE(MATCH(U:U,{0,1,140,150,160,800000000}),"VACIO","140 y -","140-150","150-160","&gt;160","")</f>
        <v>140 y -</v>
      </c>
      <c r="W1155" s="128">
        <v>80</v>
      </c>
      <c r="X1155" s="442" t="str">
        <f>CHOOSE(MATCH(W:W,{0,1,90,120,800000000}),"VACIO","90 y -","90-120","&gt;120","")</f>
        <v>90 y -</v>
      </c>
      <c r="Y1155" s="128" t="s">
        <v>63</v>
      </c>
      <c r="Z1155" s="128" t="s">
        <v>65</v>
      </c>
      <c r="AA1155" s="128" t="s">
        <v>63</v>
      </c>
      <c r="AB1155" s="128" t="s">
        <v>65</v>
      </c>
      <c r="AC1155" s="128" t="s">
        <v>66</v>
      </c>
      <c r="AD1155" s="128" t="s">
        <v>67</v>
      </c>
      <c r="AE1155" s="513"/>
      <c r="AF1155" s="513"/>
      <c r="AG1155" s="513"/>
      <c r="AH1155" s="513"/>
      <c r="AI1155" s="513"/>
      <c r="AJ1155" s="128">
        <v>98</v>
      </c>
      <c r="AK1155" s="483">
        <v>43627</v>
      </c>
      <c r="AL1155" s="128">
        <v>210</v>
      </c>
      <c r="AM1155" s="128">
        <v>135</v>
      </c>
      <c r="AN1155" s="442" t="str">
        <f>CHOOSE(MATCH(AM:AM,{0,1,100,800000000}),"VACIO","100 y -","100 y +","")</f>
        <v>100 y +</v>
      </c>
      <c r="AO1155" s="128">
        <v>52</v>
      </c>
      <c r="AP1155" s="128">
        <v>114</v>
      </c>
      <c r="AQ1155" s="128"/>
      <c r="AR1155" s="442" t="str">
        <f>CHOOSE(MATCH(AQ:AQ,{0,1,7,8,9,12,30}),"VACIO","7 y -","7-8","8-9","9-12","12 y +","")</f>
        <v>VACIO</v>
      </c>
      <c r="AS1155" s="128">
        <v>27</v>
      </c>
      <c r="AT1155" s="442" t="str">
        <f>CHOOSE(MATCH(AS:AS,{0,0.1,30,80000000}),"VACIO","30 y -","30 y +")</f>
        <v>30 y -</v>
      </c>
      <c r="AU1155" s="128">
        <v>0.6</v>
      </c>
      <c r="AV1155" s="128"/>
      <c r="AW1155" s="442" t="str">
        <f>CHOOSE(MATCH(AV:AV,{0,0.1,30,80000000}),"VACIO","30 y -","30 y +")</f>
        <v>VACIO</v>
      </c>
      <c r="AX1155" s="128">
        <v>96</v>
      </c>
      <c r="AY1155" s="442" t="str">
        <f ca="1">CHOOSE(MATCH(AX:AX,{0,1,15,30,45,60,80000000}),"VACIO","15 y -","15-29","30-44","45-59","60 y +","")</f>
        <v>60 y +</v>
      </c>
      <c r="AZ1155" s="128"/>
      <c r="BA1155" s="128"/>
      <c r="BB1155" s="441" t="str">
        <f ca="1" t="shared" si="113"/>
        <v>No Vigente</v>
      </c>
      <c r="BC1155" s="128"/>
      <c r="BD1155" s="483">
        <v>43735</v>
      </c>
      <c r="BE1155" s="483">
        <v>43922</v>
      </c>
      <c r="BF1155" s="519" t="str">
        <f ca="1" t="shared" si="115"/>
        <v>activo</v>
      </c>
    </row>
    <row r="1156" spans="1:58">
      <c r="A1156" s="434" t="s">
        <v>2858</v>
      </c>
      <c r="B1156" s="484" t="s">
        <v>2859</v>
      </c>
      <c r="C1156" s="484">
        <v>5484</v>
      </c>
      <c r="D1156" s="485">
        <v>16156</v>
      </c>
      <c r="E1156" s="439">
        <f ca="1" t="shared" si="114"/>
        <v>43990</v>
      </c>
      <c r="F1156" s="440">
        <f ca="1" t="shared" si="112"/>
        <v>27834</v>
      </c>
      <c r="G1156" s="489">
        <f ca="1" t="shared" si="116"/>
        <v>76</v>
      </c>
      <c r="H1156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56" s="496">
        <v>2</v>
      </c>
      <c r="J1156" s="485">
        <v>40407</v>
      </c>
      <c r="K1156" s="484" t="s">
        <v>59</v>
      </c>
      <c r="L1156" s="497" t="s">
        <v>102</v>
      </c>
      <c r="M1156" s="484"/>
      <c r="N1156" s="484"/>
      <c r="O1156" s="484"/>
      <c r="P1156" s="501" t="s">
        <v>63</v>
      </c>
      <c r="Q1156" s="501" t="s">
        <v>63</v>
      </c>
      <c r="R1156" s="484">
        <v>103</v>
      </c>
      <c r="S1156" s="484">
        <v>99</v>
      </c>
      <c r="T1156" s="496" t="s">
        <v>64</v>
      </c>
      <c r="U1156" s="484">
        <v>160</v>
      </c>
      <c r="V1156" s="442" t="str">
        <f>CHOOSE(MATCH(U:U,{0,1,140,150,160,800000000}),"VACIO","140 y -","140-150","150-160","&gt;160","")</f>
        <v>&gt;160</v>
      </c>
      <c r="W1156" s="484">
        <v>90</v>
      </c>
      <c r="X1156" s="442" t="str">
        <f>CHOOSE(MATCH(W:W,{0,1,90,120,800000000}),"VACIO","90 y -","90-120","&gt;120","")</f>
        <v>90-120</v>
      </c>
      <c r="Y1156" s="484" t="s">
        <v>63</v>
      </c>
      <c r="Z1156" s="484" t="s">
        <v>63</v>
      </c>
      <c r="AA1156" s="484" t="s">
        <v>63</v>
      </c>
      <c r="AB1156" s="484" t="s">
        <v>63</v>
      </c>
      <c r="AC1156" s="484" t="s">
        <v>72</v>
      </c>
      <c r="AD1156" s="484" t="s">
        <v>73</v>
      </c>
      <c r="AE1156" s="508">
        <v>43140</v>
      </c>
      <c r="AF1156" s="509" t="s">
        <v>73</v>
      </c>
      <c r="AG1156" s="509"/>
      <c r="AH1156" s="507"/>
      <c r="AI1156" s="507"/>
      <c r="AJ1156" s="484">
        <v>108</v>
      </c>
      <c r="AK1156" s="485">
        <v>43140</v>
      </c>
      <c r="AL1156" s="484">
        <v>200</v>
      </c>
      <c r="AM1156" s="484"/>
      <c r="AN1156" s="442" t="str">
        <f>CHOOSE(MATCH(AM:AM,{0;1;100;800000000}),"VACIO","100 y -","100 y +","")</f>
        <v>VACIO</v>
      </c>
      <c r="AO1156" s="484">
        <v>41</v>
      </c>
      <c r="AP1156" s="484">
        <v>416</v>
      </c>
      <c r="AQ1156" s="484">
        <v>7.5</v>
      </c>
      <c r="AR1156" s="442" t="str">
        <f>CHOOSE(MATCH(AQ:AQ,{0;1;7;8;9;12;30}),"VACIO","7 y -","7-8","8-9","9-12","12 y +","")</f>
        <v>7-8</v>
      </c>
      <c r="AS1156" s="484"/>
      <c r="AT1156" s="442" t="str">
        <f>CHOOSE(MATCH(AS:AS,{0,0.1,30,80000000}),"VACIO","30 y -","30 y +")</f>
        <v>VACIO</v>
      </c>
      <c r="AU1156" s="484">
        <v>0.6</v>
      </c>
      <c r="AV1156" s="484"/>
      <c r="AW1156" s="442" t="s">
        <v>121</v>
      </c>
      <c r="AX1156" s="484">
        <v>98</v>
      </c>
      <c r="AY1156" s="442" t="str">
        <f ca="1">CHOOSE(MATCH(AX:AX,{0,1,15,30,45,60,80000000}),"VACIO","15 y -","15-29","30-44","45-59","60 y +","")</f>
        <v>60 y +</v>
      </c>
      <c r="AZ1156" s="484"/>
      <c r="BA1156" s="484"/>
      <c r="BB1156" s="489" t="str">
        <f ca="1" t="shared" si="113"/>
        <v>No Vigente</v>
      </c>
      <c r="BC1156" s="484"/>
      <c r="BD1156" s="485">
        <v>43122</v>
      </c>
      <c r="BE1156" s="485">
        <v>43678</v>
      </c>
      <c r="BF1156" s="519" t="str">
        <f ca="1" t="shared" si="115"/>
        <v>activo</v>
      </c>
    </row>
    <row r="1157" spans="1:58">
      <c r="A1157" s="434" t="s">
        <v>2860</v>
      </c>
      <c r="B1157" s="128" t="s">
        <v>2861</v>
      </c>
      <c r="C1157" s="128">
        <v>1082</v>
      </c>
      <c r="D1157" s="483">
        <v>21429</v>
      </c>
      <c r="E1157" s="439">
        <f ca="1" t="shared" si="114"/>
        <v>43990</v>
      </c>
      <c r="F1157" s="440">
        <f ca="1" t="shared" si="112"/>
        <v>22561</v>
      </c>
      <c r="G1157" s="441">
        <f ca="1" t="shared" si="116"/>
        <v>61</v>
      </c>
      <c r="H115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57" s="443">
        <v>2</v>
      </c>
      <c r="J1157" s="483">
        <v>40675</v>
      </c>
      <c r="K1157" s="128" t="s">
        <v>59</v>
      </c>
      <c r="L1157" s="495" t="s">
        <v>102</v>
      </c>
      <c r="M1157" s="128"/>
      <c r="N1157" s="128" t="s">
        <v>62</v>
      </c>
      <c r="O1157" s="128" t="s">
        <v>62</v>
      </c>
      <c r="P1157" s="500" t="s">
        <v>63</v>
      </c>
      <c r="Q1157" s="500" t="s">
        <v>63</v>
      </c>
      <c r="R1157" s="128">
        <v>66.4</v>
      </c>
      <c r="S1157" s="128">
        <v>60</v>
      </c>
      <c r="T1157" s="443" t="s">
        <v>64</v>
      </c>
      <c r="U1157" s="128">
        <v>136</v>
      </c>
      <c r="V1157" s="442" t="str">
        <f>CHOOSE(MATCH(U:U,{0,1,140,150,160,800000000}),"VACIO","140 y -","140-150","150-160","&gt;160","")</f>
        <v>140 y -</v>
      </c>
      <c r="W1157" s="128">
        <v>82</v>
      </c>
      <c r="X1157" s="442" t="str">
        <f>CHOOSE(MATCH(W:W,{0,1,90,120,800000000}),"VACIO","90 y -","90-120","&gt;120","")</f>
        <v>90 y -</v>
      </c>
      <c r="Y1157" s="128" t="s">
        <v>63</v>
      </c>
      <c r="Z1157" s="128" t="s">
        <v>63</v>
      </c>
      <c r="AA1157" s="128" t="s">
        <v>63</v>
      </c>
      <c r="AB1157" s="128" t="s">
        <v>65</v>
      </c>
      <c r="AC1157" s="128" t="s">
        <v>72</v>
      </c>
      <c r="AD1157" s="128" t="s">
        <v>73</v>
      </c>
      <c r="AE1157" s="515">
        <v>43724</v>
      </c>
      <c r="AF1157" s="506" t="s">
        <v>74</v>
      </c>
      <c r="AG1157" s="506"/>
      <c r="AH1157" s="513"/>
      <c r="AI1157" s="513"/>
      <c r="AJ1157" s="128">
        <v>105</v>
      </c>
      <c r="AK1157" s="483">
        <v>43825</v>
      </c>
      <c r="AL1157" s="128">
        <v>177</v>
      </c>
      <c r="AM1157" s="128">
        <v>100</v>
      </c>
      <c r="AN1157" s="442" t="str">
        <f>CHOOSE(MATCH(AM:AM,{0,1,100,800000000}),"VACIO","100 y -","100 y +","")</f>
        <v>100 y +</v>
      </c>
      <c r="AO1157" s="128">
        <v>53</v>
      </c>
      <c r="AP1157" s="128">
        <v>74</v>
      </c>
      <c r="AQ1157" s="128">
        <v>5.4</v>
      </c>
      <c r="AR1157" s="442" t="str">
        <f>CHOOSE(MATCH(AQ:AQ,{0,1,7,8,9,12,30}),"VACIO","7 y -","7-8","8-9","9-12","12 y +","")</f>
        <v>7 y -</v>
      </c>
      <c r="AS1157" s="128">
        <v>15</v>
      </c>
      <c r="AT1157" s="442" t="str">
        <f>CHOOSE(MATCH(AS:AS,{0,0.1,30,80000000}),"VACIO","30 y -","30 y +")</f>
        <v>30 y -</v>
      </c>
      <c r="AU1157" s="128">
        <v>0.6</v>
      </c>
      <c r="AV1157" s="128"/>
      <c r="AW1157" s="442" t="str">
        <f>CHOOSE(MATCH(AV:AV,{0,0.1,30,80000000}),"VACIO","30 y -","30 y +")</f>
        <v>VACIO</v>
      </c>
      <c r="AX1157" s="128">
        <v>99</v>
      </c>
      <c r="AY1157" s="442" t="str">
        <f ca="1">CHOOSE(MATCH(AX:AX,{0,1,15,30,45,60,80000000}),"VACIO","15 y -","15-29","30-44","45-59","60 y +","")</f>
        <v>60 y +</v>
      </c>
      <c r="AZ1157" s="128" t="s">
        <v>76</v>
      </c>
      <c r="BA1157" s="483">
        <v>42908</v>
      </c>
      <c r="BB1157" s="441" t="str">
        <f ca="1" t="shared" si="113"/>
        <v>No Vigente</v>
      </c>
      <c r="BC1157" s="128" t="s">
        <v>77</v>
      </c>
      <c r="BD1157" s="483">
        <v>43825</v>
      </c>
      <c r="BE1157" s="483">
        <v>43983</v>
      </c>
      <c r="BF1157" s="519" t="str">
        <f ca="1" t="shared" si="115"/>
        <v>activo</v>
      </c>
    </row>
    <row r="1158" spans="1:58">
      <c r="A1158" s="434" t="s">
        <v>2862</v>
      </c>
      <c r="B1158" s="128" t="s">
        <v>2863</v>
      </c>
      <c r="C1158" s="128">
        <v>5415</v>
      </c>
      <c r="D1158" s="483">
        <v>21917</v>
      </c>
      <c r="E1158" s="439">
        <f ca="1" t="shared" si="114"/>
        <v>43990</v>
      </c>
      <c r="F1158" s="440">
        <f ca="1" t="shared" si="112"/>
        <v>22073</v>
      </c>
      <c r="G1158" s="441">
        <f ca="1" t="shared" si="116"/>
        <v>60</v>
      </c>
      <c r="H115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58" s="443">
        <v>2</v>
      </c>
      <c r="J1158" s="483">
        <v>39233</v>
      </c>
      <c r="K1158" s="128" t="s">
        <v>59</v>
      </c>
      <c r="L1158" s="495" t="s">
        <v>1876</v>
      </c>
      <c r="M1158" s="128"/>
      <c r="N1158" s="128" t="s">
        <v>62</v>
      </c>
      <c r="O1158" s="128" t="s">
        <v>62</v>
      </c>
      <c r="P1158" s="500" t="s">
        <v>63</v>
      </c>
      <c r="Q1158" s="500" t="s">
        <v>63</v>
      </c>
      <c r="R1158" s="128">
        <v>70</v>
      </c>
      <c r="S1158" s="128">
        <v>68</v>
      </c>
      <c r="T1158" s="443" t="s">
        <v>64</v>
      </c>
      <c r="U1158" s="128">
        <v>128</v>
      </c>
      <c r="V1158" s="442" t="str">
        <f>CHOOSE(MATCH(U:U,{0,1,140,150,160,800000000}),"VACIO","140 y -","140-150","150-160","&gt;160","")</f>
        <v>140 y -</v>
      </c>
      <c r="W1158" s="128">
        <v>80</v>
      </c>
      <c r="X1158" s="442" t="str">
        <f>CHOOSE(MATCH(W:W,{0,1,90,120,800000000}),"VACIO","90 y -","90-120","&gt;120","")</f>
        <v>90 y -</v>
      </c>
      <c r="Y1158" s="128" t="s">
        <v>63</v>
      </c>
      <c r="Z1158" s="128" t="s">
        <v>65</v>
      </c>
      <c r="AA1158" s="128" t="s">
        <v>63</v>
      </c>
      <c r="AB1158" s="128" t="s">
        <v>63</v>
      </c>
      <c r="AC1158" s="128" t="s">
        <v>72</v>
      </c>
      <c r="AD1158" s="128" t="s">
        <v>67</v>
      </c>
      <c r="AE1158" s="513"/>
      <c r="AF1158" s="513"/>
      <c r="AG1158" s="513"/>
      <c r="AH1158" s="513"/>
      <c r="AI1158" s="513"/>
      <c r="AJ1158" s="128">
        <v>91</v>
      </c>
      <c r="AK1158" s="483">
        <v>43627</v>
      </c>
      <c r="AL1158" s="128">
        <v>198</v>
      </c>
      <c r="AM1158" s="128">
        <v>103.2</v>
      </c>
      <c r="AN1158" s="442" t="str">
        <f>CHOOSE(MATCH(AM:AM,{0,1,100,800000000}),"VACIO","100 y -","100 y +","")</f>
        <v>100 y +</v>
      </c>
      <c r="AO1158" s="128">
        <v>37</v>
      </c>
      <c r="AP1158" s="128">
        <v>259</v>
      </c>
      <c r="AQ1158" s="128"/>
      <c r="AR1158" s="442" t="str">
        <f>CHOOSE(MATCH(AQ:AQ,{0,1,7,8,9,12,30}),"VACIO","7 y -","7-8","8-9","9-12","12 y +","")</f>
        <v>VACIO</v>
      </c>
      <c r="AS1158" s="128">
        <v>6</v>
      </c>
      <c r="AT1158" s="442" t="str">
        <f>CHOOSE(MATCH(AS:AS,{0,0.1,30,80000000}),"VACIO","30 y -","30 y +")</f>
        <v>30 y -</v>
      </c>
      <c r="AU1158" s="128">
        <v>0.8</v>
      </c>
      <c r="AV1158" s="128"/>
      <c r="AW1158" s="442" t="str">
        <f>CHOOSE(MATCH(AV:AV,{0,0.1,30,80000000}),"VACIO","30 y -","30 y +")</f>
        <v>VACIO</v>
      </c>
      <c r="AX1158" s="128">
        <v>63</v>
      </c>
      <c r="AY1158" s="442" t="str">
        <f ca="1">CHOOSE(MATCH(AX:AX,{0,1,15,30,45,60,80000000}),"VACIO","15 y -","15-29","30-44","45-59","60 y +","")</f>
        <v>60 y +</v>
      </c>
      <c r="AZ1158" s="128"/>
      <c r="BA1158" s="128"/>
      <c r="BB1158" s="441" t="str">
        <f ca="1" t="shared" si="113"/>
        <v>No Vigente</v>
      </c>
      <c r="BC1158" s="128"/>
      <c r="BD1158" s="483">
        <v>43822</v>
      </c>
      <c r="BE1158" s="483">
        <v>43983</v>
      </c>
      <c r="BF1158" s="519" t="str">
        <f ca="1" t="shared" si="115"/>
        <v>activo</v>
      </c>
    </row>
    <row r="1159" spans="1:58">
      <c r="A1159" s="434" t="s">
        <v>2864</v>
      </c>
      <c r="B1159" s="128" t="s">
        <v>2865</v>
      </c>
      <c r="C1159" s="128">
        <v>1201</v>
      </c>
      <c r="D1159" s="483">
        <v>22831</v>
      </c>
      <c r="E1159" s="439">
        <f ca="1" t="shared" si="114"/>
        <v>43990</v>
      </c>
      <c r="F1159" s="440">
        <f ca="1" t="shared" si="112"/>
        <v>21159</v>
      </c>
      <c r="G1159" s="441">
        <f ca="1" t="shared" si="116"/>
        <v>57</v>
      </c>
      <c r="H1159" s="44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159" s="443">
        <v>2</v>
      </c>
      <c r="J1159" s="483">
        <v>40315</v>
      </c>
      <c r="K1159" s="128" t="s">
        <v>59</v>
      </c>
      <c r="L1159" s="495" t="s">
        <v>60</v>
      </c>
      <c r="M1159" s="128"/>
      <c r="N1159" s="128" t="s">
        <v>62</v>
      </c>
      <c r="O1159" s="128" t="s">
        <v>62</v>
      </c>
      <c r="P1159" s="500" t="s">
        <v>63</v>
      </c>
      <c r="Q1159" s="500" t="s">
        <v>63</v>
      </c>
      <c r="R1159" s="128">
        <v>107.5</v>
      </c>
      <c r="S1159" s="128">
        <v>94</v>
      </c>
      <c r="T1159" s="443" t="s">
        <v>64</v>
      </c>
      <c r="U1159" s="128">
        <v>125</v>
      </c>
      <c r="V1159" s="442" t="str">
        <f>CHOOSE(MATCH(U:U,{0;1;140;150;160;800000000}),"VACIO","140 y -","140-150","150-160","&gt;160","")</f>
        <v>140 y -</v>
      </c>
      <c r="W1159" s="128">
        <v>68</v>
      </c>
      <c r="X1159" s="442" t="str">
        <f>CHOOSE(MATCH(W:W,{0,1,90,120,800000000}),"VACIO","90 y -","90-120","&gt;120","")</f>
        <v>90 y -</v>
      </c>
      <c r="Y1159" s="128" t="s">
        <v>63</v>
      </c>
      <c r="Z1159" s="128" t="s">
        <v>65</v>
      </c>
      <c r="AA1159" s="128" t="s">
        <v>63</v>
      </c>
      <c r="AB1159" s="128" t="s">
        <v>65</v>
      </c>
      <c r="AC1159" s="128" t="s">
        <v>72</v>
      </c>
      <c r="AD1159" s="128" t="s">
        <v>74</v>
      </c>
      <c r="AE1159" s="513"/>
      <c r="AF1159" s="513"/>
      <c r="AG1159" s="513"/>
      <c r="AH1159" s="513"/>
      <c r="AI1159" s="513"/>
      <c r="AJ1159" s="128">
        <v>95</v>
      </c>
      <c r="AK1159" s="483">
        <v>43779</v>
      </c>
      <c r="AL1159" s="128">
        <v>111</v>
      </c>
      <c r="AM1159" s="128">
        <v>44</v>
      </c>
      <c r="AN1159" s="442" t="str">
        <f>CHOOSE(MATCH(AM:AM,{0,1,100,800000000}),"VACIO","100 y -","100 y +","")</f>
        <v>100 y -</v>
      </c>
      <c r="AO1159" s="128">
        <v>56</v>
      </c>
      <c r="AP1159" s="128">
        <v>52</v>
      </c>
      <c r="AQ1159" s="128">
        <v>5.8</v>
      </c>
      <c r="AR1159" s="442" t="str">
        <f>CHOOSE(MATCH(AQ:AQ,{0,1,7,8,9,12,30}),"VACIO","7 y -","7-8","8-9","9-12","12 y +","")</f>
        <v>7 y -</v>
      </c>
      <c r="AS1159" s="128"/>
      <c r="AT1159" s="442" t="str">
        <f>CHOOSE(MATCH(AS:AS,{0,0.1,30,80000000}),"VACIO","30 y -","30 y +")</f>
        <v>VACIO</v>
      </c>
      <c r="AU1159" s="128">
        <v>1.2</v>
      </c>
      <c r="AV1159" s="128">
        <v>4.4</v>
      </c>
      <c r="AW1159" s="442" t="str">
        <f>CHOOSE(MATCH(AV:AV,{0,0.1,30,80000000}),"VACIO","30 y -","30 y +")</f>
        <v>30 y -</v>
      </c>
      <c r="AX1159" s="128">
        <v>50</v>
      </c>
      <c r="AY1159" s="442" t="str">
        <f ca="1">CHOOSE(MATCH(AX:AX,{0,1,15,30,45,60,80000000}),"VACIO","15 y -","15-29","30-44","45-59","60 y +","")</f>
        <v>45-59</v>
      </c>
      <c r="AZ1159" s="128" t="s">
        <v>76</v>
      </c>
      <c r="BA1159" s="128"/>
      <c r="BB1159" s="441" t="str">
        <f ca="1" t="shared" si="113"/>
        <v>No Vigente</v>
      </c>
      <c r="BC1159" s="128"/>
      <c r="BD1159" s="483">
        <v>43493</v>
      </c>
      <c r="BE1159" s="483">
        <v>43831</v>
      </c>
      <c r="BF1159" s="519" t="str">
        <f ca="1" t="shared" si="115"/>
        <v>activo</v>
      </c>
    </row>
    <row r="1160" spans="1:58">
      <c r="A1160" s="434" t="s">
        <v>2866</v>
      </c>
      <c r="B1160" s="434" t="s">
        <v>2867</v>
      </c>
      <c r="C1160" s="434">
        <v>5353</v>
      </c>
      <c r="D1160" s="482">
        <v>18943</v>
      </c>
      <c r="E1160" s="468">
        <f ca="1" t="shared" si="114"/>
        <v>43990</v>
      </c>
      <c r="F1160" s="440">
        <f ca="1" t="shared" si="112"/>
        <v>25047</v>
      </c>
      <c r="G1160" s="487">
        <f ca="1" t="shared" si="116"/>
        <v>68</v>
      </c>
      <c r="H1160" s="48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160" s="493">
        <v>2</v>
      </c>
      <c r="J1160" s="482">
        <v>40336</v>
      </c>
      <c r="K1160" s="434" t="s">
        <v>59</v>
      </c>
      <c r="L1160" s="494" t="s">
        <v>60</v>
      </c>
      <c r="M1160" s="434"/>
      <c r="N1160" s="434"/>
      <c r="O1160" s="434"/>
      <c r="P1160" s="499" t="s">
        <v>63</v>
      </c>
      <c r="Q1160" s="499" t="s">
        <v>63</v>
      </c>
      <c r="R1160" s="434">
        <v>86.4</v>
      </c>
      <c r="S1160" s="434">
        <v>66.5</v>
      </c>
      <c r="T1160" s="493" t="s">
        <v>85</v>
      </c>
      <c r="U1160" s="434">
        <v>140</v>
      </c>
      <c r="V1160" s="442" t="str">
        <f>CHOOSE(MATCH(U:U,{0,1,140,150,160,800000000}),"VACIO","140 y -","140-150","150-160","&gt;160","")</f>
        <v>140-150</v>
      </c>
      <c r="W1160" s="434">
        <v>80</v>
      </c>
      <c r="X1160" s="442" t="str">
        <f>CHOOSE(MATCH(W:W,{0,1,90,120,800000000}),"VACIO","90 y -","90-120","&gt;120","")</f>
        <v>90 y -</v>
      </c>
      <c r="Y1160" s="434" t="s">
        <v>63</v>
      </c>
      <c r="Z1160" s="434" t="s">
        <v>65</v>
      </c>
      <c r="AA1160" s="434" t="s">
        <v>63</v>
      </c>
      <c r="AB1160" s="434" t="s">
        <v>63</v>
      </c>
      <c r="AC1160" s="434" t="s">
        <v>72</v>
      </c>
      <c r="AD1160" s="434" t="s">
        <v>67</v>
      </c>
      <c r="AE1160" s="514"/>
      <c r="AF1160" s="514"/>
      <c r="AG1160" s="514"/>
      <c r="AH1160" s="514"/>
      <c r="AI1160" s="514">
        <v>2017</v>
      </c>
      <c r="AJ1160" s="434"/>
      <c r="AK1160" s="434">
        <v>2016</v>
      </c>
      <c r="AL1160" s="434"/>
      <c r="AM1160" s="434"/>
      <c r="AN1160" s="442" t="str">
        <f>CHOOSE(MATCH(AM:AM,{0,1,100,800000000}),"VACIO","100 y -","100 y +","")</f>
        <v>VACIO</v>
      </c>
      <c r="AO1160" s="434"/>
      <c r="AP1160" s="434"/>
      <c r="AQ1160" s="434"/>
      <c r="AR1160" s="442" t="str">
        <f>CHOOSE(MATCH(AQ:AQ,{0,1,7,8,9,12,30}),"VACIO","7 y -","7-8","8-9","9-12","12 y +","")</f>
        <v>VACIO</v>
      </c>
      <c r="AS1160" s="434"/>
      <c r="AT1160" s="442" t="str">
        <f>CHOOSE(MATCH(AS:AS,{0,0.1,30,80000000}),"VACIO","30 y -","30 y +")</f>
        <v>VACIO</v>
      </c>
      <c r="AU1160" s="434"/>
      <c r="AV1160" s="434"/>
      <c r="AW1160" s="442" t="str">
        <f>CHOOSE(MATCH(AV:AV,{0,0.1,30,80000000}),"VACIO","30 y -","30 y +")</f>
        <v>VACIO</v>
      </c>
      <c r="AX1160" s="434"/>
      <c r="AY1160" s="442" t="str">
        <f ca="1">CHOOSE(MATCH(AX:AX,{0;1;15;30;45;60;80000000}),"VACIO","15 y -","15-29","30-44","45-59","60 y +","")</f>
        <v>VACIO</v>
      </c>
      <c r="AZ1160" s="434"/>
      <c r="BA1160" s="434"/>
      <c r="BB1160" s="487" t="str">
        <f ca="1" t="shared" si="113"/>
        <v>No Vigente</v>
      </c>
      <c r="BC1160" s="434"/>
      <c r="BD1160" s="482">
        <v>43012</v>
      </c>
      <c r="BE1160" s="482">
        <v>43132</v>
      </c>
      <c r="BF1160" s="519" t="str">
        <f ca="1" t="shared" si="115"/>
        <v>pasivo</v>
      </c>
    </row>
    <row r="1161" spans="1:58">
      <c r="A1161" s="434" t="s">
        <v>2868</v>
      </c>
      <c r="B1161" s="128" t="s">
        <v>2869</v>
      </c>
      <c r="C1161" s="128">
        <v>1110</v>
      </c>
      <c r="D1161" s="483">
        <v>20993</v>
      </c>
      <c r="E1161" s="439">
        <f ca="1" t="shared" si="114"/>
        <v>43990</v>
      </c>
      <c r="F1161" s="440">
        <f ca="1" t="shared" si="112"/>
        <v>22997</v>
      </c>
      <c r="G1161" s="441">
        <f ca="1" t="shared" si="116"/>
        <v>62</v>
      </c>
      <c r="H1161" s="442" t="s">
        <v>2828</v>
      </c>
      <c r="I1161" s="443">
        <v>2</v>
      </c>
      <c r="J1161" s="483">
        <v>40176</v>
      </c>
      <c r="K1161" s="128" t="s">
        <v>59</v>
      </c>
      <c r="L1161" s="495" t="s">
        <v>60</v>
      </c>
      <c r="M1161" s="128" t="s">
        <v>1853</v>
      </c>
      <c r="N1161" s="128" t="s">
        <v>62</v>
      </c>
      <c r="O1161" s="128" t="s">
        <v>62</v>
      </c>
      <c r="P1161" s="500" t="s">
        <v>63</v>
      </c>
      <c r="Q1161" s="500" t="s">
        <v>63</v>
      </c>
      <c r="R1161" s="128">
        <v>52</v>
      </c>
      <c r="S1161" s="128">
        <v>45</v>
      </c>
      <c r="T1161" s="443" t="s">
        <v>71</v>
      </c>
      <c r="U1161" s="128">
        <v>130</v>
      </c>
      <c r="V1161" s="442" t="str">
        <f>CHOOSE(MATCH(U:U,{0;1;140;150;160;800000000}),"VACIO","140 y -","140-150","150-160","&gt;160","")</f>
        <v>140 y -</v>
      </c>
      <c r="W1161" s="128">
        <v>70</v>
      </c>
      <c r="X1161" s="442" t="str">
        <f>CHOOSE(MATCH(W:W,{0,1,90,120,800000000}),"VACIO","90 y -","90-120","&gt;120","")</f>
        <v>90 y -</v>
      </c>
      <c r="Y1161" s="128" t="s">
        <v>63</v>
      </c>
      <c r="Z1161" s="128" t="s">
        <v>65</v>
      </c>
      <c r="AA1161" s="128" t="s">
        <v>65</v>
      </c>
      <c r="AB1161" s="128" t="s">
        <v>65</v>
      </c>
      <c r="AC1161" s="128" t="s">
        <v>72</v>
      </c>
      <c r="AD1161" s="128" t="s">
        <v>74</v>
      </c>
      <c r="AE1161" s="513"/>
      <c r="AF1161" s="513"/>
      <c r="AG1161" s="513"/>
      <c r="AH1161" s="513"/>
      <c r="AI1161" s="513"/>
      <c r="AJ1161" s="128">
        <v>76</v>
      </c>
      <c r="AK1161" s="483">
        <v>43501</v>
      </c>
      <c r="AL1161" s="128">
        <v>220</v>
      </c>
      <c r="AM1161" s="128">
        <v>137</v>
      </c>
      <c r="AN1161" s="442" t="str">
        <f>CHOOSE(MATCH(AM:AM,{0,1,100,800000000}),"VACIO","100 y -","100 y +","")</f>
        <v>100 y +</v>
      </c>
      <c r="AO1161" s="128">
        <v>66</v>
      </c>
      <c r="AP1161" s="128">
        <v>85</v>
      </c>
      <c r="AQ1161" s="128"/>
      <c r="AR1161" s="442" t="str">
        <f>CHOOSE(MATCH(AQ:AQ,{0,1,7,8,9,12,30}),"VACIO","7 y -","7-8","8-9","9-12","12 y +","")</f>
        <v>VACIO</v>
      </c>
      <c r="AS1161" s="128">
        <v>99</v>
      </c>
      <c r="AT1161" s="442" t="str">
        <f>CHOOSE(MATCH(AS:AS,{0,0.1,30,80000000}),"VACIO","30 y -","30 y +")</f>
        <v>30 y +</v>
      </c>
      <c r="AU1161" s="128">
        <v>0.8</v>
      </c>
      <c r="AV1161" s="128"/>
      <c r="AW1161" s="442" t="str">
        <f>CHOOSE(MATCH(AV:AV,{0,0.1,30,80000000}),"VACIO","30 y -","30 y +")</f>
        <v>VACIO</v>
      </c>
      <c r="AX1161" s="128">
        <v>79</v>
      </c>
      <c r="AY1161" s="442" t="str">
        <f ca="1">CHOOSE(MATCH(AX:AX,{0,1,15,30,45,60,80000000}),"VACIO","15 y -","15-29","30-44","45-59","60 y +","")</f>
        <v>60 y +</v>
      </c>
      <c r="AZ1161" s="128"/>
      <c r="BA1161" s="128"/>
      <c r="BB1161" s="441" t="str">
        <f ca="1" t="shared" si="113"/>
        <v>No Vigente</v>
      </c>
      <c r="BC1161" s="128"/>
      <c r="BD1161" s="483">
        <v>43907</v>
      </c>
      <c r="BE1161" s="483">
        <v>44075</v>
      </c>
      <c r="BF1161" s="519" t="str">
        <f ca="1" t="shared" si="115"/>
        <v>activo</v>
      </c>
    </row>
    <row r="1162" spans="1:58">
      <c r="A1162" s="434" t="s">
        <v>2870</v>
      </c>
      <c r="B1162" s="128" t="s">
        <v>2871</v>
      </c>
      <c r="C1162" s="128">
        <v>1393</v>
      </c>
      <c r="D1162" s="483">
        <v>20594</v>
      </c>
      <c r="E1162" s="439">
        <f ca="1" t="shared" si="114"/>
        <v>43990</v>
      </c>
      <c r="F1162" s="440">
        <f ca="1" t="shared" si="112"/>
        <v>23396</v>
      </c>
      <c r="G1162" s="441">
        <f ca="1" t="shared" si="116"/>
        <v>64</v>
      </c>
      <c r="H116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62" s="443">
        <v>2</v>
      </c>
      <c r="J1162" s="483">
        <v>35416</v>
      </c>
      <c r="K1162" s="128" t="s">
        <v>59</v>
      </c>
      <c r="L1162" s="495" t="s">
        <v>102</v>
      </c>
      <c r="M1162" s="128" t="s">
        <v>2872</v>
      </c>
      <c r="N1162" s="128" t="s">
        <v>62</v>
      </c>
      <c r="O1162" s="128" t="s">
        <v>62</v>
      </c>
      <c r="P1162" s="500" t="s">
        <v>63</v>
      </c>
      <c r="Q1162" s="500" t="s">
        <v>63</v>
      </c>
      <c r="R1162" s="128">
        <v>136</v>
      </c>
      <c r="S1162" s="128">
        <v>150</v>
      </c>
      <c r="T1162" s="443" t="s">
        <v>64</v>
      </c>
      <c r="U1162" s="128">
        <v>186</v>
      </c>
      <c r="V1162" s="442" t="str">
        <f>CHOOSE(MATCH(U:U,{0,1,140,150,160,800000000}),"VACIO","140 y -","140-150","150-160","&gt;160","")</f>
        <v>&gt;160</v>
      </c>
      <c r="W1162" s="128">
        <v>82</v>
      </c>
      <c r="X1162" s="442" t="str">
        <f>CHOOSE(MATCH(W:W,{0,1,90,120,800000000}),"VACIO","90 y -","90-120","&gt;120","")</f>
        <v>90 y -</v>
      </c>
      <c r="Y1162" s="128" t="s">
        <v>63</v>
      </c>
      <c r="Z1162" s="128" t="s">
        <v>65</v>
      </c>
      <c r="AA1162" s="128" t="s">
        <v>65</v>
      </c>
      <c r="AB1162" s="128" t="s">
        <v>65</v>
      </c>
      <c r="AC1162" s="128" t="s">
        <v>72</v>
      </c>
      <c r="AD1162" s="128" t="s">
        <v>73</v>
      </c>
      <c r="AE1162" s="505">
        <v>43857</v>
      </c>
      <c r="AF1162" s="506" t="s">
        <v>74</v>
      </c>
      <c r="AG1162" s="513" t="s">
        <v>62</v>
      </c>
      <c r="AH1162" s="513"/>
      <c r="AI1162" s="513"/>
      <c r="AJ1162" s="128">
        <v>141</v>
      </c>
      <c r="AK1162" s="483">
        <v>43825</v>
      </c>
      <c r="AL1162" s="128">
        <v>179</v>
      </c>
      <c r="AM1162" s="128">
        <v>117</v>
      </c>
      <c r="AN1162" s="442" t="str">
        <f>CHOOSE(MATCH(AM:AM,{0,1,100,800000000}),"VACIO","100 y -","100 y +","")</f>
        <v>100 y +</v>
      </c>
      <c r="AO1162" s="128">
        <v>45</v>
      </c>
      <c r="AP1162" s="128">
        <v>106</v>
      </c>
      <c r="AQ1162" s="128">
        <v>6.1</v>
      </c>
      <c r="AR1162" s="442" t="str">
        <f>CHOOSE(MATCH(AQ:AQ,{0,1,7,8,9,12,30}),"VACIO","7 y -","7-8","8-9","9-12","12 y +","")</f>
        <v>7 y -</v>
      </c>
      <c r="AS1162" s="128">
        <v>6.9</v>
      </c>
      <c r="AT1162" s="442" t="str">
        <f>CHOOSE(MATCH(AS:AS,{0,0.1,30,80000000}),"VACIO","30 y -","30 y +")</f>
        <v>30 y -</v>
      </c>
      <c r="AU1162" s="128">
        <v>0.6</v>
      </c>
      <c r="AV1162" s="128">
        <v>0.012</v>
      </c>
      <c r="AW1162" s="442" t="str">
        <f>CHOOSE(MATCH(AV:AV,{0,0.1,30,80000000}),"VACIO","30 y -","30 y +")</f>
        <v>VACIO</v>
      </c>
      <c r="AX1162" s="128">
        <v>97</v>
      </c>
      <c r="AY1162" s="442" t="str">
        <f ca="1">CHOOSE(MATCH(AX:AX,{0,1,15,30,45,60,80000000}),"VACIO","15 y -","15-29","30-44","45-59","60 y +","")</f>
        <v>60 y +</v>
      </c>
      <c r="AZ1162" s="128"/>
      <c r="BA1162" s="483">
        <v>42607</v>
      </c>
      <c r="BB1162" s="441" t="str">
        <f ca="1" t="shared" si="113"/>
        <v>No Vigente</v>
      </c>
      <c r="BC1162" s="128" t="s">
        <v>77</v>
      </c>
      <c r="BD1162" s="483">
        <v>43857</v>
      </c>
      <c r="BE1162" s="483">
        <v>43952</v>
      </c>
      <c r="BF1162" s="519" t="str">
        <f ca="1" t="shared" si="115"/>
        <v>activo</v>
      </c>
    </row>
    <row r="1163" spans="1:58">
      <c r="A1163" s="434" t="s">
        <v>2873</v>
      </c>
      <c r="B1163" s="128" t="s">
        <v>2874</v>
      </c>
      <c r="C1163" s="128">
        <v>1220</v>
      </c>
      <c r="D1163" s="483">
        <v>13054</v>
      </c>
      <c r="E1163" s="467">
        <f ca="1" t="shared" si="114"/>
        <v>43990</v>
      </c>
      <c r="F1163" s="440">
        <f ca="1" t="shared" si="112"/>
        <v>30936</v>
      </c>
      <c r="G1163" s="491">
        <f ca="1" t="shared" si="116"/>
        <v>84</v>
      </c>
      <c r="H1163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63" s="498">
        <v>2</v>
      </c>
      <c r="J1163" s="483">
        <v>39615</v>
      </c>
      <c r="K1163" s="128" t="s">
        <v>101</v>
      </c>
      <c r="L1163" s="495" t="s">
        <v>102</v>
      </c>
      <c r="M1163" s="128"/>
      <c r="N1163" s="128" t="s">
        <v>62</v>
      </c>
      <c r="O1163" s="128" t="s">
        <v>62</v>
      </c>
      <c r="P1163" s="500" t="s">
        <v>63</v>
      </c>
      <c r="Q1163" s="500" t="s">
        <v>63</v>
      </c>
      <c r="R1163" s="128">
        <v>94.5</v>
      </c>
      <c r="S1163" s="128">
        <v>98</v>
      </c>
      <c r="T1163" s="498" t="s">
        <v>64</v>
      </c>
      <c r="U1163" s="128">
        <v>182</v>
      </c>
      <c r="V1163" s="442" t="str">
        <f>CHOOSE(MATCH(U:U,{0,1,140,150,160,800000000}),"VACIO","140 y -","140-150","150-160","&gt;160","")</f>
        <v>&gt;160</v>
      </c>
      <c r="W1163" s="128">
        <v>70</v>
      </c>
      <c r="X1163" s="442" t="str">
        <f>CHOOSE(MATCH(W:W,{0,1,90,120,800000000}),"VACIO","90 y -","90-120","&gt;120","")</f>
        <v>90 y -</v>
      </c>
      <c r="Y1163" s="128" t="s">
        <v>63</v>
      </c>
      <c r="Z1163" s="128" t="s">
        <v>65</v>
      </c>
      <c r="AA1163" s="128" t="s">
        <v>63</v>
      </c>
      <c r="AB1163" s="128" t="s">
        <v>63</v>
      </c>
      <c r="AC1163" s="128" t="s">
        <v>72</v>
      </c>
      <c r="AD1163" s="128" t="s">
        <v>73</v>
      </c>
      <c r="AE1163" s="510">
        <v>43551</v>
      </c>
      <c r="AF1163" s="511" t="s">
        <v>74</v>
      </c>
      <c r="AG1163" s="511"/>
      <c r="AH1163" s="511" t="s">
        <v>2266</v>
      </c>
      <c r="AI1163" s="510">
        <v>43595</v>
      </c>
      <c r="AJ1163" s="128">
        <v>165</v>
      </c>
      <c r="AK1163" s="483">
        <v>43672</v>
      </c>
      <c r="AL1163" s="128">
        <v>170</v>
      </c>
      <c r="AM1163" s="128">
        <v>118</v>
      </c>
      <c r="AN1163" s="442" t="str">
        <f>CHOOSE(MATCH(AM:AM,{0,1,100,800000000}),"VACIO","100 y -","100 y +","")</f>
        <v>100 y +</v>
      </c>
      <c r="AO1163" s="128">
        <v>33</v>
      </c>
      <c r="AP1163" s="128">
        <v>97</v>
      </c>
      <c r="AQ1163" s="128">
        <v>7.2</v>
      </c>
      <c r="AR1163" s="442" t="str">
        <f>CHOOSE(MATCH(AQ:AQ,{0,1,7,8,9,12,30}),"VACIO","7 y -","7-8","8-9","9-12","12 y +","")</f>
        <v>7-8</v>
      </c>
      <c r="AS1163" s="128">
        <v>99.8</v>
      </c>
      <c r="AT1163" s="442" t="str">
        <f>CHOOSE(MATCH(AS:AS,{0,0.1,30,80000000}),"VACIO","30 y -","30 y +")</f>
        <v>30 y +</v>
      </c>
      <c r="AU1163" s="128">
        <v>2.7</v>
      </c>
      <c r="AV1163" s="128">
        <v>1652</v>
      </c>
      <c r="AW1163" s="442" t="str">
        <f>CHOOSE(MATCH(AV:AV,{0,0.1,30,80000000}),"VACIO","30 y -","30 y +")</f>
        <v>30 y +</v>
      </c>
      <c r="AX1163" s="128">
        <v>2</v>
      </c>
      <c r="AY1163" s="442" t="str">
        <f ca="1">CHOOSE(MATCH(AX:AX,{0,1,15,30,45,60,80000000}),"VACIO","15 y -","15-29","30-44","45-59","60 y +","")</f>
        <v>15 y -</v>
      </c>
      <c r="AZ1163" s="128"/>
      <c r="BA1163" s="128">
        <v>2015</v>
      </c>
      <c r="BB1163" s="441" t="str">
        <f ca="1" t="shared" si="113"/>
        <v>No Vigente</v>
      </c>
      <c r="BC1163" s="128"/>
      <c r="BD1163" s="483">
        <v>43672</v>
      </c>
      <c r="BE1163" s="483">
        <v>43983</v>
      </c>
      <c r="BF1163" s="519" t="str">
        <f ca="1" t="shared" si="115"/>
        <v>activo</v>
      </c>
    </row>
    <row r="1164" spans="1:58">
      <c r="A1164" s="434" t="s">
        <v>2875</v>
      </c>
      <c r="B1164" s="128" t="s">
        <v>2876</v>
      </c>
      <c r="C1164" s="128">
        <v>2984</v>
      </c>
      <c r="D1164" s="483">
        <v>21105</v>
      </c>
      <c r="E1164" s="467">
        <f ca="1" t="shared" si="114"/>
        <v>43990</v>
      </c>
      <c r="F1164" s="440">
        <f ca="1" t="shared" si="112"/>
        <v>22885</v>
      </c>
      <c r="G1164" s="441">
        <f ca="1" t="shared" si="116"/>
        <v>62</v>
      </c>
      <c r="H116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64" s="443">
        <v>2</v>
      </c>
      <c r="J1164" s="483">
        <v>43402</v>
      </c>
      <c r="K1164" s="128" t="s">
        <v>101</v>
      </c>
      <c r="L1164" s="495" t="s">
        <v>60</v>
      </c>
      <c r="M1164" s="128" t="s">
        <v>2329</v>
      </c>
      <c r="N1164" s="128"/>
      <c r="O1164" s="128"/>
      <c r="P1164" s="500" t="s">
        <v>63</v>
      </c>
      <c r="Q1164" s="500" t="s">
        <v>63</v>
      </c>
      <c r="R1164" s="128">
        <v>108</v>
      </c>
      <c r="S1164" s="128">
        <v>110.5</v>
      </c>
      <c r="T1164" s="443" t="s">
        <v>64</v>
      </c>
      <c r="U1164" s="128">
        <v>124</v>
      </c>
      <c r="V1164" s="442" t="str">
        <f>CHOOSE(MATCH(U:U,{0,1,140,150,160,800000000}),"VACIO","140 y -","140-150","150-160","&gt;160","")</f>
        <v>140 y -</v>
      </c>
      <c r="W1164" s="128">
        <v>80</v>
      </c>
      <c r="X1164" s="442" t="str">
        <f>CHOOSE(MATCH(W:W,{0,1,90,120,800000000}),"VACIO","90 y -","90-120","&gt;120","")</f>
        <v>90 y -</v>
      </c>
      <c r="Y1164" s="128" t="s">
        <v>63</v>
      </c>
      <c r="Z1164" s="128" t="s">
        <v>65</v>
      </c>
      <c r="AA1164" s="128" t="s">
        <v>65</v>
      </c>
      <c r="AB1164" s="128" t="s">
        <v>65</v>
      </c>
      <c r="AC1164" s="128" t="s">
        <v>72</v>
      </c>
      <c r="AD1164" s="128" t="s">
        <v>73</v>
      </c>
      <c r="AE1164" s="513"/>
      <c r="AF1164" s="513"/>
      <c r="AG1164" s="513"/>
      <c r="AH1164" s="513"/>
      <c r="AI1164" s="513"/>
      <c r="AJ1164" s="128">
        <v>98</v>
      </c>
      <c r="AK1164" s="483">
        <v>43866</v>
      </c>
      <c r="AL1164" s="128">
        <v>209</v>
      </c>
      <c r="AM1164" s="128">
        <v>106</v>
      </c>
      <c r="AN1164" s="442" t="str">
        <f>CHOOSE(MATCH(AM:AM,{0,1,100,800000000}),"VACIO","100 y -","100 y +","")</f>
        <v>100 y +</v>
      </c>
      <c r="AO1164" s="128">
        <v>31</v>
      </c>
      <c r="AP1164" s="128">
        <v>258</v>
      </c>
      <c r="AQ1164" s="128">
        <v>12.1</v>
      </c>
      <c r="AR1164" s="442" t="str">
        <f>CHOOSE(MATCH(AQ:AQ,{0,1,7,8,9,12,30}),"VACIO","7 y -","7-8","8-9","9-12","12 y +","")</f>
        <v>12 y +</v>
      </c>
      <c r="AS1164" s="128">
        <v>24</v>
      </c>
      <c r="AT1164" s="442" t="str">
        <f>CHOOSE(MATCH(AS:AS,{0,0.1,30,80000000}),"VACIO","30 y -","30 y +")</f>
        <v>30 y -</v>
      </c>
      <c r="AU1164" s="128">
        <v>1.1</v>
      </c>
      <c r="AV1164" s="128">
        <v>23.98</v>
      </c>
      <c r="AW1164" s="442" t="str">
        <f>CHOOSE(MATCH(AV:AV,{0,0.1,30,80000000}),"VACIO","30 y -","30 y +")</f>
        <v>30 y -</v>
      </c>
      <c r="AX1164" s="128">
        <v>71</v>
      </c>
      <c r="AY1164" s="442" t="str">
        <f ca="1">CHOOSE(MATCH(AX:AX,{0,1,15,30,45,60,80000000}),"VACIO","15 y -","15-29","30-44","45-59","60 y +","")</f>
        <v>60 y +</v>
      </c>
      <c r="AZ1164" s="128"/>
      <c r="BA1164" s="128"/>
      <c r="BB1164" s="441" t="str">
        <f ca="1" t="shared" si="113"/>
        <v>No Vigente</v>
      </c>
      <c r="BC1164" s="128"/>
      <c r="BD1164" s="483">
        <v>43873</v>
      </c>
      <c r="BE1164" s="483">
        <v>44075</v>
      </c>
      <c r="BF1164" s="519" t="str">
        <f ca="1" t="shared" si="115"/>
        <v>activo</v>
      </c>
    </row>
    <row r="1165" spans="1:58">
      <c r="A1165" s="434" t="s">
        <v>2877</v>
      </c>
      <c r="B1165" s="484" t="s">
        <v>2878</v>
      </c>
      <c r="C1165" s="484">
        <v>1210</v>
      </c>
      <c r="D1165" s="485">
        <v>18130</v>
      </c>
      <c r="E1165" s="468">
        <f ca="1" t="shared" si="114"/>
        <v>43990</v>
      </c>
      <c r="F1165" s="440">
        <f ca="1" t="shared" si="112"/>
        <v>25860</v>
      </c>
      <c r="G1165" s="489">
        <f ca="1" t="shared" si="116"/>
        <v>70</v>
      </c>
      <c r="H1165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65" s="496">
        <v>2</v>
      </c>
      <c r="J1165" s="485">
        <v>37560</v>
      </c>
      <c r="K1165" s="484" t="s">
        <v>101</v>
      </c>
      <c r="L1165" s="497" t="s">
        <v>60</v>
      </c>
      <c r="M1165" s="484" t="s">
        <v>2329</v>
      </c>
      <c r="N1165" s="484" t="s">
        <v>62</v>
      </c>
      <c r="O1165" s="484" t="s">
        <v>62</v>
      </c>
      <c r="P1165" s="501" t="s">
        <v>63</v>
      </c>
      <c r="Q1165" s="501" t="s">
        <v>63</v>
      </c>
      <c r="R1165" s="484">
        <v>77.4</v>
      </c>
      <c r="S1165" s="484">
        <v>63</v>
      </c>
      <c r="T1165" s="496" t="s">
        <v>76</v>
      </c>
      <c r="U1165" s="484">
        <v>180</v>
      </c>
      <c r="V1165" s="442" t="str">
        <f>CHOOSE(MATCH(U:U,{0,1,140,150,160,800000000}),"VACIO","140 y -","140-150","150-160","&gt;160","")</f>
        <v>&gt;160</v>
      </c>
      <c r="W1165" s="484">
        <v>80</v>
      </c>
      <c r="X1165" s="442" t="str">
        <f>CHOOSE(MATCH(W:W,{0,1,90,120,800000000}),"VACIO","90 y -","90-120","&gt;120","")</f>
        <v>90 y -</v>
      </c>
      <c r="Y1165" s="484" t="s">
        <v>63</v>
      </c>
      <c r="Z1165" s="484" t="s">
        <v>65</v>
      </c>
      <c r="AA1165" s="484" t="s">
        <v>65</v>
      </c>
      <c r="AB1165" s="484" t="s">
        <v>63</v>
      </c>
      <c r="AC1165" s="484" t="s">
        <v>72</v>
      </c>
      <c r="AD1165" s="484" t="s">
        <v>67</v>
      </c>
      <c r="AE1165" s="507"/>
      <c r="AF1165" s="507"/>
      <c r="AG1165" s="507"/>
      <c r="AH1165" s="507"/>
      <c r="AI1165" s="507">
        <v>2016</v>
      </c>
      <c r="AJ1165" s="484"/>
      <c r="AK1165" s="484">
        <v>2014</v>
      </c>
      <c r="AL1165" s="484"/>
      <c r="AM1165" s="484"/>
      <c r="AN1165" s="442" t="str">
        <f>CHOOSE(MATCH(AM:AM,{0,1,100,800000000}),"VACIO","100 y -","100 y +","")</f>
        <v>VACIO</v>
      </c>
      <c r="AO1165" s="484"/>
      <c r="AP1165" s="484"/>
      <c r="AQ1165" s="484"/>
      <c r="AR1165" s="442" t="str">
        <f>CHOOSE(MATCH(AQ:AQ,{0,1,7,8,9,12,30}),"VACIO","7 y -","7-8","8-9","9-12","12 y +","")</f>
        <v>VACIO</v>
      </c>
      <c r="AS1165" s="484"/>
      <c r="AT1165" s="442" t="str">
        <f>CHOOSE(MATCH(AS:AS,{0,0.1,30,80000000}),"VACIO","30 y -","30 y +")</f>
        <v>VACIO</v>
      </c>
      <c r="AU1165" s="484"/>
      <c r="AV1165" s="484"/>
      <c r="AW1165" s="442" t="str">
        <f>CHOOSE(MATCH(AV:AV,{0,0.1,30,80000000}),"VACIO","30 y -","30 y +")</f>
        <v>VACIO</v>
      </c>
      <c r="AX1165" s="484"/>
      <c r="AY1165" s="442" t="str">
        <f ca="1">CHOOSE(MATCH(AX:AX,{0,1,15,30,45,60,80000000}),"VACIO","15 y -","15-29","30-44","45-59","60 y +","")</f>
        <v>VACIO</v>
      </c>
      <c r="AZ1165" s="484"/>
      <c r="BA1165" s="484"/>
      <c r="BB1165" s="489" t="str">
        <f ca="1" t="shared" si="113"/>
        <v>No Vigente</v>
      </c>
      <c r="BC1165" s="484"/>
      <c r="BD1165" s="485">
        <v>43476</v>
      </c>
      <c r="BE1165" s="485">
        <v>43556</v>
      </c>
      <c r="BF1165" s="519" t="str">
        <f ca="1" t="shared" si="115"/>
        <v>pasivo</v>
      </c>
    </row>
    <row r="1166" spans="1:58">
      <c r="A1166" s="434" t="s">
        <v>2879</v>
      </c>
      <c r="B1166" s="128" t="s">
        <v>2880</v>
      </c>
      <c r="C1166" s="128">
        <v>615</v>
      </c>
      <c r="D1166" s="483">
        <v>23865</v>
      </c>
      <c r="E1166" s="467">
        <f ca="1" t="shared" si="114"/>
        <v>43990</v>
      </c>
      <c r="F1166" s="440">
        <f ca="1" t="shared" si="112"/>
        <v>20125</v>
      </c>
      <c r="G1166" s="491">
        <f ca="1" t="shared" si="116"/>
        <v>55</v>
      </c>
      <c r="H1166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66" s="498">
        <v>2</v>
      </c>
      <c r="J1166" s="128">
        <v>2005</v>
      </c>
      <c r="K1166" s="128" t="s">
        <v>59</v>
      </c>
      <c r="L1166" s="495" t="s">
        <v>70</v>
      </c>
      <c r="M1166" s="128" t="s">
        <v>2881</v>
      </c>
      <c r="N1166" s="128" t="s">
        <v>62</v>
      </c>
      <c r="O1166" s="128" t="s">
        <v>62</v>
      </c>
      <c r="P1166" s="500" t="s">
        <v>63</v>
      </c>
      <c r="Q1166" s="500" t="s">
        <v>63</v>
      </c>
      <c r="R1166" s="128">
        <v>85.5</v>
      </c>
      <c r="S1166" s="128">
        <v>88.5</v>
      </c>
      <c r="T1166" s="498" t="s">
        <v>64</v>
      </c>
      <c r="U1166" s="128">
        <v>100</v>
      </c>
      <c r="V1166" s="442" t="str">
        <f>CHOOSE(MATCH(U:U,{0,1,140,150,160,800000000}),"VACIO","140 y -","140-150","150-160","&gt;160","")</f>
        <v>140 y -</v>
      </c>
      <c r="W1166" s="128">
        <v>60</v>
      </c>
      <c r="X1166" s="442" t="str">
        <f>CHOOSE(MATCH(W:W,{0,1,90,120,800000000}),"VACIO","90 y -","90-120","&gt;120","")</f>
        <v>90 y -</v>
      </c>
      <c r="Y1166" s="128" t="s">
        <v>63</v>
      </c>
      <c r="Z1166" s="128" t="s">
        <v>63</v>
      </c>
      <c r="AA1166" s="128" t="s">
        <v>65</v>
      </c>
      <c r="AB1166" s="128" t="s">
        <v>65</v>
      </c>
      <c r="AC1166" s="128" t="s">
        <v>66</v>
      </c>
      <c r="AD1166" s="128" t="s">
        <v>73</v>
      </c>
      <c r="AE1166" s="510">
        <v>43515</v>
      </c>
      <c r="AF1166" s="512" t="s">
        <v>74</v>
      </c>
      <c r="AG1166" s="512"/>
      <c r="AH1166" s="512"/>
      <c r="AI1166" s="512"/>
      <c r="AJ1166" s="128">
        <v>180</v>
      </c>
      <c r="AK1166" s="483">
        <v>43846</v>
      </c>
      <c r="AL1166" s="128">
        <v>117</v>
      </c>
      <c r="AM1166" s="128">
        <v>44.3</v>
      </c>
      <c r="AN1166" s="442" t="str">
        <f>CHOOSE(MATCH(AM:AM,{0,1,100,800000000}),"VACIO","100 y -","100 y +","")</f>
        <v>100 y -</v>
      </c>
      <c r="AO1166" s="128">
        <v>47.3</v>
      </c>
      <c r="AP1166" s="128">
        <v>102</v>
      </c>
      <c r="AQ1166" s="128">
        <v>8.2</v>
      </c>
      <c r="AR1166" s="442" t="str">
        <f>CHOOSE(MATCH(AQ:AQ,{0,1,7,8,9,12,30}),"VACIO","7 y -","7-8","8-9","9-12","12 y +","")</f>
        <v>8-9</v>
      </c>
      <c r="AS1166" s="128">
        <v>8.5</v>
      </c>
      <c r="AT1166" s="442" t="str">
        <f>CHOOSE(MATCH(AS:AS,{0,0.1,30,80000000}),"VACIO","30 y -","30 y +")</f>
        <v>30 y -</v>
      </c>
      <c r="AU1166" s="128">
        <v>0.5</v>
      </c>
      <c r="AV1166" s="128">
        <v>6.6</v>
      </c>
      <c r="AW1166" s="442" t="str">
        <f>CHOOSE(MATCH(AV:AV,{0,0.1,30,80000000}),"VACIO","30 y -","30 y +")</f>
        <v>30 y -</v>
      </c>
      <c r="AX1166" s="128">
        <v>104</v>
      </c>
      <c r="AY1166" s="442" t="str">
        <f ca="1">CHOOSE(MATCH(AX:AX,{0,1,15,30,45,60,80000000}),"VACIO","15 y -","15-29","30-44","45-59","60 y +","")</f>
        <v>60 y +</v>
      </c>
      <c r="AZ1166" s="128" t="s">
        <v>76</v>
      </c>
      <c r="BA1166" s="483">
        <v>42788</v>
      </c>
      <c r="BB1166" s="441" t="str">
        <f ca="1" t="shared" si="113"/>
        <v>No Vigente</v>
      </c>
      <c r="BC1166" s="128" t="s">
        <v>77</v>
      </c>
      <c r="BD1166" s="483">
        <v>43880</v>
      </c>
      <c r="BE1166" s="483">
        <v>43952</v>
      </c>
      <c r="BF1166" s="519" t="str">
        <f ca="1" t="shared" si="115"/>
        <v>activo</v>
      </c>
    </row>
    <row r="1167" spans="1:58">
      <c r="A1167" s="434" t="s">
        <v>2882</v>
      </c>
      <c r="B1167" s="128" t="s">
        <v>2883</v>
      </c>
      <c r="C1167" s="128">
        <v>1713</v>
      </c>
      <c r="D1167" s="483">
        <v>15752</v>
      </c>
      <c r="E1167" s="467">
        <f ca="1" t="shared" si="114"/>
        <v>43990</v>
      </c>
      <c r="F1167" s="440">
        <f ca="1" t="shared" si="112"/>
        <v>28238</v>
      </c>
      <c r="G1167" s="491">
        <f ca="1" t="shared" si="116"/>
        <v>77</v>
      </c>
      <c r="H1167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67" s="498">
        <v>2</v>
      </c>
      <c r="J1167" s="483">
        <v>43378</v>
      </c>
      <c r="K1167" s="128" t="s">
        <v>59</v>
      </c>
      <c r="L1167" s="495" t="s">
        <v>60</v>
      </c>
      <c r="M1167" s="128"/>
      <c r="N1167" s="128" t="s">
        <v>62</v>
      </c>
      <c r="O1167" s="128" t="s">
        <v>62</v>
      </c>
      <c r="P1167" s="500" t="s">
        <v>63</v>
      </c>
      <c r="Q1167" s="500" t="s">
        <v>63</v>
      </c>
      <c r="R1167" s="128">
        <v>63.8</v>
      </c>
      <c r="S1167" s="128">
        <v>65</v>
      </c>
      <c r="T1167" s="498" t="s">
        <v>85</v>
      </c>
      <c r="U1167" s="128">
        <v>140</v>
      </c>
      <c r="V1167" s="442" t="str">
        <f>CHOOSE(MATCH(U:U,{0,1,140,150,160,800000000}),"VACIO","140 y -","140-150","150-160","&gt;160","")</f>
        <v>140-150</v>
      </c>
      <c r="W1167" s="128">
        <v>80</v>
      </c>
      <c r="X1167" s="442" t="str">
        <f>CHOOSE(MATCH(W:W,{0,1,90,120,800000000}),"VACIO","90 y -","90-120","&gt;120","")</f>
        <v>90 y -</v>
      </c>
      <c r="Y1167" s="128" t="s">
        <v>63</v>
      </c>
      <c r="Z1167" s="128" t="s">
        <v>65</v>
      </c>
      <c r="AA1167" s="128" t="s">
        <v>63</v>
      </c>
      <c r="AB1167" s="128" t="s">
        <v>63</v>
      </c>
      <c r="AC1167" s="128" t="s">
        <v>66</v>
      </c>
      <c r="AD1167" s="128" t="s">
        <v>74</v>
      </c>
      <c r="AE1167" s="512"/>
      <c r="AF1167" s="512"/>
      <c r="AG1167" s="512"/>
      <c r="AH1167" s="511" t="s">
        <v>2457</v>
      </c>
      <c r="AI1167" s="516">
        <v>43511</v>
      </c>
      <c r="AJ1167" s="128">
        <v>76</v>
      </c>
      <c r="AK1167" s="483">
        <v>43626</v>
      </c>
      <c r="AL1167" s="128">
        <v>164</v>
      </c>
      <c r="AM1167" s="128">
        <v>91</v>
      </c>
      <c r="AN1167" s="442" t="str">
        <f>CHOOSE(MATCH(AM:AM,{0,1,100,800000000}),"VACIO","100 y -","100 y +","")</f>
        <v>100 y -</v>
      </c>
      <c r="AO1167" s="128">
        <v>48</v>
      </c>
      <c r="AP1167" s="128">
        <v>125</v>
      </c>
      <c r="AQ1167" s="128"/>
      <c r="AR1167" s="442" t="str">
        <f>CHOOSE(MATCH(AQ:AQ,{0,1,7,8,9,12,30}),"VACIO","7 y -","7-8","8-9","9-12","12 y +","")</f>
        <v>VACIO</v>
      </c>
      <c r="AS1167" s="128">
        <v>1</v>
      </c>
      <c r="AT1167" s="442" t="str">
        <f>CHOOSE(MATCH(AS:AS,{0,0.1,30,80000000}),"VACIO","30 y -","30 y +")</f>
        <v>30 y -</v>
      </c>
      <c r="AU1167" s="128">
        <v>0.7</v>
      </c>
      <c r="AV1167" s="128"/>
      <c r="AW1167" s="442" t="str">
        <f>CHOOSE(MATCH(AV:AV,{0,0.1,30,80000000}),"VACIO","30 y -","30 y +")</f>
        <v>VACIO</v>
      </c>
      <c r="AX1167" s="128">
        <v>84</v>
      </c>
      <c r="AY1167" s="442" t="str">
        <f ca="1">CHOOSE(MATCH(AX:AX,{0,1,15,30,45,60,80000000}),"VACIO","15 y -","15-29","30-44","45-59","60 y +","")</f>
        <v>60 y +</v>
      </c>
      <c r="AZ1167" s="128"/>
      <c r="BA1167" s="128"/>
      <c r="BB1167" s="441" t="str">
        <f ca="1" t="shared" si="113"/>
        <v>No Vigente</v>
      </c>
      <c r="BC1167" s="128"/>
      <c r="BD1167" s="483">
        <v>43838</v>
      </c>
      <c r="BE1167" s="483">
        <v>43983</v>
      </c>
      <c r="BF1167" s="519" t="str">
        <f ca="1" t="shared" si="115"/>
        <v>activo</v>
      </c>
    </row>
    <row r="1168" spans="1:58">
      <c r="A1168" s="434" t="s">
        <v>2884</v>
      </c>
      <c r="B1168" s="128" t="s">
        <v>2885</v>
      </c>
      <c r="C1168" s="128">
        <v>3584</v>
      </c>
      <c r="D1168" s="483">
        <v>26458</v>
      </c>
      <c r="E1168" s="439">
        <f ca="1" t="shared" si="114"/>
        <v>43990</v>
      </c>
      <c r="F1168" s="440">
        <f ca="1" t="shared" si="112"/>
        <v>17532</v>
      </c>
      <c r="G1168" s="441">
        <f ca="1" t="shared" si="116"/>
        <v>48</v>
      </c>
      <c r="H1168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68" s="443">
        <v>2</v>
      </c>
      <c r="J1168" s="483">
        <v>37712</v>
      </c>
      <c r="K1168" s="128" t="s">
        <v>59</v>
      </c>
      <c r="L1168" s="495" t="s">
        <v>60</v>
      </c>
      <c r="M1168" s="128" t="s">
        <v>2780</v>
      </c>
      <c r="N1168" s="128" t="s">
        <v>62</v>
      </c>
      <c r="O1168" s="128" t="s">
        <v>62</v>
      </c>
      <c r="P1168" s="500" t="s">
        <v>63</v>
      </c>
      <c r="Q1168" s="500" t="s">
        <v>63</v>
      </c>
      <c r="R1168" s="128">
        <v>72</v>
      </c>
      <c r="S1168" s="128">
        <v>87</v>
      </c>
      <c r="T1168" s="443" t="s">
        <v>64</v>
      </c>
      <c r="U1168" s="128">
        <v>123</v>
      </c>
      <c r="V1168" s="442" t="str">
        <f>CHOOSE(MATCH(U:U,{0,1,140,150,160,800000000}),"VACIO","140 y -","140-150","150-160","&gt;160","")</f>
        <v>140 y -</v>
      </c>
      <c r="W1168" s="128">
        <v>84</v>
      </c>
      <c r="X1168" s="442" t="str">
        <f>CHOOSE(MATCH(W:W,{0,1,90,120,800000000}),"VACIO","90 y -","90-120","&gt;120","")</f>
        <v>90 y -</v>
      </c>
      <c r="Y1168" s="128" t="s">
        <v>63</v>
      </c>
      <c r="Z1168" s="128" t="s">
        <v>65</v>
      </c>
      <c r="AA1168" s="128" t="s">
        <v>63</v>
      </c>
      <c r="AB1168" s="128" t="s">
        <v>65</v>
      </c>
      <c r="AC1168" s="128" t="s">
        <v>72</v>
      </c>
      <c r="AD1168" s="128" t="s">
        <v>74</v>
      </c>
      <c r="AE1168" s="513"/>
      <c r="AF1168" s="513"/>
      <c r="AG1168" s="513"/>
      <c r="AH1168" s="513"/>
      <c r="AI1168" s="513"/>
      <c r="AJ1168" s="128">
        <v>94</v>
      </c>
      <c r="AK1168" s="483">
        <v>43581</v>
      </c>
      <c r="AL1168" s="128">
        <v>147</v>
      </c>
      <c r="AM1168" s="128">
        <v>81</v>
      </c>
      <c r="AN1168" s="442" t="str">
        <f>CHOOSE(MATCH(AM:AM,{0,1,100,800000000}),"VACIO","100 y -","100 y +","")</f>
        <v>100 y -</v>
      </c>
      <c r="AO1168" s="128">
        <v>94</v>
      </c>
      <c r="AP1168" s="128">
        <v>70</v>
      </c>
      <c r="AQ1168" s="128"/>
      <c r="AR1168" s="442" t="str">
        <f>CHOOSE(MATCH(AQ:AQ,{0,1,7,8,9,12,30}),"VACIO","7 y -","7-8","8-9","9-12","12 y +","")</f>
        <v>VACIO</v>
      </c>
      <c r="AS1168" s="128">
        <v>3.2</v>
      </c>
      <c r="AT1168" s="442" t="str">
        <f>CHOOSE(MATCH(AS:AS,{0,0.1,30,80000000}),"VACIO","30 y -","30 y +")</f>
        <v>30 y -</v>
      </c>
      <c r="AU1168" s="128">
        <v>0.7</v>
      </c>
      <c r="AV1168" s="128"/>
      <c r="AW1168" s="442" t="str">
        <f>CHOOSE(MATCH(AV:AV,{0,0.1,30,80000000}),"VACIO","30 y -","30 y +")</f>
        <v>VACIO</v>
      </c>
      <c r="AX1168" s="128">
        <v>103</v>
      </c>
      <c r="AY1168" s="442" t="str">
        <f ca="1">CHOOSE(MATCH(AX:AX,{0,1,15,30,45,60,80000000}),"VACIO","15 y -","15-29","30-44","45-59","60 y +","")</f>
        <v>60 y +</v>
      </c>
      <c r="AZ1168" s="128" t="s">
        <v>76</v>
      </c>
      <c r="BA1168" s="128"/>
      <c r="BB1168" s="441" t="str">
        <f ca="1" t="shared" si="113"/>
        <v>No Vigente</v>
      </c>
      <c r="BC1168" s="128"/>
      <c r="BD1168" s="483">
        <v>43700</v>
      </c>
      <c r="BE1168" s="483">
        <v>43922</v>
      </c>
      <c r="BF1168" s="519" t="str">
        <f ca="1" t="shared" si="115"/>
        <v>activo</v>
      </c>
    </row>
    <row r="1169" spans="1:58">
      <c r="A1169" s="434" t="s">
        <v>2886</v>
      </c>
      <c r="B1169" s="434" t="s">
        <v>2887</v>
      </c>
      <c r="C1169" s="434">
        <v>1725</v>
      </c>
      <c r="D1169" s="482">
        <v>22666</v>
      </c>
      <c r="E1169" s="468">
        <f ca="1" t="shared" si="114"/>
        <v>43990</v>
      </c>
      <c r="F1169" s="440">
        <f ca="1" t="shared" si="112"/>
        <v>21324</v>
      </c>
      <c r="G1169" s="487">
        <f ca="1" t="shared" si="116"/>
        <v>58</v>
      </c>
      <c r="H1169" s="48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169" s="493">
        <v>2</v>
      </c>
      <c r="J1169" s="482">
        <v>38811</v>
      </c>
      <c r="K1169" s="434" t="s">
        <v>59</v>
      </c>
      <c r="L1169" s="494" t="s">
        <v>102</v>
      </c>
      <c r="M1169" s="434"/>
      <c r="N1169" s="434"/>
      <c r="O1169" s="434"/>
      <c r="P1169" s="499" t="s">
        <v>63</v>
      </c>
      <c r="Q1169" s="499" t="s">
        <v>63</v>
      </c>
      <c r="R1169" s="434">
        <v>125</v>
      </c>
      <c r="S1169" s="434">
        <v>117</v>
      </c>
      <c r="T1169" s="493" t="s">
        <v>64</v>
      </c>
      <c r="U1169" s="434">
        <v>110</v>
      </c>
      <c r="V1169" s="442" t="str">
        <f>CHOOSE(MATCH(U:U,{0;1;140;150;160;800000000}),"VACIO","140 y -","140-150","150-160","&gt;160","")</f>
        <v>140 y -</v>
      </c>
      <c r="W1169" s="434">
        <v>60</v>
      </c>
      <c r="X1169" s="442" t="str">
        <f>CHOOSE(MATCH(W:W,{0,1,90,120,800000000}),"VACIO","90 y -","90-120","&gt;120","")</f>
        <v>90 y -</v>
      </c>
      <c r="Y1169" s="434" t="s">
        <v>65</v>
      </c>
      <c r="Z1169" s="434" t="s">
        <v>65</v>
      </c>
      <c r="AA1169" s="434" t="s">
        <v>65</v>
      </c>
      <c r="AB1169" s="434" t="s">
        <v>65</v>
      </c>
      <c r="AC1169" s="434" t="s">
        <v>72</v>
      </c>
      <c r="AD1169" s="434" t="s">
        <v>73</v>
      </c>
      <c r="AE1169" s="503">
        <v>43185</v>
      </c>
      <c r="AF1169" s="504" t="s">
        <v>74</v>
      </c>
      <c r="AG1169" s="504"/>
      <c r="AH1169" s="514"/>
      <c r="AI1169" s="514"/>
      <c r="AJ1169" s="434">
        <v>185</v>
      </c>
      <c r="AK1169" s="482">
        <v>43157</v>
      </c>
      <c r="AL1169" s="434">
        <v>116</v>
      </c>
      <c r="AM1169" s="434">
        <v>53</v>
      </c>
      <c r="AN1169" s="442" t="str">
        <f>CHOOSE(MATCH(AM:AM,{0,1,100,800000000}),"VACIO","100 y -","100 y +","")</f>
        <v>100 y -</v>
      </c>
      <c r="AO1169" s="434">
        <v>28</v>
      </c>
      <c r="AP1169" s="434">
        <v>172</v>
      </c>
      <c r="AQ1169" s="434">
        <v>8.3</v>
      </c>
      <c r="AR1169" s="442" t="str">
        <f>CHOOSE(MATCH(AQ:AQ,{0;1;7;8;9;12;30}),"VACIO","7 y -","7-8","8-9","9-12","12 y +","")</f>
        <v>8-9</v>
      </c>
      <c r="AS1169" s="434">
        <v>1</v>
      </c>
      <c r="AT1169" s="442" t="str">
        <f>CHOOSE(MATCH(AS:AS,{0,0.1,30,80000000}),"VACIO","30 y -","30 y +")</f>
        <v>30 y -</v>
      </c>
      <c r="AU1169" s="434">
        <v>0.7</v>
      </c>
      <c r="AV1169" s="434">
        <v>1.09</v>
      </c>
      <c r="AW1169" s="442" t="str">
        <f>CHOOSE(MATCH(AV:AV,{0,0.1,30,80000000}),"VACIO","30 y -","30 y +")</f>
        <v>30 y -</v>
      </c>
      <c r="AX1169" s="434">
        <v>97.2</v>
      </c>
      <c r="AY1169" s="442" t="str">
        <f ca="1">CHOOSE(MATCH(AX:AX,{0,1,15,30,45,60,80000000}),"VACIO","15 y -","15-29","30-44","45-59","60 y +","")</f>
        <v>60 y +</v>
      </c>
      <c r="AZ1169" s="434"/>
      <c r="BA1169" s="482">
        <v>42580</v>
      </c>
      <c r="BB1169" s="487" t="str">
        <f ca="1" t="shared" si="113"/>
        <v>No Vigente</v>
      </c>
      <c r="BC1169" s="434" t="s">
        <v>77</v>
      </c>
      <c r="BD1169" s="482">
        <v>43185</v>
      </c>
      <c r="BE1169" s="482">
        <v>43344</v>
      </c>
      <c r="BF1169" s="519" t="str">
        <f ca="1" t="shared" si="115"/>
        <v>pasivo</v>
      </c>
    </row>
    <row r="1170" spans="1:58">
      <c r="A1170" s="434" t="s">
        <v>2888</v>
      </c>
      <c r="B1170" s="128" t="s">
        <v>2889</v>
      </c>
      <c r="C1170" s="128">
        <v>7097</v>
      </c>
      <c r="D1170" s="483">
        <v>23285</v>
      </c>
      <c r="E1170" s="439">
        <f ca="1" t="shared" si="114"/>
        <v>43990</v>
      </c>
      <c r="F1170" s="440">
        <f ca="1" t="shared" si="112"/>
        <v>20705</v>
      </c>
      <c r="G1170" s="441">
        <f ca="1" t="shared" si="116"/>
        <v>56</v>
      </c>
      <c r="H1170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70" s="443">
        <v>2</v>
      </c>
      <c r="J1170" s="483">
        <v>43123</v>
      </c>
      <c r="K1170" s="128" t="s">
        <v>59</v>
      </c>
      <c r="L1170" s="495" t="s">
        <v>1876</v>
      </c>
      <c r="M1170" s="128" t="s">
        <v>2890</v>
      </c>
      <c r="N1170" s="128" t="s">
        <v>62</v>
      </c>
      <c r="O1170" s="128" t="s">
        <v>62</v>
      </c>
      <c r="P1170" s="500" t="s">
        <v>63</v>
      </c>
      <c r="Q1170" s="500" t="s">
        <v>63</v>
      </c>
      <c r="R1170" s="128">
        <v>63.5</v>
      </c>
      <c r="S1170" s="128">
        <v>66.5</v>
      </c>
      <c r="T1170" s="443" t="s">
        <v>64</v>
      </c>
      <c r="U1170" s="128">
        <v>138</v>
      </c>
      <c r="V1170" s="442" t="str">
        <f>CHOOSE(MATCH(U:U,{0,1,140,150,160,800000000}),"VACIO","140 y -","140-150","150-160","&gt;160","")</f>
        <v>140 y -</v>
      </c>
      <c r="W1170" s="128">
        <v>86</v>
      </c>
      <c r="X1170" s="442" t="str">
        <f>CHOOSE(MATCH(W:W,{0,1,90,120,800000000}),"VACIO","90 y -","90-120","&gt;120","")</f>
        <v>90 y -</v>
      </c>
      <c r="Y1170" s="128" t="s">
        <v>63</v>
      </c>
      <c r="Z1170" s="128" t="s">
        <v>65</v>
      </c>
      <c r="AA1170" s="128" t="s">
        <v>65</v>
      </c>
      <c r="AB1170" s="128" t="s">
        <v>65</v>
      </c>
      <c r="AC1170" s="128" t="s">
        <v>72</v>
      </c>
      <c r="AD1170" s="128" t="s">
        <v>74</v>
      </c>
      <c r="AE1170" s="513"/>
      <c r="AF1170" s="513"/>
      <c r="AG1170" s="513"/>
      <c r="AH1170" s="513"/>
      <c r="AI1170" s="513"/>
      <c r="AJ1170" s="128">
        <v>116</v>
      </c>
      <c r="AK1170" s="483">
        <v>43746</v>
      </c>
      <c r="AL1170" s="128">
        <v>231</v>
      </c>
      <c r="AM1170" s="128">
        <v>132</v>
      </c>
      <c r="AN1170" s="442" t="str">
        <f>CHOOSE(MATCH(AM:AM,{0,1,100,800000000}),"VACIO","100 y -","100 y +","")</f>
        <v>100 y +</v>
      </c>
      <c r="AO1170" s="128">
        <v>62</v>
      </c>
      <c r="AP1170" s="128">
        <v>184</v>
      </c>
      <c r="AQ1170" s="128">
        <v>5.6</v>
      </c>
      <c r="AR1170" s="442" t="str">
        <f>CHOOSE(MATCH(AQ:AQ,{0;1;7;8;9;12;30}),"VACIO","7 y -","7-8","8-9","9-12","12 y +","")</f>
        <v>7 y -</v>
      </c>
      <c r="AS1170" s="128">
        <v>1</v>
      </c>
      <c r="AT1170" s="442" t="str">
        <f>CHOOSE(MATCH(AS:AS,{0,0.1,30,80000000}),"VACIO","30 y -","30 y +")</f>
        <v>30 y -</v>
      </c>
      <c r="AU1170" s="128">
        <v>0.8</v>
      </c>
      <c r="AV1170" s="128">
        <v>3.4</v>
      </c>
      <c r="AW1170" s="442" t="str">
        <f>CHOOSE(MATCH(AV:AV,{0,0.1,30,80000000}),"VACIO","30 y -","30 y +")</f>
        <v>30 y -</v>
      </c>
      <c r="AX1170" s="128">
        <v>78</v>
      </c>
      <c r="AY1170" s="442" t="str">
        <f ca="1">CHOOSE(MATCH(AX:AX,{0,1,15,30,45,60,80000000}),"VACIO","15 y -","15-29","30-44","45-59","60 y +","")</f>
        <v>60 y +</v>
      </c>
      <c r="AZ1170" s="128"/>
      <c r="BA1170" s="128"/>
      <c r="BB1170" s="441" t="str">
        <f ca="1" t="shared" si="113"/>
        <v>No Vigente</v>
      </c>
      <c r="BC1170" s="128"/>
      <c r="BD1170" s="483">
        <v>43818</v>
      </c>
      <c r="BE1170" s="483">
        <v>43983</v>
      </c>
      <c r="BF1170" s="519" t="str">
        <f ca="1" t="shared" si="115"/>
        <v>activo</v>
      </c>
    </row>
    <row r="1171" spans="1:58">
      <c r="A1171" s="434" t="s">
        <v>2891</v>
      </c>
      <c r="B1171" s="128" t="s">
        <v>2892</v>
      </c>
      <c r="C1171" s="128">
        <v>4884</v>
      </c>
      <c r="D1171" s="483">
        <v>16915</v>
      </c>
      <c r="E1171" s="439">
        <f ca="1" t="shared" si="114"/>
        <v>43990</v>
      </c>
      <c r="F1171" s="440">
        <f ca="1" t="shared" si="112"/>
        <v>27075</v>
      </c>
      <c r="G1171" s="441">
        <f ca="1" t="shared" si="116"/>
        <v>74</v>
      </c>
      <c r="H1171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71" s="443">
        <v>2</v>
      </c>
      <c r="J1171" s="483">
        <v>41096</v>
      </c>
      <c r="K1171" s="128" t="s">
        <v>101</v>
      </c>
      <c r="L1171" s="495" t="s">
        <v>60</v>
      </c>
      <c r="M1171" s="128"/>
      <c r="N1171" s="128" t="s">
        <v>62</v>
      </c>
      <c r="O1171" s="128" t="s">
        <v>62</v>
      </c>
      <c r="P1171" s="500" t="s">
        <v>63</v>
      </c>
      <c r="Q1171" s="500" t="s">
        <v>63</v>
      </c>
      <c r="R1171" s="128">
        <v>74</v>
      </c>
      <c r="S1171" s="128">
        <v>69</v>
      </c>
      <c r="T1171" s="443" t="s">
        <v>76</v>
      </c>
      <c r="U1171" s="128">
        <v>130</v>
      </c>
      <c r="V1171" s="442" t="str">
        <f>CHOOSE(MATCH(U:U,{0,1,140,150,160,800000000}),"VACIO","140 y -","140-150","150-160","&gt;160","")</f>
        <v>140 y -</v>
      </c>
      <c r="W1171" s="128">
        <v>72</v>
      </c>
      <c r="X1171" s="442" t="str">
        <f>CHOOSE(MATCH(W:W,{0,1,90,120,800000000}),"VACIO","90 y -","90-120","&gt;120","")</f>
        <v>90 y -</v>
      </c>
      <c r="Y1171" s="128" t="s">
        <v>63</v>
      </c>
      <c r="Z1171" s="128" t="s">
        <v>65</v>
      </c>
      <c r="AA1171" s="128" t="s">
        <v>63</v>
      </c>
      <c r="AB1171" s="128" t="s">
        <v>65</v>
      </c>
      <c r="AC1171" s="128" t="s">
        <v>72</v>
      </c>
      <c r="AD1171" s="128" t="s">
        <v>67</v>
      </c>
      <c r="AE1171" s="513"/>
      <c r="AF1171" s="513"/>
      <c r="AG1171" s="513"/>
      <c r="AH1171" s="506" t="s">
        <v>2266</v>
      </c>
      <c r="AI1171" s="505">
        <v>43538</v>
      </c>
      <c r="AJ1171" s="128">
        <v>108</v>
      </c>
      <c r="AK1171" s="483">
        <v>43342</v>
      </c>
      <c r="AL1171" s="128">
        <v>215</v>
      </c>
      <c r="AM1171" s="128">
        <v>143</v>
      </c>
      <c r="AN1171" s="442" t="str">
        <f>CHOOSE(MATCH(AM:AM,{0,1,100,800000000}),"VACIO","100 y -","100 y +","")</f>
        <v>100 y +</v>
      </c>
      <c r="AO1171" s="128">
        <v>40</v>
      </c>
      <c r="AP1171" s="128">
        <v>148</v>
      </c>
      <c r="AQ1171" s="128"/>
      <c r="AR1171" s="442" t="str">
        <f>CHOOSE(MATCH(AQ:AQ,{0,1,7,8,9,12,30}),"VACIO","7 y -","7-8","8-9","9-12","12 y +","")</f>
        <v>VACIO</v>
      </c>
      <c r="AS1171" s="128">
        <v>5</v>
      </c>
      <c r="AT1171" s="442" t="str">
        <f>CHOOSE(MATCH(AS:AS,{0,0.1,30,80000000}),"VACIO","30 y -","30 y +")</f>
        <v>30 y -</v>
      </c>
      <c r="AU1171" s="128">
        <v>0.8</v>
      </c>
      <c r="AV1171" s="128"/>
      <c r="AW1171" s="442" t="str">
        <f>CHOOSE(MATCH(AV:AV,{0,0.1,30,80000000}),"VACIO","30 y -","30 y +")</f>
        <v>VACIO</v>
      </c>
      <c r="AX1171" s="128">
        <v>89</v>
      </c>
      <c r="AY1171" s="442" t="str">
        <f ca="1">CHOOSE(MATCH(AX:AX,{0,1,15,30,45,60,80000000}),"VACIO","15 y -","15-29","30-44","45-59","60 y +","")</f>
        <v>60 y +</v>
      </c>
      <c r="AZ1171" s="128" t="s">
        <v>76</v>
      </c>
      <c r="BA1171" s="128"/>
      <c r="BB1171" s="441" t="str">
        <f ca="1" t="shared" si="113"/>
        <v>No Vigente</v>
      </c>
      <c r="BC1171" s="128"/>
      <c r="BD1171" s="483">
        <v>43354</v>
      </c>
      <c r="BE1171" s="483">
        <v>44166</v>
      </c>
      <c r="BF1171" s="519" t="str">
        <f ca="1" t="shared" si="115"/>
        <v>activo</v>
      </c>
    </row>
    <row r="1172" spans="1:58">
      <c r="A1172" s="434" t="s">
        <v>2893</v>
      </c>
      <c r="B1172" s="484" t="s">
        <v>2894</v>
      </c>
      <c r="C1172" s="484">
        <v>2503</v>
      </c>
      <c r="D1172" s="485">
        <v>14005</v>
      </c>
      <c r="E1172" s="468">
        <f ca="1" t="shared" si="114"/>
        <v>43990</v>
      </c>
      <c r="F1172" s="440">
        <f ca="1" t="shared" si="112"/>
        <v>29985</v>
      </c>
      <c r="G1172" s="489">
        <f ca="1" t="shared" si="116"/>
        <v>82</v>
      </c>
      <c r="H1172" s="490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72" s="496">
        <v>2</v>
      </c>
      <c r="J1172" s="485">
        <v>40087</v>
      </c>
      <c r="K1172" s="484" t="s">
        <v>59</v>
      </c>
      <c r="L1172" s="497" t="s">
        <v>60</v>
      </c>
      <c r="M1172" s="484"/>
      <c r="N1172" s="484"/>
      <c r="O1172" s="484"/>
      <c r="P1172" s="501" t="s">
        <v>63</v>
      </c>
      <c r="Q1172" s="501" t="s">
        <v>63</v>
      </c>
      <c r="R1172" s="484">
        <v>73.5</v>
      </c>
      <c r="S1172" s="484">
        <v>68</v>
      </c>
      <c r="T1172" s="496" t="s">
        <v>85</v>
      </c>
      <c r="U1172" s="484">
        <v>128</v>
      </c>
      <c r="V1172" s="442" t="str">
        <f>CHOOSE(MATCH(U:U,{0,1,140,150,160,800000000}),"VACIO","140 y -","140-150","150-160","&gt;160","")</f>
        <v>140 y -</v>
      </c>
      <c r="W1172" s="484">
        <v>60</v>
      </c>
      <c r="X1172" s="442" t="str">
        <f>CHOOSE(MATCH(W:W,{0,1,90,120,800000000}),"VACIO","90 y -","90-120","&gt;120","")</f>
        <v>90 y -</v>
      </c>
      <c r="Y1172" s="484" t="s">
        <v>63</v>
      </c>
      <c r="Z1172" s="484" t="s">
        <v>63</v>
      </c>
      <c r="AA1172" s="484" t="s">
        <v>63</v>
      </c>
      <c r="AB1172" s="484" t="s">
        <v>63</v>
      </c>
      <c r="AC1172" s="484" t="s">
        <v>72</v>
      </c>
      <c r="AD1172" s="484" t="s">
        <v>74</v>
      </c>
      <c r="AE1172" s="507"/>
      <c r="AF1172" s="507"/>
      <c r="AG1172" s="507"/>
      <c r="AH1172" s="509" t="s">
        <v>2322</v>
      </c>
      <c r="AI1172" s="508">
        <v>43255</v>
      </c>
      <c r="AJ1172" s="484">
        <v>89</v>
      </c>
      <c r="AK1172" s="484">
        <v>2017</v>
      </c>
      <c r="AL1172" s="484">
        <v>189</v>
      </c>
      <c r="AM1172" s="484">
        <v>118</v>
      </c>
      <c r="AN1172" s="442" t="str">
        <f>CHOOSE(MATCH(AM:AM,{0,1,100,800000000}),"VACIO","100 y -","100 y +","")</f>
        <v>100 y +</v>
      </c>
      <c r="AO1172" s="484">
        <v>46</v>
      </c>
      <c r="AP1172" s="484">
        <v>124</v>
      </c>
      <c r="AQ1172" s="484"/>
      <c r="AR1172" s="442" t="str">
        <f>CHOOSE(MATCH(AQ:AQ,{0,1,7,8,9,12,30}),"VACIO","7 y -","7-8","8-9","9-12","12 y +","")</f>
        <v>VACIO</v>
      </c>
      <c r="AS1172" s="484"/>
      <c r="AT1172" s="442" t="str">
        <f>CHOOSE(MATCH(AS:AS,{0,0.1,30,80000000}),"VACIO","30 y -","30 y +")</f>
        <v>VACIO</v>
      </c>
      <c r="AU1172" s="484">
        <v>0.8</v>
      </c>
      <c r="AV1172" s="484"/>
      <c r="AW1172" s="442" t="str">
        <f>CHOOSE(MATCH(AV:AV,{0,0.1,30,80000000}),"VACIO","30 y -","30 y +")</f>
        <v>VACIO</v>
      </c>
      <c r="AX1172" s="484"/>
      <c r="AY1172" s="442" t="str">
        <f ca="1">CHOOSE(MATCH(AX:AX,{0,1,15,30,45,60,80000000}),"VACIO","15 y -","15-29","30-44","45-59","60 y +","")</f>
        <v>VACIO</v>
      </c>
      <c r="AZ1172" s="484"/>
      <c r="BA1172" s="484"/>
      <c r="BB1172" s="489" t="str">
        <f ca="1" t="shared" si="113"/>
        <v>No Vigente</v>
      </c>
      <c r="BC1172" s="484"/>
      <c r="BD1172" s="485">
        <v>42928</v>
      </c>
      <c r="BE1172" s="485">
        <v>43252</v>
      </c>
      <c r="BF1172" s="519" t="str">
        <f ca="1" t="shared" si="115"/>
        <v>pasivo</v>
      </c>
    </row>
    <row r="1173" spans="1:58">
      <c r="A1173" s="434" t="s">
        <v>2895</v>
      </c>
      <c r="B1173" s="128" t="s">
        <v>2896</v>
      </c>
      <c r="C1173" s="128">
        <v>1224</v>
      </c>
      <c r="D1173" s="483">
        <v>25593</v>
      </c>
      <c r="E1173" s="439">
        <f ca="1" t="shared" si="114"/>
        <v>43990</v>
      </c>
      <c r="F1173" s="440">
        <f ca="1" t="shared" si="112"/>
        <v>18397</v>
      </c>
      <c r="G1173" s="441">
        <f ca="1" t="shared" si="116"/>
        <v>50</v>
      </c>
      <c r="H1173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73" s="443">
        <v>2</v>
      </c>
      <c r="J1173" s="483">
        <v>39160</v>
      </c>
      <c r="K1173" s="128" t="s">
        <v>59</v>
      </c>
      <c r="L1173" s="495" t="s">
        <v>60</v>
      </c>
      <c r="M1173" s="128"/>
      <c r="N1173" s="128" t="s">
        <v>62</v>
      </c>
      <c r="O1173" s="128" t="s">
        <v>62</v>
      </c>
      <c r="P1173" s="500" t="s">
        <v>63</v>
      </c>
      <c r="Q1173" s="500" t="s">
        <v>63</v>
      </c>
      <c r="R1173" s="128">
        <v>88</v>
      </c>
      <c r="S1173" s="128">
        <v>99</v>
      </c>
      <c r="T1173" s="443" t="s">
        <v>64</v>
      </c>
      <c r="U1173" s="128">
        <v>138</v>
      </c>
      <c r="V1173" s="442" t="str">
        <f>CHOOSE(MATCH(U:U,{0,1,140,150,160,800000000}),"VACIO","140 y -","140-150","150-160","&gt;160","")</f>
        <v>140 y -</v>
      </c>
      <c r="W1173" s="128">
        <v>80</v>
      </c>
      <c r="X1173" s="442" t="str">
        <f>CHOOSE(MATCH(W:W,{0,1,90,120,800000000}),"VACIO","90 y -","90-120","&gt;120","")</f>
        <v>90 y -</v>
      </c>
      <c r="Y1173" s="128" t="s">
        <v>63</v>
      </c>
      <c r="Z1173" s="128" t="s">
        <v>65</v>
      </c>
      <c r="AA1173" s="128" t="s">
        <v>63</v>
      </c>
      <c r="AB1173" s="128" t="s">
        <v>63</v>
      </c>
      <c r="AC1173" s="128" t="s">
        <v>72</v>
      </c>
      <c r="AD1173" s="128" t="s">
        <v>74</v>
      </c>
      <c r="AE1173" s="513"/>
      <c r="AF1173" s="513"/>
      <c r="AG1173" s="513"/>
      <c r="AH1173" s="513"/>
      <c r="AI1173" s="513"/>
      <c r="AJ1173" s="128">
        <v>86</v>
      </c>
      <c r="AK1173" s="483">
        <v>42758</v>
      </c>
      <c r="AL1173" s="128">
        <v>180</v>
      </c>
      <c r="AM1173" s="128">
        <v>108.6</v>
      </c>
      <c r="AN1173" s="442" t="str">
        <f>CHOOSE(MATCH(AM:AM,{0,1,100,800000000}),"VACIO","100 y -","100 y +","")</f>
        <v>100 y +</v>
      </c>
      <c r="AO1173" s="128">
        <v>58</v>
      </c>
      <c r="AP1173" s="128">
        <v>107</v>
      </c>
      <c r="AQ1173" s="128">
        <v>4.2</v>
      </c>
      <c r="AR1173" s="442" t="str">
        <f>CHOOSE(MATCH(AQ:AQ,{0,1,7,8,9,12,30}),"VACIO","7 y -","7-8","8-9","9-12","12 y +","")</f>
        <v>7 y -</v>
      </c>
      <c r="AS1173" s="128">
        <v>7.1</v>
      </c>
      <c r="AT1173" s="442" t="str">
        <f>CHOOSE(MATCH(AS:AS,{0,0.1,30,80000000}),"VACIO","30 y -","30 y +")</f>
        <v>30 y -</v>
      </c>
      <c r="AU1173" s="128">
        <v>0.6</v>
      </c>
      <c r="AV1173" s="128"/>
      <c r="AW1173" s="442" t="str">
        <f>CHOOSE(MATCH(AV:AV,{0,0.1,30,80000000}),"VACIO","30 y -","30 y +")</f>
        <v>VACIO</v>
      </c>
      <c r="AX1173" s="128">
        <v>116</v>
      </c>
      <c r="AY1173" s="442" t="str">
        <f ca="1">CHOOSE(MATCH(AX:AX,{0,1,15,30,45,60,80000000}),"VACIO","15 y -","15-29","30-44","45-59","60 y +","")</f>
        <v>60 y +</v>
      </c>
      <c r="AZ1173" s="128"/>
      <c r="BA1173" s="128"/>
      <c r="BB1173" s="441" t="str">
        <f ca="1" t="shared" si="113"/>
        <v>No Vigente</v>
      </c>
      <c r="BC1173" s="128"/>
      <c r="BD1173" s="483">
        <v>43636</v>
      </c>
      <c r="BE1173" s="483">
        <v>43983</v>
      </c>
      <c r="BF1173" s="519" t="str">
        <f ca="1" t="shared" si="115"/>
        <v>activo</v>
      </c>
    </row>
    <row r="1174" spans="1:58">
      <c r="A1174" s="434" t="s">
        <v>2897</v>
      </c>
      <c r="B1174" s="128" t="s">
        <v>2898</v>
      </c>
      <c r="C1174" s="128">
        <v>6914</v>
      </c>
      <c r="D1174" s="483">
        <v>15584</v>
      </c>
      <c r="E1174" s="439">
        <f ca="1" t="shared" si="114"/>
        <v>43990</v>
      </c>
      <c r="F1174" s="440">
        <f ca="1" t="shared" si="112"/>
        <v>28406</v>
      </c>
      <c r="G1174" s="441">
        <f ca="1" t="shared" si="116"/>
        <v>77</v>
      </c>
      <c r="H117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74" s="443">
        <v>2</v>
      </c>
      <c r="J1174" s="483">
        <v>42705</v>
      </c>
      <c r="K1174" s="128" t="s">
        <v>59</v>
      </c>
      <c r="L1174" s="495" t="s">
        <v>102</v>
      </c>
      <c r="M1174" s="128"/>
      <c r="N1174" s="128" t="s">
        <v>62</v>
      </c>
      <c r="O1174" s="128" t="s">
        <v>62</v>
      </c>
      <c r="P1174" s="500" t="s">
        <v>63</v>
      </c>
      <c r="Q1174" s="500" t="s">
        <v>63</v>
      </c>
      <c r="R1174" s="128">
        <v>56</v>
      </c>
      <c r="S1174" s="128">
        <v>57.2</v>
      </c>
      <c r="T1174" s="443" t="s">
        <v>85</v>
      </c>
      <c r="U1174" s="128">
        <v>134</v>
      </c>
      <c r="V1174" s="442" t="str">
        <f>CHOOSE(MATCH(U:U,{0,1,140,150,160,800000000}),"VACIO","140 y -","140-150","150-160","&gt;160","")</f>
        <v>140 y -</v>
      </c>
      <c r="W1174" s="128">
        <v>70</v>
      </c>
      <c r="X1174" s="442" t="str">
        <f>CHOOSE(MATCH(W:W,{0,1,90,120,800000000}),"VACIO","90 y -","90-120","&gt;120","")</f>
        <v>90 y -</v>
      </c>
      <c r="Y1174" s="128" t="s">
        <v>63</v>
      </c>
      <c r="Z1174" s="128" t="s">
        <v>65</v>
      </c>
      <c r="AA1174" s="128" t="s">
        <v>63</v>
      </c>
      <c r="AB1174" s="128" t="s">
        <v>65</v>
      </c>
      <c r="AC1174" s="128" t="s">
        <v>72</v>
      </c>
      <c r="AD1174" s="128" t="s">
        <v>73</v>
      </c>
      <c r="AE1174" s="505">
        <v>43041</v>
      </c>
      <c r="AF1174" s="506" t="s">
        <v>74</v>
      </c>
      <c r="AG1174" s="506"/>
      <c r="AH1174" s="506" t="s">
        <v>2266</v>
      </c>
      <c r="AI1174" s="505">
        <v>43353</v>
      </c>
      <c r="AJ1174" s="128">
        <v>313</v>
      </c>
      <c r="AK1174" s="483">
        <v>43581</v>
      </c>
      <c r="AL1174" s="128">
        <v>43</v>
      </c>
      <c r="AM1174" s="128">
        <v>91</v>
      </c>
      <c r="AN1174" s="442" t="str">
        <f>CHOOSE(MATCH(AM:AM,{0,1,100,800000000}),"VACIO","100 y -","100 y +","")</f>
        <v>100 y -</v>
      </c>
      <c r="AO1174" s="128">
        <v>38</v>
      </c>
      <c r="AP1174" s="128">
        <v>229</v>
      </c>
      <c r="AQ1174" s="128">
        <v>8</v>
      </c>
      <c r="AR1174" s="442" t="str">
        <f>CHOOSE(MATCH(AQ:AQ,{0,1,7,8,9,12,30}),"VACIO","7 y -","7-8","8-9","9-12","12 y +","")</f>
        <v>8-9</v>
      </c>
      <c r="AS1174" s="128">
        <v>11</v>
      </c>
      <c r="AT1174" s="442" t="str">
        <f>CHOOSE(MATCH(AS:AS,{0;0.1;30;80000000}),"VACIO","30 y -","30 y +")</f>
        <v>30 y -</v>
      </c>
      <c r="AU1174" s="128">
        <v>1.2</v>
      </c>
      <c r="AV1174" s="128"/>
      <c r="AW1174" s="442" t="str">
        <f>CHOOSE(MATCH(AV:AV,{0,0.1,30,80000000}),"VACIO","30 y -","30 y +")</f>
        <v>VACIO</v>
      </c>
      <c r="AX1174" s="128">
        <v>43</v>
      </c>
      <c r="AY1174" s="442" t="str">
        <f ca="1">CHOOSE(MATCH(AX:AX,{0;1;15;30;45;60;80000000}),"VACIO","15 y -","15-29","30-44","45-59","60 y +","")</f>
        <v>30-44</v>
      </c>
      <c r="AZ1174" s="128"/>
      <c r="BA1174" s="128"/>
      <c r="BB1174" s="441" t="str">
        <f ca="1" t="shared" si="113"/>
        <v>No Vigente</v>
      </c>
      <c r="BC1174" s="128"/>
      <c r="BD1174" s="483">
        <v>43581</v>
      </c>
      <c r="BE1174" s="483">
        <v>44013</v>
      </c>
      <c r="BF1174" s="519" t="str">
        <f ca="1" t="shared" si="115"/>
        <v>activo</v>
      </c>
    </row>
    <row r="1175" spans="1:58">
      <c r="A1175" s="434" t="s">
        <v>2899</v>
      </c>
      <c r="B1175" s="484" t="s">
        <v>2900</v>
      </c>
      <c r="C1175" s="484">
        <v>992</v>
      </c>
      <c r="D1175" s="485">
        <v>17031</v>
      </c>
      <c r="E1175" s="468">
        <f ca="1" t="shared" si="114"/>
        <v>43990</v>
      </c>
      <c r="F1175" s="440">
        <f ca="1" t="shared" si="112"/>
        <v>26959</v>
      </c>
      <c r="G1175" s="489">
        <f ca="1" t="shared" si="116"/>
        <v>73</v>
      </c>
      <c r="H1175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75" s="496">
        <v>2</v>
      </c>
      <c r="J1175" s="485">
        <v>39164</v>
      </c>
      <c r="K1175" s="484" t="s">
        <v>59</v>
      </c>
      <c r="L1175" s="497" t="s">
        <v>102</v>
      </c>
      <c r="M1175" s="484" t="s">
        <v>2901</v>
      </c>
      <c r="N1175" s="484"/>
      <c r="O1175" s="484"/>
      <c r="P1175" s="501" t="s">
        <v>65</v>
      </c>
      <c r="Q1175" s="501" t="s">
        <v>63</v>
      </c>
      <c r="R1175" s="484">
        <v>102</v>
      </c>
      <c r="S1175" s="484">
        <v>103</v>
      </c>
      <c r="T1175" s="496" t="s">
        <v>64</v>
      </c>
      <c r="U1175" s="484">
        <v>138</v>
      </c>
      <c r="V1175" s="442" t="str">
        <f>CHOOSE(MATCH(U:U,{0,1,140,150,160,800000000}),"VACIO","140 y -","140-150","150-160","&gt;160","")</f>
        <v>140 y -</v>
      </c>
      <c r="W1175" s="484">
        <v>86</v>
      </c>
      <c r="X1175" s="442" t="str">
        <f>CHOOSE(MATCH(W:W,{0,1,90,120,800000000}),"VACIO","90 y -","90-120","&gt;120","")</f>
        <v>90 y -</v>
      </c>
      <c r="Y1175" s="484" t="s">
        <v>63</v>
      </c>
      <c r="Z1175" s="484" t="s">
        <v>65</v>
      </c>
      <c r="AA1175" s="484" t="s">
        <v>63</v>
      </c>
      <c r="AB1175" s="484" t="s">
        <v>65</v>
      </c>
      <c r="AC1175" s="484" t="s">
        <v>72</v>
      </c>
      <c r="AD1175" s="484" t="s">
        <v>73</v>
      </c>
      <c r="AE1175" s="508">
        <v>43165</v>
      </c>
      <c r="AF1175" s="509" t="s">
        <v>333</v>
      </c>
      <c r="AG1175" s="509"/>
      <c r="AH1175" s="509" t="s">
        <v>2360</v>
      </c>
      <c r="AI1175" s="508">
        <v>43435</v>
      </c>
      <c r="AJ1175" s="484">
        <v>144</v>
      </c>
      <c r="AK1175" s="485">
        <v>43175</v>
      </c>
      <c r="AL1175" s="484">
        <v>194</v>
      </c>
      <c r="AM1175" s="484">
        <v>99</v>
      </c>
      <c r="AN1175" s="442" t="str">
        <f>CHOOSE(MATCH(AM:AM,{0,1,100,800000000}),"VACIO","100 y -","100 y +","")</f>
        <v>100 y -</v>
      </c>
      <c r="AO1175" s="484">
        <v>67</v>
      </c>
      <c r="AP1175" s="484">
        <v>137</v>
      </c>
      <c r="AQ1175" s="484">
        <v>6.7</v>
      </c>
      <c r="AR1175" s="442" t="str">
        <f>CHOOSE(MATCH(AQ:AQ,{0,1,7,8,9,12,30}),"VACIO","7 y -","7-8","8-9","9-12","12 y +","")</f>
        <v>7 y -</v>
      </c>
      <c r="AS1175" s="484">
        <v>2.4</v>
      </c>
      <c r="AT1175" s="442" t="str">
        <f>CHOOSE(MATCH(AS:AS,{0,0.1,30,80000000}),"VACIO","30 y -","30 y +")</f>
        <v>30 y -</v>
      </c>
      <c r="AU1175" s="484">
        <v>1</v>
      </c>
      <c r="AV1175" s="484"/>
      <c r="AW1175" s="442" t="str">
        <f>CHOOSE(MATCH(AV:AV,{0,0.1,30,80000000}),"VACIO","30 y -","30 y +")</f>
        <v>VACIO</v>
      </c>
      <c r="AX1175" s="484">
        <v>58</v>
      </c>
      <c r="AY1175" s="442" t="str">
        <f ca="1">CHOOSE(MATCH(AX:AX,{0,1,15,30,45,60,80000000}),"VACIO","15 y -","15-29","30-44","45-59","60 y +","")</f>
        <v>45-59</v>
      </c>
      <c r="AZ1175" s="484"/>
      <c r="BA1175" s="484"/>
      <c r="BB1175" s="489" t="str">
        <f ca="1" t="shared" si="113"/>
        <v>No Vigente</v>
      </c>
      <c r="BC1175" s="484"/>
      <c r="BD1175" s="485">
        <v>43175</v>
      </c>
      <c r="BE1175" s="485">
        <v>43344</v>
      </c>
      <c r="BF1175" s="519" t="str">
        <f ca="1" t="shared" si="115"/>
        <v>pasivo</v>
      </c>
    </row>
    <row r="1176" spans="1:58">
      <c r="A1176" s="434" t="s">
        <v>2902</v>
      </c>
      <c r="B1176" s="128" t="s">
        <v>2903</v>
      </c>
      <c r="C1176" s="128">
        <v>2234</v>
      </c>
      <c r="D1176" s="483">
        <v>16547</v>
      </c>
      <c r="E1176" s="439">
        <f ca="1" t="shared" si="114"/>
        <v>43990</v>
      </c>
      <c r="F1176" s="440">
        <f ca="1" t="shared" si="112"/>
        <v>27443</v>
      </c>
      <c r="G1176" s="491">
        <f ca="1" t="shared" si="116"/>
        <v>75</v>
      </c>
      <c r="H1176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76" s="498">
        <v>2</v>
      </c>
      <c r="J1176" s="483">
        <v>36242</v>
      </c>
      <c r="K1176" s="128" t="s">
        <v>59</v>
      </c>
      <c r="L1176" s="495" t="s">
        <v>102</v>
      </c>
      <c r="M1176" s="128" t="s">
        <v>1853</v>
      </c>
      <c r="N1176" s="128" t="s">
        <v>62</v>
      </c>
      <c r="O1176" s="128" t="s">
        <v>62</v>
      </c>
      <c r="P1176" s="500" t="s">
        <v>63</v>
      </c>
      <c r="Q1176" s="500" t="s">
        <v>65</v>
      </c>
      <c r="R1176" s="128">
        <v>51.5</v>
      </c>
      <c r="S1176" s="128">
        <v>74</v>
      </c>
      <c r="T1176" s="498" t="s">
        <v>64</v>
      </c>
      <c r="U1176" s="128">
        <v>140</v>
      </c>
      <c r="V1176" s="442" t="str">
        <f>CHOOSE(MATCH(U:U,{0,1,140,150,160,800000000}),"VACIO","140 y -","140-150","150-160","&gt;160","")</f>
        <v>140-150</v>
      </c>
      <c r="W1176" s="128">
        <v>90</v>
      </c>
      <c r="X1176" s="442" t="str">
        <f>CHOOSE(MATCH(W:W,{0,1,90,120,800000000}),"VACIO","90 y -","90-120","&gt;120","")</f>
        <v>90-120</v>
      </c>
      <c r="Y1176" s="128" t="s">
        <v>63</v>
      </c>
      <c r="Z1176" s="128" t="s">
        <v>65</v>
      </c>
      <c r="AA1176" s="128" t="s">
        <v>65</v>
      </c>
      <c r="AB1176" s="128" t="s">
        <v>65</v>
      </c>
      <c r="AC1176" s="128" t="s">
        <v>72</v>
      </c>
      <c r="AD1176" s="128" t="s">
        <v>73</v>
      </c>
      <c r="AE1176" s="510">
        <v>43872</v>
      </c>
      <c r="AF1176" s="511" t="s">
        <v>333</v>
      </c>
      <c r="AG1176" s="511"/>
      <c r="AH1176" s="511" t="s">
        <v>2389</v>
      </c>
      <c r="AI1176" s="510">
        <v>42775</v>
      </c>
      <c r="AJ1176" s="128">
        <v>82</v>
      </c>
      <c r="AK1176" s="483">
        <v>43860</v>
      </c>
      <c r="AL1176" s="128">
        <v>168</v>
      </c>
      <c r="AM1176" s="128">
        <v>72</v>
      </c>
      <c r="AN1176" s="442" t="str">
        <f>CHOOSE(MATCH(AM:AM,{0,1,100,800000000}),"VACIO","100 y -","100 y +","")</f>
        <v>100 y -</v>
      </c>
      <c r="AO1176" s="128">
        <v>61</v>
      </c>
      <c r="AP1176" s="128">
        <v>173</v>
      </c>
      <c r="AQ1176" s="128">
        <v>6.7</v>
      </c>
      <c r="AR1176" s="442" t="str">
        <f>CHOOSE(MATCH(AQ:AQ,{0,1,7,8,9,12,30}),"VACIO","7 y -","7-8","8-9","9-12","12 y +","")</f>
        <v>7 y -</v>
      </c>
      <c r="AS1176" s="128">
        <v>0.2</v>
      </c>
      <c r="AT1176" s="442" t="str">
        <f>CHOOSE(MATCH(AS:AS,{0,0.1,30,80000000}),"VACIO","30 y -","30 y +")</f>
        <v>30 y -</v>
      </c>
      <c r="AU1176" s="128">
        <v>1</v>
      </c>
      <c r="AV1176" s="128"/>
      <c r="AW1176" s="442" t="str">
        <f>CHOOSE(MATCH(AV:AV,{0,0.1,30,80000000}),"VACIO","30 y -","30 y +")</f>
        <v>VACIO</v>
      </c>
      <c r="AX1176" s="128">
        <v>49.7</v>
      </c>
      <c r="AY1176" s="442" t="str">
        <f ca="1">CHOOSE(MATCH(AX:AX,{0,1,15,30,45,60,80000000}),"VACIO","15 y -","15-29","30-44","45-59","60 y +","")</f>
        <v>45-59</v>
      </c>
      <c r="AZ1176" s="128"/>
      <c r="BA1176" s="483">
        <v>43348</v>
      </c>
      <c r="BB1176" s="491" t="str">
        <f ca="1" t="shared" si="113"/>
        <v>No Vigente</v>
      </c>
      <c r="BC1176" s="128"/>
      <c r="BD1176" s="483">
        <v>43872</v>
      </c>
      <c r="BE1176" s="483">
        <v>44044</v>
      </c>
      <c r="BF1176" s="519" t="str">
        <f ca="1" t="shared" si="115"/>
        <v>activo</v>
      </c>
    </row>
    <row r="1177" spans="1:58">
      <c r="A1177" s="434" t="s">
        <v>2904</v>
      </c>
      <c r="B1177" s="128" t="s">
        <v>2905</v>
      </c>
      <c r="C1177" s="128">
        <v>1067</v>
      </c>
      <c r="D1177" s="483">
        <v>11555</v>
      </c>
      <c r="E1177" s="439">
        <f ca="1" t="shared" si="114"/>
        <v>43990</v>
      </c>
      <c r="F1177" s="440">
        <f ca="1" t="shared" si="112"/>
        <v>32435</v>
      </c>
      <c r="G1177" s="441">
        <f ca="1" t="shared" si="116"/>
        <v>88</v>
      </c>
      <c r="H1177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77" s="443">
        <v>2</v>
      </c>
      <c r="J1177" s="483">
        <v>39490</v>
      </c>
      <c r="K1177" s="128" t="s">
        <v>59</v>
      </c>
      <c r="L1177" s="495" t="s">
        <v>60</v>
      </c>
      <c r="M1177" s="128"/>
      <c r="N1177" s="128" t="s">
        <v>62</v>
      </c>
      <c r="O1177" s="128" t="s">
        <v>62</v>
      </c>
      <c r="P1177" s="500" t="s">
        <v>65</v>
      </c>
      <c r="Q1177" s="500" t="s">
        <v>63</v>
      </c>
      <c r="R1177" s="128">
        <v>52.5</v>
      </c>
      <c r="S1177" s="128">
        <v>51.7</v>
      </c>
      <c r="T1177" s="443" t="s">
        <v>71</v>
      </c>
      <c r="U1177" s="128">
        <v>128</v>
      </c>
      <c r="V1177" s="442" t="str">
        <f>CHOOSE(MATCH(U:U,{0,1,140,150,160,800000000}),"VACIO","140 y -","140-150","150-160","&gt;160","")</f>
        <v>140 y -</v>
      </c>
      <c r="W1177" s="128">
        <v>70</v>
      </c>
      <c r="X1177" s="442" t="str">
        <f>CHOOSE(MATCH(W:W,{0,1,90,120,800000000}),"VACIO","90 y -","90-120","&gt;120","")</f>
        <v>90 y -</v>
      </c>
      <c r="Y1177" s="128" t="s">
        <v>63</v>
      </c>
      <c r="Z1177" s="128" t="s">
        <v>65</v>
      </c>
      <c r="AA1177" s="128" t="s">
        <v>65</v>
      </c>
      <c r="AB1177" s="128" t="s">
        <v>63</v>
      </c>
      <c r="AC1177" s="128" t="s">
        <v>72</v>
      </c>
      <c r="AD1177" s="128" t="s">
        <v>67</v>
      </c>
      <c r="AE1177" s="513"/>
      <c r="AF1177" s="513"/>
      <c r="AG1177" s="513"/>
      <c r="AH1177" s="506" t="s">
        <v>2322</v>
      </c>
      <c r="AI1177" s="505">
        <v>43746</v>
      </c>
      <c r="AJ1177" s="128">
        <v>107</v>
      </c>
      <c r="AK1177" s="483">
        <v>43403</v>
      </c>
      <c r="AL1177" s="128">
        <v>208</v>
      </c>
      <c r="AM1177" s="128">
        <v>137</v>
      </c>
      <c r="AN1177" s="442" t="str">
        <f>CHOOSE(MATCH(AM:AM,{0,1,100,800000000}),"VACIO","100 y -","100 y +","")</f>
        <v>100 y +</v>
      </c>
      <c r="AO1177" s="128">
        <v>50</v>
      </c>
      <c r="AP1177" s="128">
        <v>103</v>
      </c>
      <c r="AQ1177" s="128"/>
      <c r="AR1177" s="442" t="str">
        <f>CHOOSE(MATCH(AQ:AQ,{0,1,7,8,9,12,30}),"VACIO","7 y -","7-8","8-9","9-12","12 y +","")</f>
        <v>VACIO</v>
      </c>
      <c r="AS1177" s="128">
        <v>61</v>
      </c>
      <c r="AT1177" s="442" t="str">
        <f>CHOOSE(MATCH(AS:AS,{0,0.1,30,80000000}),"VACIO","30 y -","30 y +")</f>
        <v>30 y +</v>
      </c>
      <c r="AU1177" s="128"/>
      <c r="AV1177" s="128"/>
      <c r="AW1177" s="442" t="str">
        <f>CHOOSE(MATCH(AV:AV,{0,0.1,30,80000000}),"VACIO","30 y -","30 y +")</f>
        <v>VACIO</v>
      </c>
      <c r="AX1177" s="128"/>
      <c r="AY1177" s="442" t="str">
        <f ca="1">CHOOSE(MATCH(AX:AX,{0;1;15;30;45;60;80000000}),"VACIO","15 y -","15-29","30-44","45-59","60 y +","")</f>
        <v>VACIO</v>
      </c>
      <c r="AZ1177" s="128"/>
      <c r="BA1177" s="128"/>
      <c r="BB1177" s="441" t="str">
        <f ca="1" t="shared" si="113"/>
        <v>No Vigente</v>
      </c>
      <c r="BC1177" s="128"/>
      <c r="BD1177" s="483">
        <v>43735</v>
      </c>
      <c r="BE1177" s="483">
        <v>43831</v>
      </c>
      <c r="BF1177" s="519" t="str">
        <f ca="1" t="shared" si="115"/>
        <v>activo</v>
      </c>
    </row>
    <row r="1178" spans="1:58">
      <c r="A1178" s="434" t="s">
        <v>2906</v>
      </c>
      <c r="B1178" s="128" t="s">
        <v>2907</v>
      </c>
      <c r="C1178" s="128">
        <v>2554</v>
      </c>
      <c r="D1178" s="483">
        <v>17836</v>
      </c>
      <c r="E1178" s="439">
        <f ca="1" t="shared" si="114"/>
        <v>43990</v>
      </c>
      <c r="F1178" s="440">
        <f ca="1" t="shared" si="112"/>
        <v>26154</v>
      </c>
      <c r="G1178" s="491">
        <f ca="1" t="shared" si="116"/>
        <v>71</v>
      </c>
      <c r="H1178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78" s="498">
        <v>2</v>
      </c>
      <c r="J1178" s="483">
        <v>38026</v>
      </c>
      <c r="K1178" s="128" t="s">
        <v>59</v>
      </c>
      <c r="L1178" s="495" t="s">
        <v>102</v>
      </c>
      <c r="M1178" s="128"/>
      <c r="N1178" s="128" t="s">
        <v>62</v>
      </c>
      <c r="O1178" s="128" t="s">
        <v>62</v>
      </c>
      <c r="P1178" s="500" t="s">
        <v>63</v>
      </c>
      <c r="Q1178" s="500" t="s">
        <v>65</v>
      </c>
      <c r="R1178" s="128">
        <v>72</v>
      </c>
      <c r="S1178" s="128">
        <v>60</v>
      </c>
      <c r="T1178" s="498" t="s">
        <v>76</v>
      </c>
      <c r="U1178" s="128">
        <v>156</v>
      </c>
      <c r="V1178" s="442" t="str">
        <f>CHOOSE(MATCH(U:U,{0,1,140,150,160,800000000}),"VACIO","140 y -","140-150","150-160","&gt;160","")</f>
        <v>150-160</v>
      </c>
      <c r="W1178" s="128">
        <v>88</v>
      </c>
      <c r="X1178" s="442" t="str">
        <f>CHOOSE(MATCH(W:W,{0,1,90,120,800000000}),"VACIO","90 y -","90-120","&gt;120","")</f>
        <v>90 y -</v>
      </c>
      <c r="Y1178" s="128" t="s">
        <v>63</v>
      </c>
      <c r="Z1178" s="128" t="s">
        <v>63</v>
      </c>
      <c r="AA1178" s="128" t="s">
        <v>65</v>
      </c>
      <c r="AB1178" s="128" t="s">
        <v>65</v>
      </c>
      <c r="AC1178" s="128" t="s">
        <v>66</v>
      </c>
      <c r="AD1178" s="128" t="s">
        <v>73</v>
      </c>
      <c r="AE1178" s="510">
        <v>43879</v>
      </c>
      <c r="AF1178" s="511" t="s">
        <v>74</v>
      </c>
      <c r="AG1178" s="511"/>
      <c r="AH1178" s="511" t="s">
        <v>2266</v>
      </c>
      <c r="AI1178" s="510">
        <v>43382</v>
      </c>
      <c r="AJ1178" s="128">
        <v>66</v>
      </c>
      <c r="AK1178" s="483">
        <v>43868</v>
      </c>
      <c r="AL1178" s="128">
        <v>92</v>
      </c>
      <c r="AM1178" s="128">
        <v>36</v>
      </c>
      <c r="AN1178" s="442" t="str">
        <f>CHOOSE(MATCH(AM:AM,{0,1,100,800000000}),"VACIO","100 y -","100 y +","")</f>
        <v>100 y -</v>
      </c>
      <c r="AO1178" s="128">
        <v>27</v>
      </c>
      <c r="AP1178" s="128">
        <v>143</v>
      </c>
      <c r="AQ1178" s="128">
        <v>6</v>
      </c>
      <c r="AR1178" s="442" t="str">
        <f>CHOOSE(MATCH(AQ:AQ,{0,1,7,8,9,12,30}),"VACIO","7 y -","7-8","8-9","9-12","12 y +","")</f>
        <v>7 y -</v>
      </c>
      <c r="AS1178" s="128">
        <v>25</v>
      </c>
      <c r="AT1178" s="442" t="str">
        <f>CHOOSE(MATCH(AS:AS,{0,0.1,30,80000000}),"VACIO","30 y -","30 y +")</f>
        <v>30 y -</v>
      </c>
      <c r="AU1178" s="128">
        <v>0.5</v>
      </c>
      <c r="AV1178" s="128">
        <v>1.032</v>
      </c>
      <c r="AW1178" s="442" t="str">
        <f>CHOOSE(MATCH(AV:AV,{0,0.1,30,80000000}),"VACIO","30 y -","30 y +")</f>
        <v>30 y -</v>
      </c>
      <c r="AX1178" s="128">
        <v>97</v>
      </c>
      <c r="AY1178" s="442" t="str">
        <f ca="1">CHOOSE(MATCH(AX:AX,{0,1,15,30,45,60,80000000}),"VACIO","15 y -","15-29","30-44","45-59","60 y +","")</f>
        <v>60 y +</v>
      </c>
      <c r="AZ1178" s="128" t="s">
        <v>76</v>
      </c>
      <c r="BA1178" s="483">
        <v>43164</v>
      </c>
      <c r="BB1178" s="491" t="str">
        <f ca="1" t="shared" si="113"/>
        <v>No Vigente</v>
      </c>
      <c r="BC1178" s="128" t="s">
        <v>77</v>
      </c>
      <c r="BD1178" s="483">
        <v>43879</v>
      </c>
      <c r="BE1178" s="483">
        <v>44092</v>
      </c>
      <c r="BF1178" s="519" t="str">
        <f ca="1" t="shared" si="115"/>
        <v>activo</v>
      </c>
    </row>
    <row r="1179" spans="1:58">
      <c r="A1179" s="434" t="s">
        <v>2908</v>
      </c>
      <c r="B1179" s="128" t="s">
        <v>2909</v>
      </c>
      <c r="C1179" s="128">
        <v>6073</v>
      </c>
      <c r="D1179" s="483">
        <v>21791</v>
      </c>
      <c r="E1179" s="439">
        <f ca="1" t="shared" si="114"/>
        <v>43990</v>
      </c>
      <c r="F1179" s="440">
        <f ca="1" t="shared" si="112"/>
        <v>22199</v>
      </c>
      <c r="G1179" s="441">
        <f ca="1" t="shared" si="116"/>
        <v>60</v>
      </c>
      <c r="H117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79" s="443">
        <v>2</v>
      </c>
      <c r="J1179" s="483">
        <v>42024</v>
      </c>
      <c r="K1179" s="128" t="s">
        <v>59</v>
      </c>
      <c r="L1179" s="495" t="s">
        <v>60</v>
      </c>
      <c r="M1179" s="128" t="s">
        <v>2910</v>
      </c>
      <c r="N1179" s="128" t="s">
        <v>62</v>
      </c>
      <c r="O1179" s="128" t="s">
        <v>62</v>
      </c>
      <c r="P1179" s="500" t="s">
        <v>63</v>
      </c>
      <c r="Q1179" s="500" t="s">
        <v>63</v>
      </c>
      <c r="R1179" s="128">
        <v>53.5</v>
      </c>
      <c r="S1179" s="128">
        <v>58.2</v>
      </c>
      <c r="T1179" s="443" t="s">
        <v>76</v>
      </c>
      <c r="U1179" s="128">
        <v>120</v>
      </c>
      <c r="V1179" s="442" t="str">
        <f>CHOOSE(MATCH(U:U,{0,1,140,150,160,800000000}),"VACIO","140 y -","140-150","150-160","&gt;160","")</f>
        <v>140 y -</v>
      </c>
      <c r="W1179" s="128">
        <v>80</v>
      </c>
      <c r="X1179" s="442" t="str">
        <f>CHOOSE(MATCH(W:W,{0,1,90,120,800000000}),"VACIO","90 y -","90-120","&gt;120","")</f>
        <v>90 y -</v>
      </c>
      <c r="Y1179" s="128" t="s">
        <v>63</v>
      </c>
      <c r="Z1179" s="128" t="s">
        <v>65</v>
      </c>
      <c r="AA1179" s="128" t="s">
        <v>63</v>
      </c>
      <c r="AB1179" s="128" t="s">
        <v>63</v>
      </c>
      <c r="AC1179" s="128" t="s">
        <v>72</v>
      </c>
      <c r="AD1179" s="128" t="s">
        <v>74</v>
      </c>
      <c r="AE1179" s="513"/>
      <c r="AF1179" s="513"/>
      <c r="AG1179" s="513"/>
      <c r="AH1179" s="513"/>
      <c r="AI1179" s="513"/>
      <c r="AJ1179" s="128">
        <v>104</v>
      </c>
      <c r="AK1179" s="483">
        <v>43714</v>
      </c>
      <c r="AL1179" s="128">
        <v>248</v>
      </c>
      <c r="AM1179" s="128">
        <v>173</v>
      </c>
      <c r="AN1179" s="442" t="str">
        <f>CHOOSE(MATCH(AM:AM,{0,1,100,800000000}),"VACIO","100 y -","100 y +","")</f>
        <v>100 y +</v>
      </c>
      <c r="AO1179" s="128">
        <v>93</v>
      </c>
      <c r="AP1179" s="128">
        <v>130</v>
      </c>
      <c r="AQ1179" s="128"/>
      <c r="AR1179" s="442" t="str">
        <f>CHOOSE(MATCH(AQ:AQ,{0,1,7,8,9,12,30}),"VACIO","7 y -","7-8","8-9","9-12","12 y +","")</f>
        <v>VACIO</v>
      </c>
      <c r="AS1179" s="128"/>
      <c r="AT1179" s="442" t="str">
        <f>CHOOSE(MATCH(AS:AS,{0,0.1,30,80000000}),"VACIO","30 y -","30 y +")</f>
        <v>VACIO</v>
      </c>
      <c r="AU1179" s="128">
        <v>0.8</v>
      </c>
      <c r="AV1179" s="128"/>
      <c r="AW1179" s="442" t="str">
        <f>CHOOSE(MATCH(AV:AV,{0,0.1,30,80000000}),"VACIO","30 y -","30 y +")</f>
        <v>VACIO</v>
      </c>
      <c r="AX1179" s="128"/>
      <c r="AY1179" s="442" t="str">
        <f ca="1">CHOOSE(MATCH(AX:AX,{0,1,15,30,45,60,80000000}),"VACIO","15 y -","15-29","30-44","45-59","60 y +","")</f>
        <v>VACIO</v>
      </c>
      <c r="AZ1179" s="128" t="s">
        <v>76</v>
      </c>
      <c r="BA1179" s="128"/>
      <c r="BB1179" s="441" t="str">
        <f ca="1" t="shared" si="113"/>
        <v>No Vigente</v>
      </c>
      <c r="BC1179" s="128"/>
      <c r="BD1179" s="483">
        <v>43722</v>
      </c>
      <c r="BE1179" s="483">
        <v>43862</v>
      </c>
      <c r="BF1179" s="519" t="str">
        <f ca="1" t="shared" si="115"/>
        <v>activo</v>
      </c>
    </row>
    <row r="1180" spans="1:58">
      <c r="A1180" s="434" t="s">
        <v>2911</v>
      </c>
      <c r="B1180" s="484" t="s">
        <v>2912</v>
      </c>
      <c r="C1180" s="484">
        <v>3445</v>
      </c>
      <c r="D1180" s="485">
        <v>27283</v>
      </c>
      <c r="E1180" s="468">
        <f ca="1" t="shared" si="114"/>
        <v>43990</v>
      </c>
      <c r="F1180" s="440">
        <f ca="1" t="shared" si="112"/>
        <v>16707</v>
      </c>
      <c r="G1180" s="489">
        <f ca="1" t="shared" si="116"/>
        <v>45</v>
      </c>
      <c r="H1180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80" s="496">
        <v>2</v>
      </c>
      <c r="J1180" s="485">
        <v>43474</v>
      </c>
      <c r="K1180" s="484" t="s">
        <v>59</v>
      </c>
      <c r="L1180" s="497" t="s">
        <v>60</v>
      </c>
      <c r="M1180" s="484"/>
      <c r="N1180" s="484"/>
      <c r="O1180" s="484"/>
      <c r="P1180" s="501" t="s">
        <v>63</v>
      </c>
      <c r="Q1180" s="501" t="s">
        <v>63</v>
      </c>
      <c r="R1180" s="484">
        <v>57.3</v>
      </c>
      <c r="S1180" s="484">
        <v>57.3</v>
      </c>
      <c r="T1180" s="496" t="s">
        <v>85</v>
      </c>
      <c r="U1180" s="484">
        <v>135</v>
      </c>
      <c r="V1180" s="442" t="str">
        <f>CHOOSE(MATCH(U:U,{0;1;140;150;160;800000000}),"VACIO","140 y -","140-150","150-160","&gt;160","")</f>
        <v>140 y -</v>
      </c>
      <c r="W1180" s="484">
        <v>92</v>
      </c>
      <c r="X1180" s="442" t="str">
        <f>CHOOSE(MATCH(W:W,{0,1,90,120,800000000}),"VACIO","90 y -","90-120","&gt;120","")</f>
        <v>90-120</v>
      </c>
      <c r="Y1180" s="484" t="s">
        <v>63</v>
      </c>
      <c r="Z1180" s="484" t="s">
        <v>65</v>
      </c>
      <c r="AA1180" s="484" t="s">
        <v>63</v>
      </c>
      <c r="AB1180" s="484" t="s">
        <v>63</v>
      </c>
      <c r="AC1180" s="484" t="s">
        <v>66</v>
      </c>
      <c r="AD1180" s="484" t="s">
        <v>67</v>
      </c>
      <c r="AE1180" s="507"/>
      <c r="AF1180" s="507"/>
      <c r="AG1180" s="507"/>
      <c r="AH1180" s="507"/>
      <c r="AI1180" s="507"/>
      <c r="AJ1180" s="484">
        <v>87</v>
      </c>
      <c r="AK1180" s="485">
        <v>43474</v>
      </c>
      <c r="AL1180" s="484">
        <v>204</v>
      </c>
      <c r="AM1180" s="484">
        <v>114</v>
      </c>
      <c r="AN1180" s="442" t="str">
        <f>CHOOSE(MATCH(AM:AM,{0;1;100;800000000}),"VACIO","100 y -","100 y +","")</f>
        <v>100 y +</v>
      </c>
      <c r="AO1180" s="484">
        <v>52</v>
      </c>
      <c r="AP1180" s="484">
        <v>188</v>
      </c>
      <c r="AQ1180" s="484"/>
      <c r="AR1180" s="442" t="str">
        <f>CHOOSE(MATCH(AQ:AQ,{0,1,7,8,9,12,30}),"VACIO","7 y -","7-8","8-9","9-12","12 y +","")</f>
        <v>VACIO</v>
      </c>
      <c r="AS1180" s="484"/>
      <c r="AT1180" s="442" t="str">
        <f>CHOOSE(MATCH(AS:AS,{0,0.1,30,80000000}),"VACIO","30 y -","30 y +")</f>
        <v>VACIO</v>
      </c>
      <c r="AU1180" s="484">
        <v>0.8</v>
      </c>
      <c r="AV1180" s="484"/>
      <c r="AW1180" s="442" t="str">
        <f>CHOOSE(MATCH(AV:AV,{0,0.1,30,80000000}),"VACIO","30 y -","30 y +")</f>
        <v>VACIO</v>
      </c>
      <c r="AX1180" s="484">
        <v>90</v>
      </c>
      <c r="AY1180" s="442" t="str">
        <f ca="1">CHOOSE(MATCH(AX:AX,{0,1,15,30,45,60,80000000}),"VACIO","15 y -","15-29","30-44","45-59","60 y +","")</f>
        <v>60 y +</v>
      </c>
      <c r="AZ1180" s="484"/>
      <c r="BA1180" s="484"/>
      <c r="BB1180" s="489" t="str">
        <f ca="1" t="shared" si="113"/>
        <v>No Vigente</v>
      </c>
      <c r="BC1180" s="484"/>
      <c r="BD1180" s="485">
        <v>43479</v>
      </c>
      <c r="BE1180" s="485">
        <v>43586</v>
      </c>
      <c r="BF1180" s="519" t="str">
        <f ca="1" t="shared" si="115"/>
        <v>pasivo</v>
      </c>
    </row>
    <row r="1181" spans="1:58">
      <c r="A1181" s="434" t="s">
        <v>2913</v>
      </c>
      <c r="B1181" s="128" t="s">
        <v>2914</v>
      </c>
      <c r="C1181" s="128">
        <v>150</v>
      </c>
      <c r="D1181" s="483">
        <v>23991</v>
      </c>
      <c r="E1181" s="467">
        <f ca="1" t="shared" si="114"/>
        <v>43990</v>
      </c>
      <c r="F1181" s="440">
        <f ca="1" t="shared" si="112"/>
        <v>19999</v>
      </c>
      <c r="G1181" s="491">
        <f ca="1" t="shared" si="116"/>
        <v>54</v>
      </c>
      <c r="H1181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81" s="498">
        <v>2</v>
      </c>
      <c r="J1181" s="483">
        <v>43339</v>
      </c>
      <c r="K1181" s="128" t="s">
        <v>59</v>
      </c>
      <c r="L1181" s="495" t="s">
        <v>60</v>
      </c>
      <c r="M1181" s="128" t="s">
        <v>2915</v>
      </c>
      <c r="N1181" s="128" t="s">
        <v>62</v>
      </c>
      <c r="O1181" s="128" t="s">
        <v>62</v>
      </c>
      <c r="P1181" s="500" t="s">
        <v>63</v>
      </c>
      <c r="Q1181" s="500" t="s">
        <v>63</v>
      </c>
      <c r="R1181" s="128">
        <v>80</v>
      </c>
      <c r="S1181" s="128">
        <v>81</v>
      </c>
      <c r="T1181" s="498" t="s">
        <v>64</v>
      </c>
      <c r="U1181" s="128">
        <v>128</v>
      </c>
      <c r="V1181" s="492" t="str">
        <f>CHOOSE(MATCH(U:U,{0,1,140,150,160,800000000}),"VACIO","140 y -","140-150","150-160","&gt;160","")</f>
        <v>140 y -</v>
      </c>
      <c r="W1181" s="128">
        <v>80</v>
      </c>
      <c r="X1181" s="492" t="str">
        <f>CHOOSE(MATCH(W:W,{0,1,90,120,800000000}),"VACIO","90 y -","90-120","&gt;120","")</f>
        <v>90 y -</v>
      </c>
      <c r="Y1181" s="128" t="s">
        <v>63</v>
      </c>
      <c r="Z1181" s="128" t="s">
        <v>65</v>
      </c>
      <c r="AA1181" s="128" t="s">
        <v>63</v>
      </c>
      <c r="AB1181" s="128" t="s">
        <v>63</v>
      </c>
      <c r="AC1181" s="128" t="s">
        <v>72</v>
      </c>
      <c r="AD1181" s="128" t="s">
        <v>67</v>
      </c>
      <c r="AE1181" s="512"/>
      <c r="AF1181" s="512"/>
      <c r="AG1181" s="512"/>
      <c r="AH1181" s="512"/>
      <c r="AI1181" s="512"/>
      <c r="AJ1181" s="128">
        <v>94</v>
      </c>
      <c r="AK1181" s="483">
        <v>43854</v>
      </c>
      <c r="AL1181" s="128">
        <v>215</v>
      </c>
      <c r="AM1181" s="128"/>
      <c r="AN1181" s="442" t="str">
        <f>CHOOSE(MATCH(AM:AM,{0,1,100,800000000}),"VACIO","100 y -","100 y +","")</f>
        <v>VACIO</v>
      </c>
      <c r="AO1181" s="128"/>
      <c r="AP1181" s="128">
        <v>149</v>
      </c>
      <c r="AQ1181" s="128"/>
      <c r="AR1181" s="442" t="str">
        <f>CHOOSE(MATCH(AQ:AQ,{0;1;7;8;9;12;30}),"VACIO","7 y -","7-8","8-9","9-12","12 y +","")</f>
        <v>VACIO</v>
      </c>
      <c r="AS1181" s="128"/>
      <c r="AT1181" s="442" t="str">
        <f>CHOOSE(MATCH(AS:AS,{0,0.1,30,80000000}),"VACIO","30 y -","30 y +")</f>
        <v>VACIO</v>
      </c>
      <c r="AU1181" s="128"/>
      <c r="AV1181" s="128"/>
      <c r="AW1181" s="442" t="str">
        <f>CHOOSE(MATCH(AV:AV,{0;0.1;30;80000000}),"VACIO","30 y -","30 y +")</f>
        <v>VACIO</v>
      </c>
      <c r="AX1181" s="128"/>
      <c r="AY1181" s="442" t="str">
        <f ca="1">CHOOSE(MATCH(AX:AX,{0;1;15;30;45;60;80000000}),"VACIO","15 y -","15-29","30-44","45-59","60 y +","")</f>
        <v>VACIO</v>
      </c>
      <c r="AZ1181" s="128"/>
      <c r="BA1181" s="128"/>
      <c r="BB1181" s="491" t="str">
        <f ca="1" t="shared" si="113"/>
        <v>No Vigente</v>
      </c>
      <c r="BC1181" s="128"/>
      <c r="BD1181" s="483">
        <v>43854</v>
      </c>
      <c r="BE1181" s="483">
        <v>44013</v>
      </c>
      <c r="BF1181" s="519" t="str">
        <f ca="1" t="shared" si="115"/>
        <v>activo</v>
      </c>
    </row>
    <row r="1182" spans="1:58">
      <c r="A1182" s="434" t="s">
        <v>2916</v>
      </c>
      <c r="B1182" s="128" t="s">
        <v>2917</v>
      </c>
      <c r="C1182" s="128">
        <v>4554</v>
      </c>
      <c r="D1182" s="483">
        <v>14766</v>
      </c>
      <c r="E1182" s="467">
        <f ca="1" t="shared" si="114"/>
        <v>43990</v>
      </c>
      <c r="F1182" s="440">
        <f ca="1" t="shared" si="112"/>
        <v>29224</v>
      </c>
      <c r="G1182" s="491">
        <f ca="1" t="shared" si="116"/>
        <v>80</v>
      </c>
      <c r="H1182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82" s="498">
        <v>2</v>
      </c>
      <c r="J1182" s="483">
        <v>43619</v>
      </c>
      <c r="K1182" s="128" t="s">
        <v>59</v>
      </c>
      <c r="L1182" s="495" t="s">
        <v>102</v>
      </c>
      <c r="M1182" s="128"/>
      <c r="N1182" s="128" t="s">
        <v>62</v>
      </c>
      <c r="O1182" s="128" t="s">
        <v>62</v>
      </c>
      <c r="P1182" s="500" t="s">
        <v>63</v>
      </c>
      <c r="Q1182" s="500" t="s">
        <v>63</v>
      </c>
      <c r="R1182" s="128">
        <v>76</v>
      </c>
      <c r="S1182" s="128">
        <v>76</v>
      </c>
      <c r="T1182" s="498" t="s">
        <v>64</v>
      </c>
      <c r="U1182" s="128">
        <v>110</v>
      </c>
      <c r="V1182" s="442" t="str">
        <f>CHOOSE(MATCH(U:U,{0,1,140,150,160,800000000}),"VACIO","140 y -","140-150","150-160","&gt;160","")</f>
        <v>140 y -</v>
      </c>
      <c r="W1182" s="128">
        <v>60</v>
      </c>
      <c r="X1182" s="442" t="str">
        <f>CHOOSE(MATCH(W:W,{0;1;90;120;800000000}),"VACIO","90 y -","90-120","&gt;120","")</f>
        <v>90 y -</v>
      </c>
      <c r="Y1182" s="128" t="s">
        <v>63</v>
      </c>
      <c r="Z1182" s="128" t="s">
        <v>63</v>
      </c>
      <c r="AA1182" s="128" t="s">
        <v>63</v>
      </c>
      <c r="AB1182" s="128" t="s">
        <v>63</v>
      </c>
      <c r="AC1182" s="128" t="s">
        <v>72</v>
      </c>
      <c r="AD1182" s="128" t="s">
        <v>73</v>
      </c>
      <c r="AE1182" s="510">
        <v>43810</v>
      </c>
      <c r="AF1182" s="512" t="s">
        <v>73</v>
      </c>
      <c r="AG1182" s="512"/>
      <c r="AH1182" s="511" t="s">
        <v>2360</v>
      </c>
      <c r="AI1182" s="510">
        <v>43746</v>
      </c>
      <c r="AJ1182" s="128">
        <v>67</v>
      </c>
      <c r="AK1182" s="483">
        <v>43595</v>
      </c>
      <c r="AL1182" s="128">
        <v>155</v>
      </c>
      <c r="AM1182" s="128">
        <v>86.8</v>
      </c>
      <c r="AN1182" s="442" t="str">
        <f>CHOOSE(MATCH(AM:AM,{0;1;100;800000000}),"VACIO","100 y -","100 y +","")</f>
        <v>100 y -</v>
      </c>
      <c r="AO1182" s="128">
        <v>39</v>
      </c>
      <c r="AP1182" s="128">
        <v>146</v>
      </c>
      <c r="AQ1182" s="128">
        <v>6.1</v>
      </c>
      <c r="AR1182" s="442" t="s">
        <v>299</v>
      </c>
      <c r="AS1182" s="128">
        <v>11</v>
      </c>
      <c r="AT1182" s="442" t="str">
        <f>CHOOSE(MATCH(AS:AS,{0,0.1,30,80000000}),"VACIO","30 y -","30 y +")</f>
        <v>30 y -</v>
      </c>
      <c r="AU1182" s="128">
        <v>1.8</v>
      </c>
      <c r="AV1182" s="128"/>
      <c r="AW1182" s="442" t="str">
        <f>CHOOSE(MATCH(AV:AV,{0;0.1;30;80000000}),"VACIO","30 y -","30 y +")</f>
        <v>VACIO</v>
      </c>
      <c r="AX1182" s="128">
        <v>26.4</v>
      </c>
      <c r="AY1182" s="442" t="str">
        <f ca="1">CHOOSE(MATCH(AX:AX,{0,1,15,30,45,60,80000000}),"VACIO","15 y -","15-29","30-44","45-59","60 y +","")</f>
        <v>15-29</v>
      </c>
      <c r="AZ1182" s="128"/>
      <c r="BA1182" s="128"/>
      <c r="BB1182" s="441" t="str">
        <f ca="1" t="shared" si="113"/>
        <v>No Vigente</v>
      </c>
      <c r="BC1182" s="128"/>
      <c r="BD1182" s="483">
        <v>43619</v>
      </c>
      <c r="BE1182" s="483">
        <v>43891</v>
      </c>
      <c r="BF1182" s="519" t="str">
        <f ca="1" t="shared" si="115"/>
        <v>activo</v>
      </c>
    </row>
    <row r="1183" spans="1:58">
      <c r="A1183" s="434" t="s">
        <v>2918</v>
      </c>
      <c r="B1183" s="128" t="s">
        <v>2919</v>
      </c>
      <c r="C1183" s="128">
        <v>1158</v>
      </c>
      <c r="D1183" s="483">
        <v>16001</v>
      </c>
      <c r="E1183" s="439">
        <f ca="1" t="shared" si="114"/>
        <v>43990</v>
      </c>
      <c r="F1183" s="440">
        <f ca="1" t="shared" si="112"/>
        <v>27989</v>
      </c>
      <c r="G1183" s="441">
        <f ca="1" t="shared" si="116"/>
        <v>76</v>
      </c>
      <c r="H1183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183" s="443">
        <v>2</v>
      </c>
      <c r="J1183" s="483">
        <v>35870</v>
      </c>
      <c r="K1183" s="128" t="s">
        <v>59</v>
      </c>
      <c r="L1183" s="495" t="s">
        <v>102</v>
      </c>
      <c r="M1183" s="128" t="s">
        <v>1853</v>
      </c>
      <c r="N1183" s="128" t="s">
        <v>62</v>
      </c>
      <c r="O1183" s="128" t="s">
        <v>62</v>
      </c>
      <c r="P1183" s="500" t="s">
        <v>63</v>
      </c>
      <c r="Q1183" s="500" t="s">
        <v>63</v>
      </c>
      <c r="R1183" s="128">
        <v>50.5</v>
      </c>
      <c r="S1183" s="128">
        <v>54</v>
      </c>
      <c r="T1183" s="443" t="s">
        <v>76</v>
      </c>
      <c r="U1183" s="128">
        <v>128</v>
      </c>
      <c r="V1183" s="442" t="str">
        <f>CHOOSE(MATCH(U:U,{0,1,140,150,160,800000000}),"VACIO","140 y -","140-150","150-160","&gt;160","")</f>
        <v>140 y -</v>
      </c>
      <c r="W1183" s="128">
        <v>78</v>
      </c>
      <c r="X1183" s="442" t="str">
        <f>CHOOSE(MATCH(W:W,{0,1,90,120,800000000}),"VACIO","90 y -","90-120","&gt;120","")</f>
        <v>90 y -</v>
      </c>
      <c r="Y1183" s="128" t="s">
        <v>65</v>
      </c>
      <c r="Z1183" s="128" t="s">
        <v>63</v>
      </c>
      <c r="AA1183" s="128" t="s">
        <v>65</v>
      </c>
      <c r="AB1183" s="128" t="s">
        <v>65</v>
      </c>
      <c r="AC1183" s="128" t="s">
        <v>72</v>
      </c>
      <c r="AD1183" s="128" t="s">
        <v>73</v>
      </c>
      <c r="AE1183" s="505">
        <v>43731</v>
      </c>
      <c r="AF1183" s="506" t="s">
        <v>74</v>
      </c>
      <c r="AG1183" s="506"/>
      <c r="AH1183" s="506" t="s">
        <v>2266</v>
      </c>
      <c r="AI1183" s="505">
        <v>43731</v>
      </c>
      <c r="AJ1183" s="128">
        <v>43</v>
      </c>
      <c r="AK1183" s="483">
        <v>43735</v>
      </c>
      <c r="AL1183" s="128">
        <v>230</v>
      </c>
      <c r="AM1183" s="128">
        <v>157</v>
      </c>
      <c r="AN1183" s="442" t="str">
        <f>CHOOSE(MATCH(AM:AM,{0,1,100,800000000}),"VACIO","100 y -","100 y +","")</f>
        <v>100 y +</v>
      </c>
      <c r="AO1183" s="128">
        <v>47</v>
      </c>
      <c r="AP1183" s="128">
        <v>129</v>
      </c>
      <c r="AQ1183" s="128">
        <v>8.6</v>
      </c>
      <c r="AR1183" s="442" t="str">
        <f>CHOOSE(MATCH(AQ:AQ,{0,1,7,8,9,12,30}),"VACIO","7 y -","7-8","8-9","9-12","12 y +","")</f>
        <v>8-9</v>
      </c>
      <c r="AS1183" s="128">
        <v>10</v>
      </c>
      <c r="AT1183" s="442" t="str">
        <f>CHOOSE(MATCH(AS:AS,{0,0.1,30,80000000}),"VACIO","30 y -","30 y +")</f>
        <v>30 y -</v>
      </c>
      <c r="AU1183" s="128">
        <v>0.7</v>
      </c>
      <c r="AV1183" s="128"/>
      <c r="AW1183" s="442" t="str">
        <f>CHOOSE(MATCH(AV:AV,{0,0.1,30,80000000}),"VACIO","30 y -","30 y +")</f>
        <v>VACIO</v>
      </c>
      <c r="AX1183" s="128">
        <v>85</v>
      </c>
      <c r="AY1183" s="442" t="str">
        <f ca="1">CHOOSE(MATCH(AX:AX,{0,1,15,30,45,60,80000000}),"VACIO","15 y -","15-29","30-44","45-59","60 y +","")</f>
        <v>60 y +</v>
      </c>
      <c r="AZ1183" s="128"/>
      <c r="BA1183" s="483">
        <v>43231</v>
      </c>
      <c r="BB1183" s="441" t="str">
        <f ca="1" t="shared" si="113"/>
        <v>No Vigente</v>
      </c>
      <c r="BC1183" s="128" t="s">
        <v>77</v>
      </c>
      <c r="BD1183" s="483">
        <v>43735</v>
      </c>
      <c r="BE1183" s="483">
        <v>43862</v>
      </c>
      <c r="BF1183" s="519" t="str">
        <f ca="1" t="shared" si="115"/>
        <v>activo</v>
      </c>
    </row>
    <row r="1184" spans="1:58">
      <c r="A1184" s="434" t="s">
        <v>2920</v>
      </c>
      <c r="B1184" s="128" t="s">
        <v>2921</v>
      </c>
      <c r="C1184" s="128">
        <v>4992</v>
      </c>
      <c r="D1184" s="483">
        <v>14304</v>
      </c>
      <c r="E1184" s="439">
        <f ca="1" t="shared" si="114"/>
        <v>43990</v>
      </c>
      <c r="F1184" s="440">
        <f ca="1" t="shared" si="112"/>
        <v>29686</v>
      </c>
      <c r="G1184" s="491">
        <f ca="1" t="shared" si="116"/>
        <v>81</v>
      </c>
      <c r="H1184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84" s="498">
        <v>2</v>
      </c>
      <c r="J1184" s="483">
        <v>40002</v>
      </c>
      <c r="K1184" s="128" t="s">
        <v>59</v>
      </c>
      <c r="L1184" s="495" t="s">
        <v>102</v>
      </c>
      <c r="M1184" s="128"/>
      <c r="N1184" s="128" t="s">
        <v>62</v>
      </c>
      <c r="O1184" s="128" t="s">
        <v>62</v>
      </c>
      <c r="P1184" s="500" t="s">
        <v>63</v>
      </c>
      <c r="Q1184" s="500" t="s">
        <v>63</v>
      </c>
      <c r="R1184" s="128">
        <v>67</v>
      </c>
      <c r="S1184" s="128">
        <v>41.5</v>
      </c>
      <c r="T1184" s="498" t="s">
        <v>71</v>
      </c>
      <c r="U1184" s="128">
        <v>140</v>
      </c>
      <c r="V1184" s="442" t="str">
        <f>CHOOSE(MATCH(U:U,{0,1,140,150,160,800000000}),"VACIO","140 y -","140-150","150-160","&gt;160","")</f>
        <v>140-150</v>
      </c>
      <c r="W1184" s="128">
        <v>70</v>
      </c>
      <c r="X1184" s="442" t="str">
        <f>CHOOSE(MATCH(W:W,{0,1,90,120,800000000}),"VACIO","90 y -","90-120","&gt;120","")</f>
        <v>90 y -</v>
      </c>
      <c r="Y1184" s="128" t="s">
        <v>63</v>
      </c>
      <c r="Z1184" s="128" t="s">
        <v>65</v>
      </c>
      <c r="AA1184" s="128" t="s">
        <v>65</v>
      </c>
      <c r="AB1184" s="128" t="s">
        <v>63</v>
      </c>
      <c r="AC1184" s="128" t="s">
        <v>72</v>
      </c>
      <c r="AD1184" s="128" t="s">
        <v>73</v>
      </c>
      <c r="AE1184" s="510">
        <v>43689</v>
      </c>
      <c r="AF1184" s="511" t="s">
        <v>73</v>
      </c>
      <c r="AG1184" s="511"/>
      <c r="AH1184" s="511" t="s">
        <v>2752</v>
      </c>
      <c r="AI1184" s="510">
        <v>43356</v>
      </c>
      <c r="AJ1184" s="128">
        <v>77</v>
      </c>
      <c r="AK1184" s="483">
        <v>43453</v>
      </c>
      <c r="AL1184" s="128">
        <v>171</v>
      </c>
      <c r="AM1184" s="128">
        <v>91</v>
      </c>
      <c r="AN1184" s="442" t="str">
        <f>CHOOSE(MATCH(AM:AM,{0,1,100,800000000}),"VACIO","100 y -","100 y +","")</f>
        <v>100 y -</v>
      </c>
      <c r="AO1184" s="128">
        <v>75</v>
      </c>
      <c r="AP1184" s="128">
        <v>79</v>
      </c>
      <c r="AQ1184" s="128">
        <v>5.6</v>
      </c>
      <c r="AR1184" s="442" t="str">
        <f>CHOOSE(MATCH(AQ:AQ,{0,1,7,8,9,12,30}),"VACIO","7 y -","7-8","8-9","9-12","12 y +","")</f>
        <v>7 y -</v>
      </c>
      <c r="AS1184" s="128">
        <v>1</v>
      </c>
      <c r="AT1184" s="442" t="str">
        <f>CHOOSE(MATCH(AS:AS,{0,0.1,30,80000000}),"VACIO","30 y -","30 y +")</f>
        <v>30 y -</v>
      </c>
      <c r="AU1184" s="128">
        <v>0.8</v>
      </c>
      <c r="AV1184" s="128">
        <v>3.04</v>
      </c>
      <c r="AW1184" s="442" t="str">
        <f>CHOOSE(MATCH(AV:AV,{0,0.1,30,80000000}),"VACIO","30 y -","30 y +")</f>
        <v>30 y -</v>
      </c>
      <c r="AX1184" s="128">
        <v>70</v>
      </c>
      <c r="AY1184" s="442" t="str">
        <f ca="1">CHOOSE(MATCH(AX:AX,{0,1,15,30,45,60,80000000}),"VACIO","15 y -","15-29","30-44","45-59","60 y +","")</f>
        <v>60 y +</v>
      </c>
      <c r="AZ1184" s="128"/>
      <c r="BA1184" s="128"/>
      <c r="BB1184" s="491" t="str">
        <f ca="1" t="shared" si="113"/>
        <v>No Vigente</v>
      </c>
      <c r="BC1184" s="128"/>
      <c r="BD1184" s="483">
        <v>43325</v>
      </c>
      <c r="BE1184" s="483">
        <v>43831</v>
      </c>
      <c r="BF1184" s="519" t="str">
        <f ca="1" t="shared" si="115"/>
        <v>activo</v>
      </c>
    </row>
    <row r="1185" spans="1:58">
      <c r="A1185" s="434" t="s">
        <v>2922</v>
      </c>
      <c r="B1185" s="484" t="s">
        <v>2923</v>
      </c>
      <c r="C1185" s="484">
        <v>4966</v>
      </c>
      <c r="D1185" s="485">
        <v>26036</v>
      </c>
      <c r="E1185" s="468">
        <f ca="1" t="shared" si="114"/>
        <v>43990</v>
      </c>
      <c r="F1185" s="440">
        <f ca="1" t="shared" si="112"/>
        <v>17954</v>
      </c>
      <c r="G1185" s="489">
        <f ca="1" t="shared" si="116"/>
        <v>49</v>
      </c>
      <c r="H1185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185" s="496">
        <v>2</v>
      </c>
      <c r="J1185" s="485">
        <v>41287</v>
      </c>
      <c r="K1185" s="484" t="s">
        <v>59</v>
      </c>
      <c r="L1185" s="497" t="s">
        <v>60</v>
      </c>
      <c r="M1185" s="484"/>
      <c r="N1185" s="484" t="s">
        <v>62</v>
      </c>
      <c r="O1185" s="484" t="s">
        <v>62</v>
      </c>
      <c r="P1185" s="501" t="s">
        <v>63</v>
      </c>
      <c r="Q1185" s="501" t="s">
        <v>63</v>
      </c>
      <c r="R1185" s="484">
        <v>62</v>
      </c>
      <c r="S1185" s="484">
        <v>60</v>
      </c>
      <c r="T1185" s="496" t="s">
        <v>76</v>
      </c>
      <c r="U1185" s="484">
        <v>140</v>
      </c>
      <c r="V1185" s="442" t="str">
        <f>CHOOSE(MATCH(U:U,{0,1,140,150,160,800000000}),"VACIO","140 y -","140-150","150-160","&gt;160","")</f>
        <v>140-150</v>
      </c>
      <c r="W1185" s="484">
        <v>74</v>
      </c>
      <c r="X1185" s="442" t="str">
        <f>CHOOSE(MATCH(W:W,{0,1,90,120,800000000}),"VACIO","90 y -","90-120","&gt;120","")</f>
        <v>90 y -</v>
      </c>
      <c r="Y1185" s="484" t="s">
        <v>63</v>
      </c>
      <c r="Z1185" s="484" t="s">
        <v>65</v>
      </c>
      <c r="AA1185" s="484" t="s">
        <v>63</v>
      </c>
      <c r="AB1185" s="484" t="s">
        <v>63</v>
      </c>
      <c r="AC1185" s="484" t="s">
        <v>66</v>
      </c>
      <c r="AD1185" s="484" t="s">
        <v>67</v>
      </c>
      <c r="AE1185" s="507"/>
      <c r="AF1185" s="507"/>
      <c r="AG1185" s="507"/>
      <c r="AH1185" s="507"/>
      <c r="AI1185" s="507"/>
      <c r="AJ1185" s="484">
        <v>102</v>
      </c>
      <c r="AK1185" s="485">
        <v>43298</v>
      </c>
      <c r="AL1185" s="484">
        <v>186</v>
      </c>
      <c r="AM1185" s="484">
        <v>115</v>
      </c>
      <c r="AN1185" s="442" t="str">
        <f>CHOOSE(MATCH(AM:AM,{0;1;100;800000000}),"VACIO","100 y -","100 y +","")</f>
        <v>100 y +</v>
      </c>
      <c r="AO1185" s="484">
        <v>61</v>
      </c>
      <c r="AP1185" s="484">
        <v>66</v>
      </c>
      <c r="AQ1185" s="484"/>
      <c r="AR1185" s="442" t="str">
        <f>CHOOSE(MATCH(AQ:AQ,{0,1,7,8,9,12,30}),"VACIO","7 y -","7-8","8-9","9-12","12 y +","")</f>
        <v>VACIO</v>
      </c>
      <c r="AS1185" s="484">
        <v>47</v>
      </c>
      <c r="AT1185" s="442" t="str">
        <f>CHOOSE(MATCH(AS:AS,{0;0.1;30;80000000}),"VACIO","30 y -","30 y +")</f>
        <v>30 y +</v>
      </c>
      <c r="AU1185" s="484">
        <v>0.8</v>
      </c>
      <c r="AV1185" s="484"/>
      <c r="AW1185" s="442" t="str">
        <f>CHOOSE(MATCH(AV:AV,{0,0.1,30,80000000}),"VACIO","30 y -","30 y +")</f>
        <v>VACIO</v>
      </c>
      <c r="AX1185" s="484">
        <v>87.9</v>
      </c>
      <c r="AY1185" s="442" t="str">
        <f ca="1">CHOOSE(MATCH(AX:AX,{0,1,15,30,45,60,80000000}),"VACIO","15 y -","15-29","30-44","45-59","60 y +","")</f>
        <v>60 y +</v>
      </c>
      <c r="AZ1185" s="484" t="s">
        <v>76</v>
      </c>
      <c r="BA1185" s="484"/>
      <c r="BB1185" s="489" t="str">
        <f ca="1" t="shared" si="113"/>
        <v>No Vigente</v>
      </c>
      <c r="BC1185" s="484"/>
      <c r="BD1185" s="485">
        <v>43425</v>
      </c>
      <c r="BE1185" s="485">
        <v>43466</v>
      </c>
      <c r="BF1185" s="519" t="str">
        <f ca="1" t="shared" si="115"/>
        <v>pasivo</v>
      </c>
    </row>
    <row r="1186" spans="1:58">
      <c r="A1186" s="434" t="s">
        <v>2924</v>
      </c>
      <c r="B1186" s="128" t="s">
        <v>2925</v>
      </c>
      <c r="C1186" s="128">
        <v>2566</v>
      </c>
      <c r="D1186" s="483">
        <v>21818</v>
      </c>
      <c r="E1186" s="467">
        <f ca="1" t="shared" si="114"/>
        <v>43990</v>
      </c>
      <c r="F1186" s="440">
        <f ca="1" t="shared" si="112"/>
        <v>22172</v>
      </c>
      <c r="G1186" s="491">
        <f ca="1" t="shared" si="116"/>
        <v>60</v>
      </c>
      <c r="H1186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86" s="498">
        <v>2</v>
      </c>
      <c r="J1186" s="483">
        <v>43528</v>
      </c>
      <c r="K1186" s="128" t="s">
        <v>59</v>
      </c>
      <c r="L1186" s="495" t="s">
        <v>60</v>
      </c>
      <c r="M1186" s="128" t="s">
        <v>2926</v>
      </c>
      <c r="N1186" s="128" t="s">
        <v>89</v>
      </c>
      <c r="O1186" s="128" t="s">
        <v>62</v>
      </c>
      <c r="P1186" s="500" t="s">
        <v>63</v>
      </c>
      <c r="Q1186" s="500" t="s">
        <v>63</v>
      </c>
      <c r="R1186" s="128">
        <v>85.8</v>
      </c>
      <c r="S1186" s="128">
        <v>93.5</v>
      </c>
      <c r="T1186" s="498" t="s">
        <v>64</v>
      </c>
      <c r="U1186" s="128">
        <v>130</v>
      </c>
      <c r="V1186" s="442" t="str">
        <f>CHOOSE(MATCH(U:U,{0,1,140,150,160,800000000}),"VACIO","140 y -","140-150","150-160","&gt;160","")</f>
        <v>140 y -</v>
      </c>
      <c r="W1186" s="128">
        <v>84</v>
      </c>
      <c r="X1186" s="442" t="str">
        <f>CHOOSE(MATCH(W:W,{0,1,90,120,800000000}),"VACIO","90 y -","90-120","&gt;120","")</f>
        <v>90 y -</v>
      </c>
      <c r="Y1186" s="128" t="s">
        <v>63</v>
      </c>
      <c r="Z1186" s="128" t="s">
        <v>63</v>
      </c>
      <c r="AA1186" s="128" t="s">
        <v>63</v>
      </c>
      <c r="AB1186" s="128" t="s">
        <v>63</v>
      </c>
      <c r="AC1186" s="128" t="s">
        <v>72</v>
      </c>
      <c r="AD1186" s="128"/>
      <c r="AE1186" s="512"/>
      <c r="AF1186" s="512"/>
      <c r="AG1186" s="512"/>
      <c r="AH1186" s="512"/>
      <c r="AI1186" s="512"/>
      <c r="AJ1186" s="128">
        <v>100</v>
      </c>
      <c r="AK1186" s="483">
        <v>43846</v>
      </c>
      <c r="AL1186" s="128">
        <v>176</v>
      </c>
      <c r="AM1186" s="128">
        <v>79</v>
      </c>
      <c r="AN1186" s="442" t="str">
        <f>CHOOSE(MATCH(AM:AM,{0,1,100,800000000}),"VACIO","100 y -","100 y +","")</f>
        <v>100 y -</v>
      </c>
      <c r="AO1186" s="128">
        <v>33</v>
      </c>
      <c r="AP1186" s="128">
        <v>315</v>
      </c>
      <c r="AQ1186" s="128"/>
      <c r="AR1186" s="442" t="str">
        <f>CHOOSE(MATCH(AQ:AQ,{0,1,7,8,9,12,30}),"VACIO","7 y -","7-8","8-9","9-12","12 y +","")</f>
        <v>VACIO</v>
      </c>
      <c r="AS1186" s="128">
        <v>17</v>
      </c>
      <c r="AT1186" s="442" t="str">
        <f>CHOOSE(MATCH(AS:AS,{0,0.1,30,80000000}),"VACIO","30 y -","30 y +")</f>
        <v>30 y -</v>
      </c>
      <c r="AU1186" s="128">
        <v>0.6</v>
      </c>
      <c r="AV1186" s="128"/>
      <c r="AW1186" s="442" t="str">
        <f>CHOOSE(MATCH(AV:AV,{0,0.1,30,80000000}),"VACIO","30 y -","30 y +")</f>
        <v>VACIO</v>
      </c>
      <c r="AX1186" s="128">
        <v>99</v>
      </c>
      <c r="AY1186" s="442" t="str">
        <f ca="1">CHOOSE(MATCH(AX:AX,{0,1,15,30,45,60,80000000}),"VACIO","15 y -","15-29","30-44","45-59","60 y +","")</f>
        <v>60 y +</v>
      </c>
      <c r="AZ1186" s="128"/>
      <c r="BA1186" s="128"/>
      <c r="BB1186" s="441" t="str">
        <f ca="1" t="shared" si="113"/>
        <v>No Vigente</v>
      </c>
      <c r="BC1186" s="128"/>
      <c r="BD1186" s="483">
        <v>43868</v>
      </c>
      <c r="BE1186" s="483">
        <v>44044</v>
      </c>
      <c r="BF1186" s="519" t="str">
        <f ca="1" t="shared" si="115"/>
        <v>activo</v>
      </c>
    </row>
    <row r="1187" spans="1:58">
      <c r="A1187" s="434" t="s">
        <v>2927</v>
      </c>
      <c r="B1187" s="434" t="s">
        <v>2928</v>
      </c>
      <c r="C1187" s="434">
        <v>3095</v>
      </c>
      <c r="D1187" s="482">
        <v>31304</v>
      </c>
      <c r="E1187" s="468">
        <f ca="1" t="shared" si="114"/>
        <v>43990</v>
      </c>
      <c r="F1187" s="440">
        <f ca="1" t="shared" si="112"/>
        <v>12686</v>
      </c>
      <c r="G1187" s="487">
        <f ca="1" t="shared" si="116"/>
        <v>34</v>
      </c>
      <c r="H1187" s="488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1187" s="493">
        <v>2</v>
      </c>
      <c r="J1187" s="482">
        <v>42913</v>
      </c>
      <c r="K1187" s="434" t="s">
        <v>101</v>
      </c>
      <c r="L1187" s="494" t="s">
        <v>60</v>
      </c>
      <c r="M1187" s="434"/>
      <c r="N1187" s="434"/>
      <c r="O1187" s="434"/>
      <c r="P1187" s="499" t="s">
        <v>63</v>
      </c>
      <c r="Q1187" s="499" t="s">
        <v>63</v>
      </c>
      <c r="R1187" s="434">
        <v>131</v>
      </c>
      <c r="S1187" s="434">
        <v>119</v>
      </c>
      <c r="T1187" s="493" t="s">
        <v>64</v>
      </c>
      <c r="U1187" s="434">
        <v>130</v>
      </c>
      <c r="V1187" s="442" t="str">
        <f>CHOOSE(MATCH(U:U,{0,1,140,150,160,800000000}),"VACIO","140 y -","140-150","150-160","&gt;160","")</f>
        <v>140 y -</v>
      </c>
      <c r="W1187" s="434">
        <v>84</v>
      </c>
      <c r="X1187" s="442" t="str">
        <f>CHOOSE(MATCH(W:W,{0,1,90,120,800000000}),"VACIO","90 y -","90-120","&gt;120","")</f>
        <v>90 y -</v>
      </c>
      <c r="Y1187" s="434" t="s">
        <v>63</v>
      </c>
      <c r="Z1187" s="434" t="s">
        <v>65</v>
      </c>
      <c r="AA1187" s="434" t="s">
        <v>63</v>
      </c>
      <c r="AB1187" s="434" t="s">
        <v>65</v>
      </c>
      <c r="AC1187" s="434" t="s">
        <v>72</v>
      </c>
      <c r="AD1187" s="434" t="s">
        <v>73</v>
      </c>
      <c r="AE1187" s="514"/>
      <c r="AF1187" s="514"/>
      <c r="AG1187" s="514"/>
      <c r="AH1187" s="514"/>
      <c r="AI1187" s="514"/>
      <c r="AJ1187" s="434">
        <v>97</v>
      </c>
      <c r="AK1187" s="482">
        <v>42913</v>
      </c>
      <c r="AL1187" s="434">
        <v>268</v>
      </c>
      <c r="AM1187" s="434">
        <v>166</v>
      </c>
      <c r="AN1187" s="442" t="str">
        <f>CHOOSE(MATCH(AM:AM,{0,1,100,800000000}),"VACIO","100 y -","100 y +","")</f>
        <v>100 y +</v>
      </c>
      <c r="AO1187" s="434">
        <v>41</v>
      </c>
      <c r="AP1187" s="434">
        <v>303</v>
      </c>
      <c r="AQ1187" s="434"/>
      <c r="AR1187" s="442" t="str">
        <f>CHOOSE(MATCH(AQ:AQ,{0,1,7,8,9,12,30}),"VACIO","7 y -","7-8","8-9","9-12","12 y +","")</f>
        <v>VACIO</v>
      </c>
      <c r="AS1187" s="434"/>
      <c r="AT1187" s="442" t="str">
        <f>CHOOSE(MATCH(AS:AS,{0,0.1,30,80000000}),"VACIO","30 y -","30 y +")</f>
        <v>VACIO</v>
      </c>
      <c r="AU1187" s="434"/>
      <c r="AV1187" s="434"/>
      <c r="AW1187" s="442" t="str">
        <f>CHOOSE(MATCH(AV:AV,{0,0.1,30,80000000}),"VACIO","30 y -","30 y +")</f>
        <v>VACIO</v>
      </c>
      <c r="AX1187" s="434"/>
      <c r="AY1187" s="442" t="str">
        <f ca="1">CHOOSE(MATCH(AX:AX,{0,1,15,30,45,60,80000000}),"VACIO","15 y -","15-29","30-44","45-59","60 y +","")</f>
        <v>VACIO</v>
      </c>
      <c r="AZ1187" s="434"/>
      <c r="BA1187" s="434"/>
      <c r="BB1187" s="487" t="str">
        <f ca="1" t="shared" si="113"/>
        <v>No Vigente</v>
      </c>
      <c r="BC1187" s="434"/>
      <c r="BD1187" s="482">
        <v>42970</v>
      </c>
      <c r="BE1187" s="482">
        <v>43031</v>
      </c>
      <c r="BF1187" s="519" t="str">
        <f ca="1" t="shared" si="115"/>
        <v>pasivo</v>
      </c>
    </row>
    <row r="1188" spans="1:58">
      <c r="A1188" s="434" t="s">
        <v>2929</v>
      </c>
      <c r="B1188" s="484" t="s">
        <v>2930</v>
      </c>
      <c r="C1188" s="484">
        <v>3935</v>
      </c>
      <c r="D1188" s="485">
        <v>25661</v>
      </c>
      <c r="E1188" s="467">
        <f ca="1" t="shared" si="114"/>
        <v>43990</v>
      </c>
      <c r="F1188" s="440">
        <f ca="1" t="shared" ref="F1188:F1251" si="117">DATEDIF(D:D,TODAY(),"d")</f>
        <v>18329</v>
      </c>
      <c r="G1188" s="489">
        <f ca="1" t="shared" si="116"/>
        <v>50</v>
      </c>
      <c r="H1188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88" s="496">
        <v>2</v>
      </c>
      <c r="J1188" s="485">
        <v>43529</v>
      </c>
      <c r="K1188" s="484" t="s">
        <v>101</v>
      </c>
      <c r="L1188" s="497" t="s">
        <v>60</v>
      </c>
      <c r="M1188" s="484"/>
      <c r="N1188" s="484" t="s">
        <v>62</v>
      </c>
      <c r="O1188" s="484" t="s">
        <v>62</v>
      </c>
      <c r="P1188" s="501" t="s">
        <v>63</v>
      </c>
      <c r="Q1188" s="501" t="s">
        <v>63</v>
      </c>
      <c r="R1188" s="484">
        <v>101</v>
      </c>
      <c r="S1188" s="484">
        <v>104</v>
      </c>
      <c r="T1188" s="496" t="s">
        <v>64</v>
      </c>
      <c r="U1188" s="484">
        <v>168</v>
      </c>
      <c r="V1188" s="442" t="str">
        <f>CHOOSE(MATCH(U:U,{0,1,140,150,160,800000000}),"VACIO","140 y -","140-150","150-160","&gt;160","")</f>
        <v>&gt;160</v>
      </c>
      <c r="W1188" s="484">
        <v>100</v>
      </c>
      <c r="X1188" s="442" t="str">
        <f>CHOOSE(MATCH(W:W,{0,1,90,120,800000000}),"VACIO","90 y -","90-120","&gt;120","")</f>
        <v>90-120</v>
      </c>
      <c r="Y1188" s="484" t="s">
        <v>63</v>
      </c>
      <c r="Z1188" s="484" t="s">
        <v>63</v>
      </c>
      <c r="AA1188" s="484" t="s">
        <v>63</v>
      </c>
      <c r="AB1188" s="484" t="s">
        <v>63</v>
      </c>
      <c r="AC1188" s="484" t="s">
        <v>72</v>
      </c>
      <c r="AD1188" s="484" t="s">
        <v>67</v>
      </c>
      <c r="AE1188" s="507"/>
      <c r="AF1188" s="507"/>
      <c r="AG1188" s="507"/>
      <c r="AH1188" s="507"/>
      <c r="AI1188" s="507"/>
      <c r="AJ1188" s="484"/>
      <c r="AK1188" s="484"/>
      <c r="AL1188" s="484"/>
      <c r="AM1188" s="484"/>
      <c r="AN1188" s="442" t="str">
        <f>CHOOSE(MATCH(AM:AM,{0,1,100,800000000}),"VACIO","100 y -","100 y +","")</f>
        <v>VACIO</v>
      </c>
      <c r="AO1188" s="484"/>
      <c r="AP1188" s="484"/>
      <c r="AQ1188" s="484"/>
      <c r="AR1188" s="442" t="str">
        <f>CHOOSE(MATCH(AQ:AQ,{0,1,7,8,9,12,30}),"VACIO","7 y -","7-8","8-9","9-12","12 y +","")</f>
        <v>VACIO</v>
      </c>
      <c r="AS1188" s="484"/>
      <c r="AT1188" s="442" t="str">
        <f>CHOOSE(MATCH(AS:AS,{0,0.1,30,80000000}),"VACIO","30 y -","30 y +")</f>
        <v>VACIO</v>
      </c>
      <c r="AU1188" s="484"/>
      <c r="AV1188" s="484"/>
      <c r="AW1188" s="442" t="str">
        <f>CHOOSE(MATCH(AV:AV,{0,0.1,30,80000000}),"VACIO","30 y -","30 y +")</f>
        <v>VACIO</v>
      </c>
      <c r="AX1188" s="484"/>
      <c r="AY1188" s="442" t="str">
        <f ca="1">CHOOSE(MATCH(AX:AX,{0,1,15,30,45,60,80000000}),"VACIO","15 y -","15-29","30-44","45-59","60 y +","")</f>
        <v>VACIO</v>
      </c>
      <c r="AZ1188" s="484" t="s">
        <v>76</v>
      </c>
      <c r="BA1188" s="484"/>
      <c r="BB1188" s="489" t="str">
        <f ca="1" t="shared" si="113"/>
        <v>No Vigente</v>
      </c>
      <c r="BC1188" s="484"/>
      <c r="BD1188" s="485">
        <v>43551</v>
      </c>
      <c r="BE1188" s="485">
        <v>43647</v>
      </c>
      <c r="BF1188" s="519" t="str">
        <f ca="1" t="shared" si="115"/>
        <v>activo</v>
      </c>
    </row>
    <row r="1189" spans="1:58">
      <c r="A1189" s="434" t="s">
        <v>2931</v>
      </c>
      <c r="B1189" s="434" t="s">
        <v>2932</v>
      </c>
      <c r="C1189" s="434">
        <v>5208</v>
      </c>
      <c r="D1189" s="482">
        <v>23468</v>
      </c>
      <c r="E1189" s="468">
        <f ca="1" t="shared" si="114"/>
        <v>43990</v>
      </c>
      <c r="F1189" s="440">
        <f ca="1" t="shared" si="117"/>
        <v>20522</v>
      </c>
      <c r="G1189" s="487">
        <f ca="1" t="shared" si="116"/>
        <v>56</v>
      </c>
      <c r="H1189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89" s="493">
        <v>2</v>
      </c>
      <c r="J1189" s="482">
        <v>41956</v>
      </c>
      <c r="K1189" s="434" t="s">
        <v>59</v>
      </c>
      <c r="L1189" s="494" t="s">
        <v>102</v>
      </c>
      <c r="M1189" s="434"/>
      <c r="N1189" s="434"/>
      <c r="O1189" s="434"/>
      <c r="P1189" s="499" t="s">
        <v>63</v>
      </c>
      <c r="Q1189" s="499" t="s">
        <v>63</v>
      </c>
      <c r="R1189" s="434">
        <v>77.5</v>
      </c>
      <c r="S1189" s="434">
        <v>61.5</v>
      </c>
      <c r="T1189" s="493" t="s">
        <v>85</v>
      </c>
      <c r="U1189" s="434">
        <v>140</v>
      </c>
      <c r="V1189" s="442" t="str">
        <f>CHOOSE(MATCH(U:U,{0,1,140,150,160,800000000}),"VACIO","140 y -","140-150","150-160","&gt;160","")</f>
        <v>140-150</v>
      </c>
      <c r="W1189" s="434">
        <v>80</v>
      </c>
      <c r="X1189" s="442" t="str">
        <f>CHOOSE(MATCH(W:W,{0,1,90,120,800000000}),"VACIO","90 y -","90-120","&gt;120","")</f>
        <v>90 y -</v>
      </c>
      <c r="Y1189" s="434" t="s">
        <v>63</v>
      </c>
      <c r="Z1189" s="434" t="s">
        <v>65</v>
      </c>
      <c r="AA1189" s="434" t="s">
        <v>63</v>
      </c>
      <c r="AB1189" s="434" t="s">
        <v>63</v>
      </c>
      <c r="AC1189" s="434" t="s">
        <v>66</v>
      </c>
      <c r="AD1189" s="434" t="s">
        <v>73</v>
      </c>
      <c r="AE1189" s="514"/>
      <c r="AF1189" s="514"/>
      <c r="AG1189" s="514"/>
      <c r="AH1189" s="514"/>
      <c r="AI1189" s="514"/>
      <c r="AJ1189" s="434"/>
      <c r="AK1189" s="434"/>
      <c r="AL1189" s="434"/>
      <c r="AM1189" s="434"/>
      <c r="AN1189" s="442" t="str">
        <f>CHOOSE(MATCH(AM:AM,{0,1,100,800000000}),"VACIO","100 y -","100 y +","")</f>
        <v>VACIO</v>
      </c>
      <c r="AO1189" s="434"/>
      <c r="AP1189" s="434"/>
      <c r="AQ1189" s="434"/>
      <c r="AR1189" s="442" t="str">
        <f>CHOOSE(MATCH(AQ:AQ,{0,1,7,8,9,12,30}),"VACIO","7 y -","7-8","8-9","9-12","12 y +","")</f>
        <v>VACIO</v>
      </c>
      <c r="AS1189" s="434"/>
      <c r="AT1189" s="442" t="str">
        <f>CHOOSE(MATCH(AS:AS,{0,0.1,30,80000000}),"VACIO","30 y -","30 y +")</f>
        <v>VACIO</v>
      </c>
      <c r="AU1189" s="434"/>
      <c r="AV1189" s="434"/>
      <c r="AW1189" s="442" t="str">
        <f>CHOOSE(MATCH(AV:AV,{0,0.1,30,80000000}),"VACIO","30 y -","30 y +")</f>
        <v>VACIO</v>
      </c>
      <c r="AX1189" s="434"/>
      <c r="AY1189" s="442" t="str">
        <f ca="1">CHOOSE(MATCH(AX:AX,{0,1,15,30,45,60,80000000}),"VACIO","15 y -","15-29","30-44","45-59","60 y +","")</f>
        <v>VACIO</v>
      </c>
      <c r="AZ1189" s="434"/>
      <c r="BA1189" s="434"/>
      <c r="BB1189" s="487" t="str">
        <f ca="1" t="shared" si="113"/>
        <v>No Vigente</v>
      </c>
      <c r="BC1189" s="434"/>
      <c r="BD1189" s="482">
        <v>43011</v>
      </c>
      <c r="BE1189" s="482">
        <v>43070</v>
      </c>
      <c r="BF1189" s="519" t="str">
        <f ca="1" t="shared" si="115"/>
        <v>pasivo</v>
      </c>
    </row>
    <row r="1190" spans="1:58">
      <c r="A1190" s="434" t="s">
        <v>2933</v>
      </c>
      <c r="B1190" s="128" t="s">
        <v>2934</v>
      </c>
      <c r="C1190" s="128">
        <v>3242</v>
      </c>
      <c r="D1190" s="483">
        <v>20686</v>
      </c>
      <c r="E1190" s="439">
        <f ca="1" t="shared" si="114"/>
        <v>43990</v>
      </c>
      <c r="F1190" s="440">
        <f ca="1" t="shared" si="117"/>
        <v>23304</v>
      </c>
      <c r="G1190" s="441">
        <f ca="1" t="shared" si="116"/>
        <v>63</v>
      </c>
      <c r="H119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190" s="443">
        <v>2</v>
      </c>
      <c r="J1190" s="483">
        <v>40199</v>
      </c>
      <c r="K1190" s="128" t="s">
        <v>59</v>
      </c>
      <c r="L1190" s="495" t="s">
        <v>1876</v>
      </c>
      <c r="M1190" s="128" t="s">
        <v>174</v>
      </c>
      <c r="N1190" s="128" t="s">
        <v>62</v>
      </c>
      <c r="O1190" s="128" t="s">
        <v>62</v>
      </c>
      <c r="P1190" s="500" t="s">
        <v>63</v>
      </c>
      <c r="Q1190" s="500" t="s">
        <v>63</v>
      </c>
      <c r="R1190" s="128">
        <v>87</v>
      </c>
      <c r="S1190" s="128">
        <v>93.2</v>
      </c>
      <c r="T1190" s="443" t="s">
        <v>64</v>
      </c>
      <c r="U1190" s="128">
        <v>110</v>
      </c>
      <c r="V1190" s="442" t="str">
        <f>CHOOSE(MATCH(U:U,{0,1,140,150,160,800000000}),"VACIO","140 y -","140-150","150-160","&gt;160","")</f>
        <v>140 y -</v>
      </c>
      <c r="W1190" s="128">
        <v>70</v>
      </c>
      <c r="X1190" s="442" t="str">
        <f>CHOOSE(MATCH(W:W,{0,1,90,120,800000000}),"VACIO","90 y -","90-120","&gt;120","")</f>
        <v>90 y -</v>
      </c>
      <c r="Y1190" s="128" t="s">
        <v>63</v>
      </c>
      <c r="Z1190" s="128" t="s">
        <v>63</v>
      </c>
      <c r="AA1190" s="128" t="s">
        <v>63</v>
      </c>
      <c r="AB1190" s="128" t="s">
        <v>63</v>
      </c>
      <c r="AC1190" s="128" t="s">
        <v>72</v>
      </c>
      <c r="AD1190" s="128" t="s">
        <v>67</v>
      </c>
      <c r="AE1190" s="513"/>
      <c r="AF1190" s="513"/>
      <c r="AG1190" s="513"/>
      <c r="AH1190" s="513"/>
      <c r="AI1190" s="513"/>
      <c r="AJ1190" s="128">
        <v>107</v>
      </c>
      <c r="AK1190" s="483">
        <v>43731</v>
      </c>
      <c r="AL1190" s="128">
        <v>189</v>
      </c>
      <c r="AM1190" s="128">
        <v>110</v>
      </c>
      <c r="AN1190" s="442" t="str">
        <f>CHOOSE(MATCH(AM:AM,{0,1,100,800000000}),"VACIO","100 y -","100 y +","")</f>
        <v>100 y +</v>
      </c>
      <c r="AO1190" s="128">
        <v>52</v>
      </c>
      <c r="AP1190" s="128">
        <v>132</v>
      </c>
      <c r="AQ1190" s="128">
        <v>5.8</v>
      </c>
      <c r="AR1190" s="442" t="str">
        <f>CHOOSE(MATCH(AQ:AQ,{0,1,7,8,9,12,30}),"VACIO","7 y -","7-8","8-9","9-12","12 y +","")</f>
        <v>7 y -</v>
      </c>
      <c r="AS1190" s="128">
        <v>108</v>
      </c>
      <c r="AT1190" s="442" t="str">
        <f>CHOOSE(MATCH(AS:AS,{0,0.1,30,80000000}),"VACIO","30 y -","30 y +")</f>
        <v>30 y +</v>
      </c>
      <c r="AU1190" s="128">
        <v>0.8</v>
      </c>
      <c r="AV1190" s="128">
        <v>66.4</v>
      </c>
      <c r="AW1190" s="442" t="str">
        <f>CHOOSE(MATCH(AV:AV,{0,0.1,30,80000000}),"VACIO","30 y -","30 y +")</f>
        <v>30 y +</v>
      </c>
      <c r="AX1190" s="128">
        <v>78.4</v>
      </c>
      <c r="AY1190" s="442" t="str">
        <f ca="1">CHOOSE(MATCH(AX:AX,{0,1,15,30,45,60,80000000}),"VACIO","15 y -","15-29","30-44","45-59","60 y +","")</f>
        <v>60 y +</v>
      </c>
      <c r="AZ1190" s="128" t="s">
        <v>76</v>
      </c>
      <c r="BA1190" s="128"/>
      <c r="BB1190" s="441" t="str">
        <f ca="1" t="shared" si="113"/>
        <v>No Vigente</v>
      </c>
      <c r="BC1190" s="128"/>
      <c r="BD1190" s="483">
        <v>43897</v>
      </c>
      <c r="BE1190" s="483">
        <v>44075</v>
      </c>
      <c r="BF1190" s="519" t="str">
        <f ca="1" t="shared" si="115"/>
        <v>activo</v>
      </c>
    </row>
    <row r="1191" spans="1:58">
      <c r="A1191" s="434" t="s">
        <v>2935</v>
      </c>
      <c r="B1191" s="128" t="s">
        <v>2936</v>
      </c>
      <c r="C1191" s="128">
        <v>5525</v>
      </c>
      <c r="D1191" s="483">
        <v>8623</v>
      </c>
      <c r="E1191" s="439">
        <f ca="1" t="shared" si="114"/>
        <v>43990</v>
      </c>
      <c r="F1191" s="440">
        <f ca="1" t="shared" si="117"/>
        <v>35367</v>
      </c>
      <c r="G1191" s="441">
        <f ca="1" t="shared" si="116"/>
        <v>96</v>
      </c>
      <c r="H119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191" s="443">
        <v>2</v>
      </c>
      <c r="J1191" s="483">
        <v>42725</v>
      </c>
      <c r="K1191" s="128" t="s">
        <v>59</v>
      </c>
      <c r="L1191" s="495" t="s">
        <v>60</v>
      </c>
      <c r="M1191" s="128" t="s">
        <v>1853</v>
      </c>
      <c r="N1191" s="128"/>
      <c r="O1191" s="128"/>
      <c r="P1191" s="500" t="s">
        <v>63</v>
      </c>
      <c r="Q1191" s="500" t="s">
        <v>63</v>
      </c>
      <c r="R1191" s="128">
        <v>53</v>
      </c>
      <c r="S1191" s="128">
        <v>53</v>
      </c>
      <c r="T1191" s="443" t="s">
        <v>85</v>
      </c>
      <c r="U1191" s="128">
        <v>140</v>
      </c>
      <c r="V1191" s="442" t="str">
        <f>CHOOSE(MATCH(U:U,{0,1,140,150,160,800000000}),"VACIO","140 y -","140-150","150-160","&gt;160","")</f>
        <v>140-150</v>
      </c>
      <c r="W1191" s="128">
        <v>80</v>
      </c>
      <c r="X1191" s="442" t="str">
        <f>CHOOSE(MATCH(W:W,{0,1,90,120,800000000}),"VACIO","90 y -","90-120","&gt;120","")</f>
        <v>90 y -</v>
      </c>
      <c r="Y1191" s="128" t="s">
        <v>63</v>
      </c>
      <c r="Z1191" s="128" t="s">
        <v>65</v>
      </c>
      <c r="AA1191" s="128" t="s">
        <v>63</v>
      </c>
      <c r="AB1191" s="128" t="s">
        <v>65</v>
      </c>
      <c r="AC1191" s="128" t="s">
        <v>72</v>
      </c>
      <c r="AD1191" s="128" t="s">
        <v>67</v>
      </c>
      <c r="AE1191" s="513"/>
      <c r="AF1191" s="513"/>
      <c r="AG1191" s="513"/>
      <c r="AH1191" s="506" t="s">
        <v>2269</v>
      </c>
      <c r="AI1191" s="515">
        <v>43503</v>
      </c>
      <c r="AJ1191" s="128">
        <v>92</v>
      </c>
      <c r="AK1191" s="483">
        <v>43689</v>
      </c>
      <c r="AL1191" s="128">
        <v>162</v>
      </c>
      <c r="AM1191" s="128">
        <v>76</v>
      </c>
      <c r="AN1191" s="442" t="str">
        <f>CHOOSE(MATCH(AM:AM,{0,1,100,800000000}),"VACIO","100 y -","100 y +","")</f>
        <v>100 y -</v>
      </c>
      <c r="AO1191" s="128">
        <v>57</v>
      </c>
      <c r="AP1191" s="128">
        <v>143</v>
      </c>
      <c r="AQ1191" s="128"/>
      <c r="AR1191" s="442" t="str">
        <f>CHOOSE(MATCH(AQ:AQ,{0,1,7,8,9,12,30}),"VACIO","7 y -","7-8","8-9","9-12","12 y +","")</f>
        <v>VACIO</v>
      </c>
      <c r="AS1191" s="128">
        <v>10</v>
      </c>
      <c r="AT1191" s="442" t="str">
        <f>CHOOSE(MATCH(AS:AS,{0,0.1,30,80000000}),"VACIO","30 y -","30 y +")</f>
        <v>30 y -</v>
      </c>
      <c r="AU1191" s="128">
        <v>1</v>
      </c>
      <c r="AV1191" s="128">
        <v>48.4</v>
      </c>
      <c r="AW1191" s="442" t="str">
        <f>CHOOSE(MATCH(AV:AV,{0,0.1,30,80000000}),"VACIO","30 y -","30 y +")</f>
        <v>30 y +</v>
      </c>
      <c r="AX1191" s="128">
        <v>42</v>
      </c>
      <c r="AY1191" s="442" t="str">
        <f ca="1">CHOOSE(MATCH(AX:AX,{0,1,15,30,45,60,80000000}),"VACIO","15 y -","15-29","30-44","45-59","60 y +","")</f>
        <v>30-44</v>
      </c>
      <c r="AZ1191" s="128" t="s">
        <v>76</v>
      </c>
      <c r="BA1191" s="128"/>
      <c r="BB1191" s="441" t="str">
        <f ca="1" t="shared" ref="BB1191:BB1254" si="118">IF((E:E-BA:BA)&lt;365,"Vigente","No Vigente")</f>
        <v>No Vigente</v>
      </c>
      <c r="BC1191" s="128"/>
      <c r="BD1191" s="483">
        <v>43689</v>
      </c>
      <c r="BE1191" s="483">
        <v>44044</v>
      </c>
      <c r="BF1191" s="519" t="str">
        <f ca="1" t="shared" si="115"/>
        <v>activo</v>
      </c>
    </row>
    <row r="1192" spans="1:58">
      <c r="A1192" s="434" t="s">
        <v>2937</v>
      </c>
      <c r="B1192" s="128" t="s">
        <v>2938</v>
      </c>
      <c r="C1192" s="128">
        <v>5576</v>
      </c>
      <c r="D1192" s="483">
        <v>15466</v>
      </c>
      <c r="E1192" s="439">
        <f ca="1" t="shared" si="114"/>
        <v>43990</v>
      </c>
      <c r="F1192" s="440">
        <f ca="1" t="shared" si="117"/>
        <v>28524</v>
      </c>
      <c r="G1192" s="441">
        <f ca="1" t="shared" si="116"/>
        <v>78</v>
      </c>
      <c r="H119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192" s="443">
        <v>2</v>
      </c>
      <c r="J1192" s="483">
        <v>41744</v>
      </c>
      <c r="K1192" s="128" t="s">
        <v>101</v>
      </c>
      <c r="L1192" s="495" t="s">
        <v>60</v>
      </c>
      <c r="M1192" s="128" t="s">
        <v>2787</v>
      </c>
      <c r="N1192" s="128" t="s">
        <v>62</v>
      </c>
      <c r="O1192" s="128" t="s">
        <v>62</v>
      </c>
      <c r="P1192" s="500" t="s">
        <v>63</v>
      </c>
      <c r="Q1192" s="500" t="s">
        <v>63</v>
      </c>
      <c r="R1192" s="128">
        <v>68</v>
      </c>
      <c r="S1192" s="128">
        <v>60</v>
      </c>
      <c r="T1192" s="443" t="s">
        <v>76</v>
      </c>
      <c r="U1192" s="128">
        <v>130</v>
      </c>
      <c r="V1192" s="442" t="str">
        <f>CHOOSE(MATCH(U:U,{0,1,140,150,160,800000000}),"VACIO","140 y -","140-150","150-160","&gt;160","")</f>
        <v>140 y -</v>
      </c>
      <c r="W1192" s="128">
        <v>70</v>
      </c>
      <c r="X1192" s="442" t="str">
        <f>CHOOSE(MATCH(W:W,{0,1,90,120,800000000}),"VACIO","90 y -","90-120","&gt;120","")</f>
        <v>90 y -</v>
      </c>
      <c r="Y1192" s="128" t="s">
        <v>63</v>
      </c>
      <c r="Z1192" s="128" t="s">
        <v>63</v>
      </c>
      <c r="AA1192" s="128" t="s">
        <v>63</v>
      </c>
      <c r="AB1192" s="128" t="s">
        <v>63</v>
      </c>
      <c r="AC1192" s="128" t="s">
        <v>72</v>
      </c>
      <c r="AD1192" s="128" t="s">
        <v>73</v>
      </c>
      <c r="AE1192" s="513"/>
      <c r="AF1192" s="513"/>
      <c r="AG1192" s="513"/>
      <c r="AH1192" s="506" t="s">
        <v>2266</v>
      </c>
      <c r="AI1192" s="505">
        <v>43374</v>
      </c>
      <c r="AJ1192" s="128">
        <v>74</v>
      </c>
      <c r="AK1192" s="483">
        <v>43374</v>
      </c>
      <c r="AL1192" s="128">
        <v>155</v>
      </c>
      <c r="AM1192" s="128">
        <v>91.9</v>
      </c>
      <c r="AN1192" s="442" t="str">
        <f>CHOOSE(MATCH(AM:AM,{0,1,100,800000000}),"VACIO","100 y -","100 y +","")</f>
        <v>100 y -</v>
      </c>
      <c r="AO1192" s="128">
        <v>48</v>
      </c>
      <c r="AP1192" s="128">
        <v>71</v>
      </c>
      <c r="AQ1192" s="128"/>
      <c r="AR1192" s="442" t="str">
        <f>CHOOSE(MATCH(AQ:AQ,{0;1;7;8;9;12;30}),"VACIO","7 y -","7-8","8-9","9-12","12 y +","")</f>
        <v>VACIO</v>
      </c>
      <c r="AS1192" s="128"/>
      <c r="AT1192" s="442" t="str">
        <f>CHOOSE(MATCH(AS:AS,{0,0.1,30,80000000}),"VACIO","30 y -","30 y +")</f>
        <v>VACIO</v>
      </c>
      <c r="AU1192" s="128">
        <v>5.1</v>
      </c>
      <c r="AV1192" s="128">
        <v>108</v>
      </c>
      <c r="AW1192" s="442" t="str">
        <f>CHOOSE(MATCH(AV:AV,{0,0.1,30,80000000}),"VACIO","30 y -","30 y +")</f>
        <v>30 y +</v>
      </c>
      <c r="AX1192" s="128">
        <v>8</v>
      </c>
      <c r="AY1192" s="442" t="str">
        <f ca="1">CHOOSE(MATCH(AX:AX,{0,1,15,30,45,60,80000000}),"VACIO","15 y -","15-29","30-44","45-59","60 y +","")</f>
        <v>15 y -</v>
      </c>
      <c r="AZ1192" s="128"/>
      <c r="BA1192" s="128"/>
      <c r="BB1192" s="441" t="str">
        <f ca="1" t="shared" si="118"/>
        <v>No Vigente</v>
      </c>
      <c r="BC1192" s="128"/>
      <c r="BD1192" s="483">
        <v>43838</v>
      </c>
      <c r="BE1192" s="483">
        <v>44044</v>
      </c>
      <c r="BF1192" s="519" t="str">
        <f ca="1" t="shared" si="115"/>
        <v>activo</v>
      </c>
    </row>
    <row r="1193" spans="1:58">
      <c r="A1193" s="434" t="s">
        <v>2939</v>
      </c>
      <c r="B1193" s="128" t="s">
        <v>2940</v>
      </c>
      <c r="C1193" s="128">
        <v>5309</v>
      </c>
      <c r="D1193" s="483">
        <v>16810</v>
      </c>
      <c r="E1193" s="439">
        <f ca="1" t="shared" ref="E1193:E1256" si="119">TODAY()</f>
        <v>43990</v>
      </c>
      <c r="F1193" s="440">
        <f ca="1" t="shared" si="117"/>
        <v>27180</v>
      </c>
      <c r="G1193" s="441">
        <f ca="1" t="shared" si="116"/>
        <v>74</v>
      </c>
      <c r="H119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93" s="443">
        <v>2</v>
      </c>
      <c r="J1193" s="483">
        <v>40315</v>
      </c>
      <c r="K1193" s="128" t="s">
        <v>59</v>
      </c>
      <c r="L1193" s="495" t="s">
        <v>102</v>
      </c>
      <c r="M1193" s="128"/>
      <c r="N1193" s="128" t="s">
        <v>62</v>
      </c>
      <c r="O1193" s="128" t="s">
        <v>62</v>
      </c>
      <c r="P1193" s="500" t="s">
        <v>63</v>
      </c>
      <c r="Q1193" s="500" t="s">
        <v>63</v>
      </c>
      <c r="R1193" s="128">
        <v>80.9</v>
      </c>
      <c r="S1193" s="128">
        <v>74.1</v>
      </c>
      <c r="T1193" s="443" t="s">
        <v>64</v>
      </c>
      <c r="U1193" s="128">
        <v>150</v>
      </c>
      <c r="V1193" s="442" t="str">
        <f>CHOOSE(MATCH(U:U,{0,1,140,150,160,800000000}),"VACIO","140 y -","140-150","150-160","&gt;160","")</f>
        <v>150-160</v>
      </c>
      <c r="W1193" s="128">
        <v>88</v>
      </c>
      <c r="X1193" s="442" t="str">
        <f>CHOOSE(MATCH(W:W,{0,1,90,120,800000000}),"VACIO","90 y -","90-120","&gt;120","")</f>
        <v>90 y -</v>
      </c>
      <c r="Y1193" s="128" t="s">
        <v>63</v>
      </c>
      <c r="Z1193" s="128" t="s">
        <v>65</v>
      </c>
      <c r="AA1193" s="128" t="s">
        <v>65</v>
      </c>
      <c r="AB1193" s="128" t="s">
        <v>65</v>
      </c>
      <c r="AC1193" s="128" t="s">
        <v>72</v>
      </c>
      <c r="AD1193" s="128" t="s">
        <v>74</v>
      </c>
      <c r="AE1193" s="505">
        <v>43902</v>
      </c>
      <c r="AF1193" s="506" t="s">
        <v>74</v>
      </c>
      <c r="AG1193" s="506"/>
      <c r="AH1193" s="506" t="s">
        <v>2322</v>
      </c>
      <c r="AI1193" s="505">
        <v>43853</v>
      </c>
      <c r="AJ1193" s="128">
        <v>94</v>
      </c>
      <c r="AK1193" s="483">
        <v>43892</v>
      </c>
      <c r="AL1193" s="128">
        <v>182</v>
      </c>
      <c r="AM1193" s="128">
        <v>94</v>
      </c>
      <c r="AN1193" s="442" t="str">
        <f>CHOOSE(MATCH(AM:AM,{0,1,100,800000000}),"VACIO","100 y -","100 y +","")</f>
        <v>100 y -</v>
      </c>
      <c r="AO1193" s="128">
        <v>61</v>
      </c>
      <c r="AP1193" s="128">
        <v>133</v>
      </c>
      <c r="AQ1193" s="128">
        <v>5.3</v>
      </c>
      <c r="AR1193" s="442" t="str">
        <f>CHOOSE(MATCH(AQ:AQ,{0,1,7,8,9,12,30}),"VACIO","7 y -","7-8","8-9","9-12","12 y +","")</f>
        <v>7 y -</v>
      </c>
      <c r="AS1193" s="128">
        <v>2.6</v>
      </c>
      <c r="AT1193" s="442" t="str">
        <f>CHOOSE(MATCH(AS:AS,{0,0.1,30,80000000}),"VACIO","30 y -","30 y +")</f>
        <v>30 y -</v>
      </c>
      <c r="AU1193" s="128">
        <v>0.8</v>
      </c>
      <c r="AV1193" s="128">
        <v>8.27</v>
      </c>
      <c r="AW1193" s="442" t="str">
        <f>CHOOSE(MATCH(AV:AV,{0,0.1,30,80000000}),"VACIO","30 y -","30 y +")</f>
        <v>30 y -</v>
      </c>
      <c r="AX1193" s="128">
        <v>72</v>
      </c>
      <c r="AY1193" s="442" t="str">
        <f ca="1">CHOOSE(MATCH(AX:AX,{0,1,15,30,45,60,80000000}),"VACIO","15 y -","15-29","30-44","45-59","60 y +","")</f>
        <v>60 y +</v>
      </c>
      <c r="AZ1193" s="128"/>
      <c r="BA1193" s="128"/>
      <c r="BB1193" s="441" t="str">
        <f ca="1" t="shared" si="118"/>
        <v>No Vigente</v>
      </c>
      <c r="BC1193" s="128"/>
      <c r="BD1193" s="483">
        <v>43902</v>
      </c>
      <c r="BE1193" s="483">
        <v>44075</v>
      </c>
      <c r="BF1193" s="519" t="str">
        <f ca="1" t="shared" si="115"/>
        <v>activo</v>
      </c>
    </row>
    <row r="1194" spans="1:58">
      <c r="A1194" s="434" t="s">
        <v>2941</v>
      </c>
      <c r="B1194" s="128" t="s">
        <v>2942</v>
      </c>
      <c r="C1194" s="128">
        <v>1589</v>
      </c>
      <c r="D1194" s="483">
        <v>23659</v>
      </c>
      <c r="E1194" s="439">
        <f ca="1" t="shared" si="119"/>
        <v>43990</v>
      </c>
      <c r="F1194" s="440">
        <f ca="1" t="shared" si="117"/>
        <v>20331</v>
      </c>
      <c r="G1194" s="441">
        <f ca="1" t="shared" si="116"/>
        <v>55</v>
      </c>
      <c r="H1194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194" s="443">
        <v>2</v>
      </c>
      <c r="J1194" s="483">
        <v>42065</v>
      </c>
      <c r="K1194" s="128" t="s">
        <v>59</v>
      </c>
      <c r="L1194" s="495" t="s">
        <v>70</v>
      </c>
      <c r="M1194" s="128" t="s">
        <v>2698</v>
      </c>
      <c r="N1194" s="128" t="s">
        <v>62</v>
      </c>
      <c r="O1194" s="128" t="s">
        <v>62</v>
      </c>
      <c r="P1194" s="500" t="s">
        <v>63</v>
      </c>
      <c r="Q1194" s="500" t="s">
        <v>63</v>
      </c>
      <c r="R1194" s="128">
        <v>69.6</v>
      </c>
      <c r="S1194" s="128">
        <v>54</v>
      </c>
      <c r="T1194" s="443" t="s">
        <v>64</v>
      </c>
      <c r="U1194" s="128">
        <v>124</v>
      </c>
      <c r="V1194" s="442" t="str">
        <f>CHOOSE(MATCH(U:U,{0,1,140,150,160,800000000}),"VACIO","140 y -","140-150","150-160","&gt;160","")</f>
        <v>140 y -</v>
      </c>
      <c r="W1194" s="128">
        <v>72</v>
      </c>
      <c r="X1194" s="442" t="str">
        <f>CHOOSE(MATCH(W:W,{0,1,90,120,800000000}),"VACIO","90 y -","90-120","&gt;120","")</f>
        <v>90 y -</v>
      </c>
      <c r="Y1194" s="128" t="s">
        <v>63</v>
      </c>
      <c r="Z1194" s="128" t="s">
        <v>63</v>
      </c>
      <c r="AA1194" s="128" t="s">
        <v>65</v>
      </c>
      <c r="AB1194" s="128" t="s">
        <v>65</v>
      </c>
      <c r="AC1194" s="128" t="s">
        <v>72</v>
      </c>
      <c r="AD1194" s="128" t="s">
        <v>73</v>
      </c>
      <c r="AE1194" s="505">
        <v>43162</v>
      </c>
      <c r="AF1194" s="506" t="s">
        <v>74</v>
      </c>
      <c r="AG1194" s="506"/>
      <c r="AH1194" s="513"/>
      <c r="AI1194" s="513"/>
      <c r="AJ1194" s="128">
        <v>92</v>
      </c>
      <c r="AK1194" s="483">
        <v>43417</v>
      </c>
      <c r="AL1194" s="128">
        <v>259</v>
      </c>
      <c r="AM1194" s="128">
        <v>171</v>
      </c>
      <c r="AN1194" s="442" t="str">
        <f>CHOOSE(MATCH(AM:AM,{0,1,100,800000000}),"VACIO","100 y -","100 y +","")</f>
        <v>100 y +</v>
      </c>
      <c r="AO1194" s="128">
        <v>53</v>
      </c>
      <c r="AP1194" s="128">
        <v>171</v>
      </c>
      <c r="AQ1194" s="128"/>
      <c r="AR1194" s="442" t="str">
        <f>CHOOSE(MATCH(AQ:AQ,{0,1,7,8,9,12,30}),"VACIO","7 y -","7-8","8-9","9-12","12 y +","")</f>
        <v>VACIO</v>
      </c>
      <c r="AS1194" s="128">
        <v>11</v>
      </c>
      <c r="AT1194" s="442" t="str">
        <f>CHOOSE(MATCH(AS:AS,{0,0.1,30,80000000}),"VACIO","30 y -","30 y +")</f>
        <v>30 y -</v>
      </c>
      <c r="AU1194" s="128">
        <v>0.7</v>
      </c>
      <c r="AV1194" s="128"/>
      <c r="AW1194" s="442" t="str">
        <f>CHOOSE(MATCH(AV:AV,{0,0.1,30,80000000}),"VACIO","30 y -","30 y +")</f>
        <v>VACIO</v>
      </c>
      <c r="AX1194" s="128">
        <v>98</v>
      </c>
      <c r="AY1194" s="442" t="str">
        <f ca="1">CHOOSE(MATCH(AX:AX,{0,1,15,30,45,60,80000000}),"VACIO","15 y -","15-29","30-44","45-59","60 y +","")</f>
        <v>60 y +</v>
      </c>
      <c r="AZ1194" s="128" t="s">
        <v>76</v>
      </c>
      <c r="BA1194" s="483">
        <v>42831</v>
      </c>
      <c r="BB1194" s="441" t="str">
        <f ca="1" t="shared" si="118"/>
        <v>No Vigente</v>
      </c>
      <c r="BC1194" s="128" t="s">
        <v>77</v>
      </c>
      <c r="BD1194" s="483">
        <v>43628</v>
      </c>
      <c r="BE1194" s="483">
        <v>43831</v>
      </c>
      <c r="BF1194" s="519" t="str">
        <f ca="1" t="shared" si="115"/>
        <v>activo</v>
      </c>
    </row>
    <row r="1195" spans="1:58">
      <c r="A1195" s="434" t="s">
        <v>2943</v>
      </c>
      <c r="B1195" s="128" t="s">
        <v>2944</v>
      </c>
      <c r="C1195" s="128">
        <v>7130</v>
      </c>
      <c r="D1195" s="483">
        <v>17836</v>
      </c>
      <c r="E1195" s="467">
        <f ca="1" t="shared" si="119"/>
        <v>43990</v>
      </c>
      <c r="F1195" s="440">
        <f ca="1" t="shared" si="117"/>
        <v>26154</v>
      </c>
      <c r="G1195" s="491">
        <f ca="1" t="shared" si="116"/>
        <v>71</v>
      </c>
      <c r="H1195" s="49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195" s="498">
        <v>2</v>
      </c>
      <c r="J1195" s="483">
        <v>43497</v>
      </c>
      <c r="K1195" s="128" t="s">
        <v>59</v>
      </c>
      <c r="L1195" s="495" t="s">
        <v>60</v>
      </c>
      <c r="M1195" s="128"/>
      <c r="N1195" s="128" t="s">
        <v>62</v>
      </c>
      <c r="O1195" s="128" t="s">
        <v>62</v>
      </c>
      <c r="P1195" s="500" t="s">
        <v>63</v>
      </c>
      <c r="Q1195" s="500" t="s">
        <v>63</v>
      </c>
      <c r="R1195" s="128">
        <v>78</v>
      </c>
      <c r="S1195" s="128">
        <v>78</v>
      </c>
      <c r="T1195" s="498" t="s">
        <v>64</v>
      </c>
      <c r="U1195" s="128">
        <v>140</v>
      </c>
      <c r="V1195" s="442" t="str">
        <f>CHOOSE(MATCH(U:U,{0,1,140,150,160,800000000}),"VACIO","140 y -","140-150","150-160","&gt;160","")</f>
        <v>140-150</v>
      </c>
      <c r="W1195" s="128">
        <v>80</v>
      </c>
      <c r="X1195" s="442" t="str">
        <f>CHOOSE(MATCH(W:W,{0,1,90,120,800000000}),"VACIO","90 y -","90-120","&gt;120","")</f>
        <v>90 y -</v>
      </c>
      <c r="Y1195" s="128" t="s">
        <v>63</v>
      </c>
      <c r="Z1195" s="128" t="s">
        <v>65</v>
      </c>
      <c r="AA1195" s="128" t="s">
        <v>63</v>
      </c>
      <c r="AB1195" s="128" t="s">
        <v>65</v>
      </c>
      <c r="AC1195" s="128" t="s">
        <v>72</v>
      </c>
      <c r="AD1195" s="128" t="s">
        <v>73</v>
      </c>
      <c r="AE1195" s="512"/>
      <c r="AF1195" s="512"/>
      <c r="AG1195" s="512"/>
      <c r="AH1195" s="511" t="s">
        <v>2945</v>
      </c>
      <c r="AI1195" s="510">
        <v>43649</v>
      </c>
      <c r="AJ1195" s="128">
        <v>113</v>
      </c>
      <c r="AK1195" s="483">
        <v>43745</v>
      </c>
      <c r="AL1195" s="128">
        <v>276</v>
      </c>
      <c r="AM1195" s="128">
        <v>194</v>
      </c>
      <c r="AN1195" s="442" t="str">
        <f>CHOOSE(MATCH(AM:AM,{0,1,100,800000000}),"VACIO","100 y -","100 y +","")</f>
        <v>100 y +</v>
      </c>
      <c r="AO1195" s="128">
        <v>276</v>
      </c>
      <c r="AP1195" s="128">
        <v>48</v>
      </c>
      <c r="AQ1195" s="128"/>
      <c r="AR1195" s="442" t="str">
        <f>CHOOSE(MATCH(AQ:AQ,{0,1,7,8,9,12,30}),"VACIO","7 y -","7-8","8-9","9-12","12 y +","")</f>
        <v>VACIO</v>
      </c>
      <c r="AS1195" s="128">
        <v>1</v>
      </c>
      <c r="AT1195" s="442" t="str">
        <f>CHOOSE(MATCH(AS:AS,{0,0.1,30,80000000}),"VACIO","30 y -","30 y +")</f>
        <v>30 y -</v>
      </c>
      <c r="AU1195" s="128">
        <v>0.7</v>
      </c>
      <c r="AV1195" s="128"/>
      <c r="AW1195" s="442" t="str">
        <f>CHOOSE(MATCH(AV:AV,{0,0.1,30,80000000}),"VACIO","30 y -","30 y +")</f>
        <v>VACIO</v>
      </c>
      <c r="AX1195" s="128">
        <v>87</v>
      </c>
      <c r="AY1195" s="442" t="str">
        <f ca="1">CHOOSE(MATCH(AX:AX,{0,1,15,30,45,60,80000000}),"VACIO","15 y -","15-29","30-44","45-59","60 y +","")</f>
        <v>60 y +</v>
      </c>
      <c r="AZ1195" s="128" t="s">
        <v>76</v>
      </c>
      <c r="BA1195" s="128"/>
      <c r="BB1195" s="441" t="str">
        <f ca="1" t="shared" si="118"/>
        <v>No Vigente</v>
      </c>
      <c r="BC1195" s="128"/>
      <c r="BD1195" s="483">
        <v>43745</v>
      </c>
      <c r="BE1195" s="483">
        <v>43922</v>
      </c>
      <c r="BF1195" s="519" t="str">
        <f ca="1" t="shared" si="115"/>
        <v>activo</v>
      </c>
    </row>
    <row r="1196" spans="1:58">
      <c r="A1196" s="434" t="s">
        <v>2946</v>
      </c>
      <c r="B1196" s="520" t="s">
        <v>2947</v>
      </c>
      <c r="C1196" s="520">
        <v>6947</v>
      </c>
      <c r="D1196" s="521">
        <v>10304</v>
      </c>
      <c r="E1196" s="468">
        <f ca="1" t="shared" si="119"/>
        <v>43990</v>
      </c>
      <c r="F1196" s="440">
        <f ca="1" t="shared" si="117"/>
        <v>33686</v>
      </c>
      <c r="G1196" s="523">
        <f ca="1" t="shared" si="116"/>
        <v>92</v>
      </c>
      <c r="H1196" s="50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196" s="524">
        <v>2</v>
      </c>
      <c r="J1196" s="521">
        <v>42802</v>
      </c>
      <c r="K1196" s="520" t="s">
        <v>59</v>
      </c>
      <c r="L1196" s="525" t="s">
        <v>60</v>
      </c>
      <c r="M1196" s="520" t="s">
        <v>2517</v>
      </c>
      <c r="N1196" s="520"/>
      <c r="O1196" s="520"/>
      <c r="P1196" s="526" t="s">
        <v>65</v>
      </c>
      <c r="Q1196" s="526" t="s">
        <v>63</v>
      </c>
      <c r="R1196" s="520">
        <v>51</v>
      </c>
      <c r="S1196" s="520">
        <v>51</v>
      </c>
      <c r="T1196" s="524" t="s">
        <v>76</v>
      </c>
      <c r="U1196" s="520">
        <v>170</v>
      </c>
      <c r="V1196" s="442" t="str">
        <f>CHOOSE(MATCH(U:U,{0,1,140,150,160,800000000}),"VACIO","140 y -","140-150","150-160","&gt;160","")</f>
        <v>&gt;160</v>
      </c>
      <c r="W1196" s="520">
        <v>90</v>
      </c>
      <c r="X1196" s="442" t="str">
        <f>CHOOSE(MATCH(W:W,{0,1,90,120,800000000}),"VACIO","90 y -","90-120","&gt;120","")</f>
        <v>90-120</v>
      </c>
      <c r="Y1196" s="520" t="s">
        <v>63</v>
      </c>
      <c r="Z1196" s="520" t="s">
        <v>65</v>
      </c>
      <c r="AA1196" s="520" t="s">
        <v>63</v>
      </c>
      <c r="AB1196" s="520" t="s">
        <v>65</v>
      </c>
      <c r="AC1196" s="520" t="s">
        <v>72</v>
      </c>
      <c r="AD1196" s="520" t="s">
        <v>73</v>
      </c>
      <c r="AE1196" s="527"/>
      <c r="AF1196" s="527"/>
      <c r="AG1196" s="527"/>
      <c r="AH1196" s="527"/>
      <c r="AI1196" s="527">
        <v>2016</v>
      </c>
      <c r="AJ1196" s="520"/>
      <c r="AK1196" s="520">
        <v>2017</v>
      </c>
      <c r="AL1196" s="520"/>
      <c r="AM1196" s="520"/>
      <c r="AN1196" s="442" t="str">
        <f>CHOOSE(MATCH(AM:AM,{0,1,100,800000000}),"VACIO","100 y -","100 y +","")</f>
        <v>VACIO</v>
      </c>
      <c r="AO1196" s="520"/>
      <c r="AP1196" s="520"/>
      <c r="AQ1196" s="520"/>
      <c r="AR1196" s="442" t="str">
        <f>CHOOSE(MATCH(AQ:AQ,{0;1;7;8;9;12;30}),"VACIO","7 y -","7-8","8-9","9-12","12 y +","")</f>
        <v>VACIO</v>
      </c>
      <c r="AS1196" s="520"/>
      <c r="AT1196" s="442" t="s">
        <v>121</v>
      </c>
      <c r="AU1196" s="520"/>
      <c r="AV1196" s="520"/>
      <c r="AW1196" s="442" t="str">
        <f>CHOOSE(MATCH(AV:AV,{0,0.1,30,80000000}),"VACIO","30 y -","30 y +")</f>
        <v>VACIO</v>
      </c>
      <c r="AX1196" s="520"/>
      <c r="AY1196" s="442" t="str">
        <f ca="1">CHOOSE(MATCH(AX:AX,{0;1;15;30;45;60;80000000}),"VACIO","15 y -","15-29","30-44","45-59","60 y +","")</f>
        <v>VACIO</v>
      </c>
      <c r="AZ1196" s="520"/>
      <c r="BA1196" s="520"/>
      <c r="BB1196" s="523" t="str">
        <f ca="1" t="shared" si="118"/>
        <v>No Vigente</v>
      </c>
      <c r="BC1196" s="520"/>
      <c r="BD1196" s="521">
        <v>42802</v>
      </c>
      <c r="BE1196" s="521">
        <v>42887</v>
      </c>
      <c r="BF1196" s="519" t="str">
        <f ca="1" t="shared" si="115"/>
        <v>pasivo</v>
      </c>
    </row>
    <row r="1197" spans="1:58">
      <c r="A1197" s="434" t="s">
        <v>2948</v>
      </c>
      <c r="B1197" s="128" t="s">
        <v>2949</v>
      </c>
      <c r="C1197" s="128">
        <v>5303</v>
      </c>
      <c r="D1197" s="483">
        <v>17620</v>
      </c>
      <c r="E1197" s="439">
        <f ca="1" t="shared" si="119"/>
        <v>43990</v>
      </c>
      <c r="F1197" s="440">
        <f ca="1" t="shared" si="117"/>
        <v>26370</v>
      </c>
      <c r="G1197" s="441">
        <f ca="1" t="shared" si="116"/>
        <v>72</v>
      </c>
      <c r="H119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97" s="443">
        <v>2</v>
      </c>
      <c r="J1197" s="483">
        <v>40308</v>
      </c>
      <c r="K1197" s="128" t="s">
        <v>59</v>
      </c>
      <c r="L1197" s="495" t="s">
        <v>102</v>
      </c>
      <c r="M1197" s="128"/>
      <c r="N1197" s="128" t="s">
        <v>62</v>
      </c>
      <c r="O1197" s="128" t="s">
        <v>62</v>
      </c>
      <c r="P1197" s="500" t="s">
        <v>63</v>
      </c>
      <c r="Q1197" s="500" t="s">
        <v>63</v>
      </c>
      <c r="R1197" s="128">
        <v>78.1</v>
      </c>
      <c r="S1197" s="128">
        <v>81</v>
      </c>
      <c r="T1197" s="443" t="s">
        <v>64</v>
      </c>
      <c r="U1197" s="128">
        <v>142</v>
      </c>
      <c r="V1197" s="442" t="str">
        <f>CHOOSE(MATCH(U:U,{0,1,140,150,160,800000000}),"VACIO","140 y -","140-150","150-160","&gt;160","")</f>
        <v>140-150</v>
      </c>
      <c r="W1197" s="128">
        <v>80</v>
      </c>
      <c r="X1197" s="442" t="str">
        <f>CHOOSE(MATCH(W:W,{0,1,90,120,800000000}),"VACIO","90 y -","90-120","&gt;120","")</f>
        <v>90 y -</v>
      </c>
      <c r="Y1197" s="128" t="s">
        <v>65</v>
      </c>
      <c r="Z1197" s="128" t="s">
        <v>65</v>
      </c>
      <c r="AA1197" s="128" t="s">
        <v>65</v>
      </c>
      <c r="AB1197" s="128" t="s">
        <v>63</v>
      </c>
      <c r="AC1197" s="128" t="s">
        <v>72</v>
      </c>
      <c r="AD1197" s="128" t="s">
        <v>73</v>
      </c>
      <c r="AE1197" s="505">
        <v>43559</v>
      </c>
      <c r="AF1197" s="506" t="s">
        <v>74</v>
      </c>
      <c r="AG1197" s="506"/>
      <c r="AH1197" s="506" t="s">
        <v>2266</v>
      </c>
      <c r="AI1197" s="505">
        <v>42762</v>
      </c>
      <c r="AJ1197" s="128">
        <v>96</v>
      </c>
      <c r="AK1197" s="483">
        <v>43741</v>
      </c>
      <c r="AL1197" s="128">
        <v>271</v>
      </c>
      <c r="AM1197" s="128">
        <v>16</v>
      </c>
      <c r="AN1197" s="442" t="str">
        <f>CHOOSE(MATCH(AM:AM,{0,1,100,800000000}),"VACIO","100 y -","100 y +","")</f>
        <v>100 y -</v>
      </c>
      <c r="AO1197" s="128">
        <v>42</v>
      </c>
      <c r="AP1197" s="128">
        <v>230</v>
      </c>
      <c r="AQ1197" s="128">
        <v>704</v>
      </c>
      <c r="AR1197" s="442" t="str">
        <f>CHOOSE(MATCH(AQ:AQ,{0,1,7,8,9,12,30}),"VACIO","7 y -","7-8","8-9","9-12","12 y +","")</f>
        <v/>
      </c>
      <c r="AS1197" s="128">
        <v>6</v>
      </c>
      <c r="AT1197" s="442" t="str">
        <f>CHOOSE(MATCH(AS:AS,{0,0.1,30,80000000}),"VACIO","30 y -","30 y +")</f>
        <v>30 y -</v>
      </c>
      <c r="AU1197" s="128">
        <v>0.8</v>
      </c>
      <c r="AV1197" s="128">
        <v>5.9</v>
      </c>
      <c r="AW1197" s="442" t="str">
        <f>CHOOSE(MATCH(AV:AV,{0,0.1,30,80000000}),"VACIO","30 y -","30 y +")</f>
        <v>30 y -</v>
      </c>
      <c r="AX1197" s="128">
        <v>74</v>
      </c>
      <c r="AY1197" s="442" t="str">
        <f ca="1">CHOOSE(MATCH(AX:AX,{0,1,15,30,45,60,80000000}),"VACIO","15 y -","15-29","30-44","45-59","60 y +","")</f>
        <v>60 y +</v>
      </c>
      <c r="AZ1197" s="128"/>
      <c r="BA1197" s="483">
        <v>43510</v>
      </c>
      <c r="BB1197" s="441" t="str">
        <f ca="1" t="shared" si="118"/>
        <v>No Vigente</v>
      </c>
      <c r="BC1197" s="128" t="s">
        <v>218</v>
      </c>
      <c r="BD1197" s="483">
        <v>43739</v>
      </c>
      <c r="BE1197" s="483">
        <v>43922</v>
      </c>
      <c r="BF1197" s="519" t="str">
        <f ca="1" t="shared" si="115"/>
        <v>activo</v>
      </c>
    </row>
    <row r="1198" spans="1:58">
      <c r="A1198" s="434" t="s">
        <v>2950</v>
      </c>
      <c r="B1198" s="484" t="s">
        <v>2951</v>
      </c>
      <c r="C1198" s="484">
        <v>5851</v>
      </c>
      <c r="D1198" s="485">
        <v>25070</v>
      </c>
      <c r="E1198" s="468">
        <f ca="1" t="shared" si="119"/>
        <v>43990</v>
      </c>
      <c r="F1198" s="440">
        <f ca="1" t="shared" si="117"/>
        <v>18920</v>
      </c>
      <c r="G1198" s="489">
        <f ca="1" t="shared" si="116"/>
        <v>51</v>
      </c>
      <c r="H1198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198" s="496">
        <v>2</v>
      </c>
      <c r="J1198" s="485">
        <v>42415</v>
      </c>
      <c r="K1198" s="484" t="s">
        <v>59</v>
      </c>
      <c r="L1198" s="497" t="s">
        <v>60</v>
      </c>
      <c r="M1198" s="484" t="s">
        <v>1853</v>
      </c>
      <c r="N1198" s="484" t="s">
        <v>62</v>
      </c>
      <c r="O1198" s="484" t="s">
        <v>62</v>
      </c>
      <c r="P1198" s="501" t="s">
        <v>63</v>
      </c>
      <c r="Q1198" s="501" t="s">
        <v>63</v>
      </c>
      <c r="R1198" s="484">
        <v>59.8</v>
      </c>
      <c r="S1198" s="484">
        <v>61</v>
      </c>
      <c r="T1198" s="496" t="s">
        <v>85</v>
      </c>
      <c r="U1198" s="484">
        <v>128</v>
      </c>
      <c r="V1198" s="442" t="str">
        <f>CHOOSE(MATCH(U:U,{0,1,140,150,160,800000000}),"VACIO","140 y -","140-150","150-160","&gt;160","")</f>
        <v>140 y -</v>
      </c>
      <c r="W1198" s="484">
        <v>70</v>
      </c>
      <c r="X1198" s="442" t="str">
        <f>CHOOSE(MATCH(W:W,{0,1,90,120,800000000}),"VACIO","90 y -","90-120","&gt;120","")</f>
        <v>90 y -</v>
      </c>
      <c r="Y1198" s="484" t="s">
        <v>63</v>
      </c>
      <c r="Z1198" s="484" t="s">
        <v>65</v>
      </c>
      <c r="AA1198" s="484" t="s">
        <v>65</v>
      </c>
      <c r="AB1198" s="484" t="s">
        <v>65</v>
      </c>
      <c r="AC1198" s="484" t="s">
        <v>66</v>
      </c>
      <c r="AD1198" s="484" t="s">
        <v>67</v>
      </c>
      <c r="AE1198" s="507"/>
      <c r="AF1198" s="507"/>
      <c r="AG1198" s="507"/>
      <c r="AH1198" s="507"/>
      <c r="AI1198" s="507"/>
      <c r="AJ1198" s="484">
        <v>86</v>
      </c>
      <c r="AK1198" s="485">
        <v>42486</v>
      </c>
      <c r="AL1198" s="484">
        <v>219</v>
      </c>
      <c r="AM1198" s="484">
        <v>138.6</v>
      </c>
      <c r="AN1198" s="442" t="str">
        <f>CHOOSE(MATCH(AM:AM,{0,1,100,800000000}),"VACIO","100 y -","100 y +","")</f>
        <v>100 y +</v>
      </c>
      <c r="AO1198" s="484">
        <v>48</v>
      </c>
      <c r="AP1198" s="484">
        <v>13</v>
      </c>
      <c r="AQ1198" s="484"/>
      <c r="AR1198" s="442" t="str">
        <f>CHOOSE(MATCH(AQ:AQ,{0,1,7,8,9,12,30}),"VACIO","7 y -","7-8","8-9","9-12","12 y +","")</f>
        <v>VACIO</v>
      </c>
      <c r="AS1198" s="484"/>
      <c r="AT1198" s="442" t="str">
        <f>CHOOSE(MATCH(AS:AS,{0,0.1,30,80000000}),"VACIO","30 y -","30 y +")</f>
        <v>VACIO</v>
      </c>
      <c r="AU1198" s="484">
        <v>0.7</v>
      </c>
      <c r="AV1198" s="484"/>
      <c r="AW1198" s="442" t="str">
        <f>CHOOSE(MATCH(AV:AV,{0,0.1,30,80000000}),"VACIO","30 y -","30 y +")</f>
        <v>VACIO</v>
      </c>
      <c r="AX1198" s="484"/>
      <c r="AY1198" s="442" t="str">
        <f ca="1">CHOOSE(MATCH(AX:AX,{0,1,15,30,45,60,80000000}),"VACIO","15 y -","15-29","30-44","45-59","60 y +","")</f>
        <v>VACIO</v>
      </c>
      <c r="AZ1198" s="484"/>
      <c r="BA1198" s="484"/>
      <c r="BB1198" s="489" t="str">
        <f ca="1" t="shared" si="118"/>
        <v>No Vigente</v>
      </c>
      <c r="BC1198" s="484"/>
      <c r="BD1198" s="485">
        <v>43640</v>
      </c>
      <c r="BE1198" s="485">
        <v>43800</v>
      </c>
      <c r="BF1198" s="519" t="str">
        <f ca="1" t="shared" si="115"/>
        <v>activo</v>
      </c>
    </row>
    <row r="1199" spans="1:58">
      <c r="A1199" s="434" t="s">
        <v>2952</v>
      </c>
      <c r="B1199" s="484" t="s">
        <v>2953</v>
      </c>
      <c r="C1199" s="484">
        <v>4587</v>
      </c>
      <c r="D1199" s="485">
        <v>17050</v>
      </c>
      <c r="E1199" s="439">
        <f ca="1" t="shared" si="119"/>
        <v>43990</v>
      </c>
      <c r="F1199" s="440">
        <f ca="1" t="shared" si="117"/>
        <v>26940</v>
      </c>
      <c r="G1199" s="489">
        <f ca="1" t="shared" si="116"/>
        <v>73</v>
      </c>
      <c r="H1199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199" s="496">
        <v>2</v>
      </c>
      <c r="J1199" s="485">
        <v>39311</v>
      </c>
      <c r="K1199" s="484" t="s">
        <v>101</v>
      </c>
      <c r="L1199" s="497" t="s">
        <v>102</v>
      </c>
      <c r="M1199" s="484"/>
      <c r="N1199" s="484"/>
      <c r="O1199" s="484"/>
      <c r="P1199" s="501" t="s">
        <v>63</v>
      </c>
      <c r="Q1199" s="501" t="s">
        <v>63</v>
      </c>
      <c r="R1199" s="484">
        <v>70</v>
      </c>
      <c r="S1199" s="484">
        <v>59.5</v>
      </c>
      <c r="T1199" s="496" t="s">
        <v>76</v>
      </c>
      <c r="U1199" s="484">
        <v>128</v>
      </c>
      <c r="V1199" s="442" t="str">
        <f>CHOOSE(MATCH(U:U,{0,1,140,150,160,800000000}),"VACIO","140 y -","140-150","150-160","&gt;160","")</f>
        <v>140 y -</v>
      </c>
      <c r="W1199" s="484">
        <v>82</v>
      </c>
      <c r="X1199" s="442" t="str">
        <f>CHOOSE(MATCH(W:W,{0,1,90,120,800000000}),"VACIO","90 y -","90-120","&gt;120","")</f>
        <v>90 y -</v>
      </c>
      <c r="Y1199" s="484" t="s">
        <v>63</v>
      </c>
      <c r="Z1199" s="484" t="s">
        <v>65</v>
      </c>
      <c r="AA1199" s="484" t="s">
        <v>63</v>
      </c>
      <c r="AB1199" s="484" t="s">
        <v>63</v>
      </c>
      <c r="AC1199" s="484" t="s">
        <v>66</v>
      </c>
      <c r="AD1199" s="484" t="s">
        <v>73</v>
      </c>
      <c r="AE1199" s="508">
        <v>43146</v>
      </c>
      <c r="AF1199" s="509" t="s">
        <v>74</v>
      </c>
      <c r="AG1199" s="509"/>
      <c r="AH1199" s="509" t="s">
        <v>2322</v>
      </c>
      <c r="AI1199" s="508">
        <v>43266</v>
      </c>
      <c r="AJ1199" s="484">
        <v>97</v>
      </c>
      <c r="AK1199" s="485">
        <v>43115</v>
      </c>
      <c r="AL1199" s="484">
        <v>189</v>
      </c>
      <c r="AM1199" s="484">
        <v>122</v>
      </c>
      <c r="AN1199" s="442" t="str">
        <f>CHOOSE(MATCH(AM:AM,{0,1,100,800000000}),"VACIO","100 y -","100 y +","")</f>
        <v>100 y +</v>
      </c>
      <c r="AO1199" s="484">
        <v>52</v>
      </c>
      <c r="AP1199" s="484">
        <v>75</v>
      </c>
      <c r="AQ1199" s="484">
        <v>7.9</v>
      </c>
      <c r="AR1199" s="442" t="str">
        <f>CHOOSE(MATCH(AQ:AQ,{0,1,7,8,9,12,30}),"VACIO","7 y -","7-8","8-9","9-12","12 y +","")</f>
        <v>7-8</v>
      </c>
      <c r="AS1199" s="484"/>
      <c r="AT1199" s="442" t="str">
        <f>CHOOSE(MATCH(AS:AS,{0,0.1,30,80000000}),"VACIO","30 y -","30 y +")</f>
        <v>VACIO</v>
      </c>
      <c r="AU1199" s="484">
        <v>1.1</v>
      </c>
      <c r="AV1199" s="484"/>
      <c r="AW1199" s="442" t="str">
        <f>CHOOSE(MATCH(AV:AV,{0,0.1,30,80000000}),"VACIO","30 y -","30 y +")</f>
        <v>VACIO</v>
      </c>
      <c r="AX1199" s="484"/>
      <c r="AY1199" s="442" t="str">
        <f ca="1">CHOOSE(MATCH(AX:AX,{0;1;15;30;45;60;80000000}),"VACIO","15 y -","15-29","30-44","45-59","60 y +","")</f>
        <v>VACIO</v>
      </c>
      <c r="AZ1199" s="484"/>
      <c r="BA1199" s="485">
        <v>42738</v>
      </c>
      <c r="BB1199" s="489" t="str">
        <f ca="1" t="shared" si="118"/>
        <v>No Vigente</v>
      </c>
      <c r="BC1199" s="484" t="s">
        <v>77</v>
      </c>
      <c r="BD1199" s="485">
        <v>43577</v>
      </c>
      <c r="BE1199" s="485">
        <v>43647</v>
      </c>
      <c r="BF1199" s="519" t="str">
        <f ca="1" t="shared" ref="BF1199:BF1262" si="120">IF((E:E-BE:BE)&lt;395,"activo","pasivo")</f>
        <v>activo</v>
      </c>
    </row>
    <row r="1200" spans="1:58">
      <c r="A1200" s="434" t="s">
        <v>2954</v>
      </c>
      <c r="B1200" s="128" t="s">
        <v>2955</v>
      </c>
      <c r="C1200" s="128">
        <v>1081</v>
      </c>
      <c r="D1200" s="483">
        <v>14549</v>
      </c>
      <c r="E1200" s="467">
        <f ca="1" t="shared" si="119"/>
        <v>43990</v>
      </c>
      <c r="F1200" s="440">
        <f ca="1" t="shared" si="117"/>
        <v>29441</v>
      </c>
      <c r="G1200" s="491">
        <f ca="1" t="shared" si="116"/>
        <v>80</v>
      </c>
      <c r="H1200" s="49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200" s="498">
        <v>2</v>
      </c>
      <c r="J1200" s="483">
        <v>43434</v>
      </c>
      <c r="K1200" s="128" t="s">
        <v>101</v>
      </c>
      <c r="L1200" s="495" t="s">
        <v>60</v>
      </c>
      <c r="M1200" s="128"/>
      <c r="N1200" s="128"/>
      <c r="O1200" s="128"/>
      <c r="P1200" s="500" t="s">
        <v>65</v>
      </c>
      <c r="Q1200" s="500" t="s">
        <v>63</v>
      </c>
      <c r="R1200" s="128">
        <v>70</v>
      </c>
      <c r="S1200" s="128">
        <v>70</v>
      </c>
      <c r="T1200" s="498" t="s">
        <v>76</v>
      </c>
      <c r="U1200" s="128">
        <v>140</v>
      </c>
      <c r="V1200" s="442" t="str">
        <f>CHOOSE(MATCH(U:U,{0,1,140,150,160,800000000}),"VACIO","140 y -","140-150","150-160","&gt;160","")</f>
        <v>140-150</v>
      </c>
      <c r="W1200" s="128">
        <v>80</v>
      </c>
      <c r="X1200" s="442" t="str">
        <f>CHOOSE(MATCH(W:W,{0,1,90,120,800000000}),"VACIO","90 y -","90-120","&gt;120","")</f>
        <v>90 y -</v>
      </c>
      <c r="Y1200" s="128" t="s">
        <v>63</v>
      </c>
      <c r="Z1200" s="128" t="s">
        <v>65</v>
      </c>
      <c r="AA1200" s="128" t="s">
        <v>65</v>
      </c>
      <c r="AB1200" s="128" t="s">
        <v>65</v>
      </c>
      <c r="AC1200" s="128" t="s">
        <v>72</v>
      </c>
      <c r="AD1200" s="128" t="s">
        <v>73</v>
      </c>
      <c r="AE1200" s="512"/>
      <c r="AF1200" s="512"/>
      <c r="AG1200" s="512"/>
      <c r="AH1200" s="512"/>
      <c r="AI1200" s="512"/>
      <c r="AJ1200" s="128"/>
      <c r="AK1200" s="128"/>
      <c r="AL1200" s="128"/>
      <c r="AM1200" s="128"/>
      <c r="AN1200" s="442" t="str">
        <f>CHOOSE(MATCH(AM:AM,{0,1,100,800000000}),"VACIO","100 y -","100 y +","")</f>
        <v>VACIO</v>
      </c>
      <c r="AO1200" s="128"/>
      <c r="AP1200" s="128"/>
      <c r="AQ1200" s="128"/>
      <c r="AR1200" s="442" t="str">
        <f>CHOOSE(MATCH(AQ:AQ,{0,1,7,8,9,12,30}),"VACIO","7 y -","7-8","8-9","9-12","12 y +","")</f>
        <v>VACIO</v>
      </c>
      <c r="AS1200" s="128"/>
      <c r="AT1200" s="442" t="str">
        <f>CHOOSE(MATCH(AS:AS,{0,0.1,30,80000000}),"VACIO","30 y -","30 y +")</f>
        <v>VACIO</v>
      </c>
      <c r="AU1200" s="128"/>
      <c r="AV1200" s="128"/>
      <c r="AW1200" s="442" t="str">
        <f>CHOOSE(MATCH(AV:AV,{0,0.1,30,80000000}),"VACIO","30 y -","30 y +")</f>
        <v>VACIO</v>
      </c>
      <c r="AX1200" s="128"/>
      <c r="AY1200" s="442" t="str">
        <f ca="1">CHOOSE(MATCH(AX:AX,{0,1,15,30,45,60,80000000}),"VACIO","15 y -","15-29","30-44","45-59","60 y +","")</f>
        <v>VACIO</v>
      </c>
      <c r="AZ1200" s="128"/>
      <c r="BA1200" s="128"/>
      <c r="BB1200" s="441" t="str">
        <f ca="1" t="shared" si="118"/>
        <v>No Vigente</v>
      </c>
      <c r="BC1200" s="128"/>
      <c r="BD1200" s="483">
        <v>43434</v>
      </c>
      <c r="BE1200" s="483">
        <v>43862</v>
      </c>
      <c r="BF1200" s="519" t="str">
        <f ca="1" t="shared" si="120"/>
        <v>activo</v>
      </c>
    </row>
    <row r="1201" spans="1:58">
      <c r="A1201" s="434" t="s">
        <v>2956</v>
      </c>
      <c r="B1201" s="484" t="s">
        <v>2957</v>
      </c>
      <c r="C1201" s="484">
        <v>7470</v>
      </c>
      <c r="D1201" s="485">
        <v>26127</v>
      </c>
      <c r="E1201" s="467">
        <f ca="1" t="shared" si="119"/>
        <v>43990</v>
      </c>
      <c r="F1201" s="440">
        <f ca="1" t="shared" si="117"/>
        <v>17863</v>
      </c>
      <c r="G1201" s="489">
        <f ca="1" t="shared" si="116"/>
        <v>48</v>
      </c>
      <c r="H1201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01" s="496">
        <v>2</v>
      </c>
      <c r="J1201" s="485">
        <v>43591</v>
      </c>
      <c r="K1201" s="484" t="s">
        <v>59</v>
      </c>
      <c r="L1201" s="497" t="s">
        <v>60</v>
      </c>
      <c r="M1201" s="484"/>
      <c r="N1201" s="484" t="s">
        <v>62</v>
      </c>
      <c r="O1201" s="484" t="s">
        <v>62</v>
      </c>
      <c r="P1201" s="501" t="s">
        <v>63</v>
      </c>
      <c r="Q1201" s="501" t="s">
        <v>63</v>
      </c>
      <c r="R1201" s="484">
        <v>63</v>
      </c>
      <c r="S1201" s="484">
        <v>63</v>
      </c>
      <c r="T1201" s="496" t="s">
        <v>76</v>
      </c>
      <c r="U1201" s="484">
        <v>150</v>
      </c>
      <c r="V1201" s="442" t="str">
        <f>CHOOSE(MATCH(U:U,{0,1,140,150,160,800000000}),"VACIO","140 y -","140-150","150-160","&gt;160","")</f>
        <v>150-160</v>
      </c>
      <c r="W1201" s="484">
        <v>98</v>
      </c>
      <c r="X1201" s="442" t="str">
        <f>CHOOSE(MATCH(W:W,{0;1;90;120;800000000}),"VACIO","90 y -","90-120","&gt;120","")</f>
        <v>90-120</v>
      </c>
      <c r="Y1201" s="484" t="s">
        <v>63</v>
      </c>
      <c r="Z1201" s="484" t="s">
        <v>65</v>
      </c>
      <c r="AA1201" s="484" t="s">
        <v>63</v>
      </c>
      <c r="AB1201" s="484" t="s">
        <v>63</v>
      </c>
      <c r="AC1201" s="484" t="s">
        <v>66</v>
      </c>
      <c r="AD1201" s="484" t="s">
        <v>74</v>
      </c>
      <c r="AE1201" s="508"/>
      <c r="AF1201" s="507"/>
      <c r="AG1201" s="507"/>
      <c r="AH1201" s="507"/>
      <c r="AI1201" s="507"/>
      <c r="AJ1201" s="484">
        <v>80</v>
      </c>
      <c r="AK1201" s="485">
        <v>43591</v>
      </c>
      <c r="AL1201" s="484">
        <v>182</v>
      </c>
      <c r="AM1201" s="484">
        <v>100</v>
      </c>
      <c r="AN1201" s="442" t="str">
        <f>CHOOSE(MATCH(AM:AM,{0,1,100,800000000}),"VACIO","100 y -","100 y +","")</f>
        <v>100 y +</v>
      </c>
      <c r="AO1201" s="484">
        <v>53</v>
      </c>
      <c r="AP1201" s="484">
        <v>131</v>
      </c>
      <c r="AQ1201" s="484"/>
      <c r="AR1201" s="442" t="str">
        <f>CHOOSE(MATCH(AQ:AQ,{0,1,7,8,9,12,30}),"VACIO","7 y -","7-8","8-9","9-12","12 y +","")</f>
        <v>VACIO</v>
      </c>
      <c r="AS1201" s="484">
        <v>11</v>
      </c>
      <c r="AT1201" s="442" t="str">
        <f>CHOOSE(MATCH(AS:AS,{0,0.1,30,80000000}),"VACIO","30 y -","30 y +")</f>
        <v>30 y -</v>
      </c>
      <c r="AU1201" s="484">
        <v>0.7</v>
      </c>
      <c r="AV1201" s="484"/>
      <c r="AW1201" s="442" t="str">
        <f>CHOOSE(MATCH(AV:AV,{0,0.1,30,80000000}),"VACIO","30 y -","30 y +")</f>
        <v>VACIO</v>
      </c>
      <c r="AX1201" s="484">
        <v>103</v>
      </c>
      <c r="AY1201" s="442" t="str">
        <f ca="1">CHOOSE(MATCH(AX:AX,{0,1,15,30,45,60,80000000}),"VACIO","15 y -","15-29","30-44","45-59","60 y +","")</f>
        <v>60 y +</v>
      </c>
      <c r="AZ1201" s="484"/>
      <c r="BA1201" s="484"/>
      <c r="BB1201" s="489" t="str">
        <f ca="1" t="shared" si="118"/>
        <v>No Vigente</v>
      </c>
      <c r="BC1201" s="484"/>
      <c r="BD1201" s="485">
        <v>43591</v>
      </c>
      <c r="BE1201" s="485">
        <v>43770</v>
      </c>
      <c r="BF1201" s="519" t="str">
        <f ca="1" t="shared" si="120"/>
        <v>activo</v>
      </c>
    </row>
    <row r="1202" spans="1:58">
      <c r="A1202" s="434" t="s">
        <v>2958</v>
      </c>
      <c r="B1202" s="128" t="s">
        <v>2959</v>
      </c>
      <c r="C1202" s="128">
        <v>6362</v>
      </c>
      <c r="D1202" s="483">
        <v>16761</v>
      </c>
      <c r="E1202" s="439">
        <f ca="1" t="shared" si="119"/>
        <v>43990</v>
      </c>
      <c r="F1202" s="440">
        <f ca="1" t="shared" si="117"/>
        <v>27229</v>
      </c>
      <c r="G1202" s="441">
        <f ca="1" t="shared" si="116"/>
        <v>74</v>
      </c>
      <c r="H1202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02" s="443">
        <v>2</v>
      </c>
      <c r="J1202" s="483">
        <v>41946</v>
      </c>
      <c r="K1202" s="128" t="s">
        <v>101</v>
      </c>
      <c r="L1202" s="495" t="s">
        <v>60</v>
      </c>
      <c r="M1202" s="128"/>
      <c r="N1202" s="128" t="s">
        <v>62</v>
      </c>
      <c r="O1202" s="128" t="s">
        <v>89</v>
      </c>
      <c r="P1202" s="500" t="s">
        <v>63</v>
      </c>
      <c r="Q1202" s="500" t="s">
        <v>63</v>
      </c>
      <c r="R1202" s="128">
        <v>63</v>
      </c>
      <c r="S1202" s="128">
        <v>66</v>
      </c>
      <c r="T1202" s="443" t="s">
        <v>85</v>
      </c>
      <c r="U1202" s="128">
        <v>108</v>
      </c>
      <c r="V1202" s="442" t="str">
        <f>CHOOSE(MATCH(U:U,{0,1,140,150,160,800000000}),"VACIO","140 y -","140-150","150-160","&gt;160","")</f>
        <v>140 y -</v>
      </c>
      <c r="W1202" s="128">
        <v>64</v>
      </c>
      <c r="X1202" s="442" t="str">
        <f>CHOOSE(MATCH(W:W,{0,1,90,120,800000000}),"VACIO","90 y -","90-120","&gt;120","")</f>
        <v>90 y -</v>
      </c>
      <c r="Y1202" s="128" t="s">
        <v>63</v>
      </c>
      <c r="Z1202" s="128" t="s">
        <v>65</v>
      </c>
      <c r="AA1202" s="128" t="s">
        <v>65</v>
      </c>
      <c r="AB1202" s="128" t="s">
        <v>63</v>
      </c>
      <c r="AC1202" s="128" t="s">
        <v>72</v>
      </c>
      <c r="AD1202" s="128" t="s">
        <v>74</v>
      </c>
      <c r="AE1202" s="513"/>
      <c r="AF1202" s="513"/>
      <c r="AG1202" s="513"/>
      <c r="AH1202" s="506" t="s">
        <v>2266</v>
      </c>
      <c r="AI1202" s="505">
        <v>43805</v>
      </c>
      <c r="AJ1202" s="128">
        <v>115</v>
      </c>
      <c r="AK1202" s="483">
        <v>43679</v>
      </c>
      <c r="AL1202" s="128">
        <v>168</v>
      </c>
      <c r="AM1202" s="128">
        <v>101</v>
      </c>
      <c r="AN1202" s="442" t="str">
        <f>CHOOSE(MATCH(AM:AM,{0,1,100,800000000}),"VACIO","100 y -","100 y +","")</f>
        <v>100 y +</v>
      </c>
      <c r="AO1202" s="128">
        <v>44</v>
      </c>
      <c r="AP1202" s="128">
        <v>90</v>
      </c>
      <c r="AQ1202" s="128">
        <v>5.2</v>
      </c>
      <c r="AR1202" s="442" t="str">
        <f>CHOOSE(MATCH(AQ:AQ,{0,1,7,8,9,12,30}),"VACIO","7 y -","7-8","8-9","9-12","12 y +","")</f>
        <v>7 y -</v>
      </c>
      <c r="AS1202" s="128"/>
      <c r="AT1202" s="442" t="str">
        <f>CHOOSE(MATCH(AS:AS,{0,0.1,30,80000000}),"VACIO","30 y -","30 y +")</f>
        <v>VACIO</v>
      </c>
      <c r="AU1202" s="128">
        <v>0.7</v>
      </c>
      <c r="AV1202" s="128">
        <v>9.92</v>
      </c>
      <c r="AW1202" s="442" t="str">
        <f>CHOOSE(MATCH(AV:AV,{0,0.1,30,80000000}),"VACIO","30 y -","30 y +")</f>
        <v>30 y -</v>
      </c>
      <c r="AX1202" s="128">
        <v>92</v>
      </c>
      <c r="AY1202" s="442" t="str">
        <f ca="1">CHOOSE(MATCH(AX:AX,{0,1,15,30,45,60,80000000}),"VACIO","15 y -","15-29","30-44","45-59","60 y +","")</f>
        <v>60 y +</v>
      </c>
      <c r="AZ1202" s="128" t="s">
        <v>76</v>
      </c>
      <c r="BA1202" s="128"/>
      <c r="BB1202" s="441" t="str">
        <f ca="1" t="shared" si="118"/>
        <v>No Vigente</v>
      </c>
      <c r="BC1202" s="128"/>
      <c r="BD1202" s="483">
        <v>43825</v>
      </c>
      <c r="BE1202" s="483">
        <v>44166</v>
      </c>
      <c r="BF1202" s="519" t="str">
        <f ca="1" t="shared" si="120"/>
        <v>activo</v>
      </c>
    </row>
    <row r="1203" spans="1:58">
      <c r="A1203" s="434" t="s">
        <v>2960</v>
      </c>
      <c r="B1203" s="128" t="s">
        <v>2961</v>
      </c>
      <c r="C1203" s="128">
        <v>1830</v>
      </c>
      <c r="D1203" s="483">
        <v>15507</v>
      </c>
      <c r="E1203" s="439">
        <f ca="1" t="shared" si="119"/>
        <v>43990</v>
      </c>
      <c r="F1203" s="440">
        <f ca="1" t="shared" si="117"/>
        <v>28483</v>
      </c>
      <c r="G1203" s="441">
        <f ca="1" t="shared" si="116"/>
        <v>77</v>
      </c>
      <c r="H1203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03" s="443">
        <v>2</v>
      </c>
      <c r="J1203" s="483">
        <v>36826</v>
      </c>
      <c r="K1203" s="128" t="s">
        <v>101</v>
      </c>
      <c r="L1203" s="495" t="s">
        <v>60</v>
      </c>
      <c r="M1203" s="128" t="s">
        <v>2329</v>
      </c>
      <c r="N1203" s="128"/>
      <c r="O1203" s="128"/>
      <c r="P1203" s="500" t="s">
        <v>63</v>
      </c>
      <c r="Q1203" s="500" t="s">
        <v>63</v>
      </c>
      <c r="R1203" s="128">
        <v>77</v>
      </c>
      <c r="S1203" s="128">
        <v>84</v>
      </c>
      <c r="T1203" s="443" t="s">
        <v>64</v>
      </c>
      <c r="U1203" s="128">
        <v>162</v>
      </c>
      <c r="V1203" s="442" t="str">
        <f>CHOOSE(MATCH(U:U,{0,1,140,150,160,800000000}),"VACIO","140 y -","140-150","150-160","&gt;160","")</f>
        <v>&gt;160</v>
      </c>
      <c r="W1203" s="128">
        <v>90</v>
      </c>
      <c r="X1203" s="442" t="str">
        <f>CHOOSE(MATCH(W:W,{0,1,90,120,800000000}),"VACIO","90 y -","90-120","&gt;120","")</f>
        <v>90-120</v>
      </c>
      <c r="Y1203" s="128" t="s">
        <v>63</v>
      </c>
      <c r="Z1203" s="128" t="s">
        <v>65</v>
      </c>
      <c r="AA1203" s="128" t="s">
        <v>65</v>
      </c>
      <c r="AB1203" s="128" t="s">
        <v>63</v>
      </c>
      <c r="AC1203" s="128" t="s">
        <v>72</v>
      </c>
      <c r="AD1203" s="128" t="s">
        <v>73</v>
      </c>
      <c r="AE1203" s="513"/>
      <c r="AF1203" s="513"/>
      <c r="AG1203" s="513"/>
      <c r="AH1203" s="506" t="s">
        <v>2266</v>
      </c>
      <c r="AI1203" s="515">
        <v>43369</v>
      </c>
      <c r="AJ1203" s="128">
        <v>106</v>
      </c>
      <c r="AK1203" s="483">
        <v>43395</v>
      </c>
      <c r="AL1203" s="128">
        <v>242</v>
      </c>
      <c r="AM1203" s="128"/>
      <c r="AN1203" s="442" t="str">
        <f>CHOOSE(MATCH(AM:AM,{0,1,100,800000000}),"VACIO","100 y -","100 y +","")</f>
        <v>VACIO</v>
      </c>
      <c r="AO1203" s="128"/>
      <c r="AP1203" s="128">
        <v>140</v>
      </c>
      <c r="AQ1203" s="128"/>
      <c r="AR1203" s="442" t="str">
        <f>CHOOSE(MATCH(AQ:AQ,{0;1;7;8;9;12;30}),"VACIO","7 y -","7-8","8-9","9-12","12 y +","")</f>
        <v>VACIO</v>
      </c>
      <c r="AS1203" s="128">
        <v>18</v>
      </c>
      <c r="AT1203" s="442" t="str">
        <f>CHOOSE(MATCH(AS:AS,{0,0.1,30,80000000}),"VACIO","30 y -","30 y +")</f>
        <v>30 y -</v>
      </c>
      <c r="AU1203" s="128">
        <v>1.2</v>
      </c>
      <c r="AV1203" s="128"/>
      <c r="AW1203" s="442" t="str">
        <f>CHOOSE(MATCH(AV:AV,{0,0.1,30,80000000}),"VACIO","30 y -","30 y +")</f>
        <v>VACIO</v>
      </c>
      <c r="AX1203" s="128">
        <v>58</v>
      </c>
      <c r="AY1203" s="442" t="str">
        <f ca="1">CHOOSE(MATCH(AX:AX,{0,1,15,30,45,60,80000000}),"VACIO","15 y -","15-29","30-44","45-59","60 y +","")</f>
        <v>45-59</v>
      </c>
      <c r="AZ1203" s="128"/>
      <c r="BA1203" s="128"/>
      <c r="BB1203" s="441" t="str">
        <f ca="1" t="shared" si="118"/>
        <v>No Vigente</v>
      </c>
      <c r="BC1203" s="128"/>
      <c r="BD1203" s="483">
        <v>43682</v>
      </c>
      <c r="BE1203" s="483">
        <v>43845</v>
      </c>
      <c r="BF1203" s="519" t="str">
        <f ca="1" t="shared" si="120"/>
        <v>activo</v>
      </c>
    </row>
    <row r="1204" spans="1:58">
      <c r="A1204" s="434" t="s">
        <v>2962</v>
      </c>
      <c r="B1204" s="128" t="s">
        <v>2963</v>
      </c>
      <c r="C1204" s="128">
        <v>2167</v>
      </c>
      <c r="D1204" s="483">
        <v>17801</v>
      </c>
      <c r="E1204" s="439">
        <f ca="1" t="shared" si="119"/>
        <v>43990</v>
      </c>
      <c r="F1204" s="440">
        <f ca="1" t="shared" si="117"/>
        <v>26189</v>
      </c>
      <c r="G1204" s="441">
        <f ca="1" t="shared" si="116"/>
        <v>71</v>
      </c>
      <c r="H120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04" s="443">
        <v>2</v>
      </c>
      <c r="J1204" s="483">
        <v>42990</v>
      </c>
      <c r="K1204" s="128" t="s">
        <v>101</v>
      </c>
      <c r="L1204" s="495" t="s">
        <v>102</v>
      </c>
      <c r="M1204" s="128"/>
      <c r="N1204" s="128" t="s">
        <v>62</v>
      </c>
      <c r="O1204" s="128" t="s">
        <v>62</v>
      </c>
      <c r="P1204" s="500" t="s">
        <v>63</v>
      </c>
      <c r="Q1204" s="500" t="s">
        <v>63</v>
      </c>
      <c r="R1204" s="128">
        <v>87</v>
      </c>
      <c r="S1204" s="128">
        <v>92.5</v>
      </c>
      <c r="T1204" s="443" t="s">
        <v>64</v>
      </c>
      <c r="U1204" s="128">
        <v>160</v>
      </c>
      <c r="V1204" s="442" t="str">
        <f>CHOOSE(MATCH(U:U,{0;1;140;150;160;800000000}),"VACIO","140 y -","140-150","150-160","&gt;160","")</f>
        <v>&gt;160</v>
      </c>
      <c r="W1204" s="128">
        <v>90</v>
      </c>
      <c r="X1204" s="442" t="str">
        <f>CHOOSE(MATCH(W:W,{0,1,90,120,800000000}),"VACIO","90 y -","90-120","&gt;120","")</f>
        <v>90-120</v>
      </c>
      <c r="Y1204" s="128" t="s">
        <v>63</v>
      </c>
      <c r="Z1204" s="128" t="s">
        <v>65</v>
      </c>
      <c r="AA1204" s="128" t="s">
        <v>63</v>
      </c>
      <c r="AB1204" s="128" t="s">
        <v>63</v>
      </c>
      <c r="AC1204" s="128" t="s">
        <v>72</v>
      </c>
      <c r="AD1204" s="128" t="s">
        <v>74</v>
      </c>
      <c r="AE1204" s="513"/>
      <c r="AF1204" s="513"/>
      <c r="AG1204" s="513"/>
      <c r="AH1204" s="506" t="s">
        <v>2266</v>
      </c>
      <c r="AI1204" s="505">
        <v>43366</v>
      </c>
      <c r="AJ1204" s="128">
        <v>106</v>
      </c>
      <c r="AK1204" s="483">
        <v>43699</v>
      </c>
      <c r="AL1204" s="128">
        <v>166</v>
      </c>
      <c r="AM1204" s="128">
        <v>106</v>
      </c>
      <c r="AN1204" s="442" t="str">
        <f>CHOOSE(MATCH(AM:AM,{0,1,100,800000000}),"VACIO","100 y -","100 y +","")</f>
        <v>100 y +</v>
      </c>
      <c r="AO1204" s="128">
        <v>35</v>
      </c>
      <c r="AP1204" s="128">
        <v>127</v>
      </c>
      <c r="AQ1204" s="128"/>
      <c r="AR1204" s="442" t="str">
        <f>CHOOSE(MATCH(AQ:AQ,{0,1,7,8,9,12,30}),"VACIO","7 y -","7-8","8-9","9-12","12 y +","")</f>
        <v>VACIO</v>
      </c>
      <c r="AS1204" s="128">
        <v>31</v>
      </c>
      <c r="AT1204" s="442" t="str">
        <f>CHOOSE(MATCH(AS:AS,{0,0.1,30,80000000}),"VACIO","30 y -","30 y +")</f>
        <v>30 y +</v>
      </c>
      <c r="AU1204" s="128">
        <v>0.1</v>
      </c>
      <c r="AV1204" s="128">
        <v>12.4</v>
      </c>
      <c r="AW1204" s="442" t="str">
        <f>CHOOSE(MATCH(AV:AV,{0,0.1,30,80000000}),"VACIO","30 y -","30 y +")</f>
        <v>30 y -</v>
      </c>
      <c r="AX1204" s="128">
        <v>86.23</v>
      </c>
      <c r="AY1204" s="442" t="str">
        <f ca="1">CHOOSE(MATCH(AX:AX,{0,1,15,30,45,60,80000000}),"VACIO","15 y -","15-29","30-44","45-59","60 y +","")</f>
        <v>60 y +</v>
      </c>
      <c r="AZ1204" s="128" t="s">
        <v>155</v>
      </c>
      <c r="BA1204" s="128"/>
      <c r="BB1204" s="441" t="str">
        <f ca="1" t="shared" si="118"/>
        <v>No Vigente</v>
      </c>
      <c r="BC1204" s="128"/>
      <c r="BD1204" s="483">
        <v>43699</v>
      </c>
      <c r="BE1204" s="483">
        <v>43922</v>
      </c>
      <c r="BF1204" s="519" t="str">
        <f ca="1" t="shared" si="120"/>
        <v>activo</v>
      </c>
    </row>
    <row r="1205" spans="1:58">
      <c r="A1205" s="434" t="s">
        <v>2964</v>
      </c>
      <c r="B1205" s="128" t="s">
        <v>2965</v>
      </c>
      <c r="C1205" s="128">
        <v>1501</v>
      </c>
      <c r="D1205" s="483">
        <v>26518</v>
      </c>
      <c r="E1205" s="467">
        <f ca="1" t="shared" si="119"/>
        <v>43990</v>
      </c>
      <c r="F1205" s="440">
        <f ca="1" t="shared" si="117"/>
        <v>17472</v>
      </c>
      <c r="G1205" s="491">
        <f ca="1" t="shared" si="116"/>
        <v>47</v>
      </c>
      <c r="H1205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05" s="498">
        <v>2</v>
      </c>
      <c r="J1205" s="483">
        <v>43322</v>
      </c>
      <c r="K1205" s="128" t="s">
        <v>101</v>
      </c>
      <c r="L1205" s="495" t="s">
        <v>60</v>
      </c>
      <c r="M1205" s="128"/>
      <c r="N1205" s="128" t="s">
        <v>62</v>
      </c>
      <c r="O1205" s="128" t="s">
        <v>62</v>
      </c>
      <c r="P1205" s="500" t="s">
        <v>63</v>
      </c>
      <c r="Q1205" s="500" t="s">
        <v>63</v>
      </c>
      <c r="R1205" s="128">
        <v>110</v>
      </c>
      <c r="S1205" s="128">
        <v>109.5</v>
      </c>
      <c r="T1205" s="498" t="s">
        <v>64</v>
      </c>
      <c r="U1205" s="128">
        <v>138</v>
      </c>
      <c r="V1205" s="442" t="str">
        <f>CHOOSE(MATCH(U:U,{0,1,140,150,160,800000000}),"VACIO","140 y -","140-150","150-160","&gt;160","")</f>
        <v>140 y -</v>
      </c>
      <c r="W1205" s="128">
        <v>88</v>
      </c>
      <c r="X1205" s="442" t="str">
        <f>CHOOSE(MATCH(W:W,{0,1,90,120,800000000}),"VACIO","90 y -","90-120","&gt;120","")</f>
        <v>90 y -</v>
      </c>
      <c r="Y1205" s="128" t="s">
        <v>63</v>
      </c>
      <c r="Z1205" s="128" t="s">
        <v>63</v>
      </c>
      <c r="AA1205" s="128" t="s">
        <v>63</v>
      </c>
      <c r="AB1205" s="128" t="s">
        <v>63</v>
      </c>
      <c r="AC1205" s="128" t="s">
        <v>66</v>
      </c>
      <c r="AD1205" s="128" t="s">
        <v>73</v>
      </c>
      <c r="AE1205" s="512"/>
      <c r="AF1205" s="512"/>
      <c r="AG1205" s="512"/>
      <c r="AH1205" s="512"/>
      <c r="AI1205" s="512"/>
      <c r="AJ1205" s="128">
        <v>147</v>
      </c>
      <c r="AK1205" s="483">
        <v>43735</v>
      </c>
      <c r="AL1205" s="128">
        <v>295</v>
      </c>
      <c r="AM1205" s="128">
        <v>165</v>
      </c>
      <c r="AN1205" s="442" t="str">
        <f>CHOOSE(MATCH(AM:AM,{0,1,100,800000000}),"VACIO","100 y -","100 y +","")</f>
        <v>100 y +</v>
      </c>
      <c r="AO1205" s="128">
        <v>35</v>
      </c>
      <c r="AP1205" s="128">
        <v>469</v>
      </c>
      <c r="AQ1205" s="128">
        <v>5.9</v>
      </c>
      <c r="AR1205" s="442" t="str">
        <f>CHOOSE(MATCH(AQ:AQ,{0,1,7,8,9,12,30}),"VACIO","7 y -","7-8","8-9","9-12","12 y +","")</f>
        <v>7 y -</v>
      </c>
      <c r="AS1205" s="128">
        <v>1</v>
      </c>
      <c r="AT1205" s="442" t="str">
        <f>CHOOSE(MATCH(AS:AS,{0,0.1,30,80000000}),"VACIO","30 y -","30 y +")</f>
        <v>30 y -</v>
      </c>
      <c r="AU1205" s="128">
        <v>0.8</v>
      </c>
      <c r="AV1205" s="128">
        <v>0.9</v>
      </c>
      <c r="AW1205" s="442" t="str">
        <f>CHOOSE(MATCH(AV:AV,{0,0.1,30,80000000}),"VACIO","30 y -","30 y +")</f>
        <v>30 y -</v>
      </c>
      <c r="AX1205" s="128"/>
      <c r="AY1205" s="442" t="str">
        <f ca="1">CHOOSE(MATCH(AX:AX,{0;1;15;30;45;60;80000000}),"VACIO","15 y -","15-29","30-44","45-59","60 y +","")</f>
        <v>VACIO</v>
      </c>
      <c r="AZ1205" s="128" t="s">
        <v>76</v>
      </c>
      <c r="BA1205" s="128"/>
      <c r="BB1205" s="441" t="str">
        <f ca="1" t="shared" si="118"/>
        <v>No Vigente</v>
      </c>
      <c r="BC1205" s="128"/>
      <c r="BD1205" s="483">
        <v>43735</v>
      </c>
      <c r="BE1205" s="483">
        <v>43844</v>
      </c>
      <c r="BF1205" s="519" t="str">
        <f ca="1" t="shared" si="120"/>
        <v>activo</v>
      </c>
    </row>
    <row r="1206" spans="1:58">
      <c r="A1206" s="434" t="s">
        <v>2966</v>
      </c>
      <c r="B1206" s="484" t="s">
        <v>2967</v>
      </c>
      <c r="C1206" s="484">
        <v>1501</v>
      </c>
      <c r="D1206" s="485">
        <v>19010</v>
      </c>
      <c r="E1206" s="468">
        <f ca="1" t="shared" si="119"/>
        <v>43990</v>
      </c>
      <c r="F1206" s="440">
        <f ca="1" t="shared" si="117"/>
        <v>24980</v>
      </c>
      <c r="G1206" s="489">
        <f ca="1" t="shared" ref="G1206:G1269" si="121">IF(MONTH(E:E)=MONTH(D1206),IF(DAY(E:E)&lt;DAY(D1206),YEAR(E:E)-YEAR(D1206)-1,YEAR(E:E)-YEAR(D1206)),IF(MONTH(E:E)&gt;MONTH(D1206),YEAR(E:E)-YEAR(D1206),YEAR(E:E)-YEAR(D1206)-1))</f>
        <v>68</v>
      </c>
      <c r="H1206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06" s="496">
        <v>2</v>
      </c>
      <c r="J1206" s="485">
        <v>42867</v>
      </c>
      <c r="K1206" s="484" t="s">
        <v>101</v>
      </c>
      <c r="L1206" s="497" t="s">
        <v>60</v>
      </c>
      <c r="M1206" s="484"/>
      <c r="N1206" s="484"/>
      <c r="O1206" s="484"/>
      <c r="P1206" s="501" t="s">
        <v>63</v>
      </c>
      <c r="Q1206" s="501" t="s">
        <v>63</v>
      </c>
      <c r="R1206" s="484">
        <v>69.9</v>
      </c>
      <c r="S1206" s="484">
        <v>69.9</v>
      </c>
      <c r="T1206" s="496" t="s">
        <v>76</v>
      </c>
      <c r="U1206" s="484">
        <v>154</v>
      </c>
      <c r="V1206" s="442" t="str">
        <f>CHOOSE(MATCH(U:U,{0;1;140;150;160;800000000}),"VACIO","140 y -","140-150","150-160","&gt;160","")</f>
        <v>150-160</v>
      </c>
      <c r="W1206" s="484">
        <v>90</v>
      </c>
      <c r="X1206" s="442" t="str">
        <f>CHOOSE(MATCH(W:W,{0,1,90,120,800000000}),"VACIO","90 y -","90-120","&gt;120","")</f>
        <v>90-120</v>
      </c>
      <c r="Y1206" s="484" t="s">
        <v>63</v>
      </c>
      <c r="Z1206" s="484" t="s">
        <v>65</v>
      </c>
      <c r="AA1206" s="484" t="s">
        <v>63</v>
      </c>
      <c r="AB1206" s="484" t="s">
        <v>63</v>
      </c>
      <c r="AC1206" s="484" t="s">
        <v>66</v>
      </c>
      <c r="AD1206" s="484" t="s">
        <v>67</v>
      </c>
      <c r="AE1206" s="507"/>
      <c r="AF1206" s="507"/>
      <c r="AG1206" s="507"/>
      <c r="AH1206" s="507"/>
      <c r="AI1206" s="507">
        <v>2017</v>
      </c>
      <c r="AJ1206" s="484"/>
      <c r="AK1206" s="484">
        <v>2017</v>
      </c>
      <c r="AL1206" s="484"/>
      <c r="AM1206" s="484"/>
      <c r="AN1206" s="442" t="str">
        <f>CHOOSE(MATCH(AM:AM,{0,1,100,800000000}),"VACIO","100 y -","100 y +","")</f>
        <v>VACIO</v>
      </c>
      <c r="AO1206" s="484"/>
      <c r="AP1206" s="484"/>
      <c r="AQ1206" s="484"/>
      <c r="AR1206" s="442" t="str">
        <f>CHOOSE(MATCH(AQ:AQ,{0;1;7;8;9;12;30}),"VACIO","7 y -","7-8","8-9","9-12","12 y +","")</f>
        <v>VACIO</v>
      </c>
      <c r="AS1206" s="484"/>
      <c r="AT1206" s="442" t="str">
        <f>CHOOSE(MATCH(AS:AS,{0;0.1;30;80000000}),"VACIO","30 y -","30 y +")</f>
        <v>VACIO</v>
      </c>
      <c r="AU1206" s="484"/>
      <c r="AV1206" s="484"/>
      <c r="AW1206" s="442" t="str">
        <f>CHOOSE(MATCH(AV:AV,{0,0.1,30,80000000}),"VACIO","30 y -","30 y +")</f>
        <v>VACIO</v>
      </c>
      <c r="AX1206" s="484"/>
      <c r="AY1206" s="442" t="str">
        <f ca="1">CHOOSE(MATCH(AX:AX,{0,1,15,30,45,60,80000000}),"VACIO","15 y -","15-29","30-44","45-59","60 y +","")</f>
        <v>VACIO</v>
      </c>
      <c r="AZ1206" s="484"/>
      <c r="BA1206" s="484"/>
      <c r="BB1206" s="489" t="str">
        <f ca="1" t="shared" si="118"/>
        <v>No Vigente</v>
      </c>
      <c r="BC1206" s="484"/>
      <c r="BD1206" s="485">
        <v>43153</v>
      </c>
      <c r="BE1206" s="485">
        <v>43221</v>
      </c>
      <c r="BF1206" s="519" t="str">
        <f ca="1" t="shared" si="120"/>
        <v>pasivo</v>
      </c>
    </row>
    <row r="1207" spans="1:58">
      <c r="A1207" s="434" t="s">
        <v>2968</v>
      </c>
      <c r="B1207" s="128" t="s">
        <v>2969</v>
      </c>
      <c r="C1207" s="128">
        <v>6601</v>
      </c>
      <c r="D1207" s="483">
        <v>16566</v>
      </c>
      <c r="E1207" s="439">
        <f ca="1" t="shared" si="119"/>
        <v>43990</v>
      </c>
      <c r="F1207" s="440">
        <f ca="1" t="shared" si="117"/>
        <v>27424</v>
      </c>
      <c r="G1207" s="441">
        <f ca="1" t="shared" si="121"/>
        <v>75</v>
      </c>
      <c r="H1207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207" s="443">
        <v>2</v>
      </c>
      <c r="J1207" s="483">
        <v>42059</v>
      </c>
      <c r="K1207" s="128" t="s">
        <v>101</v>
      </c>
      <c r="L1207" s="495" t="s">
        <v>102</v>
      </c>
      <c r="M1207" s="128"/>
      <c r="N1207" s="128" t="s">
        <v>62</v>
      </c>
      <c r="O1207" s="128" t="s">
        <v>62</v>
      </c>
      <c r="P1207" s="500" t="s">
        <v>63</v>
      </c>
      <c r="Q1207" s="500" t="s">
        <v>63</v>
      </c>
      <c r="R1207" s="128">
        <v>64.5</v>
      </c>
      <c r="S1207" s="128">
        <v>65.6</v>
      </c>
      <c r="T1207" s="443" t="s">
        <v>76</v>
      </c>
      <c r="U1207" s="128">
        <v>140</v>
      </c>
      <c r="V1207" s="442" t="str">
        <f>CHOOSE(MATCH(U:U,{0,1,140,150,160,800000000}),"VACIO","140 y -","140-150","150-160","&gt;160","")</f>
        <v>140-150</v>
      </c>
      <c r="W1207" s="128">
        <v>80</v>
      </c>
      <c r="X1207" s="442" t="str">
        <f>CHOOSE(MATCH(W:W,{0,1,90,120,800000000}),"VACIO","90 y -","90-120","&gt;120","")</f>
        <v>90 y -</v>
      </c>
      <c r="Y1207" s="128" t="s">
        <v>65</v>
      </c>
      <c r="Z1207" s="128" t="s">
        <v>65</v>
      </c>
      <c r="AA1207" s="128" t="s">
        <v>65</v>
      </c>
      <c r="AB1207" s="128" t="s">
        <v>65</v>
      </c>
      <c r="AC1207" s="128" t="s">
        <v>66</v>
      </c>
      <c r="AD1207" s="128" t="s">
        <v>73</v>
      </c>
      <c r="AE1207" s="505">
        <v>43805</v>
      </c>
      <c r="AF1207" s="506" t="s">
        <v>74</v>
      </c>
      <c r="AG1207" s="506"/>
      <c r="AH1207" s="506" t="s">
        <v>2266</v>
      </c>
      <c r="AI1207" s="505">
        <v>43805</v>
      </c>
      <c r="AJ1207" s="128">
        <v>159</v>
      </c>
      <c r="AK1207" s="483">
        <v>43818</v>
      </c>
      <c r="AL1207" s="128">
        <v>136</v>
      </c>
      <c r="AM1207" s="128">
        <v>78</v>
      </c>
      <c r="AN1207" s="442" t="str">
        <f>CHOOSE(MATCH(AM:AM,{0,1,100,800000000}),"VACIO","100 y -","100 y +","")</f>
        <v>100 y -</v>
      </c>
      <c r="AO1207" s="128">
        <v>32</v>
      </c>
      <c r="AP1207" s="128">
        <v>126</v>
      </c>
      <c r="AQ1207" s="128">
        <v>7.4</v>
      </c>
      <c r="AR1207" s="442" t="str">
        <f>CHOOSE(MATCH(AQ:AQ,{0,1,7,8,9,12,30}),"VACIO","7 y -","7-8","8-9","9-12","12 y +","")</f>
        <v>7-8</v>
      </c>
      <c r="AS1207" s="128">
        <v>5</v>
      </c>
      <c r="AT1207" s="442" t="str">
        <f>CHOOSE(MATCH(AS:AS,{0,0.1,30,80000000}),"VACIO","30 y -","30 y +")</f>
        <v>30 y -</v>
      </c>
      <c r="AU1207" s="128">
        <v>1</v>
      </c>
      <c r="AV1207" s="128"/>
      <c r="AW1207" s="442" t="str">
        <f>CHOOSE(MATCH(AV:AV,{0,0.1,30,80000000}),"VACIO","30 y -","30 y +")</f>
        <v>VACIO</v>
      </c>
      <c r="AX1207" s="128">
        <v>66.7</v>
      </c>
      <c r="AY1207" s="442" t="str">
        <f ca="1">CHOOSE(MATCH(AX:AX,{0,1,15,30,45,60,80000000}),"VACIO","15 y -","15-29","30-44","45-59","60 y +","")</f>
        <v>60 y +</v>
      </c>
      <c r="AZ1207" s="128"/>
      <c r="BA1207" s="483">
        <v>42857</v>
      </c>
      <c r="BB1207" s="441" t="str">
        <f ca="1" t="shared" si="118"/>
        <v>No Vigente</v>
      </c>
      <c r="BC1207" s="128" t="s">
        <v>77</v>
      </c>
      <c r="BD1207" s="483">
        <v>43894</v>
      </c>
      <c r="BE1207" s="483">
        <v>43922</v>
      </c>
      <c r="BF1207" s="519" t="str">
        <f ca="1" t="shared" si="120"/>
        <v>activo</v>
      </c>
    </row>
    <row r="1208" spans="1:58">
      <c r="A1208" s="434" t="s">
        <v>2970</v>
      </c>
      <c r="B1208" s="484" t="s">
        <v>2971</v>
      </c>
      <c r="C1208" s="484">
        <v>4966</v>
      </c>
      <c r="D1208" s="485">
        <v>18235</v>
      </c>
      <c r="E1208" s="439">
        <f ca="1" t="shared" si="119"/>
        <v>43990</v>
      </c>
      <c r="F1208" s="440">
        <f ca="1" t="shared" si="117"/>
        <v>25755</v>
      </c>
      <c r="G1208" s="489">
        <f ca="1" t="shared" si="121"/>
        <v>70</v>
      </c>
      <c r="H1208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08" s="496">
        <v>2</v>
      </c>
      <c r="J1208" s="485">
        <v>40163</v>
      </c>
      <c r="K1208" s="484" t="s">
        <v>101</v>
      </c>
      <c r="L1208" s="497" t="s">
        <v>102</v>
      </c>
      <c r="M1208" s="484"/>
      <c r="N1208" s="484" t="s">
        <v>62</v>
      </c>
      <c r="O1208" s="484" t="s">
        <v>62</v>
      </c>
      <c r="P1208" s="501" t="s">
        <v>63</v>
      </c>
      <c r="Q1208" s="501" t="s">
        <v>65</v>
      </c>
      <c r="R1208" s="484">
        <v>93</v>
      </c>
      <c r="S1208" s="484">
        <v>94</v>
      </c>
      <c r="T1208" s="496" t="s">
        <v>85</v>
      </c>
      <c r="U1208" s="484">
        <v>136</v>
      </c>
      <c r="V1208" s="442" t="str">
        <f>CHOOSE(MATCH(U:U,{0,1,140,150,160,800000000}),"VACIO","140 y -","140-150","150-160","&gt;160","")</f>
        <v>140 y -</v>
      </c>
      <c r="W1208" s="484">
        <v>78</v>
      </c>
      <c r="X1208" s="442" t="str">
        <f>CHOOSE(MATCH(W:W,{0,1,90,120,800000000}),"VACIO","90 y -","90-120","&gt;120","")</f>
        <v>90 y -</v>
      </c>
      <c r="Y1208" s="484" t="s">
        <v>65</v>
      </c>
      <c r="Z1208" s="484" t="s">
        <v>65</v>
      </c>
      <c r="AA1208" s="484" t="s">
        <v>65</v>
      </c>
      <c r="AB1208" s="484" t="s">
        <v>65</v>
      </c>
      <c r="AC1208" s="484" t="s">
        <v>72</v>
      </c>
      <c r="AD1208" s="484" t="s">
        <v>73</v>
      </c>
      <c r="AE1208" s="508">
        <v>43593</v>
      </c>
      <c r="AF1208" s="509" t="s">
        <v>74</v>
      </c>
      <c r="AG1208" s="509"/>
      <c r="AH1208" s="507"/>
      <c r="AI1208" s="507">
        <v>2017</v>
      </c>
      <c r="AJ1208" s="484"/>
      <c r="AK1208" s="484">
        <v>2016</v>
      </c>
      <c r="AL1208" s="484"/>
      <c r="AM1208" s="484"/>
      <c r="AN1208" s="442" t="str">
        <f>CHOOSE(MATCH(AM:AM,{0,1,100,800000000}),"VACIO","100 y -","100 y +","")</f>
        <v>VACIO</v>
      </c>
      <c r="AO1208" s="484"/>
      <c r="AP1208" s="484"/>
      <c r="AQ1208" s="484"/>
      <c r="AR1208" s="442" t="str">
        <f>CHOOSE(MATCH(AQ:AQ,{0,1,7,8,9,12,30}),"VACIO","7 y -","7-8","8-9","9-12","12 y +","")</f>
        <v>VACIO</v>
      </c>
      <c r="AS1208" s="484"/>
      <c r="AT1208" s="442" t="str">
        <f>CHOOSE(MATCH(AS:AS,{0,0.1,30,80000000}),"VACIO","30 y -","30 y +")</f>
        <v>VACIO</v>
      </c>
      <c r="AU1208" s="484"/>
      <c r="AV1208" s="484"/>
      <c r="AW1208" s="442" t="str">
        <f>CHOOSE(MATCH(AV:AV,{0;0.1;30;80000000}),"VACIO","30 y -","30 y +")</f>
        <v>VACIO</v>
      </c>
      <c r="AX1208" s="484"/>
      <c r="AY1208" s="442" t="str">
        <f ca="1">CHOOSE(MATCH(AX:AX,{0,1,15,30,45,60,80000000}),"VACIO","15 y -","15-29","30-44","45-59","60 y +","")</f>
        <v>VACIO</v>
      </c>
      <c r="AZ1208" s="484"/>
      <c r="BA1208" s="485">
        <v>43124</v>
      </c>
      <c r="BB1208" s="489" t="str">
        <f ca="1" t="shared" si="118"/>
        <v>No Vigente</v>
      </c>
      <c r="BC1208" s="484" t="s">
        <v>77</v>
      </c>
      <c r="BD1208" s="485">
        <v>43593</v>
      </c>
      <c r="BE1208" s="485">
        <v>43678</v>
      </c>
      <c r="BF1208" s="519" t="str">
        <f ca="1" t="shared" si="120"/>
        <v>activo</v>
      </c>
    </row>
    <row r="1209" spans="1:58">
      <c r="A1209" s="434" t="s">
        <v>2972</v>
      </c>
      <c r="B1209" s="434" t="s">
        <v>2973</v>
      </c>
      <c r="C1209" s="434">
        <v>3668</v>
      </c>
      <c r="D1209" s="482">
        <v>28355</v>
      </c>
      <c r="E1209" s="468">
        <f ca="1" t="shared" si="119"/>
        <v>43990</v>
      </c>
      <c r="F1209" s="440">
        <f ca="1" t="shared" si="117"/>
        <v>15635</v>
      </c>
      <c r="G1209" s="487">
        <f ca="1" t="shared" si="121"/>
        <v>42</v>
      </c>
      <c r="H1209" s="48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209" s="493">
        <v>2</v>
      </c>
      <c r="J1209" s="482">
        <v>43207</v>
      </c>
      <c r="K1209" s="434" t="s">
        <v>101</v>
      </c>
      <c r="L1209" s="494" t="s">
        <v>60</v>
      </c>
      <c r="M1209" s="434"/>
      <c r="N1209" s="434"/>
      <c r="O1209" s="434"/>
      <c r="P1209" s="499" t="s">
        <v>63</v>
      </c>
      <c r="Q1209" s="499" t="s">
        <v>63</v>
      </c>
      <c r="R1209" s="434">
        <v>83.5</v>
      </c>
      <c r="S1209" s="434">
        <v>83.5</v>
      </c>
      <c r="T1209" s="493" t="s">
        <v>85</v>
      </c>
      <c r="U1209" s="434">
        <v>130</v>
      </c>
      <c r="V1209" s="442" t="str">
        <f>CHOOSE(MATCH(U:U,{0,1,140,150,160,800000000}),"VACIO","140 y -","140-150","150-160","&gt;160","")</f>
        <v>140 y -</v>
      </c>
      <c r="W1209" s="434">
        <v>80</v>
      </c>
      <c r="X1209" s="442" t="str">
        <f>CHOOSE(MATCH(W:W,{0,1,90,120,800000000}),"VACIO","90 y -","90-120","&gt;120","")</f>
        <v>90 y -</v>
      </c>
      <c r="Y1209" s="434" t="s">
        <v>63</v>
      </c>
      <c r="Z1209" s="434" t="s">
        <v>65</v>
      </c>
      <c r="AA1209" s="434" t="s">
        <v>63</v>
      </c>
      <c r="AB1209" s="434" t="s">
        <v>65</v>
      </c>
      <c r="AC1209" s="434" t="s">
        <v>66</v>
      </c>
      <c r="AD1209" s="434" t="s">
        <v>74</v>
      </c>
      <c r="AE1209" s="514"/>
      <c r="AF1209" s="514"/>
      <c r="AG1209" s="514"/>
      <c r="AH1209" s="514"/>
      <c r="AI1209" s="514"/>
      <c r="AJ1209" s="434">
        <v>93</v>
      </c>
      <c r="AK1209" s="482">
        <v>43207</v>
      </c>
      <c r="AL1209" s="434">
        <v>204</v>
      </c>
      <c r="AM1209" s="434">
        <v>123</v>
      </c>
      <c r="AN1209" s="442" t="str">
        <f>CHOOSE(MATCH(AM:AM,{0,1,100,800000000}),"VACIO","100 y -","100 y +","")</f>
        <v>100 y +</v>
      </c>
      <c r="AO1209" s="434">
        <v>47</v>
      </c>
      <c r="AP1209" s="434">
        <v>167</v>
      </c>
      <c r="AQ1209" s="434"/>
      <c r="AR1209" s="442" t="str">
        <f>CHOOSE(MATCH(AQ:AQ,{0,1,7,8,9,12,30}),"VACIO","7 y -","7-8","8-9","9-12","12 y +","")</f>
        <v>VACIO</v>
      </c>
      <c r="AS1209" s="434"/>
      <c r="AT1209" s="442" t="str">
        <f>CHOOSE(MATCH(AS:AS,{0,0.1,30,80000000}),"VACIO","30 y -","30 y +")</f>
        <v>VACIO</v>
      </c>
      <c r="AU1209" s="434">
        <v>1.3</v>
      </c>
      <c r="AV1209" s="434"/>
      <c r="AW1209" s="442" t="str">
        <f>CHOOSE(MATCH(AV:AV,{0,0.1,30,80000000}),"VACIO","30 y -","30 y +")</f>
        <v>VACIO</v>
      </c>
      <c r="AX1209" s="434">
        <v>68</v>
      </c>
      <c r="AY1209" s="442" t="str">
        <f ca="1">CHOOSE(MATCH(AX:AX,{0,1,15,30,45,60,80000000}),"VACIO","15 y -","15-29","30-44","45-59","60 y +","")</f>
        <v>60 y +</v>
      </c>
      <c r="AZ1209" s="434"/>
      <c r="BA1209" s="434"/>
      <c r="BB1209" s="487" t="str">
        <f ca="1" t="shared" si="118"/>
        <v>No Vigente</v>
      </c>
      <c r="BC1209" s="434"/>
      <c r="BD1209" s="482">
        <v>43207</v>
      </c>
      <c r="BE1209" s="482">
        <v>43360</v>
      </c>
      <c r="BF1209" s="519" t="str">
        <f ca="1" t="shared" si="120"/>
        <v>pasivo</v>
      </c>
    </row>
    <row r="1210" spans="1:58">
      <c r="A1210" s="434" t="s">
        <v>2974</v>
      </c>
      <c r="B1210" s="128" t="s">
        <v>2975</v>
      </c>
      <c r="C1210" s="128">
        <v>5590</v>
      </c>
      <c r="D1210" s="483">
        <v>24355</v>
      </c>
      <c r="E1210" s="439">
        <f ca="1" t="shared" si="119"/>
        <v>43990</v>
      </c>
      <c r="F1210" s="440">
        <f ca="1" t="shared" si="117"/>
        <v>19635</v>
      </c>
      <c r="G1210" s="441">
        <f ca="1" t="shared" si="121"/>
        <v>53</v>
      </c>
      <c r="H1210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10" s="443">
        <v>2</v>
      </c>
      <c r="J1210" s="483">
        <v>42304</v>
      </c>
      <c r="K1210" s="128" t="s">
        <v>59</v>
      </c>
      <c r="L1210" s="495" t="s">
        <v>60</v>
      </c>
      <c r="M1210" s="128" t="s">
        <v>2272</v>
      </c>
      <c r="N1210" s="128"/>
      <c r="O1210" s="128"/>
      <c r="P1210" s="500" t="s">
        <v>63</v>
      </c>
      <c r="Q1210" s="500" t="s">
        <v>63</v>
      </c>
      <c r="R1210" s="128">
        <v>80</v>
      </c>
      <c r="S1210" s="128">
        <v>79.5</v>
      </c>
      <c r="T1210" s="443" t="s">
        <v>64</v>
      </c>
      <c r="U1210" s="128">
        <v>118</v>
      </c>
      <c r="V1210" s="442" t="str">
        <f>CHOOSE(MATCH(U:U,{0,1,140,150,160,800000000}),"VACIO","140 y -","140-150","150-160","&gt;160","")</f>
        <v>140 y -</v>
      </c>
      <c r="W1210" s="128">
        <v>70</v>
      </c>
      <c r="X1210" s="442" t="str">
        <f>CHOOSE(MATCH(W:W,{0,1,90,120,800000000}),"VACIO","90 y -","90-120","&gt;120","")</f>
        <v>90 y -</v>
      </c>
      <c r="Y1210" s="128" t="s">
        <v>63</v>
      </c>
      <c r="Z1210" s="128" t="s">
        <v>65</v>
      </c>
      <c r="AA1210" s="128" t="s">
        <v>63</v>
      </c>
      <c r="AB1210" s="128" t="s">
        <v>65</v>
      </c>
      <c r="AC1210" s="128" t="s">
        <v>72</v>
      </c>
      <c r="AD1210" s="128" t="s">
        <v>74</v>
      </c>
      <c r="AE1210" s="513"/>
      <c r="AF1210" s="513"/>
      <c r="AG1210" s="513"/>
      <c r="AH1210" s="513"/>
      <c r="AI1210" s="513"/>
      <c r="AJ1210" s="128">
        <v>71</v>
      </c>
      <c r="AK1210" s="483">
        <v>43844</v>
      </c>
      <c r="AL1210" s="128">
        <v>179</v>
      </c>
      <c r="AM1210" s="128">
        <v>83</v>
      </c>
      <c r="AN1210" s="442" t="str">
        <f>CHOOSE(MATCH(AM:AM,{0,1,100,800000000}),"VACIO","100 y -","100 y +","")</f>
        <v>100 y -</v>
      </c>
      <c r="AO1210" s="128">
        <v>137</v>
      </c>
      <c r="AP1210" s="128">
        <v>111</v>
      </c>
      <c r="AQ1210" s="128"/>
      <c r="AR1210" s="442" t="str">
        <f>CHOOSE(MATCH(AQ:AQ,{0,1,7,8,9,12,30}),"VACIO","7 y -","7-8","8-9","9-12","12 y +","")</f>
        <v>VACIO</v>
      </c>
      <c r="AS1210" s="128">
        <v>4.8</v>
      </c>
      <c r="AT1210" s="442" t="str">
        <f>CHOOSE(MATCH(AS:AS,{0,0.1,30,80000000}),"VACIO","30 y -","30 y +")</f>
        <v>30 y -</v>
      </c>
      <c r="AU1210" s="128">
        <v>1</v>
      </c>
      <c r="AV1210" s="128">
        <v>12.5</v>
      </c>
      <c r="AW1210" s="442" t="str">
        <f>CHOOSE(MATCH(AV:AV,{0,0.1,30,80000000}),"VACIO","30 y -","30 y +")</f>
        <v>30 y -</v>
      </c>
      <c r="AX1210" s="128">
        <v>64.7</v>
      </c>
      <c r="AY1210" s="442" t="str">
        <f ca="1">CHOOSE(MATCH(AX:AX,{0;1;15;30;45;60;80000000}),"VACIO","15 y -","15-29","30-44","45-59","60 y +","")</f>
        <v>60 y +</v>
      </c>
      <c r="AZ1210" s="128" t="s">
        <v>76</v>
      </c>
      <c r="BA1210" s="128"/>
      <c r="BB1210" s="441" t="str">
        <f ca="1" t="shared" si="118"/>
        <v>No Vigente</v>
      </c>
      <c r="BC1210" s="128"/>
      <c r="BD1210" s="483">
        <v>43861</v>
      </c>
      <c r="BE1210" s="483">
        <v>44013</v>
      </c>
      <c r="BF1210" s="519" t="str">
        <f ca="1" t="shared" si="120"/>
        <v>activo</v>
      </c>
    </row>
    <row r="1211" spans="1:58">
      <c r="A1211" s="434" t="s">
        <v>2976</v>
      </c>
      <c r="B1211" s="128" t="s">
        <v>2977</v>
      </c>
      <c r="C1211" s="128">
        <v>4077</v>
      </c>
      <c r="D1211" s="483">
        <v>18081</v>
      </c>
      <c r="E1211" s="439">
        <f ca="1" t="shared" si="119"/>
        <v>43990</v>
      </c>
      <c r="F1211" s="440">
        <f ca="1" t="shared" si="117"/>
        <v>25909</v>
      </c>
      <c r="G1211" s="441">
        <f ca="1" t="shared" si="121"/>
        <v>70</v>
      </c>
      <c r="H1211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11" s="443">
        <v>2</v>
      </c>
      <c r="J1211" s="483">
        <v>40417</v>
      </c>
      <c r="K1211" s="128" t="s">
        <v>59</v>
      </c>
      <c r="L1211" s="495" t="s">
        <v>60</v>
      </c>
      <c r="M1211" s="128" t="s">
        <v>1853</v>
      </c>
      <c r="N1211" s="128" t="s">
        <v>62</v>
      </c>
      <c r="O1211" s="128" t="s">
        <v>62</v>
      </c>
      <c r="P1211" s="500" t="s">
        <v>63</v>
      </c>
      <c r="Q1211" s="500" t="s">
        <v>63</v>
      </c>
      <c r="R1211" s="128">
        <v>62</v>
      </c>
      <c r="S1211" s="128">
        <v>57.7</v>
      </c>
      <c r="T1211" s="443" t="s">
        <v>76</v>
      </c>
      <c r="U1211" s="128">
        <v>130</v>
      </c>
      <c r="V1211" s="442" t="str">
        <f>CHOOSE(MATCH(U:U,{0,1,140,150,160,800000000}),"VACIO","140 y -","140-150","150-160","&gt;160","")</f>
        <v>140 y -</v>
      </c>
      <c r="W1211" s="128">
        <v>68</v>
      </c>
      <c r="X1211" s="442" t="str">
        <f>CHOOSE(MATCH(W:W,{0,1,90,120,800000000}),"VACIO","90 y -","90-120","&gt;120","")</f>
        <v>90 y -</v>
      </c>
      <c r="Y1211" s="128" t="s">
        <v>63</v>
      </c>
      <c r="Z1211" s="128" t="s">
        <v>65</v>
      </c>
      <c r="AA1211" s="128" t="s">
        <v>63</v>
      </c>
      <c r="AB1211" s="128" t="s">
        <v>65</v>
      </c>
      <c r="AC1211" s="128" t="s">
        <v>72</v>
      </c>
      <c r="AD1211" s="128" t="s">
        <v>67</v>
      </c>
      <c r="AE1211" s="513"/>
      <c r="AF1211" s="513"/>
      <c r="AG1211" s="513"/>
      <c r="AH1211" s="506" t="s">
        <v>2457</v>
      </c>
      <c r="AI1211" s="515">
        <v>43276</v>
      </c>
      <c r="AJ1211" s="128">
        <v>103</v>
      </c>
      <c r="AK1211" s="483">
        <v>43257</v>
      </c>
      <c r="AL1211" s="128">
        <v>183</v>
      </c>
      <c r="AM1211" s="128">
        <v>113</v>
      </c>
      <c r="AN1211" s="442" t="str">
        <f>CHOOSE(MATCH(AM:AM,{0,1,100,800000000}),"VACIO","100 y -","100 y +","")</f>
        <v>100 y +</v>
      </c>
      <c r="AO1211" s="128">
        <v>41</v>
      </c>
      <c r="AP1211" s="128">
        <v>144</v>
      </c>
      <c r="AQ1211" s="128">
        <v>6</v>
      </c>
      <c r="AR1211" s="442" t="str">
        <f>CHOOSE(MATCH(AQ:AQ,{0,1,7,8,9,12,30}),"VACIO","7 y -","7-8","8-9","9-12","12 y +","")</f>
        <v>7 y -</v>
      </c>
      <c r="AS1211" s="128"/>
      <c r="AT1211" s="442" t="str">
        <f>CHOOSE(MATCH(AS:AS,{0,0.1,30,80000000}),"VACIO","30 y -","30 y +")</f>
        <v>VACIO</v>
      </c>
      <c r="AU1211" s="128">
        <v>0.7</v>
      </c>
      <c r="AV1211" s="128"/>
      <c r="AW1211" s="442" t="str">
        <f>CHOOSE(MATCH(AV:AV,{0,0.1,30,80000000}),"VACIO","30 y -","30 y +")</f>
        <v>VACIO</v>
      </c>
      <c r="AX1211" s="128">
        <v>87</v>
      </c>
      <c r="AY1211" s="442" t="str">
        <f ca="1">CHOOSE(MATCH(AX:AX,{0,1,15,30,45,60,80000000}),"VACIO","15 y -","15-29","30-44","45-59","60 y +","")</f>
        <v>60 y +</v>
      </c>
      <c r="AZ1211" s="128"/>
      <c r="BA1211" s="128"/>
      <c r="BB1211" s="441" t="str">
        <f ca="1" t="shared" si="118"/>
        <v>No Vigente</v>
      </c>
      <c r="BC1211" s="128"/>
      <c r="BD1211" s="483">
        <v>43690</v>
      </c>
      <c r="BE1211" s="483">
        <v>43922</v>
      </c>
      <c r="BF1211" s="519" t="str">
        <f ca="1" t="shared" si="120"/>
        <v>activo</v>
      </c>
    </row>
    <row r="1212" spans="1:58">
      <c r="A1212" s="434" t="s">
        <v>2978</v>
      </c>
      <c r="B1212" s="484" t="s">
        <v>2979</v>
      </c>
      <c r="C1212" s="484">
        <v>7183</v>
      </c>
      <c r="D1212" s="485">
        <v>23902</v>
      </c>
      <c r="E1212" s="468">
        <f ca="1" t="shared" si="119"/>
        <v>43990</v>
      </c>
      <c r="F1212" s="440">
        <f ca="1" t="shared" si="117"/>
        <v>20088</v>
      </c>
      <c r="G1212" s="489">
        <f ca="1" t="shared" si="121"/>
        <v>54</v>
      </c>
      <c r="H1212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12" s="496">
        <v>2</v>
      </c>
      <c r="J1212" s="485">
        <v>43255</v>
      </c>
      <c r="K1212" s="484" t="s">
        <v>101</v>
      </c>
      <c r="L1212" s="497" t="s">
        <v>70</v>
      </c>
      <c r="M1212" s="484"/>
      <c r="N1212" s="484" t="s">
        <v>62</v>
      </c>
      <c r="O1212" s="484" t="s">
        <v>62</v>
      </c>
      <c r="P1212" s="501" t="s">
        <v>63</v>
      </c>
      <c r="Q1212" s="501" t="s">
        <v>63</v>
      </c>
      <c r="R1212" s="484">
        <v>64.5</v>
      </c>
      <c r="S1212" s="484">
        <v>64.5</v>
      </c>
      <c r="T1212" s="496" t="s">
        <v>76</v>
      </c>
      <c r="U1212" s="484">
        <v>117</v>
      </c>
      <c r="V1212" s="442" t="str">
        <f>CHOOSE(MATCH(U:U,{0,1,140,150,160,800000000}),"VACIO","140 y -","140-150","150-160","&gt;160","")</f>
        <v>140 y -</v>
      </c>
      <c r="W1212" s="484">
        <v>47</v>
      </c>
      <c r="X1212" s="442" t="str">
        <f>CHOOSE(MATCH(W:W,{0,1,90,120,800000000}),"VACIO","90 y -","90-120","&gt;120","")</f>
        <v>90 y -</v>
      </c>
      <c r="Y1212" s="484" t="s">
        <v>63</v>
      </c>
      <c r="Z1212" s="484" t="s">
        <v>63</v>
      </c>
      <c r="AA1212" s="484" t="s">
        <v>63</v>
      </c>
      <c r="AB1212" s="484" t="s">
        <v>63</v>
      </c>
      <c r="AC1212" s="484" t="s">
        <v>66</v>
      </c>
      <c r="AD1212" s="484" t="s">
        <v>73</v>
      </c>
      <c r="AE1212" s="508">
        <v>43397</v>
      </c>
      <c r="AF1212" s="509" t="s">
        <v>333</v>
      </c>
      <c r="AG1212" s="509" t="s">
        <v>62</v>
      </c>
      <c r="AH1212" s="507"/>
      <c r="AI1212" s="507"/>
      <c r="AJ1212" s="484">
        <v>177</v>
      </c>
      <c r="AK1212" s="485">
        <v>43255</v>
      </c>
      <c r="AL1212" s="484">
        <v>284</v>
      </c>
      <c r="AM1212" s="484">
        <v>90</v>
      </c>
      <c r="AN1212" s="442" t="str">
        <f>CHOOSE(MATCH(AM:AM,{0,1,100,800000000}),"VACIO","100 y -","100 y +","")</f>
        <v>100 y -</v>
      </c>
      <c r="AO1212" s="484">
        <v>34</v>
      </c>
      <c r="AP1212" s="484">
        <v>313</v>
      </c>
      <c r="AQ1212" s="484">
        <v>7.8</v>
      </c>
      <c r="AR1212" s="442" t="str">
        <f>CHOOSE(MATCH(AQ:AQ,{0,1,7,8,9,12,30}),"VACIO","7 y -","7-8","8-9","9-12","12 y +","")</f>
        <v>7-8</v>
      </c>
      <c r="AS1212" s="484"/>
      <c r="AT1212" s="442" t="str">
        <f>CHOOSE(MATCH(AS:AS,{0,0.1,30,80000000}),"VACIO","30 y -","30 y +")</f>
        <v>VACIO</v>
      </c>
      <c r="AU1212" s="484">
        <v>0.8</v>
      </c>
      <c r="AV1212" s="484"/>
      <c r="AW1212" s="442" t="str">
        <f>CHOOSE(MATCH(AV:AV,{0,0.1,30,80000000}),"VACIO","30 y -","30 y +")</f>
        <v>VACIO</v>
      </c>
      <c r="AX1212" s="484">
        <v>105</v>
      </c>
      <c r="AY1212" s="442" t="str">
        <f ca="1">CHOOSE(MATCH(AX:AX,{0,1,15,30,45,60,80000000}),"VACIO","15 y -","15-29","30-44","45-59","60 y +","")</f>
        <v>60 y +</v>
      </c>
      <c r="AZ1212" s="484"/>
      <c r="BA1212" s="484"/>
      <c r="BB1212" s="489" t="str">
        <f ca="1" t="shared" si="118"/>
        <v>No Vigente</v>
      </c>
      <c r="BC1212" s="484"/>
      <c r="BD1212" s="485">
        <v>43620</v>
      </c>
      <c r="BE1212" s="485">
        <v>43435</v>
      </c>
      <c r="BF1212" s="519" t="str">
        <f ca="1" t="shared" si="120"/>
        <v>pasivo</v>
      </c>
    </row>
    <row r="1213" spans="1:58">
      <c r="A1213" s="434" t="s">
        <v>2980</v>
      </c>
      <c r="B1213" s="128" t="s">
        <v>2981</v>
      </c>
      <c r="C1213" s="128">
        <v>2212</v>
      </c>
      <c r="D1213" s="483">
        <v>18594</v>
      </c>
      <c r="E1213" s="439">
        <f ca="1" t="shared" si="119"/>
        <v>43990</v>
      </c>
      <c r="F1213" s="440">
        <f ca="1" t="shared" si="117"/>
        <v>25396</v>
      </c>
      <c r="G1213" s="441">
        <f ca="1" t="shared" si="121"/>
        <v>69</v>
      </c>
      <c r="H1213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13" s="443">
        <v>2</v>
      </c>
      <c r="J1213" s="483">
        <v>41247</v>
      </c>
      <c r="K1213" s="128" t="s">
        <v>101</v>
      </c>
      <c r="L1213" s="495" t="s">
        <v>70</v>
      </c>
      <c r="M1213" s="128"/>
      <c r="N1213" s="128" t="s">
        <v>62</v>
      </c>
      <c r="O1213" s="128" t="s">
        <v>62</v>
      </c>
      <c r="P1213" s="500" t="s">
        <v>63</v>
      </c>
      <c r="Q1213" s="500" t="s">
        <v>63</v>
      </c>
      <c r="R1213" s="128">
        <v>72.5</v>
      </c>
      <c r="S1213" s="128">
        <v>64</v>
      </c>
      <c r="T1213" s="443" t="s">
        <v>85</v>
      </c>
      <c r="U1213" s="128">
        <v>120</v>
      </c>
      <c r="V1213" s="442" t="str">
        <f>CHOOSE(MATCH(U:U,{0,1,140,150,160,800000000}),"VACIO","140 y -","140-150","150-160","&gt;160","")</f>
        <v>140 y -</v>
      </c>
      <c r="W1213" s="128">
        <v>80</v>
      </c>
      <c r="X1213" s="442" t="str">
        <f>CHOOSE(MATCH(W:W,{0,1,90,120,800000000}),"VACIO","90 y -","90-120","&gt;120","")</f>
        <v>90 y -</v>
      </c>
      <c r="Y1213" s="128" t="s">
        <v>63</v>
      </c>
      <c r="Z1213" s="128" t="s">
        <v>65</v>
      </c>
      <c r="AA1213" s="128" t="s">
        <v>65</v>
      </c>
      <c r="AB1213" s="128" t="s">
        <v>63</v>
      </c>
      <c r="AC1213" s="128" t="s">
        <v>66</v>
      </c>
      <c r="AD1213" s="128" t="s">
        <v>73</v>
      </c>
      <c r="AE1213" s="505">
        <v>43605</v>
      </c>
      <c r="AF1213" s="506" t="s">
        <v>74</v>
      </c>
      <c r="AG1213" s="506"/>
      <c r="AH1213" s="506" t="s">
        <v>2982</v>
      </c>
      <c r="AI1213" s="505">
        <v>43804</v>
      </c>
      <c r="AJ1213" s="128">
        <v>128</v>
      </c>
      <c r="AK1213" s="483">
        <v>43795</v>
      </c>
      <c r="AL1213" s="128">
        <v>126</v>
      </c>
      <c r="AM1213" s="128">
        <v>215</v>
      </c>
      <c r="AN1213" s="442" t="str">
        <f>CHOOSE(MATCH(AM:AM,{0,1,100,800000000}),"VACIO","100 y -","100 y +","")</f>
        <v>100 y +</v>
      </c>
      <c r="AO1213" s="128">
        <v>27</v>
      </c>
      <c r="AP1213" s="128">
        <v>387</v>
      </c>
      <c r="AQ1213" s="128">
        <v>6.6</v>
      </c>
      <c r="AR1213" s="442" t="str">
        <f>CHOOSE(MATCH(AQ:AQ,{0,1,7,8,9,12,30}),"VACIO","7 y -","7-8","8-9","9-12","12 y +","")</f>
        <v>7 y -</v>
      </c>
      <c r="AS1213" s="128">
        <v>46.5</v>
      </c>
      <c r="AT1213" s="442" t="str">
        <f>CHOOSE(MATCH(AS:AS,{0,0.1,30,80000000}),"VACIO","30 y -","30 y +")</f>
        <v>30 y +</v>
      </c>
      <c r="AU1213" s="128">
        <v>2.2</v>
      </c>
      <c r="AV1213" s="128">
        <v>0.04</v>
      </c>
      <c r="AW1213" s="442" t="str">
        <f>CHOOSE(MATCH(AV:AV,{0,0.1,30,80000000}),"VACIO","30 y -","30 y +")</f>
        <v>VACIO</v>
      </c>
      <c r="AX1213" s="128">
        <v>29</v>
      </c>
      <c r="AY1213" s="442" t="str">
        <f ca="1">CHOOSE(MATCH(AX:AX,{0,1,15,30,45,60,80000000}),"VACIO","15 y -","15-29","30-44","45-59","60 y +","")</f>
        <v>15-29</v>
      </c>
      <c r="AZ1213" s="128"/>
      <c r="BA1213" s="483">
        <v>43175</v>
      </c>
      <c r="BB1213" s="441" t="str">
        <f ca="1" t="shared" si="118"/>
        <v>No Vigente</v>
      </c>
      <c r="BC1213" s="128" t="s">
        <v>77</v>
      </c>
      <c r="BD1213" s="483">
        <v>43838</v>
      </c>
      <c r="BE1213" s="483">
        <v>44013</v>
      </c>
      <c r="BF1213" s="519" t="str">
        <f ca="1" t="shared" si="120"/>
        <v>activo</v>
      </c>
    </row>
    <row r="1214" spans="1:58">
      <c r="A1214" s="434" t="s">
        <v>2983</v>
      </c>
      <c r="B1214" s="128" t="s">
        <v>2984</v>
      </c>
      <c r="C1214" s="128">
        <v>1815</v>
      </c>
      <c r="D1214" s="483">
        <v>19018</v>
      </c>
      <c r="E1214" s="467">
        <f ca="1" t="shared" si="119"/>
        <v>43990</v>
      </c>
      <c r="F1214" s="440">
        <f ca="1" t="shared" si="117"/>
        <v>24972</v>
      </c>
      <c r="G1214" s="491">
        <f ca="1" t="shared" si="121"/>
        <v>68</v>
      </c>
      <c r="H1214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14" s="498">
        <v>2</v>
      </c>
      <c r="J1214" s="483">
        <v>42011</v>
      </c>
      <c r="K1214" s="128" t="s">
        <v>101</v>
      </c>
      <c r="L1214" s="495" t="s">
        <v>60</v>
      </c>
      <c r="M1214" s="128"/>
      <c r="N1214" s="128" t="s">
        <v>62</v>
      </c>
      <c r="O1214" s="128" t="s">
        <v>62</v>
      </c>
      <c r="P1214" s="500" t="s">
        <v>63</v>
      </c>
      <c r="Q1214" s="500" t="s">
        <v>63</v>
      </c>
      <c r="R1214" s="128">
        <v>63</v>
      </c>
      <c r="S1214" s="128">
        <v>58.9</v>
      </c>
      <c r="T1214" s="498" t="s">
        <v>76</v>
      </c>
      <c r="U1214" s="128">
        <v>136</v>
      </c>
      <c r="V1214" s="442" t="str">
        <f>CHOOSE(MATCH(U:U,{0,1,140,150,160,800000000}),"VACIO","140 y -","140-150","150-160","&gt;160","")</f>
        <v>140 y -</v>
      </c>
      <c r="W1214" s="128">
        <v>78</v>
      </c>
      <c r="X1214" s="442" t="str">
        <f>CHOOSE(MATCH(W:W,{0,1,90,120,800000000}),"VACIO","90 y -","90-120","&gt;120","")</f>
        <v>90 y -</v>
      </c>
      <c r="Y1214" s="128" t="s">
        <v>63</v>
      </c>
      <c r="Z1214" s="128" t="s">
        <v>65</v>
      </c>
      <c r="AA1214" s="128" t="s">
        <v>65</v>
      </c>
      <c r="AB1214" s="128" t="s">
        <v>65</v>
      </c>
      <c r="AC1214" s="128" t="s">
        <v>66</v>
      </c>
      <c r="AD1214" s="128" t="s">
        <v>67</v>
      </c>
      <c r="AE1214" s="512"/>
      <c r="AF1214" s="512"/>
      <c r="AG1214" s="512"/>
      <c r="AH1214" s="512"/>
      <c r="AI1214" s="512"/>
      <c r="AJ1214" s="128">
        <v>100</v>
      </c>
      <c r="AK1214" s="483">
        <v>43501</v>
      </c>
      <c r="AL1214" s="128">
        <v>225</v>
      </c>
      <c r="AM1214" s="128">
        <v>126</v>
      </c>
      <c r="AN1214" s="442" t="str">
        <f>CHOOSE(MATCH(AM:AM,{0;1;100;800000000}),"VACIO","100 y -","100 y +","")</f>
        <v>100 y +</v>
      </c>
      <c r="AO1214" s="128">
        <v>50</v>
      </c>
      <c r="AP1214" s="128">
        <v>245</v>
      </c>
      <c r="AQ1214" s="128"/>
      <c r="AR1214" s="442" t="str">
        <f>CHOOSE(MATCH(AQ:AQ,{0,1,7,8,9,12,30}),"VACIO","7 y -","7-8","8-9","9-12","12 y +","")</f>
        <v>VACIO</v>
      </c>
      <c r="AS1214" s="128"/>
      <c r="AT1214" s="442" t="str">
        <f>CHOOSE(MATCH(AS:AS,{0,0.1,30,80000000}),"VACIO","30 y -","30 y +")</f>
        <v>VACIO</v>
      </c>
      <c r="AU1214" s="128">
        <v>0.8</v>
      </c>
      <c r="AV1214" s="128"/>
      <c r="AW1214" s="442" t="str">
        <f>CHOOSE(MATCH(AV:AV,{0,0.1,30,80000000}),"VACIO","30 y -","30 y +")</f>
        <v>VACIO</v>
      </c>
      <c r="AX1214" s="128">
        <v>94</v>
      </c>
      <c r="AY1214" s="442" t="str">
        <f ca="1">CHOOSE(MATCH(AX:AX,{0;1;15;30;45;60;80000000}),"VACIO","15 y -","15-29","30-44","45-59","60 y +","")</f>
        <v>60 y +</v>
      </c>
      <c r="AZ1214" s="128" t="s">
        <v>155</v>
      </c>
      <c r="BA1214" s="128"/>
      <c r="BB1214" s="441" t="str">
        <f ca="1" t="shared" si="118"/>
        <v>No Vigente</v>
      </c>
      <c r="BC1214" s="128"/>
      <c r="BD1214" s="483">
        <v>43539</v>
      </c>
      <c r="BE1214" s="483">
        <v>43831</v>
      </c>
      <c r="BF1214" s="519" t="str">
        <f ca="1" t="shared" si="120"/>
        <v>activo</v>
      </c>
    </row>
    <row r="1215" spans="1:58">
      <c r="A1215" s="434" t="s">
        <v>2985</v>
      </c>
      <c r="B1215" s="128" t="s">
        <v>2986</v>
      </c>
      <c r="C1215" s="128">
        <v>3911</v>
      </c>
      <c r="D1215" s="483">
        <v>20769</v>
      </c>
      <c r="E1215" s="439">
        <f ca="1" t="shared" si="119"/>
        <v>43990</v>
      </c>
      <c r="F1215" s="440">
        <f ca="1" t="shared" si="117"/>
        <v>23221</v>
      </c>
      <c r="G1215" s="441">
        <f ca="1" t="shared" si="121"/>
        <v>63</v>
      </c>
      <c r="H121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15" s="443">
        <v>2</v>
      </c>
      <c r="J1215" s="483">
        <v>40689</v>
      </c>
      <c r="K1215" s="128" t="s">
        <v>59</v>
      </c>
      <c r="L1215" s="495" t="s">
        <v>70</v>
      </c>
      <c r="M1215" s="128"/>
      <c r="N1215" s="128"/>
      <c r="O1215" s="128"/>
      <c r="P1215" s="500" t="s">
        <v>63</v>
      </c>
      <c r="Q1215" s="500" t="s">
        <v>63</v>
      </c>
      <c r="R1215" s="128">
        <v>76.5</v>
      </c>
      <c r="S1215" s="128">
        <v>83</v>
      </c>
      <c r="T1215" s="443" t="s">
        <v>64</v>
      </c>
      <c r="U1215" s="128">
        <v>130</v>
      </c>
      <c r="V1215" s="442" t="str">
        <f>CHOOSE(MATCH(U:U,{0,1,140,150,160,800000000}),"VACIO","140 y -","140-150","150-160","&gt;160","")</f>
        <v>140 y -</v>
      </c>
      <c r="W1215" s="128">
        <v>90</v>
      </c>
      <c r="X1215" s="442" t="str">
        <f>CHOOSE(MATCH(W:W,{0;1;90;120;800000000}),"VACIO","90 y -","90-120","&gt;120","")</f>
        <v>90-120</v>
      </c>
      <c r="Y1215" s="128" t="s">
        <v>65</v>
      </c>
      <c r="Z1215" s="128" t="s">
        <v>65</v>
      </c>
      <c r="AA1215" s="128" t="s">
        <v>65</v>
      </c>
      <c r="AB1215" s="128" t="s">
        <v>63</v>
      </c>
      <c r="AC1215" s="128" t="s">
        <v>72</v>
      </c>
      <c r="AD1215" s="128" t="s">
        <v>73</v>
      </c>
      <c r="AE1215" s="505">
        <v>43882</v>
      </c>
      <c r="AF1215" s="513" t="s">
        <v>74</v>
      </c>
      <c r="AG1215" s="513"/>
      <c r="AH1215" s="513"/>
      <c r="AI1215" s="513"/>
      <c r="AJ1215" s="128">
        <v>125</v>
      </c>
      <c r="AK1215" s="483">
        <v>43843</v>
      </c>
      <c r="AL1215" s="128">
        <v>134</v>
      </c>
      <c r="AM1215" s="128">
        <v>66</v>
      </c>
      <c r="AN1215" s="442" t="str">
        <f>CHOOSE(MATCH(AM:AM,{0,1,100,800000000}),"VACIO","100 y -","100 y +","")</f>
        <v>100 y -</v>
      </c>
      <c r="AO1215" s="128">
        <v>36</v>
      </c>
      <c r="AP1215" s="128">
        <v>152</v>
      </c>
      <c r="AQ1215" s="128">
        <v>7.1</v>
      </c>
      <c r="AR1215" s="442" t="str">
        <f>CHOOSE(MATCH(AQ:AQ,{0,1,7,8,9,12,30}),"VACIO","7 y -","7-8","8-9","9-12","12 y +","")</f>
        <v>7-8</v>
      </c>
      <c r="AS1215" s="128">
        <v>2.4</v>
      </c>
      <c r="AT1215" s="442" t="str">
        <f>CHOOSE(MATCH(AS:AS,{0,0.1,30,80000000}),"VACIO","30 y -","30 y +")</f>
        <v>30 y -</v>
      </c>
      <c r="AU1215" s="128">
        <v>10</v>
      </c>
      <c r="AV1215" s="128">
        <v>0</v>
      </c>
      <c r="AW1215" s="442" t="str">
        <f>CHOOSE(MATCH(AV:AV,{0,0.1,30,80000000}),"VACIO","30 y -","30 y +")</f>
        <v>VACIO</v>
      </c>
      <c r="AX1215" s="128">
        <v>59.9</v>
      </c>
      <c r="AY1215" s="442" t="str">
        <f ca="1">CHOOSE(MATCH(AX:AX,{0;1;15;30;45;60;80000000}),"VACIO","15 y -","15-29","30-44","45-59","60 y +","")</f>
        <v>45-59</v>
      </c>
      <c r="AZ1215" s="128" t="s">
        <v>76</v>
      </c>
      <c r="BA1215" s="483">
        <v>42551</v>
      </c>
      <c r="BB1215" s="441" t="str">
        <f ca="1" t="shared" si="118"/>
        <v>No Vigente</v>
      </c>
      <c r="BC1215" s="128" t="s">
        <v>77</v>
      </c>
      <c r="BD1215" s="483">
        <v>43643</v>
      </c>
      <c r="BE1215" s="483">
        <v>43983</v>
      </c>
      <c r="BF1215" s="519" t="str">
        <f ca="1" t="shared" si="120"/>
        <v>activo</v>
      </c>
    </row>
    <row r="1216" spans="1:58">
      <c r="A1216" s="434" t="s">
        <v>2987</v>
      </c>
      <c r="B1216" s="128" t="s">
        <v>2988</v>
      </c>
      <c r="C1216" s="128">
        <v>1319</v>
      </c>
      <c r="D1216" s="483">
        <v>19805</v>
      </c>
      <c r="E1216" s="439">
        <f ca="1" t="shared" si="119"/>
        <v>43990</v>
      </c>
      <c r="F1216" s="440">
        <f ca="1" t="shared" si="117"/>
        <v>24185</v>
      </c>
      <c r="G1216" s="491">
        <f ca="1" t="shared" si="121"/>
        <v>66</v>
      </c>
      <c r="H1216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16" s="498">
        <v>2</v>
      </c>
      <c r="J1216" s="483">
        <v>35445</v>
      </c>
      <c r="K1216" s="128" t="s">
        <v>59</v>
      </c>
      <c r="L1216" s="495" t="s">
        <v>102</v>
      </c>
      <c r="M1216" s="128"/>
      <c r="N1216" s="128"/>
      <c r="O1216" s="128"/>
      <c r="P1216" s="500" t="s">
        <v>63</v>
      </c>
      <c r="Q1216" s="500" t="s">
        <v>63</v>
      </c>
      <c r="R1216" s="128">
        <v>69</v>
      </c>
      <c r="S1216" s="128">
        <v>76.5</v>
      </c>
      <c r="T1216" s="498" t="s">
        <v>85</v>
      </c>
      <c r="U1216" s="128">
        <v>116</v>
      </c>
      <c r="V1216" s="442" t="str">
        <f>CHOOSE(MATCH(U:U,{0;1;140;150;160;800000000}),"VACIO","140 y -","140-150","150-160","&gt;160","")</f>
        <v>140 y -</v>
      </c>
      <c r="W1216" s="128">
        <v>78</v>
      </c>
      <c r="X1216" s="442" t="str">
        <f>CHOOSE(MATCH(W:W,{0,1,90,120,800000000}),"VACIO","90 y -","90-120","&gt;120","")</f>
        <v>90 y -</v>
      </c>
      <c r="Y1216" s="128" t="s">
        <v>65</v>
      </c>
      <c r="Z1216" s="128" t="s">
        <v>65</v>
      </c>
      <c r="AA1216" s="128" t="s">
        <v>65</v>
      </c>
      <c r="AB1216" s="128" t="s">
        <v>65</v>
      </c>
      <c r="AC1216" s="128" t="s">
        <v>72</v>
      </c>
      <c r="AD1216" s="128" t="s">
        <v>73</v>
      </c>
      <c r="AE1216" s="510">
        <v>43703</v>
      </c>
      <c r="AF1216" s="512" t="s">
        <v>74</v>
      </c>
      <c r="AG1216" s="512"/>
      <c r="AH1216" s="512"/>
      <c r="AI1216" s="512"/>
      <c r="AJ1216" s="128">
        <v>117</v>
      </c>
      <c r="AK1216" s="483">
        <v>43816</v>
      </c>
      <c r="AL1216" s="128">
        <v>121</v>
      </c>
      <c r="AM1216" s="128">
        <v>56.4</v>
      </c>
      <c r="AN1216" s="442" t="str">
        <f>CHOOSE(MATCH(AM:AM,{0,1,100,800000000}),"VACIO","100 y -","100 y +","")</f>
        <v>100 y -</v>
      </c>
      <c r="AO1216" s="128">
        <v>34</v>
      </c>
      <c r="AP1216" s="128">
        <v>153</v>
      </c>
      <c r="AQ1216" s="128">
        <v>8.9</v>
      </c>
      <c r="AR1216" s="442" t="str">
        <f>CHOOSE(MATCH(AQ:AQ,{0,1,7,8,9,12,30}),"VACIO","7 y -","7-8","8-9","9-12","12 y +","")</f>
        <v>8-9</v>
      </c>
      <c r="AS1216" s="128">
        <v>32</v>
      </c>
      <c r="AT1216" s="442" t="str">
        <f>CHOOSE(MATCH(AS:AS,{0,0.1,30,80000000}),"VACIO","30 y -","30 y +")</f>
        <v>30 y +</v>
      </c>
      <c r="AU1216" s="128">
        <v>0.8</v>
      </c>
      <c r="AV1216" s="128">
        <v>54.8</v>
      </c>
      <c r="AW1216" s="442" t="str">
        <f>CHOOSE(MATCH(AV:AV,{0,0.1,30,80000000}),"VACIO","30 y -","30 y +")</f>
        <v>30 y +</v>
      </c>
      <c r="AX1216" s="128">
        <v>91</v>
      </c>
      <c r="AY1216" s="442" t="str">
        <f ca="1">CHOOSE(MATCH(AX:AX,{0,1,15,30,45,60,80000000}),"VACIO","15 y -","15-29","30-44","45-59","60 y +","")</f>
        <v>60 y +</v>
      </c>
      <c r="AZ1216" s="128" t="s">
        <v>76</v>
      </c>
      <c r="BA1216" s="483">
        <v>42808</v>
      </c>
      <c r="BB1216" s="491" t="str">
        <f ca="1" t="shared" si="118"/>
        <v>No Vigente</v>
      </c>
      <c r="BC1216" s="128" t="s">
        <v>218</v>
      </c>
      <c r="BD1216" s="483">
        <v>43857</v>
      </c>
      <c r="BE1216" s="483">
        <v>43952</v>
      </c>
      <c r="BF1216" s="519" t="str">
        <f ca="1" t="shared" si="120"/>
        <v>activo</v>
      </c>
    </row>
    <row r="1217" spans="1:58">
      <c r="A1217" s="434" t="s">
        <v>2989</v>
      </c>
      <c r="B1217" s="128" t="s">
        <v>2990</v>
      </c>
      <c r="C1217" s="128">
        <v>1343</v>
      </c>
      <c r="D1217" s="483">
        <v>17347</v>
      </c>
      <c r="E1217" s="439">
        <f ca="1" t="shared" si="119"/>
        <v>43990</v>
      </c>
      <c r="F1217" s="440">
        <f ca="1" t="shared" si="117"/>
        <v>26643</v>
      </c>
      <c r="G1217" s="491">
        <f ca="1" t="shared" si="121"/>
        <v>72</v>
      </c>
      <c r="H1217" s="49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217" s="498">
        <v>2</v>
      </c>
      <c r="J1217" s="483">
        <v>35852</v>
      </c>
      <c r="K1217" s="128" t="s">
        <v>101</v>
      </c>
      <c r="L1217" s="495" t="s">
        <v>60</v>
      </c>
      <c r="M1217" s="128"/>
      <c r="N1217" s="128" t="s">
        <v>62</v>
      </c>
      <c r="O1217" s="128" t="s">
        <v>62</v>
      </c>
      <c r="P1217" s="500" t="s">
        <v>63</v>
      </c>
      <c r="Q1217" s="500" t="s">
        <v>63</v>
      </c>
      <c r="R1217" s="128">
        <v>89.5</v>
      </c>
      <c r="S1217" s="128">
        <v>94.5</v>
      </c>
      <c r="T1217" s="498" t="s">
        <v>64</v>
      </c>
      <c r="U1217" s="128">
        <v>142</v>
      </c>
      <c r="V1217" s="442" t="str">
        <f>CHOOSE(MATCH(U:U,{0,1,140,150,160,800000000}),"VACIO","140 y -","140-150","150-160","&gt;160","")</f>
        <v>140-150</v>
      </c>
      <c r="W1217" s="128">
        <v>88</v>
      </c>
      <c r="X1217" s="442" t="str">
        <f>CHOOSE(MATCH(W:W,{0,1,90,120,800000000}),"VACIO","90 y -","90-120","&gt;120","")</f>
        <v>90 y -</v>
      </c>
      <c r="Y1217" s="128" t="s">
        <v>63</v>
      </c>
      <c r="Z1217" s="128" t="s">
        <v>65</v>
      </c>
      <c r="AA1217" s="128" t="s">
        <v>65</v>
      </c>
      <c r="AB1217" s="128" t="s">
        <v>63</v>
      </c>
      <c r="AC1217" s="128" t="s">
        <v>72</v>
      </c>
      <c r="AD1217" s="128" t="s">
        <v>73</v>
      </c>
      <c r="AE1217" s="510">
        <v>43598</v>
      </c>
      <c r="AF1217" s="511" t="s">
        <v>333</v>
      </c>
      <c r="AG1217" s="511"/>
      <c r="AH1217" s="512"/>
      <c r="AI1217" s="512"/>
      <c r="AJ1217" s="128">
        <v>162</v>
      </c>
      <c r="AK1217" s="483">
        <v>43812</v>
      </c>
      <c r="AL1217" s="128">
        <v>179</v>
      </c>
      <c r="AM1217" s="128">
        <v>97.8</v>
      </c>
      <c r="AN1217" s="442" t="str">
        <f>CHOOSE(MATCH(AM:AM,{0,1,100,800000000}),"VACIO","100 y -","100 y +","")</f>
        <v>100 y -</v>
      </c>
      <c r="AO1217" s="128">
        <v>43</v>
      </c>
      <c r="AP1217" s="128">
        <v>191</v>
      </c>
      <c r="AQ1217" s="128">
        <v>8.5</v>
      </c>
      <c r="AR1217" s="442" t="str">
        <f>CHOOSE(MATCH(AQ:AQ,{0,1,7,8,9,12,30}),"VACIO","7 y -","7-8","8-9","9-12","12 y +","")</f>
        <v>8-9</v>
      </c>
      <c r="AS1217" s="128">
        <v>18</v>
      </c>
      <c r="AT1217" s="442" t="str">
        <f>CHOOSE(MATCH(AS:AS,{0,0.1,30,80000000}),"VACIO","30 y -","30 y +")</f>
        <v>30 y -</v>
      </c>
      <c r="AU1217" s="128">
        <v>0.9</v>
      </c>
      <c r="AV1217" s="128">
        <v>10.9</v>
      </c>
      <c r="AW1217" s="442" t="str">
        <f>CHOOSE(MATCH(AV:AV,{0,0.1,30,80000000}),"VACIO","30 y -","30 y +")</f>
        <v>30 y -</v>
      </c>
      <c r="AX1217" s="128">
        <v>81</v>
      </c>
      <c r="AY1217" s="442" t="str">
        <f ca="1">CHOOSE(MATCH(AX:AX,{0,1,15,30,45,60,80000000}),"VACIO","15 y -","15-29","30-44","45-59","60 y +","")</f>
        <v>60 y +</v>
      </c>
      <c r="AZ1217" s="128"/>
      <c r="BA1217" s="128"/>
      <c r="BB1217" s="491" t="str">
        <f ca="1" t="shared" si="118"/>
        <v>No Vigente</v>
      </c>
      <c r="BC1217" s="128"/>
      <c r="BD1217" s="483">
        <v>43864</v>
      </c>
      <c r="BE1217" s="483">
        <v>43922</v>
      </c>
      <c r="BF1217" s="519" t="str">
        <f ca="1" t="shared" si="120"/>
        <v>activo</v>
      </c>
    </row>
    <row r="1218" spans="1:58">
      <c r="A1218" s="434" t="s">
        <v>2991</v>
      </c>
      <c r="B1218" s="128" t="s">
        <v>2992</v>
      </c>
      <c r="C1218" s="128">
        <v>927</v>
      </c>
      <c r="D1218" s="483">
        <v>31256</v>
      </c>
      <c r="E1218" s="439">
        <f ca="1" t="shared" si="119"/>
        <v>43990</v>
      </c>
      <c r="F1218" s="440">
        <f ca="1" t="shared" si="117"/>
        <v>12734</v>
      </c>
      <c r="G1218" s="441">
        <f ca="1" t="shared" si="121"/>
        <v>34</v>
      </c>
      <c r="H1218" s="442" t="str">
        <f ca="1">CHOOSE(MATCH(F:F,{0,7305,9131,10957,12784,14610,16436,18262,20089,21915,23741,25567,27394,29220,41729}),"15-19","20-24","25-29","30-34","35-39","40-44","45-49","50-54","55-59","60-64","65-69","70-74","75-79","80 y +","")</f>
        <v>30-34</v>
      </c>
      <c r="I1218" s="443">
        <v>2</v>
      </c>
      <c r="J1218" s="483">
        <v>42328</v>
      </c>
      <c r="K1218" s="128" t="s">
        <v>59</v>
      </c>
      <c r="L1218" s="495" t="s">
        <v>102</v>
      </c>
      <c r="M1218" s="128" t="s">
        <v>228</v>
      </c>
      <c r="N1218" s="128" t="s">
        <v>62</v>
      </c>
      <c r="O1218" s="128" t="s">
        <v>62</v>
      </c>
      <c r="P1218" s="500" t="s">
        <v>63</v>
      </c>
      <c r="Q1218" s="500" t="s">
        <v>63</v>
      </c>
      <c r="R1218" s="128">
        <v>71.5</v>
      </c>
      <c r="S1218" s="128">
        <v>69.4</v>
      </c>
      <c r="T1218" s="443" t="s">
        <v>64</v>
      </c>
      <c r="U1218" s="128">
        <v>130</v>
      </c>
      <c r="V1218" s="442" t="str">
        <f>CHOOSE(MATCH(U:U,{0,1,140,150,160,800000000}),"VACIO","140 y -","140-150","150-160","&gt;160","")</f>
        <v>140 y -</v>
      </c>
      <c r="W1218" s="128">
        <v>80</v>
      </c>
      <c r="X1218" s="442" t="str">
        <f>CHOOSE(MATCH(W:W,{0,1,90,120,800000000}),"VACIO","90 y -","90-120","&gt;120","")</f>
        <v>90 y -</v>
      </c>
      <c r="Y1218" s="128" t="s">
        <v>63</v>
      </c>
      <c r="Z1218" s="128" t="s">
        <v>65</v>
      </c>
      <c r="AA1218" s="128" t="s">
        <v>65</v>
      </c>
      <c r="AB1218" s="128" t="s">
        <v>63</v>
      </c>
      <c r="AC1218" s="128" t="s">
        <v>72</v>
      </c>
      <c r="AD1218" s="128" t="s">
        <v>73</v>
      </c>
      <c r="AE1218" s="505">
        <v>43852</v>
      </c>
      <c r="AF1218" s="506" t="s">
        <v>74</v>
      </c>
      <c r="AG1218" s="506"/>
      <c r="AH1218" s="513"/>
      <c r="AI1218" s="513"/>
      <c r="AJ1218" s="128">
        <v>120</v>
      </c>
      <c r="AK1218" s="483">
        <v>43473</v>
      </c>
      <c r="AL1218" s="128">
        <v>153</v>
      </c>
      <c r="AM1218" s="128">
        <v>89</v>
      </c>
      <c r="AN1218" s="442" t="str">
        <f>CHOOSE(MATCH(AM:AM,{0,1,100,800000000}),"VACIO","100 y -","100 y +","")</f>
        <v>100 y -</v>
      </c>
      <c r="AO1218" s="128">
        <v>47</v>
      </c>
      <c r="AP1218" s="128">
        <v>87</v>
      </c>
      <c r="AQ1218" s="128">
        <v>5.8</v>
      </c>
      <c r="AR1218" s="442" t="str">
        <f>CHOOSE(MATCH(AQ:AQ,{0,1,7,8,9,12,30}),"VACIO","7 y -","7-8","8-9","9-12","12 y +","")</f>
        <v>7 y -</v>
      </c>
      <c r="AS1218" s="128">
        <v>1</v>
      </c>
      <c r="AT1218" s="442" t="str">
        <f>CHOOSE(MATCH(AS:AS,{0,0.1,30,80000000}),"VACIO","30 y -","30 y +")</f>
        <v>30 y -</v>
      </c>
      <c r="AU1218" s="128">
        <v>0.7</v>
      </c>
      <c r="AV1218" s="128">
        <v>1</v>
      </c>
      <c r="AW1218" s="442" t="str">
        <f>CHOOSE(MATCH(AV:AV,{0,0.1,30,80000000}),"VACIO","30 y -","30 y +")</f>
        <v>30 y -</v>
      </c>
      <c r="AX1218" s="128">
        <v>113</v>
      </c>
      <c r="AY1218" s="442" t="str">
        <f ca="1">CHOOSE(MATCH(AX:AX,{0,1,15,30,45,60,80000000}),"VACIO","15 y -","15-29","30-44","45-59","60 y +","")</f>
        <v>60 y +</v>
      </c>
      <c r="AZ1218" s="128" t="s">
        <v>76</v>
      </c>
      <c r="BA1218" s="483">
        <v>42852</v>
      </c>
      <c r="BB1218" s="441" t="str">
        <f ca="1" t="shared" si="118"/>
        <v>No Vigente</v>
      </c>
      <c r="BC1218" s="128" t="s">
        <v>77</v>
      </c>
      <c r="BD1218" s="483">
        <v>43852</v>
      </c>
      <c r="BE1218" s="483">
        <v>43922</v>
      </c>
      <c r="BF1218" s="519" t="str">
        <f ca="1" t="shared" si="120"/>
        <v>activo</v>
      </c>
    </row>
    <row r="1219" spans="1:58">
      <c r="A1219" s="434" t="s">
        <v>2993</v>
      </c>
      <c r="B1219" s="484" t="s">
        <v>2994</v>
      </c>
      <c r="C1219" s="484">
        <v>1086</v>
      </c>
      <c r="D1219" s="485">
        <v>18374</v>
      </c>
      <c r="E1219" s="468">
        <f ca="1" t="shared" si="119"/>
        <v>43990</v>
      </c>
      <c r="F1219" s="440">
        <f ca="1" t="shared" si="117"/>
        <v>25616</v>
      </c>
      <c r="G1219" s="489">
        <f ca="1" t="shared" si="121"/>
        <v>70</v>
      </c>
      <c r="H1219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19" s="496">
        <v>2</v>
      </c>
      <c r="J1219" s="485">
        <v>39175</v>
      </c>
      <c r="K1219" s="484" t="s">
        <v>59</v>
      </c>
      <c r="L1219" s="497" t="s">
        <v>102</v>
      </c>
      <c r="M1219" s="484"/>
      <c r="N1219" s="484" t="s">
        <v>62</v>
      </c>
      <c r="O1219" s="484" t="s">
        <v>62</v>
      </c>
      <c r="P1219" s="501" t="s">
        <v>63</v>
      </c>
      <c r="Q1219" s="501" t="s">
        <v>63</v>
      </c>
      <c r="R1219" s="484">
        <v>71</v>
      </c>
      <c r="S1219" s="484">
        <v>69.5</v>
      </c>
      <c r="T1219" s="496" t="s">
        <v>64</v>
      </c>
      <c r="U1219" s="484">
        <v>128</v>
      </c>
      <c r="V1219" s="442" t="str">
        <f>CHOOSE(MATCH(U:U,{0,1,140,150,160,800000000}),"VACIO","140 y -","140-150","150-160","&gt;160","")</f>
        <v>140 y -</v>
      </c>
      <c r="W1219" s="484">
        <v>80</v>
      </c>
      <c r="X1219" s="442" t="str">
        <f>CHOOSE(MATCH(W:W,{0,1,90,120,800000000}),"VACIO","90 y -","90-120","&gt;120","")</f>
        <v>90 y -</v>
      </c>
      <c r="Y1219" s="484" t="s">
        <v>63</v>
      </c>
      <c r="Z1219" s="484" t="s">
        <v>65</v>
      </c>
      <c r="AA1219" s="484" t="s">
        <v>65</v>
      </c>
      <c r="AB1219" s="484" t="s">
        <v>63</v>
      </c>
      <c r="AC1219" s="484" t="s">
        <v>72</v>
      </c>
      <c r="AD1219" s="484" t="s">
        <v>73</v>
      </c>
      <c r="AE1219" s="508">
        <v>43706</v>
      </c>
      <c r="AF1219" s="509" t="s">
        <v>74</v>
      </c>
      <c r="AG1219" s="509"/>
      <c r="AH1219" s="509" t="s">
        <v>2266</v>
      </c>
      <c r="AI1219" s="508">
        <v>43706</v>
      </c>
      <c r="AJ1219" s="484">
        <v>119</v>
      </c>
      <c r="AK1219" s="485">
        <v>42943</v>
      </c>
      <c r="AL1219" s="484">
        <v>156</v>
      </c>
      <c r="AM1219" s="484">
        <v>104</v>
      </c>
      <c r="AN1219" s="442" t="str">
        <f>CHOOSE(MATCH(AM:AM,{0,1,100,800000000}),"VACIO","100 y -","100 y +","")</f>
        <v>100 y +</v>
      </c>
      <c r="AO1219" s="484">
        <v>31</v>
      </c>
      <c r="AP1219" s="484">
        <v>104</v>
      </c>
      <c r="AQ1219" s="484">
        <v>8.8</v>
      </c>
      <c r="AR1219" s="442" t="str">
        <f>CHOOSE(MATCH(AQ:AQ,{0,1,7,8,9,12,30}),"VACIO","7 y -","7-8","8-9","9-12","12 y +","")</f>
        <v>8-9</v>
      </c>
      <c r="AS1219" s="484">
        <v>5</v>
      </c>
      <c r="AT1219" s="442" t="str">
        <f>CHOOSE(MATCH(AS:AS,{0,0.1,30,80000000}),"VACIO","30 y -","30 y +")</f>
        <v>30 y -</v>
      </c>
      <c r="AU1219" s="484">
        <v>0.8</v>
      </c>
      <c r="AV1219" s="484"/>
      <c r="AW1219" s="442" t="str">
        <f>CHOOSE(MATCH(AV:AV,{0,0.1,30,80000000}),"VACIO","30 y -","30 y +")</f>
        <v>VACIO</v>
      </c>
      <c r="AX1219" s="484">
        <v>76</v>
      </c>
      <c r="AY1219" s="442" t="str">
        <f ca="1">CHOOSE(MATCH(AX:AX,{0,1,15,30,45,60,80000000}),"VACIO","15 y -","15-29","30-44","45-59","60 y +","")</f>
        <v>60 y +</v>
      </c>
      <c r="AZ1219" s="484"/>
      <c r="BA1219" s="485">
        <v>42963</v>
      </c>
      <c r="BB1219" s="489" t="str">
        <f ca="1" t="shared" si="118"/>
        <v>No Vigente</v>
      </c>
      <c r="BC1219" s="484" t="s">
        <v>77</v>
      </c>
      <c r="BD1219" s="485">
        <v>43304</v>
      </c>
      <c r="BE1219" s="485">
        <v>43466</v>
      </c>
      <c r="BF1219" s="519" t="str">
        <f ca="1" t="shared" si="120"/>
        <v>pasivo</v>
      </c>
    </row>
    <row r="1220" spans="1:58">
      <c r="A1220" s="434" t="s">
        <v>2995</v>
      </c>
      <c r="B1220" s="128" t="s">
        <v>2996</v>
      </c>
      <c r="C1220" s="128">
        <v>3259</v>
      </c>
      <c r="D1220" s="483">
        <v>19366</v>
      </c>
      <c r="E1220" s="439">
        <f ca="1" t="shared" si="119"/>
        <v>43990</v>
      </c>
      <c r="F1220" s="440">
        <f ca="1" t="shared" si="117"/>
        <v>24624</v>
      </c>
      <c r="G1220" s="441">
        <f ca="1" t="shared" si="121"/>
        <v>67</v>
      </c>
      <c r="H122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20" s="443">
        <v>2</v>
      </c>
      <c r="J1220" s="483">
        <v>39759</v>
      </c>
      <c r="K1220" s="128" t="s">
        <v>59</v>
      </c>
      <c r="L1220" s="495" t="s">
        <v>60</v>
      </c>
      <c r="M1220" s="128" t="s">
        <v>174</v>
      </c>
      <c r="N1220" s="128" t="s">
        <v>62</v>
      </c>
      <c r="O1220" s="128" t="s">
        <v>62</v>
      </c>
      <c r="P1220" s="500" t="s">
        <v>63</v>
      </c>
      <c r="Q1220" s="500" t="s">
        <v>63</v>
      </c>
      <c r="R1220" s="128">
        <v>54.3</v>
      </c>
      <c r="S1220" s="128">
        <v>50</v>
      </c>
      <c r="T1220" s="443" t="s">
        <v>71</v>
      </c>
      <c r="U1220" s="128">
        <v>130</v>
      </c>
      <c r="V1220" s="442" t="str">
        <f>CHOOSE(MATCH(U:U,{0,1,140,150,160,800000000}),"VACIO","140 y -","140-150","150-160","&gt;160","")</f>
        <v>140 y -</v>
      </c>
      <c r="W1220" s="128">
        <v>88</v>
      </c>
      <c r="X1220" s="442" t="str">
        <f>CHOOSE(MATCH(W:W,{0,1,90,120,800000000}),"VACIO","90 y -","90-120","&gt;120","")</f>
        <v>90 y -</v>
      </c>
      <c r="Y1220" s="128" t="s">
        <v>63</v>
      </c>
      <c r="Z1220" s="128" t="s">
        <v>65</v>
      </c>
      <c r="AA1220" s="128" t="s">
        <v>63</v>
      </c>
      <c r="AB1220" s="128" t="s">
        <v>63</v>
      </c>
      <c r="AC1220" s="128" t="s">
        <v>66</v>
      </c>
      <c r="AD1220" s="128" t="s">
        <v>67</v>
      </c>
      <c r="AE1220" s="513"/>
      <c r="AF1220" s="513"/>
      <c r="AG1220" s="513"/>
      <c r="AH1220" s="506" t="s">
        <v>2322</v>
      </c>
      <c r="AI1220" s="505">
        <v>43332</v>
      </c>
      <c r="AJ1220" s="128">
        <v>92</v>
      </c>
      <c r="AK1220" s="483">
        <v>43474</v>
      </c>
      <c r="AL1220" s="128">
        <v>200</v>
      </c>
      <c r="AM1220" s="128">
        <v>92</v>
      </c>
      <c r="AN1220" s="442" t="str">
        <f>CHOOSE(MATCH(AM:AM,{0,1,100,800000000}),"VACIO","100 y -","100 y +","")</f>
        <v>100 y -</v>
      </c>
      <c r="AO1220" s="128">
        <v>50</v>
      </c>
      <c r="AP1220" s="128">
        <v>288</v>
      </c>
      <c r="AQ1220" s="128"/>
      <c r="AR1220" s="442" t="str">
        <f>CHOOSE(MATCH(AQ:AQ,{0,1,7,8,9,12,30}),"VACIO","7 y -","7-8","8-9","9-12","12 y +","")</f>
        <v>VACIO</v>
      </c>
      <c r="AS1220" s="128">
        <v>5</v>
      </c>
      <c r="AT1220" s="442" t="str">
        <f>CHOOSE(MATCH(AS:AS,{0,0.1,30,80000000}),"VACIO","30 y -","30 y +")</f>
        <v>30 y -</v>
      </c>
      <c r="AU1220" s="128">
        <v>0.9</v>
      </c>
      <c r="AV1220" s="128">
        <v>8</v>
      </c>
      <c r="AW1220" s="442" t="str">
        <f>CHOOSE(MATCH(AV:AV,{0,0.1,30,80000000}),"VACIO","30 y -","30 y +")</f>
        <v>30 y -</v>
      </c>
      <c r="AX1220" s="128">
        <v>66</v>
      </c>
      <c r="AY1220" s="442" t="str">
        <f ca="1">CHOOSE(MATCH(AX:AX,{0,1,15,30,45,60,80000000}),"VACIO","15 y -","15-29","30-44","45-59","60 y +","")</f>
        <v>60 y +</v>
      </c>
      <c r="AZ1220" s="128"/>
      <c r="BA1220" s="128"/>
      <c r="BB1220" s="441" t="str">
        <f ca="1" t="shared" si="118"/>
        <v>No Vigente</v>
      </c>
      <c r="BC1220" s="128"/>
      <c r="BD1220" s="483">
        <v>43494</v>
      </c>
      <c r="BE1220" s="483">
        <v>43831</v>
      </c>
      <c r="BF1220" s="519" t="str">
        <f ca="1" t="shared" si="120"/>
        <v>activo</v>
      </c>
    </row>
    <row r="1221" spans="1:58">
      <c r="A1221" s="434" t="s">
        <v>2997</v>
      </c>
      <c r="B1221" s="128" t="s">
        <v>2998</v>
      </c>
      <c r="C1221" s="128">
        <v>5527</v>
      </c>
      <c r="D1221" s="483">
        <v>26771</v>
      </c>
      <c r="E1221" s="439">
        <f ca="1" t="shared" si="119"/>
        <v>43990</v>
      </c>
      <c r="F1221" s="440">
        <f ca="1" t="shared" si="117"/>
        <v>17219</v>
      </c>
      <c r="G1221" s="441">
        <f ca="1" t="shared" si="121"/>
        <v>47</v>
      </c>
      <c r="H1221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21" s="443">
        <v>2</v>
      </c>
      <c r="J1221" s="483">
        <v>43724</v>
      </c>
      <c r="K1221" s="128" t="s">
        <v>59</v>
      </c>
      <c r="L1221" s="495" t="s">
        <v>60</v>
      </c>
      <c r="M1221" s="128"/>
      <c r="N1221" s="128" t="s">
        <v>62</v>
      </c>
      <c r="O1221" s="128" t="s">
        <v>62</v>
      </c>
      <c r="P1221" s="500" t="s">
        <v>63</v>
      </c>
      <c r="Q1221" s="500" t="s">
        <v>63</v>
      </c>
      <c r="R1221" s="128">
        <v>81</v>
      </c>
      <c r="S1221" s="128">
        <v>62</v>
      </c>
      <c r="T1221" s="443" t="s">
        <v>85</v>
      </c>
      <c r="U1221" s="128">
        <v>120</v>
      </c>
      <c r="V1221" s="442" t="str">
        <f>CHOOSE(MATCH(U:U,{0,1,140,150,160,800000000}),"VACIO","140 y -","140-150","150-160","&gt;160","")</f>
        <v>140 y -</v>
      </c>
      <c r="W1221" s="128">
        <v>60</v>
      </c>
      <c r="X1221" s="442" t="str">
        <f>CHOOSE(MATCH(W:W,{0,1,90,120,800000000}),"VACIO","90 y -","90-120","&gt;120","")</f>
        <v>90 y -</v>
      </c>
      <c r="Y1221" s="128" t="s">
        <v>63</v>
      </c>
      <c r="Z1221" s="128" t="s">
        <v>63</v>
      </c>
      <c r="AA1221" s="128" t="s">
        <v>63</v>
      </c>
      <c r="AB1221" s="128" t="s">
        <v>63</v>
      </c>
      <c r="AC1221" s="128" t="s">
        <v>72</v>
      </c>
      <c r="AD1221" s="128" t="s">
        <v>74</v>
      </c>
      <c r="AE1221" s="513"/>
      <c r="AF1221" s="513"/>
      <c r="AG1221" s="513"/>
      <c r="AH1221" s="513"/>
      <c r="AI1221" s="513"/>
      <c r="AJ1221" s="128">
        <v>80</v>
      </c>
      <c r="AK1221" s="483">
        <v>43908</v>
      </c>
      <c r="AL1221" s="128">
        <v>115</v>
      </c>
      <c r="AM1221" s="128">
        <v>63</v>
      </c>
      <c r="AN1221" s="442" t="str">
        <f>CHOOSE(MATCH(AM:AM,{0,1,100,800000000}),"VACIO","100 y -","100 y +","")</f>
        <v>100 y -</v>
      </c>
      <c r="AO1221" s="128">
        <v>39</v>
      </c>
      <c r="AP1221" s="128">
        <v>64</v>
      </c>
      <c r="AQ1221" s="128"/>
      <c r="AR1221" s="442" t="str">
        <f>CHOOSE(MATCH(AQ:AQ,{0,1,7,8,9,12,30}),"VACIO","7 y -","7-8","8-9","9-12","12 y +","")</f>
        <v>VACIO</v>
      </c>
      <c r="AS1221" s="128">
        <v>1.1</v>
      </c>
      <c r="AT1221" s="442" t="str">
        <f>CHOOSE(MATCH(AS:AS,{0,0.1,30,80000000}),"VACIO","30 y -","30 y +")</f>
        <v>30 y -</v>
      </c>
      <c r="AU1221" s="128">
        <v>0.6</v>
      </c>
      <c r="AV1221" s="128"/>
      <c r="AW1221" s="442" t="str">
        <f>CHOOSE(MATCH(AV:AV,{0,0.1,30,80000000}),"VACIO","30 y -","30 y +")</f>
        <v>VACIO</v>
      </c>
      <c r="AX1221" s="128">
        <v>109.3</v>
      </c>
      <c r="AY1221" s="442" t="str">
        <f ca="1">CHOOSE(MATCH(AX:AX,{0,1,15,30,45,60,80000000}),"VACIO","15 y -","15-29","30-44","45-59","60 y +","")</f>
        <v>60 y +</v>
      </c>
      <c r="AZ1221" s="128"/>
      <c r="BA1221" s="128"/>
      <c r="BB1221" s="441" t="str">
        <f ca="1" t="shared" si="118"/>
        <v>No Vigente</v>
      </c>
      <c r="BC1221" s="128"/>
      <c r="BD1221" s="483">
        <v>43908</v>
      </c>
      <c r="BE1221" s="483">
        <v>44044</v>
      </c>
      <c r="BF1221" s="519" t="str">
        <f ca="1" t="shared" si="120"/>
        <v>activo</v>
      </c>
    </row>
    <row r="1222" spans="1:58">
      <c r="A1222" s="434" t="s">
        <v>2999</v>
      </c>
      <c r="B1222" s="484" t="s">
        <v>3000</v>
      </c>
      <c r="C1222" s="484">
        <v>6521</v>
      </c>
      <c r="D1222" s="485">
        <v>24321</v>
      </c>
      <c r="E1222" s="468">
        <f ca="1" t="shared" si="119"/>
        <v>43990</v>
      </c>
      <c r="F1222" s="440">
        <f ca="1" t="shared" si="117"/>
        <v>19669</v>
      </c>
      <c r="G1222" s="489">
        <f ca="1" t="shared" si="121"/>
        <v>53</v>
      </c>
      <c r="H1222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22" s="496">
        <v>2</v>
      </c>
      <c r="J1222" s="485">
        <v>42223</v>
      </c>
      <c r="K1222" s="484" t="s">
        <v>59</v>
      </c>
      <c r="L1222" s="497" t="s">
        <v>70</v>
      </c>
      <c r="M1222" s="484" t="s">
        <v>2272</v>
      </c>
      <c r="N1222" s="484" t="s">
        <v>62</v>
      </c>
      <c r="O1222" s="484" t="s">
        <v>62</v>
      </c>
      <c r="P1222" s="501" t="s">
        <v>63</v>
      </c>
      <c r="Q1222" s="501" t="s">
        <v>63</v>
      </c>
      <c r="R1222" s="484">
        <v>95</v>
      </c>
      <c r="S1222" s="484">
        <v>89</v>
      </c>
      <c r="T1222" s="496" t="s">
        <v>64</v>
      </c>
      <c r="U1222" s="484">
        <v>130</v>
      </c>
      <c r="V1222" s="442" t="str">
        <f>CHOOSE(MATCH(U:U,{0,1,140,150,160,800000000}),"VACIO","140 y -","140-150","150-160","&gt;160","")</f>
        <v>140 y -</v>
      </c>
      <c r="W1222" s="484">
        <v>78</v>
      </c>
      <c r="X1222" s="442" t="str">
        <f>CHOOSE(MATCH(W:W,{0,1,90,120,800000000}),"VACIO","90 y -","90-120","&gt;120","")</f>
        <v>90 y -</v>
      </c>
      <c r="Y1222" s="484" t="s">
        <v>63</v>
      </c>
      <c r="Z1222" s="484" t="s">
        <v>63</v>
      </c>
      <c r="AA1222" s="484" t="s">
        <v>65</v>
      </c>
      <c r="AB1222" s="484" t="s">
        <v>63</v>
      </c>
      <c r="AC1222" s="484" t="s">
        <v>72</v>
      </c>
      <c r="AD1222" s="484" t="s">
        <v>73</v>
      </c>
      <c r="AE1222" s="508">
        <v>43473</v>
      </c>
      <c r="AF1222" s="509" t="s">
        <v>74</v>
      </c>
      <c r="AG1222" s="509"/>
      <c r="AH1222" s="507"/>
      <c r="AI1222" s="507"/>
      <c r="AJ1222" s="484">
        <v>108</v>
      </c>
      <c r="AK1222" s="485">
        <v>43481</v>
      </c>
      <c r="AL1222" s="484">
        <v>178</v>
      </c>
      <c r="AM1222" s="484">
        <v>85</v>
      </c>
      <c r="AN1222" s="442" t="str">
        <f>CHOOSE(MATCH(AM:AM,{0,1,100,800000000}),"VACIO","100 y -","100 y +","")</f>
        <v>100 y -</v>
      </c>
      <c r="AO1222" s="484">
        <v>51</v>
      </c>
      <c r="AP1222" s="484">
        <v>212</v>
      </c>
      <c r="AQ1222" s="484">
        <v>6.1</v>
      </c>
      <c r="AR1222" s="442" t="str">
        <f>CHOOSE(MATCH(AQ:AQ,{0,1,7,8,9,12,30}),"VACIO","7 y -","7-8","8-9","9-12","12 y +","")</f>
        <v>7 y -</v>
      </c>
      <c r="AS1222" s="484">
        <v>1</v>
      </c>
      <c r="AT1222" s="442" t="str">
        <f>CHOOSE(MATCH(AS:AS,{0,0.1,30,80000000}),"VACIO","30 y -","30 y +")</f>
        <v>30 y -</v>
      </c>
      <c r="AU1222" s="484">
        <v>0.7</v>
      </c>
      <c r="AV1222" s="484"/>
      <c r="AW1222" s="442" t="str">
        <f>CHOOSE(MATCH(AV:AV,{0,0.1,30,80000000}),"VACIO","30 y -","30 y +")</f>
        <v>VACIO</v>
      </c>
      <c r="AX1222" s="484">
        <v>99</v>
      </c>
      <c r="AY1222" s="442" t="str">
        <f ca="1">CHOOSE(MATCH(AX:AX,{0,1,15,30,45,60,80000000}),"VACIO","15 y -","15-29","30-44","45-59","60 y +","")</f>
        <v>60 y +</v>
      </c>
      <c r="AZ1222" s="484"/>
      <c r="BA1222" s="485">
        <v>42304</v>
      </c>
      <c r="BB1222" s="489" t="str">
        <f ca="1" t="shared" si="118"/>
        <v>No Vigente</v>
      </c>
      <c r="BC1222" s="484" t="s">
        <v>77</v>
      </c>
      <c r="BD1222" s="485">
        <v>43486</v>
      </c>
      <c r="BE1222" s="485">
        <v>43647</v>
      </c>
      <c r="BF1222" s="519" t="str">
        <f ca="1" t="shared" si="120"/>
        <v>activo</v>
      </c>
    </row>
    <row r="1223" spans="1:58">
      <c r="A1223" s="434" t="s">
        <v>3001</v>
      </c>
      <c r="B1223" s="128" t="s">
        <v>3002</v>
      </c>
      <c r="C1223" s="128">
        <v>1754</v>
      </c>
      <c r="D1223" s="483">
        <v>17705</v>
      </c>
      <c r="E1223" s="439">
        <f ca="1" t="shared" si="119"/>
        <v>43990</v>
      </c>
      <c r="F1223" s="440">
        <f ca="1" t="shared" si="117"/>
        <v>26285</v>
      </c>
      <c r="G1223" s="441">
        <f ca="1" t="shared" si="121"/>
        <v>71</v>
      </c>
      <c r="H122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23" s="443">
        <v>2</v>
      </c>
      <c r="J1223" s="483">
        <v>41593</v>
      </c>
      <c r="K1223" s="128" t="s">
        <v>59</v>
      </c>
      <c r="L1223" s="495" t="s">
        <v>60</v>
      </c>
      <c r="M1223" s="128"/>
      <c r="N1223" s="128"/>
      <c r="O1223" s="128"/>
      <c r="P1223" s="500" t="s">
        <v>63</v>
      </c>
      <c r="Q1223" s="500" t="s">
        <v>63</v>
      </c>
      <c r="R1223" s="128">
        <v>72</v>
      </c>
      <c r="S1223" s="128">
        <v>71</v>
      </c>
      <c r="T1223" s="443" t="s">
        <v>85</v>
      </c>
      <c r="U1223" s="128">
        <v>140</v>
      </c>
      <c r="V1223" s="442" t="str">
        <f>CHOOSE(MATCH(U:U,{0,1,140,150,160,800000000}),"VACIO","140 y -","140-150","150-160","&gt;160","")</f>
        <v>140-150</v>
      </c>
      <c r="W1223" s="128">
        <v>80</v>
      </c>
      <c r="X1223" s="442" t="str">
        <f>CHOOSE(MATCH(W:W,{0,1,90,120,800000000}),"VACIO","90 y -","90-120","&gt;120","")</f>
        <v>90 y -</v>
      </c>
      <c r="Y1223" s="128" t="s">
        <v>63</v>
      </c>
      <c r="Z1223" s="128" t="s">
        <v>65</v>
      </c>
      <c r="AA1223" s="128" t="s">
        <v>63</v>
      </c>
      <c r="AB1223" s="128" t="s">
        <v>65</v>
      </c>
      <c r="AC1223" s="128" t="s">
        <v>72</v>
      </c>
      <c r="AD1223" s="128" t="s">
        <v>74</v>
      </c>
      <c r="AE1223" s="513"/>
      <c r="AF1223" s="513"/>
      <c r="AG1223" s="513"/>
      <c r="AH1223" s="506" t="s">
        <v>2266</v>
      </c>
      <c r="AI1223" s="515">
        <v>43887</v>
      </c>
      <c r="AJ1223" s="128">
        <v>116</v>
      </c>
      <c r="AK1223" s="483">
        <v>43096</v>
      </c>
      <c r="AL1223" s="128">
        <v>272</v>
      </c>
      <c r="AM1223" s="128">
        <v>196</v>
      </c>
      <c r="AN1223" s="442" t="str">
        <f>CHOOSE(MATCH(AM:AM,{0,1,100,800000000}),"VACIO","100 y -","100 y +","")</f>
        <v>100 y +</v>
      </c>
      <c r="AO1223" s="128">
        <v>52</v>
      </c>
      <c r="AP1223" s="128">
        <v>118</v>
      </c>
      <c r="AQ1223" s="128">
        <v>5.6</v>
      </c>
      <c r="AR1223" s="442" t="str">
        <f>CHOOSE(MATCH(AQ:AQ,{0,1,7,8,9,12,30}),"VACIO","7 y -","7-8","8-9","9-12","12 y +","")</f>
        <v>7 y -</v>
      </c>
      <c r="AS1223" s="128">
        <v>5</v>
      </c>
      <c r="AT1223" s="442" t="str">
        <f>CHOOSE(MATCH(AS:AS,{0,0.1,30,80000000}),"VACIO","30 y -","30 y +")</f>
        <v>30 y -</v>
      </c>
      <c r="AU1223" s="128">
        <v>1</v>
      </c>
      <c r="AV1223" s="128"/>
      <c r="AW1223" s="442" t="str">
        <f>CHOOSE(MATCH(AV:AV,{0,0.1,30,80000000}),"VACIO","30 y -","30 y +")</f>
        <v>VACIO</v>
      </c>
      <c r="AX1223" s="128">
        <v>75.5</v>
      </c>
      <c r="AY1223" s="442" t="str">
        <f ca="1">CHOOSE(MATCH(AX:AX,{0,1,15,30,45,60,80000000}),"VACIO","15 y -","15-29","30-44","45-59","60 y +","")</f>
        <v>60 y +</v>
      </c>
      <c r="AZ1223" s="128"/>
      <c r="BA1223" s="128"/>
      <c r="BB1223" s="441" t="str">
        <f ca="1" t="shared" si="118"/>
        <v>No Vigente</v>
      </c>
      <c r="BC1223" s="128"/>
      <c r="BD1223" s="483">
        <v>43683</v>
      </c>
      <c r="BE1223" s="483">
        <v>43891</v>
      </c>
      <c r="BF1223" s="519" t="str">
        <f ca="1" t="shared" si="120"/>
        <v>activo</v>
      </c>
    </row>
    <row r="1224" spans="1:58">
      <c r="A1224" s="434" t="s">
        <v>3003</v>
      </c>
      <c r="B1224" s="128" t="s">
        <v>3004</v>
      </c>
      <c r="C1224" s="128">
        <v>4646</v>
      </c>
      <c r="D1224" s="483">
        <v>15886</v>
      </c>
      <c r="E1224" s="468">
        <f ca="1" t="shared" si="119"/>
        <v>43990</v>
      </c>
      <c r="F1224" s="440">
        <f ca="1" t="shared" si="117"/>
        <v>28104</v>
      </c>
      <c r="G1224" s="491">
        <f ca="1" t="shared" si="121"/>
        <v>76</v>
      </c>
      <c r="H1224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24" s="498">
        <v>2</v>
      </c>
      <c r="J1224" s="483">
        <v>39694</v>
      </c>
      <c r="K1224" s="128" t="s">
        <v>59</v>
      </c>
      <c r="L1224" s="495" t="s">
        <v>60</v>
      </c>
      <c r="M1224" s="128"/>
      <c r="N1224" s="128" t="s">
        <v>62</v>
      </c>
      <c r="O1224" s="128" t="s">
        <v>62</v>
      </c>
      <c r="P1224" s="500" t="s">
        <v>63</v>
      </c>
      <c r="Q1224" s="500" t="s">
        <v>63</v>
      </c>
      <c r="R1224" s="128">
        <v>86.5</v>
      </c>
      <c r="S1224" s="128">
        <v>86.5</v>
      </c>
      <c r="T1224" s="498" t="s">
        <v>64</v>
      </c>
      <c r="U1224" s="128">
        <v>134</v>
      </c>
      <c r="V1224" s="442" t="str">
        <f>CHOOSE(MATCH(U:U,{0,1,140,150,160,800000000}),"VACIO","140 y -","140-150","150-160","&gt;160","")</f>
        <v>140 y -</v>
      </c>
      <c r="W1224" s="128">
        <v>80</v>
      </c>
      <c r="X1224" s="442" t="str">
        <f>CHOOSE(MATCH(W:W,{0,1,90,120,800000000}),"VACIO","90 y -","90-120","&gt;120","")</f>
        <v>90 y -</v>
      </c>
      <c r="Y1224" s="128" t="s">
        <v>63</v>
      </c>
      <c r="Z1224" s="128" t="s">
        <v>63</v>
      </c>
      <c r="AA1224" s="128" t="s">
        <v>65</v>
      </c>
      <c r="AB1224" s="128" t="s">
        <v>63</v>
      </c>
      <c r="AC1224" s="128" t="s">
        <v>66</v>
      </c>
      <c r="AD1224" s="128" t="s">
        <v>73</v>
      </c>
      <c r="AE1224" s="512"/>
      <c r="AF1224" s="512"/>
      <c r="AG1224" s="512"/>
      <c r="AH1224" s="511" t="s">
        <v>2715</v>
      </c>
      <c r="AI1224" s="516">
        <v>43830</v>
      </c>
      <c r="AJ1224" s="128">
        <v>105</v>
      </c>
      <c r="AK1224" s="483">
        <v>43861</v>
      </c>
      <c r="AL1224" s="128">
        <v>200</v>
      </c>
      <c r="AM1224" s="128">
        <v>99</v>
      </c>
      <c r="AN1224" s="442" t="str">
        <f>CHOOSE(MATCH(AM:AM,{0,1,100,800000000}),"VACIO","100 y -","100 y +","")</f>
        <v>100 y -</v>
      </c>
      <c r="AO1224" s="128">
        <v>57</v>
      </c>
      <c r="AP1224" s="128">
        <v>212</v>
      </c>
      <c r="AQ1224" s="128"/>
      <c r="AR1224" s="442" t="str">
        <f>CHOOSE(MATCH(AQ:AQ,{0,1,7,8,9,12,30}),"VACIO","7 y -","7-8","8-9","9-12","12 y +","")</f>
        <v>VACIO</v>
      </c>
      <c r="AS1224" s="128">
        <v>38</v>
      </c>
      <c r="AT1224" s="442" t="str">
        <f>CHOOSE(MATCH(AS:AS,{0,0.1,30,80000000}),"VACIO","30 y -","30 y +")</f>
        <v>30 y +</v>
      </c>
      <c r="AU1224" s="128">
        <v>0.76</v>
      </c>
      <c r="AV1224" s="128"/>
      <c r="AW1224" s="442" t="str">
        <f>CHOOSE(MATCH(AV:AV,{0,0.1,30,80000000}),"VACIO","30 y -","30 y +")</f>
        <v>VACIO</v>
      </c>
      <c r="AX1224" s="128">
        <v>76</v>
      </c>
      <c r="AY1224" s="442" t="str">
        <f ca="1">CHOOSE(MATCH(AX:AX,{0,1,15,30,45,60,80000000}),"VACIO","15 y -","15-29","30-44","45-59","60 y +","")</f>
        <v>60 y +</v>
      </c>
      <c r="AZ1224" s="128" t="s">
        <v>76</v>
      </c>
      <c r="BA1224" s="128"/>
      <c r="BB1224" s="491" t="str">
        <f ca="1" t="shared" si="118"/>
        <v>No Vigente</v>
      </c>
      <c r="BC1224" s="128"/>
      <c r="BD1224" s="483">
        <v>43861</v>
      </c>
      <c r="BE1224" s="483">
        <v>44013</v>
      </c>
      <c r="BF1224" s="519" t="str">
        <f ca="1" t="shared" si="120"/>
        <v>activo</v>
      </c>
    </row>
    <row r="1225" spans="1:58">
      <c r="A1225" s="434" t="s">
        <v>3005</v>
      </c>
      <c r="B1225" s="128" t="s">
        <v>3006</v>
      </c>
      <c r="C1225" s="128">
        <v>6290</v>
      </c>
      <c r="D1225" s="483">
        <v>15693</v>
      </c>
      <c r="E1225" s="439">
        <f ca="1" t="shared" si="119"/>
        <v>43990</v>
      </c>
      <c r="F1225" s="440">
        <f ca="1" t="shared" si="117"/>
        <v>28297</v>
      </c>
      <c r="G1225" s="441">
        <f ca="1" t="shared" si="121"/>
        <v>77</v>
      </c>
      <c r="H1225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25" s="443">
        <v>2</v>
      </c>
      <c r="J1225" s="483">
        <v>41542</v>
      </c>
      <c r="K1225" s="128" t="s">
        <v>59</v>
      </c>
      <c r="L1225" s="495" t="s">
        <v>60</v>
      </c>
      <c r="M1225" s="128"/>
      <c r="N1225" s="128"/>
      <c r="O1225" s="128"/>
      <c r="P1225" s="500" t="s">
        <v>63</v>
      </c>
      <c r="Q1225" s="500" t="s">
        <v>63</v>
      </c>
      <c r="R1225" s="128">
        <v>75</v>
      </c>
      <c r="S1225" s="128">
        <v>74</v>
      </c>
      <c r="T1225" s="443" t="s">
        <v>64</v>
      </c>
      <c r="U1225" s="128">
        <v>152</v>
      </c>
      <c r="V1225" s="442" t="str">
        <f>CHOOSE(MATCH(U:U,{0,1,140,150,160,800000000}),"VACIO","140 y -","140-150","150-160","&gt;160","")</f>
        <v>150-160</v>
      </c>
      <c r="W1225" s="128">
        <v>70</v>
      </c>
      <c r="X1225" s="442" t="str">
        <f>CHOOSE(MATCH(W:W,{0,1,90,120,800000000}),"VACIO","90 y -","90-120","&gt;120","")</f>
        <v>90 y -</v>
      </c>
      <c r="Y1225" s="128" t="s">
        <v>63</v>
      </c>
      <c r="Z1225" s="128" t="s">
        <v>65</v>
      </c>
      <c r="AA1225" s="128" t="s">
        <v>63</v>
      </c>
      <c r="AB1225" s="128" t="s">
        <v>65</v>
      </c>
      <c r="AC1225" s="128" t="s">
        <v>72</v>
      </c>
      <c r="AD1225" s="128" t="s">
        <v>73</v>
      </c>
      <c r="AE1225" s="513"/>
      <c r="AF1225" s="513"/>
      <c r="AG1225" s="513"/>
      <c r="AH1225" s="506" t="s">
        <v>2457</v>
      </c>
      <c r="AI1225" s="515">
        <v>43809</v>
      </c>
      <c r="AJ1225" s="128">
        <v>83</v>
      </c>
      <c r="AK1225" s="483">
        <v>43701</v>
      </c>
      <c r="AL1225" s="128">
        <v>181</v>
      </c>
      <c r="AM1225" s="128">
        <v>97</v>
      </c>
      <c r="AN1225" s="442" t="str">
        <f>CHOOSE(MATCH(AM:AM,{0,1,100,800000000}),"VACIO","100 y -","100 y +","")</f>
        <v>100 y -</v>
      </c>
      <c r="AO1225" s="128">
        <v>34</v>
      </c>
      <c r="AP1225" s="128">
        <v>251</v>
      </c>
      <c r="AQ1225" s="128"/>
      <c r="AR1225" s="442" t="str">
        <f>CHOOSE(MATCH(AQ:AQ,{0,1,7,8,9,12,30}),"VACIO","7 y -","7-8","8-9","9-12","12 y +","")</f>
        <v>VACIO</v>
      </c>
      <c r="AS1225" s="128">
        <v>31</v>
      </c>
      <c r="AT1225" s="442" t="str">
        <f>CHOOSE(MATCH(AS:AS,{0,0.1,30,80000000}),"VACIO","30 y -","30 y +")</f>
        <v>30 y +</v>
      </c>
      <c r="AU1225" s="128">
        <v>7</v>
      </c>
      <c r="AV1225" s="128"/>
      <c r="AW1225" s="442" t="str">
        <f>CHOOSE(MATCH(AV:AV,{0,0.1,30,80000000}),"VACIO","30 y -","30 y +")</f>
        <v>VACIO</v>
      </c>
      <c r="AX1225" s="128">
        <v>84</v>
      </c>
      <c r="AY1225" s="442" t="str">
        <f ca="1">CHOOSE(MATCH(AX:AX,{0;1;15;30;45;60;80000000}),"VACIO","15 y -","15-29","30-44","45-59","60 y +","")</f>
        <v>60 y +</v>
      </c>
      <c r="AZ1225" s="128"/>
      <c r="BA1225" s="128"/>
      <c r="BB1225" s="441" t="str">
        <f ca="1" t="shared" si="118"/>
        <v>No Vigente</v>
      </c>
      <c r="BC1225" s="128"/>
      <c r="BD1225" s="483">
        <v>43908</v>
      </c>
      <c r="BE1225" s="483">
        <v>43983</v>
      </c>
      <c r="BF1225" s="519" t="str">
        <f ca="1" t="shared" si="120"/>
        <v>activo</v>
      </c>
    </row>
    <row r="1226" spans="1:58">
      <c r="A1226" s="434" t="s">
        <v>3007</v>
      </c>
      <c r="B1226" s="434" t="s">
        <v>3008</v>
      </c>
      <c r="C1226" s="434">
        <v>1640</v>
      </c>
      <c r="D1226" s="482">
        <v>26485</v>
      </c>
      <c r="E1226" s="468">
        <f ca="1" t="shared" si="119"/>
        <v>43990</v>
      </c>
      <c r="F1226" s="440">
        <f ca="1" t="shared" si="117"/>
        <v>17505</v>
      </c>
      <c r="G1226" s="487">
        <f ca="1" t="shared" si="121"/>
        <v>47</v>
      </c>
      <c r="H1226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26" s="493">
        <v>2</v>
      </c>
      <c r="J1226" s="482">
        <v>40982</v>
      </c>
      <c r="K1226" s="434" t="s">
        <v>59</v>
      </c>
      <c r="L1226" s="494" t="s">
        <v>102</v>
      </c>
      <c r="M1226" s="434" t="s">
        <v>1853</v>
      </c>
      <c r="N1226" s="434"/>
      <c r="O1226" s="434"/>
      <c r="P1226" s="499" t="s">
        <v>63</v>
      </c>
      <c r="Q1226" s="499" t="s">
        <v>63</v>
      </c>
      <c r="R1226" s="434">
        <v>74</v>
      </c>
      <c r="S1226" s="434">
        <v>74.5</v>
      </c>
      <c r="T1226" s="493" t="s">
        <v>85</v>
      </c>
      <c r="U1226" s="434">
        <v>130</v>
      </c>
      <c r="V1226" s="442" t="str">
        <f>CHOOSE(MATCH(U:U,{0,1,140,150,160,800000000}),"VACIO","140 y -","140-150","150-160","&gt;160","")</f>
        <v>140 y -</v>
      </c>
      <c r="W1226" s="434">
        <v>80</v>
      </c>
      <c r="X1226" s="442" t="str">
        <f>CHOOSE(MATCH(W:W,{0,1,90,120,800000000}),"VACIO","90 y -","90-120","&gt;120","")</f>
        <v>90 y -</v>
      </c>
      <c r="Y1226" s="434" t="s">
        <v>65</v>
      </c>
      <c r="Z1226" s="434" t="s">
        <v>65</v>
      </c>
      <c r="AA1226" s="434" t="s">
        <v>65</v>
      </c>
      <c r="AB1226" s="434" t="s">
        <v>63</v>
      </c>
      <c r="AC1226" s="434" t="s">
        <v>66</v>
      </c>
      <c r="AD1226" s="434" t="s">
        <v>73</v>
      </c>
      <c r="AE1226" s="503">
        <v>42466</v>
      </c>
      <c r="AF1226" s="504" t="s">
        <v>333</v>
      </c>
      <c r="AG1226" s="504"/>
      <c r="AH1226" s="514"/>
      <c r="AI1226" s="514"/>
      <c r="AJ1226" s="434">
        <v>242</v>
      </c>
      <c r="AK1226" s="482">
        <v>42453</v>
      </c>
      <c r="AL1226" s="434">
        <v>417</v>
      </c>
      <c r="AM1226" s="434"/>
      <c r="AN1226" s="442" t="str">
        <f>CHOOSE(MATCH(AM:AM,{0,1,100,800000000}),"VACIO","100 y -","100 y +","")</f>
        <v>VACIO</v>
      </c>
      <c r="AO1226" s="434">
        <v>26</v>
      </c>
      <c r="AP1226" s="434">
        <v>1712</v>
      </c>
      <c r="AQ1226" s="434">
        <v>12.5</v>
      </c>
      <c r="AR1226" s="442" t="str">
        <f>CHOOSE(MATCH(AQ:AQ,{0,1,7,8,9,12,30}),"VACIO","7 y -","7-8","8-9","9-12","12 y +","")</f>
        <v>12 y +</v>
      </c>
      <c r="AS1226" s="434">
        <v>81</v>
      </c>
      <c r="AT1226" s="442" t="str">
        <f>CHOOSE(MATCH(AS:AS,{0,0.1,30,80000000}),"VACIO","30 y -","30 y +")</f>
        <v>30 y +</v>
      </c>
      <c r="AU1226" s="434">
        <v>0.6</v>
      </c>
      <c r="AV1226" s="434"/>
      <c r="AW1226" s="442" t="str">
        <f>CHOOSE(MATCH(AV:AV,{0,0.1,30,80000000}),"VACIO","30 y -","30 y +")</f>
        <v>VACIO</v>
      </c>
      <c r="AX1226" s="434">
        <v>111</v>
      </c>
      <c r="AY1226" s="442" t="str">
        <f ca="1">CHOOSE(MATCH(AX:AX,{0,1,15,30,45,60,80000000}),"VACIO","15 y -","15-29","30-44","45-59","60 y +","")</f>
        <v>60 y +</v>
      </c>
      <c r="AZ1226" s="434" t="s">
        <v>76</v>
      </c>
      <c r="BA1226" s="482">
        <v>42485</v>
      </c>
      <c r="BB1226" s="487" t="str">
        <f ca="1" t="shared" si="118"/>
        <v>No Vigente</v>
      </c>
      <c r="BC1226" s="434" t="s">
        <v>77</v>
      </c>
      <c r="BD1226" s="482">
        <v>42473</v>
      </c>
      <c r="BE1226" s="482">
        <v>42522</v>
      </c>
      <c r="BF1226" s="519" t="str">
        <f ca="1" t="shared" si="120"/>
        <v>pasivo</v>
      </c>
    </row>
    <row r="1227" spans="1:58">
      <c r="A1227" s="434" t="s">
        <v>3009</v>
      </c>
      <c r="B1227" s="128" t="s">
        <v>3010</v>
      </c>
      <c r="C1227" s="128">
        <v>5317</v>
      </c>
      <c r="D1227" s="483">
        <v>21128</v>
      </c>
      <c r="E1227" s="439">
        <f ca="1" t="shared" si="119"/>
        <v>43990</v>
      </c>
      <c r="F1227" s="440">
        <f ca="1" t="shared" si="117"/>
        <v>22862</v>
      </c>
      <c r="G1227" s="441">
        <f ca="1" t="shared" si="121"/>
        <v>62</v>
      </c>
      <c r="H122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27" s="443">
        <v>2</v>
      </c>
      <c r="J1227" s="483">
        <v>40480</v>
      </c>
      <c r="K1227" s="128" t="s">
        <v>59</v>
      </c>
      <c r="L1227" s="495" t="s">
        <v>102</v>
      </c>
      <c r="M1227" s="128" t="s">
        <v>2825</v>
      </c>
      <c r="N1227" s="128" t="s">
        <v>62</v>
      </c>
      <c r="O1227" s="128" t="s">
        <v>62</v>
      </c>
      <c r="P1227" s="500" t="s">
        <v>63</v>
      </c>
      <c r="Q1227" s="500" t="s">
        <v>63</v>
      </c>
      <c r="R1227" s="128">
        <v>75</v>
      </c>
      <c r="S1227" s="128">
        <v>69</v>
      </c>
      <c r="T1227" s="443" t="s">
        <v>85</v>
      </c>
      <c r="U1227" s="128">
        <v>120</v>
      </c>
      <c r="V1227" s="442" t="str">
        <f>CHOOSE(MATCH(U:U,{0,1,140,150,160,800000000}),"VACIO","140 y -","140-150","150-160","&gt;160","")</f>
        <v>140 y -</v>
      </c>
      <c r="W1227" s="128">
        <v>70</v>
      </c>
      <c r="X1227" s="442" t="str">
        <f>CHOOSE(MATCH(W:W,{0,1,90,120,800000000}),"VACIO","90 y -","90-120","&gt;120","")</f>
        <v>90 y -</v>
      </c>
      <c r="Y1227" s="128" t="s">
        <v>63</v>
      </c>
      <c r="Z1227" s="128" t="s">
        <v>65</v>
      </c>
      <c r="AA1227" s="128" t="s">
        <v>65</v>
      </c>
      <c r="AB1227" s="128" t="s">
        <v>63</v>
      </c>
      <c r="AC1227" s="128" t="s">
        <v>72</v>
      </c>
      <c r="AD1227" s="128" t="s">
        <v>73</v>
      </c>
      <c r="AE1227" s="505">
        <v>43854</v>
      </c>
      <c r="AF1227" s="506" t="s">
        <v>74</v>
      </c>
      <c r="AG1227" s="506"/>
      <c r="AH1227" s="513"/>
      <c r="AI1227" s="513"/>
      <c r="AJ1227" s="128">
        <v>164</v>
      </c>
      <c r="AK1227" s="483">
        <v>43298</v>
      </c>
      <c r="AL1227" s="128">
        <v>149</v>
      </c>
      <c r="AM1227" s="128">
        <v>86</v>
      </c>
      <c r="AN1227" s="442" t="str">
        <f>CHOOSE(MATCH(AM:AM,{0,1,100,800000000}),"VACIO","100 y -","100 y +","")</f>
        <v>100 y -</v>
      </c>
      <c r="AO1227" s="128">
        <v>39</v>
      </c>
      <c r="AP1227" s="128">
        <v>118</v>
      </c>
      <c r="AQ1227" s="128">
        <v>7.5</v>
      </c>
      <c r="AR1227" s="442" t="str">
        <f>CHOOSE(MATCH(AQ:AQ,{0,1,7,8,9,12,30}),"VACIO","7 y -","7-8","8-9","9-12","12 y +","")</f>
        <v>7-8</v>
      </c>
      <c r="AS1227" s="128">
        <v>43</v>
      </c>
      <c r="AT1227" s="442" t="str">
        <f>CHOOSE(MATCH(AS:AS,{0,0.1,30,80000000}),"VACIO","30 y -","30 y +")</f>
        <v>30 y +</v>
      </c>
      <c r="AU1227" s="128">
        <v>0.7</v>
      </c>
      <c r="AV1227" s="128"/>
      <c r="AW1227" s="442" t="str">
        <f>CHOOSE(MATCH(AV:AV,{0,0.1,30,80000000}),"VACIO","30 y -","30 y +")</f>
        <v>VACIO</v>
      </c>
      <c r="AX1227" s="128">
        <v>94.17</v>
      </c>
      <c r="AY1227" s="442" t="str">
        <f ca="1">CHOOSE(MATCH(AX:AX,{0,1,15,30,45,60,80000000}),"VACIO","15 y -","15-29","30-44","45-59","60 y +","")</f>
        <v>60 y +</v>
      </c>
      <c r="AZ1227" s="128" t="s">
        <v>76</v>
      </c>
      <c r="BA1227" s="128"/>
      <c r="BB1227" s="441" t="str">
        <f ca="1" t="shared" si="118"/>
        <v>No Vigente</v>
      </c>
      <c r="BC1227" s="128"/>
      <c r="BD1227" s="483">
        <v>43500</v>
      </c>
      <c r="BE1227" s="483">
        <v>44013</v>
      </c>
      <c r="BF1227" s="519" t="str">
        <f ca="1" t="shared" si="120"/>
        <v>activo</v>
      </c>
    </row>
    <row r="1228" spans="1:58">
      <c r="A1228" s="434" t="s">
        <v>3011</v>
      </c>
      <c r="B1228" s="128" t="s">
        <v>3012</v>
      </c>
      <c r="C1228" s="128">
        <v>4414</v>
      </c>
      <c r="D1228" s="483">
        <v>21858</v>
      </c>
      <c r="E1228" s="439">
        <f ca="1" t="shared" si="119"/>
        <v>43990</v>
      </c>
      <c r="F1228" s="440">
        <f ca="1" t="shared" si="117"/>
        <v>22132</v>
      </c>
      <c r="G1228" s="441">
        <f ca="1" t="shared" si="121"/>
        <v>60</v>
      </c>
      <c r="H122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28" s="443">
        <v>2</v>
      </c>
      <c r="J1228" s="483">
        <v>39021</v>
      </c>
      <c r="K1228" s="128" t="s">
        <v>59</v>
      </c>
      <c r="L1228" s="495" t="s">
        <v>1876</v>
      </c>
      <c r="M1228" s="128" t="s">
        <v>1853</v>
      </c>
      <c r="N1228" s="128" t="s">
        <v>62</v>
      </c>
      <c r="O1228" s="128" t="s">
        <v>62</v>
      </c>
      <c r="P1228" s="500" t="s">
        <v>63</v>
      </c>
      <c r="Q1228" s="500" t="s">
        <v>63</v>
      </c>
      <c r="R1228" s="128">
        <v>78.5</v>
      </c>
      <c r="S1228" s="128">
        <v>83.5</v>
      </c>
      <c r="T1228" s="443" t="s">
        <v>64</v>
      </c>
      <c r="U1228" s="128">
        <v>140</v>
      </c>
      <c r="V1228" s="442" t="str">
        <f>CHOOSE(MATCH(U:U,{0,1,140,150,160,800000000}),"VACIO","140 y -","140-150","150-160","&gt;160","")</f>
        <v>140-150</v>
      </c>
      <c r="W1228" s="128">
        <v>80</v>
      </c>
      <c r="X1228" s="442" t="str">
        <f>CHOOSE(MATCH(W:W,{0,1,90,120,800000000}),"VACIO","90 y -","90-120","&gt;120","")</f>
        <v>90 y -</v>
      </c>
      <c r="Y1228" s="128" t="s">
        <v>63</v>
      </c>
      <c r="Z1228" s="128" t="s">
        <v>65</v>
      </c>
      <c r="AA1228" s="128" t="s">
        <v>63</v>
      </c>
      <c r="AB1228" s="128" t="s">
        <v>65</v>
      </c>
      <c r="AC1228" s="128" t="s">
        <v>72</v>
      </c>
      <c r="AD1228" s="128" t="s">
        <v>67</v>
      </c>
      <c r="AE1228" s="513"/>
      <c r="AF1228" s="513"/>
      <c r="AG1228" s="513"/>
      <c r="AH1228" s="513"/>
      <c r="AI1228" s="513"/>
      <c r="AJ1228" s="128">
        <v>114</v>
      </c>
      <c r="AK1228" s="483">
        <v>43895</v>
      </c>
      <c r="AL1228" s="128">
        <v>115</v>
      </c>
      <c r="AM1228" s="128">
        <v>51</v>
      </c>
      <c r="AN1228" s="442" t="str">
        <f>CHOOSE(MATCH(AM:AM,{0,1,100,800000000}),"VACIO","100 y -","100 y +","")</f>
        <v>100 y -</v>
      </c>
      <c r="AO1228" s="128">
        <v>41</v>
      </c>
      <c r="AP1228" s="128">
        <v>43</v>
      </c>
      <c r="AQ1228" s="128"/>
      <c r="AR1228" s="442" t="str">
        <f>CHOOSE(MATCH(AQ:AQ,{0,1,7,8,9,12,30}),"VACIO","7 y -","7-8","8-9","9-12","12 y +","")</f>
        <v>VACIO</v>
      </c>
      <c r="AS1228" s="128">
        <v>16</v>
      </c>
      <c r="AT1228" s="442" t="str">
        <f>CHOOSE(MATCH(AS:AS,{0,0.1,30,80000000}),"VACIO","30 y -","30 y +")</f>
        <v>30 y -</v>
      </c>
      <c r="AU1228" s="128">
        <v>0.7</v>
      </c>
      <c r="AV1228" s="128">
        <v>8.1</v>
      </c>
      <c r="AW1228" s="442" t="str">
        <f>CHOOSE(MATCH(AV:AV,{0,0.1,30,80000000}),"VACIO","30 y -","30 y +")</f>
        <v>30 y -</v>
      </c>
      <c r="AX1228" s="128">
        <v>94</v>
      </c>
      <c r="AY1228" s="442" t="str">
        <f ca="1">CHOOSE(MATCH(AX:AX,{0,1,15,30,45,60,80000000}),"VACIO","15 y -","15-29","30-44","45-59","60 y +","")</f>
        <v>60 y +</v>
      </c>
      <c r="AZ1228" s="128" t="s">
        <v>155</v>
      </c>
      <c r="BA1228" s="128"/>
      <c r="BB1228" s="441" t="str">
        <f ca="1" t="shared" si="118"/>
        <v>No Vigente</v>
      </c>
      <c r="BC1228" s="128"/>
      <c r="BD1228" s="483">
        <v>43895</v>
      </c>
      <c r="BE1228" s="483">
        <v>44013</v>
      </c>
      <c r="BF1228" s="519" t="str">
        <f ca="1" t="shared" si="120"/>
        <v>activo</v>
      </c>
    </row>
    <row r="1229" spans="1:58">
      <c r="A1229" s="434" t="s">
        <v>3013</v>
      </c>
      <c r="B1229" s="128" t="s">
        <v>3014</v>
      </c>
      <c r="C1229" s="128">
        <v>6363</v>
      </c>
      <c r="D1229" s="483">
        <v>17512</v>
      </c>
      <c r="E1229" s="439">
        <f ca="1" t="shared" si="119"/>
        <v>43990</v>
      </c>
      <c r="F1229" s="440">
        <f ca="1" t="shared" si="117"/>
        <v>26478</v>
      </c>
      <c r="G1229" s="441">
        <f ca="1" t="shared" si="121"/>
        <v>72</v>
      </c>
      <c r="H122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29" s="443">
        <v>2</v>
      </c>
      <c r="J1229" s="483">
        <v>39885</v>
      </c>
      <c r="K1229" s="128" t="s">
        <v>59</v>
      </c>
      <c r="L1229" s="495" t="s">
        <v>70</v>
      </c>
      <c r="M1229" s="128"/>
      <c r="N1229" s="128" t="s">
        <v>62</v>
      </c>
      <c r="O1229" s="128" t="s">
        <v>62</v>
      </c>
      <c r="P1229" s="500" t="s">
        <v>65</v>
      </c>
      <c r="Q1229" s="500" t="s">
        <v>63</v>
      </c>
      <c r="R1229" s="128">
        <v>84.5</v>
      </c>
      <c r="S1229" s="128">
        <v>77</v>
      </c>
      <c r="T1229" s="443" t="s">
        <v>85</v>
      </c>
      <c r="U1229" s="128">
        <v>140</v>
      </c>
      <c r="V1229" s="442" t="str">
        <f>CHOOSE(MATCH(U:U,{0,1,140,150,160,800000000}),"VACIO","140 y -","140-150","150-160","&gt;160","")</f>
        <v>140-150</v>
      </c>
      <c r="W1229" s="128">
        <v>88</v>
      </c>
      <c r="X1229" s="442" t="str">
        <f>CHOOSE(MATCH(W:W,{0,1,90,120,800000000}),"VACIO","90 y -","90-120","&gt;120","")</f>
        <v>90 y -</v>
      </c>
      <c r="Y1229" s="128" t="s">
        <v>65</v>
      </c>
      <c r="Z1229" s="128" t="s">
        <v>63</v>
      </c>
      <c r="AA1229" s="128" t="s">
        <v>65</v>
      </c>
      <c r="AB1229" s="128" t="s">
        <v>63</v>
      </c>
      <c r="AC1229" s="128" t="s">
        <v>66</v>
      </c>
      <c r="AD1229" s="128" t="s">
        <v>73</v>
      </c>
      <c r="AE1229" s="505">
        <v>43811</v>
      </c>
      <c r="AF1229" s="506" t="s">
        <v>74</v>
      </c>
      <c r="AG1229" s="506"/>
      <c r="AH1229" s="506" t="s">
        <v>2266</v>
      </c>
      <c r="AI1229" s="505">
        <v>42063</v>
      </c>
      <c r="AJ1229" s="128">
        <v>199</v>
      </c>
      <c r="AK1229" s="483">
        <v>43874</v>
      </c>
      <c r="AL1229" s="128">
        <v>135</v>
      </c>
      <c r="AM1229" s="128">
        <v>74</v>
      </c>
      <c r="AN1229" s="442" t="str">
        <f>CHOOSE(MATCH(AM:AM,{0,1,100,800000000}),"VACIO","100 y -","100 y +","")</f>
        <v>100 y -</v>
      </c>
      <c r="AO1229" s="128">
        <v>42</v>
      </c>
      <c r="AP1229" s="128">
        <v>88</v>
      </c>
      <c r="AQ1229" s="128">
        <v>10.7</v>
      </c>
      <c r="AR1229" s="442" t="str">
        <f>CHOOSE(MATCH(AQ:AQ,{0,1,7,8,9,12,30}),"VACIO","7 y -","7-8","8-9","9-12","12 y +","")</f>
        <v>9-12</v>
      </c>
      <c r="AS1229" s="128">
        <v>5</v>
      </c>
      <c r="AT1229" s="442" t="str">
        <f>CHOOSE(MATCH(AS:AS,{0,0.1,30,80000000}),"VACIO","30 y -","30 y +")</f>
        <v>30 y -</v>
      </c>
      <c r="AU1229" s="128">
        <v>0.7</v>
      </c>
      <c r="AV1229" s="128">
        <v>14.3</v>
      </c>
      <c r="AW1229" s="442" t="str">
        <f>CHOOSE(MATCH(AV:AV,{0,0.1,30,80000000}),"VACIO","30 y -","30 y +")</f>
        <v>30 y -</v>
      </c>
      <c r="AX1229" s="128">
        <v>87.7</v>
      </c>
      <c r="AY1229" s="442" t="str">
        <f ca="1">CHOOSE(MATCH(AX:AX,{0,1,15,30,45,60,80000000}),"VACIO","15 y -","15-29","30-44","45-59","60 y +","")</f>
        <v>60 y +</v>
      </c>
      <c r="AZ1229" s="128"/>
      <c r="BA1229" s="483">
        <v>43031</v>
      </c>
      <c r="BB1229" s="441" t="str">
        <f ca="1" t="shared" si="118"/>
        <v>No Vigente</v>
      </c>
      <c r="BC1229" s="128" t="s">
        <v>77</v>
      </c>
      <c r="BD1229" s="483">
        <v>43885</v>
      </c>
      <c r="BE1229" s="483">
        <v>43952</v>
      </c>
      <c r="BF1229" s="519" t="str">
        <f ca="1" t="shared" si="120"/>
        <v>activo</v>
      </c>
    </row>
    <row r="1230" spans="1:58">
      <c r="A1230" s="434" t="s">
        <v>3015</v>
      </c>
      <c r="B1230" s="128" t="s">
        <v>3016</v>
      </c>
      <c r="C1230" s="128">
        <v>1486</v>
      </c>
      <c r="D1230" s="483">
        <v>17951</v>
      </c>
      <c r="E1230" s="439">
        <f ca="1" t="shared" si="119"/>
        <v>43990</v>
      </c>
      <c r="F1230" s="440">
        <f ca="1" t="shared" si="117"/>
        <v>26039</v>
      </c>
      <c r="G1230" s="441">
        <f ca="1" t="shared" si="121"/>
        <v>71</v>
      </c>
      <c r="H123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30" s="443">
        <v>2</v>
      </c>
      <c r="J1230" s="483">
        <v>41577</v>
      </c>
      <c r="K1230" s="128" t="s">
        <v>59</v>
      </c>
      <c r="L1230" s="495" t="s">
        <v>102</v>
      </c>
      <c r="M1230" s="128" t="s">
        <v>3017</v>
      </c>
      <c r="N1230" s="128" t="s">
        <v>62</v>
      </c>
      <c r="O1230" s="128" t="s">
        <v>62</v>
      </c>
      <c r="P1230" s="500" t="s">
        <v>63</v>
      </c>
      <c r="Q1230" s="500" t="s">
        <v>63</v>
      </c>
      <c r="R1230" s="128">
        <v>72</v>
      </c>
      <c r="S1230" s="128">
        <v>80</v>
      </c>
      <c r="T1230" s="443" t="s">
        <v>85</v>
      </c>
      <c r="U1230" s="128">
        <v>136</v>
      </c>
      <c r="V1230" s="442" t="str">
        <f>CHOOSE(MATCH(U:U,{0,1,140,150,160,800000000}),"VACIO","140 y -","140-150","150-160","&gt;160","")</f>
        <v>140 y -</v>
      </c>
      <c r="W1230" s="128">
        <v>84</v>
      </c>
      <c r="X1230" s="442" t="str">
        <f>CHOOSE(MATCH(W:W,{0,1,90,120,800000000}),"VACIO","90 y -","90-120","&gt;120","")</f>
        <v>90 y -</v>
      </c>
      <c r="Y1230" s="128" t="s">
        <v>63</v>
      </c>
      <c r="Z1230" s="128" t="s">
        <v>65</v>
      </c>
      <c r="AA1230" s="128" t="s">
        <v>65</v>
      </c>
      <c r="AB1230" s="128" t="s">
        <v>63</v>
      </c>
      <c r="AC1230" s="128" t="s">
        <v>66</v>
      </c>
      <c r="AD1230" s="128" t="s">
        <v>73</v>
      </c>
      <c r="AE1230" s="505">
        <v>43584</v>
      </c>
      <c r="AF1230" s="506" t="s">
        <v>74</v>
      </c>
      <c r="AG1230" s="506"/>
      <c r="AH1230" s="515" t="s">
        <v>2266</v>
      </c>
      <c r="AI1230" s="505">
        <v>43594</v>
      </c>
      <c r="AJ1230" s="128">
        <v>148</v>
      </c>
      <c r="AK1230" s="483">
        <v>43724</v>
      </c>
      <c r="AL1230" s="128">
        <v>167</v>
      </c>
      <c r="AM1230" s="128">
        <v>115</v>
      </c>
      <c r="AN1230" s="442" t="str">
        <f>CHOOSE(MATCH(AM:AM,{0,1,100,800000000}),"VACIO","100 y -","100 y +","")</f>
        <v>100 y +</v>
      </c>
      <c r="AO1230" s="128">
        <v>38</v>
      </c>
      <c r="AP1230" s="128">
        <v>70</v>
      </c>
      <c r="AQ1230" s="128">
        <v>6.9</v>
      </c>
      <c r="AR1230" s="442" t="str">
        <f>CHOOSE(MATCH(AQ:AQ,{0,1,7,8,9,12,30}),"VACIO","7 y -","7-8","8-9","9-12","12 y +","")</f>
        <v>7 y -</v>
      </c>
      <c r="AS1230" s="128">
        <v>6</v>
      </c>
      <c r="AT1230" s="442" t="str">
        <f>CHOOSE(MATCH(AS:AS,{0,0.1,30,80000000}),"VACIO","30 y -","30 y +")</f>
        <v>30 y -</v>
      </c>
      <c r="AU1230" s="128">
        <v>0.7</v>
      </c>
      <c r="AV1230" s="128">
        <v>47</v>
      </c>
      <c r="AW1230" s="442" t="str">
        <f>CHOOSE(MATCH(AV:AV,{0,0.1,30,80000000}),"VACIO","30 y -","30 y +")</f>
        <v>30 y +</v>
      </c>
      <c r="AX1230" s="128">
        <v>88</v>
      </c>
      <c r="AY1230" s="442" t="str">
        <f ca="1">CHOOSE(MATCH(AX:AX,{0,1,15,30,45,60,80000000}),"VACIO","15 y -","15-29","30-44","45-59","60 y +","")</f>
        <v>60 y +</v>
      </c>
      <c r="AZ1230" s="128"/>
      <c r="BA1230" s="483">
        <v>43816</v>
      </c>
      <c r="BB1230" s="441" t="str">
        <f ca="1" t="shared" si="118"/>
        <v>Vigente</v>
      </c>
      <c r="BC1230" s="128" t="s">
        <v>77</v>
      </c>
      <c r="BD1230" s="483">
        <v>43826</v>
      </c>
      <c r="BE1230" s="483">
        <v>43983</v>
      </c>
      <c r="BF1230" s="519" t="str">
        <f ca="1" t="shared" si="120"/>
        <v>activo</v>
      </c>
    </row>
    <row r="1231" spans="1:58">
      <c r="A1231" s="434" t="s">
        <v>3018</v>
      </c>
      <c r="B1231" s="128" t="s">
        <v>3019</v>
      </c>
      <c r="C1231" s="128">
        <v>1885</v>
      </c>
      <c r="D1231" s="483">
        <v>18059</v>
      </c>
      <c r="E1231" s="439">
        <f ca="1" t="shared" si="119"/>
        <v>43990</v>
      </c>
      <c r="F1231" s="440">
        <f ca="1" t="shared" si="117"/>
        <v>25931</v>
      </c>
      <c r="G1231" s="441">
        <f ca="1" t="shared" si="121"/>
        <v>70</v>
      </c>
      <c r="H1231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31" s="443">
        <v>2</v>
      </c>
      <c r="J1231" s="483">
        <v>38296</v>
      </c>
      <c r="K1231" s="128" t="s">
        <v>59</v>
      </c>
      <c r="L1231" s="495" t="s">
        <v>60</v>
      </c>
      <c r="M1231" s="128" t="s">
        <v>174</v>
      </c>
      <c r="N1231" s="128"/>
      <c r="O1231" s="128"/>
      <c r="P1231" s="500" t="s">
        <v>63</v>
      </c>
      <c r="Q1231" s="500" t="s">
        <v>63</v>
      </c>
      <c r="R1231" s="128">
        <v>59.2</v>
      </c>
      <c r="S1231" s="128">
        <v>70.5</v>
      </c>
      <c r="T1231" s="443" t="s">
        <v>76</v>
      </c>
      <c r="U1231" s="128">
        <v>130</v>
      </c>
      <c r="V1231" s="442" t="str">
        <f>CHOOSE(MATCH(U:U,{0,1,140,150,160,800000000}),"VACIO","140 y -","140-150","150-160","&gt;160","")</f>
        <v>140 y -</v>
      </c>
      <c r="W1231" s="128">
        <v>86</v>
      </c>
      <c r="X1231" s="442" t="str">
        <f>CHOOSE(MATCH(W:W,{0,1,90,120,800000000}),"VACIO","90 y -","90-120","&gt;120","")</f>
        <v>90 y -</v>
      </c>
      <c r="Y1231" s="128" t="s">
        <v>63</v>
      </c>
      <c r="Z1231" s="128" t="s">
        <v>65</v>
      </c>
      <c r="AA1231" s="128" t="s">
        <v>63</v>
      </c>
      <c r="AB1231" s="128" t="s">
        <v>63</v>
      </c>
      <c r="AC1231" s="128" t="s">
        <v>72</v>
      </c>
      <c r="AD1231" s="128" t="s">
        <v>74</v>
      </c>
      <c r="AE1231" s="513"/>
      <c r="AF1231" s="513"/>
      <c r="AG1231" s="513"/>
      <c r="AH1231" s="506" t="s">
        <v>2266</v>
      </c>
      <c r="AI1231" s="505">
        <v>43737</v>
      </c>
      <c r="AJ1231" s="128">
        <v>94</v>
      </c>
      <c r="AK1231" s="483">
        <v>43269</v>
      </c>
      <c r="AL1231" s="128">
        <v>215</v>
      </c>
      <c r="AM1231" s="128">
        <v>129</v>
      </c>
      <c r="AN1231" s="442" t="str">
        <f>CHOOSE(MATCH(AM:AM,{0,1,100,800000000}),"VACIO","100 y -","100 y +","")</f>
        <v>100 y +</v>
      </c>
      <c r="AO1231" s="128">
        <v>64</v>
      </c>
      <c r="AP1231" s="128">
        <v>110</v>
      </c>
      <c r="AQ1231" s="128"/>
      <c r="AR1231" s="442" t="str">
        <f>CHOOSE(MATCH(AQ:AQ,{0,1,7,8,9,12,30}),"VACIO","7 y -","7-8","8-9","9-12","12 y +","")</f>
        <v>VACIO</v>
      </c>
      <c r="AS1231" s="128"/>
      <c r="AT1231" s="442" t="str">
        <f>CHOOSE(MATCH(AS:AS,{0,0.1,30,80000000}),"VACIO","30 y -","30 y +")</f>
        <v>VACIO</v>
      </c>
      <c r="AU1231" s="128">
        <v>0.7</v>
      </c>
      <c r="AV1231" s="128"/>
      <c r="AW1231" s="442" t="str">
        <f>CHOOSE(MATCH(AV:AV,{0,0.1,30,80000000}),"VACIO","30 y -","30 y +")</f>
        <v>VACIO</v>
      </c>
      <c r="AX1231" s="128">
        <v>89.5</v>
      </c>
      <c r="AY1231" s="442" t="str">
        <f ca="1">CHOOSE(MATCH(AX:AX,{0,1,15,30,45,60,80000000}),"VACIO","15 y -","15-29","30-44","45-59","60 y +","")</f>
        <v>60 y +</v>
      </c>
      <c r="AZ1231" s="128"/>
      <c r="BA1231" s="128"/>
      <c r="BB1231" s="441" t="str">
        <f ca="1" t="shared" si="118"/>
        <v>No Vigente</v>
      </c>
      <c r="BC1231" s="128"/>
      <c r="BD1231" s="483">
        <v>43830</v>
      </c>
      <c r="BE1231" s="483">
        <v>43952</v>
      </c>
      <c r="BF1231" s="519" t="str">
        <f ca="1" t="shared" si="120"/>
        <v>activo</v>
      </c>
    </row>
    <row r="1232" spans="1:58">
      <c r="A1232" s="434" t="s">
        <v>3020</v>
      </c>
      <c r="B1232" s="434" t="s">
        <v>3021</v>
      </c>
      <c r="C1232" s="434">
        <v>5476</v>
      </c>
      <c r="D1232" s="482">
        <v>20485</v>
      </c>
      <c r="E1232" s="468">
        <f ca="1" t="shared" si="119"/>
        <v>43990</v>
      </c>
      <c r="F1232" s="440">
        <f ca="1" t="shared" si="117"/>
        <v>23505</v>
      </c>
      <c r="G1232" s="487">
        <f ca="1" t="shared" si="121"/>
        <v>64</v>
      </c>
      <c r="H1232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32" s="493">
        <v>2</v>
      </c>
      <c r="J1232" s="482">
        <v>38994</v>
      </c>
      <c r="K1232" s="434" t="s">
        <v>59</v>
      </c>
      <c r="L1232" s="494" t="s">
        <v>60</v>
      </c>
      <c r="M1232" s="434" t="s">
        <v>1853</v>
      </c>
      <c r="N1232" s="434"/>
      <c r="O1232" s="434"/>
      <c r="P1232" s="499" t="s">
        <v>63</v>
      </c>
      <c r="Q1232" s="499" t="s">
        <v>63</v>
      </c>
      <c r="R1232" s="434">
        <v>64</v>
      </c>
      <c r="S1232" s="434">
        <v>69.9</v>
      </c>
      <c r="T1232" s="493" t="s">
        <v>64</v>
      </c>
      <c r="U1232" s="434">
        <v>130</v>
      </c>
      <c r="V1232" s="442" t="str">
        <f>CHOOSE(MATCH(U:U,{0,1,140,150,160,800000000}),"VACIO","140 y -","140-150","150-160","&gt;160","")</f>
        <v>140 y -</v>
      </c>
      <c r="W1232" s="434">
        <v>84</v>
      </c>
      <c r="X1232" s="442" t="str">
        <f>CHOOSE(MATCH(W:W,{0,1,90,120,800000000}),"VACIO","90 y -","90-120","&gt;120","")</f>
        <v>90 y -</v>
      </c>
      <c r="Y1232" s="434" t="s">
        <v>63</v>
      </c>
      <c r="Z1232" s="434" t="s">
        <v>65</v>
      </c>
      <c r="AA1232" s="434" t="s">
        <v>65</v>
      </c>
      <c r="AB1232" s="434" t="s">
        <v>65</v>
      </c>
      <c r="AC1232" s="434" t="s">
        <v>66</v>
      </c>
      <c r="AD1232" s="434" t="s">
        <v>67</v>
      </c>
      <c r="AE1232" s="514"/>
      <c r="AF1232" s="514"/>
      <c r="AG1232" s="514"/>
      <c r="AH1232" s="514"/>
      <c r="AI1232" s="514"/>
      <c r="AJ1232" s="434">
        <v>106</v>
      </c>
      <c r="AK1232" s="482">
        <v>42828</v>
      </c>
      <c r="AL1232" s="434">
        <v>261</v>
      </c>
      <c r="AM1232" s="434">
        <v>152</v>
      </c>
      <c r="AN1232" s="442" t="str">
        <f>CHOOSE(MATCH(AM:AM,{0,1,100,800000000}),"VACIO","100 y -","100 y +","")</f>
        <v>100 y +</v>
      </c>
      <c r="AO1232" s="434">
        <v>64</v>
      </c>
      <c r="AP1232" s="434">
        <v>223</v>
      </c>
      <c r="AQ1232" s="434"/>
      <c r="AR1232" s="442" t="str">
        <f>CHOOSE(MATCH(AQ:AQ,{0,1,7,8,9,12,30}),"VACIO","7 y -","7-8","8-9","9-12","12 y +","")</f>
        <v>VACIO</v>
      </c>
      <c r="AS1232" s="434"/>
      <c r="AT1232" s="442" t="str">
        <f>CHOOSE(MATCH(AS:AS,{0,0.1,30,80000000}),"VACIO","30 y -","30 y +")</f>
        <v>VACIO</v>
      </c>
      <c r="AU1232" s="434">
        <v>0.7</v>
      </c>
      <c r="AV1232" s="434"/>
      <c r="AW1232" s="442" t="str">
        <f>CHOOSE(MATCH(AV:AV,{0,0.1,30,80000000}),"VACIO","30 y -","30 y +")</f>
        <v>VACIO</v>
      </c>
      <c r="AX1232" s="434">
        <v>93</v>
      </c>
      <c r="AY1232" s="442" t="str">
        <f ca="1">CHOOSE(MATCH(AX:AX,{0,1,15,30,45,60,80000000}),"VACIO","15 y -","15-29","30-44","45-59","60 y +","")</f>
        <v>60 y +</v>
      </c>
      <c r="AZ1232" s="434"/>
      <c r="BA1232" s="434"/>
      <c r="BB1232" s="487" t="str">
        <f ca="1" t="shared" si="118"/>
        <v>No Vigente</v>
      </c>
      <c r="BC1232" s="434"/>
      <c r="BD1232" s="482">
        <v>42842</v>
      </c>
      <c r="BE1232" s="482">
        <v>43009</v>
      </c>
      <c r="BF1232" s="519" t="str">
        <f ca="1" t="shared" si="120"/>
        <v>pasivo</v>
      </c>
    </row>
    <row r="1233" spans="1:58">
      <c r="A1233" s="434" t="s">
        <v>3022</v>
      </c>
      <c r="B1233" s="128" t="s">
        <v>3023</v>
      </c>
      <c r="C1233" s="128">
        <v>6136</v>
      </c>
      <c r="D1233" s="483">
        <v>19087</v>
      </c>
      <c r="E1233" s="467">
        <f ca="1" t="shared" si="119"/>
        <v>43990</v>
      </c>
      <c r="F1233" s="440">
        <f ca="1" t="shared" si="117"/>
        <v>24903</v>
      </c>
      <c r="G1233" s="491">
        <f ca="1" t="shared" si="121"/>
        <v>68</v>
      </c>
      <c r="H1233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33" s="498">
        <v>2</v>
      </c>
      <c r="J1233" s="483">
        <v>41934</v>
      </c>
      <c r="K1233" s="128" t="s">
        <v>59</v>
      </c>
      <c r="L1233" s="495" t="s">
        <v>60</v>
      </c>
      <c r="M1233" s="128" t="s">
        <v>14</v>
      </c>
      <c r="N1233" s="128" t="s">
        <v>62</v>
      </c>
      <c r="O1233" s="128" t="s">
        <v>89</v>
      </c>
      <c r="P1233" s="500" t="s">
        <v>63</v>
      </c>
      <c r="Q1233" s="500" t="s">
        <v>63</v>
      </c>
      <c r="R1233" s="128">
        <v>89</v>
      </c>
      <c r="S1233" s="128">
        <v>96</v>
      </c>
      <c r="T1233" s="498" t="s">
        <v>64</v>
      </c>
      <c r="U1233" s="128">
        <v>120</v>
      </c>
      <c r="V1233" s="442" t="str">
        <f>CHOOSE(MATCH(U:U,{0,1,140,150,160,800000000}),"VACIO","140 y -","140-150","150-160","&gt;160","")</f>
        <v>140 y -</v>
      </c>
      <c r="W1233" s="128">
        <v>60</v>
      </c>
      <c r="X1233" s="442" t="str">
        <f>CHOOSE(MATCH(W:W,{0,1,90,120,800000000}),"VACIO","90 y -","90-120","&gt;120","")</f>
        <v>90 y -</v>
      </c>
      <c r="Y1233" s="128" t="s">
        <v>63</v>
      </c>
      <c r="Z1233" s="128" t="s">
        <v>65</v>
      </c>
      <c r="AA1233" s="128" t="s">
        <v>63</v>
      </c>
      <c r="AB1233" s="128" t="s">
        <v>65</v>
      </c>
      <c r="AC1233" s="128" t="s">
        <v>72</v>
      </c>
      <c r="AD1233" s="128" t="s">
        <v>67</v>
      </c>
      <c r="AE1233" s="512"/>
      <c r="AF1233" s="512"/>
      <c r="AG1233" s="512"/>
      <c r="AH1233" s="511" t="s">
        <v>2266</v>
      </c>
      <c r="AI1233" s="510">
        <v>43384</v>
      </c>
      <c r="AJ1233" s="128">
        <v>105</v>
      </c>
      <c r="AK1233" s="483">
        <v>44020</v>
      </c>
      <c r="AL1233" s="128">
        <v>196</v>
      </c>
      <c r="AM1233" s="128">
        <v>125</v>
      </c>
      <c r="AN1233" s="442" t="str">
        <f>CHOOSE(MATCH(AM:AM,{0;1;100;800000000}),"VACIO","100 y -","100 y +","")</f>
        <v>100 y +</v>
      </c>
      <c r="AO1233" s="128">
        <v>45</v>
      </c>
      <c r="AP1233" s="128">
        <v>130</v>
      </c>
      <c r="AQ1233" s="128">
        <v>6.4</v>
      </c>
      <c r="AR1233" s="442" t="str">
        <f>CHOOSE(MATCH(AQ:AQ,{0,1,7,8,9,12,30}),"VACIO","7 y -","7-8","8-9","9-12","12 y +","")</f>
        <v>7 y -</v>
      </c>
      <c r="AS1233" s="128">
        <v>11</v>
      </c>
      <c r="AT1233" s="442" t="str">
        <f>CHOOSE(MATCH(AS:AS,{0,0.1,30,80000000}),"VACIO","30 y -","30 y +")</f>
        <v>30 y -</v>
      </c>
      <c r="AU1233" s="128">
        <v>0.8</v>
      </c>
      <c r="AV1233" s="128"/>
      <c r="AW1233" s="442" t="str">
        <f>CHOOSE(MATCH(AV:AV,{0,0.1,30,80000000}),"VACIO","30 y -","30 y +")</f>
        <v>VACIO</v>
      </c>
      <c r="AX1233" s="128">
        <v>76</v>
      </c>
      <c r="AY1233" s="442" t="str">
        <f ca="1">CHOOSE(MATCH(AX:AX,{0,1,15,30,45,60,80000000}),"VACIO","15 y -","15-29","30-44","45-59","60 y +","")</f>
        <v>60 y +</v>
      </c>
      <c r="AZ1233" s="128"/>
      <c r="BA1233" s="128"/>
      <c r="BB1233" s="441" t="str">
        <f ca="1" t="shared" si="118"/>
        <v>No Vigente</v>
      </c>
      <c r="BC1233" s="128"/>
      <c r="BD1233" s="483">
        <v>43914</v>
      </c>
      <c r="BE1233" s="483">
        <v>44013</v>
      </c>
      <c r="BF1233" s="519" t="str">
        <f ca="1" t="shared" si="120"/>
        <v>activo</v>
      </c>
    </row>
    <row r="1234" spans="1:58">
      <c r="A1234" s="434" t="s">
        <v>3024</v>
      </c>
      <c r="B1234" s="128" t="s">
        <v>3025</v>
      </c>
      <c r="C1234" s="128">
        <v>2167</v>
      </c>
      <c r="D1234" s="483">
        <v>18616</v>
      </c>
      <c r="E1234" s="439">
        <f ca="1" t="shared" si="119"/>
        <v>43990</v>
      </c>
      <c r="F1234" s="440">
        <f ca="1" t="shared" si="117"/>
        <v>25374</v>
      </c>
      <c r="G1234" s="441">
        <f ca="1" t="shared" si="121"/>
        <v>69</v>
      </c>
      <c r="H1234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34" s="443">
        <v>2</v>
      </c>
      <c r="J1234" s="483">
        <v>38238</v>
      </c>
      <c r="K1234" s="128" t="s">
        <v>59</v>
      </c>
      <c r="L1234" s="495" t="s">
        <v>102</v>
      </c>
      <c r="M1234" s="128" t="s">
        <v>174</v>
      </c>
      <c r="N1234" s="128"/>
      <c r="O1234" s="128"/>
      <c r="P1234" s="500" t="s">
        <v>63</v>
      </c>
      <c r="Q1234" s="500" t="s">
        <v>63</v>
      </c>
      <c r="R1234" s="128">
        <v>75</v>
      </c>
      <c r="S1234" s="128">
        <v>64</v>
      </c>
      <c r="T1234" s="443" t="s">
        <v>85</v>
      </c>
      <c r="U1234" s="128">
        <v>138</v>
      </c>
      <c r="V1234" s="442" t="str">
        <f>CHOOSE(MATCH(U:U,{0,1,140,150,160,800000000}),"VACIO","140 y -","140-150","150-160","&gt;160","")</f>
        <v>140 y -</v>
      </c>
      <c r="W1234" s="128">
        <v>72</v>
      </c>
      <c r="X1234" s="442" t="str">
        <f>CHOOSE(MATCH(W:W,{0,1,90,120,800000000}),"VACIO","90 y -","90-120","&gt;120","")</f>
        <v>90 y -</v>
      </c>
      <c r="Y1234" s="128" t="s">
        <v>63</v>
      </c>
      <c r="Z1234" s="128" t="s">
        <v>65</v>
      </c>
      <c r="AA1234" s="128" t="s">
        <v>63</v>
      </c>
      <c r="AB1234" s="128" t="s">
        <v>65</v>
      </c>
      <c r="AC1234" s="128" t="s">
        <v>72</v>
      </c>
      <c r="AD1234" s="128" t="s">
        <v>73</v>
      </c>
      <c r="AE1234" s="505">
        <v>43818</v>
      </c>
      <c r="AF1234" s="506" t="s">
        <v>73</v>
      </c>
      <c r="AG1234" s="506"/>
      <c r="AH1234" s="506" t="s">
        <v>2266</v>
      </c>
      <c r="AI1234" s="505">
        <v>43272</v>
      </c>
      <c r="AJ1234" s="128">
        <v>253</v>
      </c>
      <c r="AK1234" s="483">
        <v>43416</v>
      </c>
      <c r="AL1234" s="128">
        <v>260</v>
      </c>
      <c r="AM1234" s="128">
        <v>145</v>
      </c>
      <c r="AN1234" s="442" t="str">
        <f>CHOOSE(MATCH(AM:AM,{0,1,100,800000000}),"VACIO","100 y -","100 y +","")</f>
        <v>100 y +</v>
      </c>
      <c r="AO1234" s="128">
        <v>55</v>
      </c>
      <c r="AP1234" s="128">
        <v>297</v>
      </c>
      <c r="AQ1234" s="128">
        <v>13.1</v>
      </c>
      <c r="AR1234" s="442" t="str">
        <f>CHOOSE(MATCH(AQ:AQ,{0,1,7,8,9,12,30}),"VACIO","7 y -","7-8","8-9","9-12","12 y +","")</f>
        <v>12 y +</v>
      </c>
      <c r="AS1234" s="128">
        <v>23</v>
      </c>
      <c r="AT1234" s="442" t="str">
        <f>CHOOSE(MATCH(AS:AS,{0,0.1,30,80000000}),"VACIO","30 y -","30 y +")</f>
        <v>30 y -</v>
      </c>
      <c r="AU1234" s="128">
        <v>0.7</v>
      </c>
      <c r="AV1234" s="128"/>
      <c r="AW1234" s="442" t="str">
        <f>CHOOSE(MATCH(AV:AV,{0,0.1,30,80000000}),"VACIO","30 y -","30 y +")</f>
        <v>VACIO</v>
      </c>
      <c r="AX1234" s="128">
        <v>90</v>
      </c>
      <c r="AY1234" s="442" t="str">
        <f ca="1">CHOOSE(MATCH(AX:AX,{0,1,15,30,45,60,80000000}),"VACIO","15 y -","15-29","30-44","45-59","60 y +","")</f>
        <v>60 y +</v>
      </c>
      <c r="AZ1234" s="128"/>
      <c r="BA1234" s="483">
        <v>42381</v>
      </c>
      <c r="BB1234" s="441" t="str">
        <f ca="1" t="shared" si="118"/>
        <v>No Vigente</v>
      </c>
      <c r="BC1234" s="128" t="s">
        <v>77</v>
      </c>
      <c r="BD1234" s="483">
        <v>43641</v>
      </c>
      <c r="BE1234" s="483">
        <v>43862</v>
      </c>
      <c r="BF1234" s="519" t="str">
        <f ca="1" t="shared" si="120"/>
        <v>activo</v>
      </c>
    </row>
    <row r="1235" spans="1:58">
      <c r="A1235" s="434" t="s">
        <v>3026</v>
      </c>
      <c r="B1235" s="128" t="s">
        <v>3027</v>
      </c>
      <c r="C1235" s="128">
        <v>6190</v>
      </c>
      <c r="D1235" s="483">
        <v>22640</v>
      </c>
      <c r="E1235" s="439">
        <f ca="1" t="shared" si="119"/>
        <v>43990</v>
      </c>
      <c r="F1235" s="440">
        <f ca="1" t="shared" si="117"/>
        <v>21350</v>
      </c>
      <c r="G1235" s="441">
        <f ca="1" t="shared" si="121"/>
        <v>58</v>
      </c>
      <c r="H1235" s="44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235" s="443">
        <v>2</v>
      </c>
      <c r="J1235" s="483">
        <v>41670</v>
      </c>
      <c r="K1235" s="128" t="s">
        <v>59</v>
      </c>
      <c r="L1235" s="495" t="s">
        <v>102</v>
      </c>
      <c r="M1235" s="128"/>
      <c r="N1235" s="128" t="s">
        <v>62</v>
      </c>
      <c r="O1235" s="128" t="s">
        <v>62</v>
      </c>
      <c r="P1235" s="500" t="s">
        <v>63</v>
      </c>
      <c r="Q1235" s="500" t="s">
        <v>63</v>
      </c>
      <c r="R1235" s="128">
        <v>102</v>
      </c>
      <c r="S1235" s="128">
        <v>84</v>
      </c>
      <c r="T1235" s="443" t="s">
        <v>64</v>
      </c>
      <c r="U1235" s="128">
        <v>120</v>
      </c>
      <c r="V1235" s="442" t="str">
        <f>CHOOSE(MATCH(U:U,{0;1;140;150;160;800000000}),"VACIO","140 y -","140-150","150-160","&gt;160","")</f>
        <v>140 y -</v>
      </c>
      <c r="W1235" s="128">
        <v>60</v>
      </c>
      <c r="X1235" s="442" t="str">
        <f>CHOOSE(MATCH(W:W,{0,1,90,120,800000000}),"VACIO","90 y -","90-120","&gt;120","")</f>
        <v>90 y -</v>
      </c>
      <c r="Y1235" s="128" t="s">
        <v>65</v>
      </c>
      <c r="Z1235" s="128" t="s">
        <v>65</v>
      </c>
      <c r="AA1235" s="128" t="s">
        <v>65</v>
      </c>
      <c r="AB1235" s="128" t="s">
        <v>65</v>
      </c>
      <c r="AC1235" s="128" t="s">
        <v>72</v>
      </c>
      <c r="AD1235" s="128" t="s">
        <v>73</v>
      </c>
      <c r="AE1235" s="505">
        <v>42525</v>
      </c>
      <c r="AF1235" s="506" t="s">
        <v>73</v>
      </c>
      <c r="AG1235" s="506"/>
      <c r="AH1235" s="513"/>
      <c r="AI1235" s="513"/>
      <c r="AJ1235" s="128">
        <v>247</v>
      </c>
      <c r="AK1235" s="483">
        <v>43313</v>
      </c>
      <c r="AL1235" s="128">
        <v>207</v>
      </c>
      <c r="AM1235" s="128">
        <v>124</v>
      </c>
      <c r="AN1235" s="442" t="str">
        <f>CHOOSE(MATCH(AM:AM,{0,1,100,800000000}),"VACIO","100 y -","100 y +","")</f>
        <v>100 y +</v>
      </c>
      <c r="AO1235" s="128">
        <v>33</v>
      </c>
      <c r="AP1235" s="128">
        <v>251</v>
      </c>
      <c r="AQ1235" s="128"/>
      <c r="AR1235" s="442" t="str">
        <f>CHOOSE(MATCH(AQ:AQ,{0;1;7;8;9;12;30}),"VACIO","7 y -","7-8","8-9","9-12","12 y +","")</f>
        <v>VACIO</v>
      </c>
      <c r="AS1235" s="128"/>
      <c r="AT1235" s="442" t="s">
        <v>121</v>
      </c>
      <c r="AU1235" s="128">
        <v>0.6</v>
      </c>
      <c r="AV1235" s="128"/>
      <c r="AW1235" s="442" t="str">
        <f>CHOOSE(MATCH(AV:AV,{0;0.1;30;80000000}),"VACIO","30 y -","30 y +")</f>
        <v>VACIO</v>
      </c>
      <c r="AX1235" s="128">
        <v>103</v>
      </c>
      <c r="AY1235" s="442" t="str">
        <f ca="1">CHOOSE(MATCH(AX:AX,{0,1,15,30,45,60,80000000}),"VACIO","15 y -","15-29","30-44","45-59","60 y +","")</f>
        <v>60 y +</v>
      </c>
      <c r="AZ1235" s="128"/>
      <c r="BA1235" s="128"/>
      <c r="BB1235" s="441" t="str">
        <f ca="1" t="shared" si="118"/>
        <v>No Vigente</v>
      </c>
      <c r="BC1235" s="128"/>
      <c r="BD1235" s="483">
        <v>43844</v>
      </c>
      <c r="BE1235" s="485">
        <v>44197</v>
      </c>
      <c r="BF1235" s="519" t="str">
        <f ca="1" t="shared" si="120"/>
        <v>activo</v>
      </c>
    </row>
    <row r="1236" spans="1:58">
      <c r="A1236" s="434" t="s">
        <v>3028</v>
      </c>
      <c r="B1236" s="128" t="s">
        <v>3029</v>
      </c>
      <c r="C1236" s="128">
        <v>1311</v>
      </c>
      <c r="D1236" s="483">
        <v>24647</v>
      </c>
      <c r="E1236" s="439">
        <f ca="1" t="shared" si="119"/>
        <v>43990</v>
      </c>
      <c r="F1236" s="440">
        <f ca="1" t="shared" si="117"/>
        <v>19343</v>
      </c>
      <c r="G1236" s="441">
        <f ca="1" t="shared" si="121"/>
        <v>52</v>
      </c>
      <c r="H1236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36" s="443">
        <v>2</v>
      </c>
      <c r="J1236" s="483">
        <v>39197</v>
      </c>
      <c r="K1236" s="128" t="s">
        <v>101</v>
      </c>
      <c r="L1236" s="495" t="s">
        <v>60</v>
      </c>
      <c r="M1236" s="128" t="s">
        <v>2329</v>
      </c>
      <c r="N1236" s="128" t="s">
        <v>62</v>
      </c>
      <c r="O1236" s="128" t="s">
        <v>62</v>
      </c>
      <c r="P1236" s="500" t="s">
        <v>63</v>
      </c>
      <c r="Q1236" s="500" t="s">
        <v>63</v>
      </c>
      <c r="R1236" s="128">
        <v>96.2</v>
      </c>
      <c r="S1236" s="128">
        <v>110.5</v>
      </c>
      <c r="T1236" s="443" t="s">
        <v>64</v>
      </c>
      <c r="U1236" s="128">
        <v>140</v>
      </c>
      <c r="V1236" s="442" t="str">
        <f>CHOOSE(MATCH(U:U,{0,1,140,150,160,800000000}),"VACIO","140 y -","140-150","150-160","&gt;160","")</f>
        <v>140-150</v>
      </c>
      <c r="W1236" s="128">
        <v>84</v>
      </c>
      <c r="X1236" s="442" t="str">
        <f>CHOOSE(MATCH(W:W,{0;1;90;120;800000000}),"VACIO","90 y -","90-120","&gt;120","")</f>
        <v>90 y -</v>
      </c>
      <c r="Y1236" s="128" t="s">
        <v>63</v>
      </c>
      <c r="Z1236" s="128" t="s">
        <v>65</v>
      </c>
      <c r="AA1236" s="128" t="s">
        <v>63</v>
      </c>
      <c r="AB1236" s="128" t="s">
        <v>63</v>
      </c>
      <c r="AC1236" s="128" t="s">
        <v>72</v>
      </c>
      <c r="AD1236" s="128" t="s">
        <v>67</v>
      </c>
      <c r="AE1236" s="513"/>
      <c r="AF1236" s="513"/>
      <c r="AG1236" s="513"/>
      <c r="AH1236" s="513"/>
      <c r="AI1236" s="513"/>
      <c r="AJ1236" s="128">
        <v>92</v>
      </c>
      <c r="AK1236" s="483">
        <v>43637</v>
      </c>
      <c r="AL1236" s="128">
        <v>178</v>
      </c>
      <c r="AM1236" s="128">
        <v>101</v>
      </c>
      <c r="AN1236" s="442" t="str">
        <f>CHOOSE(MATCH(AM:AM,{0,1,100,800000000}),"VACIO","100 y -","100 y +","")</f>
        <v>100 y +</v>
      </c>
      <c r="AO1236" s="128">
        <v>26</v>
      </c>
      <c r="AP1236" s="128">
        <v>254</v>
      </c>
      <c r="AQ1236" s="128"/>
      <c r="AR1236" s="442" t="str">
        <f>CHOOSE(MATCH(AQ:AQ,{0;1;7;8;9;12;30}),"VACIO","7 y -","7-8","8-9","9-12","12 y +","")</f>
        <v>VACIO</v>
      </c>
      <c r="AS1236" s="128">
        <v>8</v>
      </c>
      <c r="AT1236" s="442" t="str">
        <f>CHOOSE(MATCH(AS:AS,{0;0.1;30;80000000}),"VACIO","30 y -","30 y +")</f>
        <v>30 y -</v>
      </c>
      <c r="AU1236" s="128">
        <v>0.8</v>
      </c>
      <c r="AV1236" s="128">
        <v>5</v>
      </c>
      <c r="AW1236" s="442" t="str">
        <f>CHOOSE(MATCH(AV:AV,{0,0.1,30,80000000}),"VACIO","30 y -","30 y +")</f>
        <v>30 y -</v>
      </c>
      <c r="AX1236" s="128">
        <v>101</v>
      </c>
      <c r="AY1236" s="442" t="str">
        <f ca="1">CHOOSE(MATCH(AX:AX,{0,1,15,30,45,60,80000000}),"VACIO","15 y -","15-29","30-44","45-59","60 y +","")</f>
        <v>60 y +</v>
      </c>
      <c r="AZ1236" s="128"/>
      <c r="BA1236" s="128"/>
      <c r="BB1236" s="441" t="str">
        <f ca="1" t="shared" si="118"/>
        <v>No Vigente</v>
      </c>
      <c r="BC1236" s="128"/>
      <c r="BD1236" s="483">
        <v>43832</v>
      </c>
      <c r="BE1236" s="483">
        <v>43952</v>
      </c>
      <c r="BF1236" s="519" t="str">
        <f ca="1" t="shared" si="120"/>
        <v>activo</v>
      </c>
    </row>
    <row r="1237" spans="1:58">
      <c r="A1237" s="434" t="s">
        <v>3030</v>
      </c>
      <c r="B1237" s="128" t="s">
        <v>3031</v>
      </c>
      <c r="C1237" s="128">
        <v>1880</v>
      </c>
      <c r="D1237" s="483">
        <v>21478</v>
      </c>
      <c r="E1237" s="467">
        <f ca="1" t="shared" si="119"/>
        <v>43990</v>
      </c>
      <c r="F1237" s="440">
        <f ca="1" t="shared" si="117"/>
        <v>22512</v>
      </c>
      <c r="G1237" s="491">
        <f ca="1" t="shared" si="121"/>
        <v>61</v>
      </c>
      <c r="H1237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37" s="498">
        <v>2</v>
      </c>
      <c r="J1237" s="483">
        <v>43535</v>
      </c>
      <c r="K1237" s="128" t="s">
        <v>59</v>
      </c>
      <c r="L1237" s="495" t="s">
        <v>60</v>
      </c>
      <c r="M1237" s="128"/>
      <c r="N1237" s="128" t="s">
        <v>62</v>
      </c>
      <c r="O1237" s="128" t="s">
        <v>62</v>
      </c>
      <c r="P1237" s="500" t="s">
        <v>63</v>
      </c>
      <c r="Q1237" s="500" t="s">
        <v>63</v>
      </c>
      <c r="R1237" s="128">
        <v>56.8</v>
      </c>
      <c r="S1237" s="128">
        <v>57</v>
      </c>
      <c r="T1237" s="498" t="s">
        <v>76</v>
      </c>
      <c r="U1237" s="128">
        <v>132</v>
      </c>
      <c r="V1237" s="442" t="str">
        <f>CHOOSE(MATCH(U:U,{0,1,140,150,160,800000000}),"VACIO","140 y -","140-150","150-160","&gt;160","")</f>
        <v>140 y -</v>
      </c>
      <c r="W1237" s="128">
        <v>80</v>
      </c>
      <c r="X1237" s="442" t="str">
        <f>CHOOSE(MATCH(W:W,{0,1,90,120,800000000}),"VACIO","90 y -","90-120","&gt;120","")</f>
        <v>90 y -</v>
      </c>
      <c r="Y1237" s="128" t="s">
        <v>63</v>
      </c>
      <c r="Z1237" s="128" t="s">
        <v>65</v>
      </c>
      <c r="AA1237" s="128" t="s">
        <v>63</v>
      </c>
      <c r="AB1237" s="128" t="s">
        <v>63</v>
      </c>
      <c r="AC1237" s="128" t="s">
        <v>66</v>
      </c>
      <c r="AD1237" s="128" t="s">
        <v>74</v>
      </c>
      <c r="AE1237" s="512"/>
      <c r="AF1237" s="512"/>
      <c r="AG1237" s="512"/>
      <c r="AH1237" s="512"/>
      <c r="AI1237" s="512"/>
      <c r="AJ1237" s="128">
        <v>86</v>
      </c>
      <c r="AK1237" s="483">
        <v>43883</v>
      </c>
      <c r="AL1237" s="128">
        <v>280</v>
      </c>
      <c r="AM1237" s="128">
        <v>164</v>
      </c>
      <c r="AN1237" s="442" t="str">
        <f>CHOOSE(MATCH(AM:AM,{0,1,100,800000000}),"VACIO","100 y -","100 y +","")</f>
        <v>100 y +</v>
      </c>
      <c r="AO1237" s="128">
        <v>41.4</v>
      </c>
      <c r="AP1237" s="128">
        <v>371</v>
      </c>
      <c r="AQ1237" s="128">
        <v>12</v>
      </c>
      <c r="AR1237" s="442" t="str">
        <f>CHOOSE(MATCH(AQ:AQ,{0,1,7,8,9,12,30}),"VACIO","7 y -","7-8","8-9","9-12","12 y +","")</f>
        <v>12 y +</v>
      </c>
      <c r="AS1237" s="128">
        <v>8</v>
      </c>
      <c r="AT1237" s="442" t="str">
        <f>CHOOSE(MATCH(AS:AS,{0,0.1,30,80000000}),"VACIO","30 y -","30 y +")</f>
        <v>30 y -</v>
      </c>
      <c r="AU1237" s="128">
        <v>1</v>
      </c>
      <c r="AV1237" s="128">
        <v>20</v>
      </c>
      <c r="AW1237" s="442" t="str">
        <f>CHOOSE(MATCH(AV:AV,{0,0.1,30,80000000}),"VACIO","30 y -","30 y +")</f>
        <v>30 y -</v>
      </c>
      <c r="AX1237" s="128">
        <v>61</v>
      </c>
      <c r="AY1237" s="442" t="str">
        <f ca="1">CHOOSE(MATCH(AX:AX,{0;1;15;30;45;60;80000000}),"VACIO","15 y -","15-29","30-44","45-59","60 y +","")</f>
        <v>60 y +</v>
      </c>
      <c r="AZ1237" s="128"/>
      <c r="BA1237" s="128"/>
      <c r="BB1237" s="441" t="str">
        <f ca="1" t="shared" si="118"/>
        <v>No Vigente</v>
      </c>
      <c r="BC1237" s="128"/>
      <c r="BD1237" s="483">
        <v>43883</v>
      </c>
      <c r="BE1237" s="483">
        <v>43952</v>
      </c>
      <c r="BF1237" s="519" t="str">
        <f ca="1" t="shared" si="120"/>
        <v>activo</v>
      </c>
    </row>
    <row r="1238" spans="1:58">
      <c r="A1238" s="434" t="s">
        <v>3032</v>
      </c>
      <c r="B1238" s="434" t="s">
        <v>3033</v>
      </c>
      <c r="C1238" s="434">
        <v>7183</v>
      </c>
      <c r="D1238" s="482">
        <v>22465</v>
      </c>
      <c r="E1238" s="468">
        <f ca="1" t="shared" si="119"/>
        <v>43990</v>
      </c>
      <c r="F1238" s="440">
        <f ca="1" t="shared" si="117"/>
        <v>21525</v>
      </c>
      <c r="G1238" s="487">
        <f ca="1" t="shared" si="121"/>
        <v>58</v>
      </c>
      <c r="H1238" s="48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238" s="493">
        <v>2</v>
      </c>
      <c r="J1238" s="482">
        <v>43255</v>
      </c>
      <c r="K1238" s="434" t="s">
        <v>59</v>
      </c>
      <c r="L1238" s="494" t="s">
        <v>70</v>
      </c>
      <c r="M1238" s="434"/>
      <c r="N1238" s="434" t="s">
        <v>62</v>
      </c>
      <c r="O1238" s="434" t="s">
        <v>62</v>
      </c>
      <c r="P1238" s="499" t="s">
        <v>63</v>
      </c>
      <c r="Q1238" s="499" t="s">
        <v>63</v>
      </c>
      <c r="R1238" s="434">
        <v>87</v>
      </c>
      <c r="S1238" s="434">
        <v>87</v>
      </c>
      <c r="T1238" s="493" t="s">
        <v>64</v>
      </c>
      <c r="U1238" s="434">
        <v>135</v>
      </c>
      <c r="V1238" s="442" t="str">
        <f>CHOOSE(MATCH(U:U,{0,1,140,150,160,800000000}),"VACIO","140 y -","140-150","150-160","&gt;160","")</f>
        <v>140 y -</v>
      </c>
      <c r="W1238" s="434">
        <v>67</v>
      </c>
      <c r="X1238" s="442" t="str">
        <f>CHOOSE(MATCH(W:W,{0,1,90,120,800000000}),"VACIO","90 y -","90-120","&gt;120","")</f>
        <v>90 y -</v>
      </c>
      <c r="Y1238" s="434" t="s">
        <v>63</v>
      </c>
      <c r="Z1238" s="434" t="s">
        <v>63</v>
      </c>
      <c r="AA1238" s="434" t="s">
        <v>63</v>
      </c>
      <c r="AB1238" s="434" t="s">
        <v>63</v>
      </c>
      <c r="AC1238" s="434" t="s">
        <v>66</v>
      </c>
      <c r="AD1238" s="434" t="s">
        <v>73</v>
      </c>
      <c r="AE1238" s="514"/>
      <c r="AF1238" s="514"/>
      <c r="AG1238" s="514"/>
      <c r="AH1238" s="514"/>
      <c r="AI1238" s="514"/>
      <c r="AJ1238" s="434">
        <v>116</v>
      </c>
      <c r="AK1238" s="482">
        <v>43255</v>
      </c>
      <c r="AL1238" s="434">
        <v>204</v>
      </c>
      <c r="AM1238" s="434">
        <v>110</v>
      </c>
      <c r="AN1238" s="442" t="str">
        <f>CHOOSE(MATCH(AM:AM,{0,1,100,800000000}),"VACIO","100 y -","100 y +","")</f>
        <v>100 y +</v>
      </c>
      <c r="AO1238" s="434">
        <v>66</v>
      </c>
      <c r="AP1238" s="434">
        <v>138</v>
      </c>
      <c r="AQ1238" s="434">
        <v>6</v>
      </c>
      <c r="AR1238" s="442" t="str">
        <f>CHOOSE(MATCH(AQ:AQ,{0;1;7;8;9;12;30}),"VACIO","7 y -","7-8","8-9","9-12","12 y +","")</f>
        <v>7 y -</v>
      </c>
      <c r="AS1238" s="434"/>
      <c r="AT1238" s="442" t="str">
        <f>CHOOSE(MATCH(AS:AS,{0,0.1,30,80000000}),"VACIO","30 y -","30 y +")</f>
        <v>VACIO</v>
      </c>
      <c r="AU1238" s="434">
        <v>0.6</v>
      </c>
      <c r="AV1238" s="434"/>
      <c r="AW1238" s="442" t="str">
        <f>CHOOSE(MATCH(AV:AV,{0;0.1;30;80000000}),"VACIO","30 y -","30 y +")</f>
        <v>VACIO</v>
      </c>
      <c r="AX1238" s="434">
        <v>101</v>
      </c>
      <c r="AY1238" s="442" t="str">
        <f ca="1">CHOOSE(MATCH(AX:AX,{0,1,15,30,45,60,80000000}),"VACIO","15 y -","15-29","30-44","45-59","60 y +","")</f>
        <v>60 y +</v>
      </c>
      <c r="AZ1238" s="434"/>
      <c r="BA1238" s="434"/>
      <c r="BB1238" s="487" t="str">
        <f ca="1" t="shared" si="118"/>
        <v>No Vigente</v>
      </c>
      <c r="BC1238" s="434"/>
      <c r="BD1238" s="482">
        <v>43255</v>
      </c>
      <c r="BE1238" s="482">
        <v>43435</v>
      </c>
      <c r="BF1238" s="519" t="str">
        <f ca="1" t="shared" si="120"/>
        <v>pasivo</v>
      </c>
    </row>
    <row r="1239" spans="1:58">
      <c r="A1239" s="434" t="s">
        <v>3034</v>
      </c>
      <c r="B1239" s="484" t="s">
        <v>3035</v>
      </c>
      <c r="C1239" s="484">
        <v>830</v>
      </c>
      <c r="D1239" s="485">
        <v>13669</v>
      </c>
      <c r="E1239" s="439">
        <f ca="1" t="shared" si="119"/>
        <v>43990</v>
      </c>
      <c r="F1239" s="440">
        <f ca="1" t="shared" si="117"/>
        <v>30321</v>
      </c>
      <c r="G1239" s="489">
        <f ca="1" t="shared" si="121"/>
        <v>83</v>
      </c>
      <c r="H1239" s="490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39" s="496">
        <v>2</v>
      </c>
      <c r="J1239" s="485">
        <v>38236</v>
      </c>
      <c r="K1239" s="484" t="s">
        <v>59</v>
      </c>
      <c r="L1239" s="497" t="s">
        <v>102</v>
      </c>
      <c r="M1239" s="484"/>
      <c r="N1239" s="484" t="s">
        <v>62</v>
      </c>
      <c r="O1239" s="484" t="s">
        <v>62</v>
      </c>
      <c r="P1239" s="501" t="s">
        <v>63</v>
      </c>
      <c r="Q1239" s="501" t="s">
        <v>63</v>
      </c>
      <c r="R1239" s="484">
        <v>52</v>
      </c>
      <c r="S1239" s="484">
        <v>45.4</v>
      </c>
      <c r="T1239" s="496" t="s">
        <v>71</v>
      </c>
      <c r="U1239" s="484">
        <v>118</v>
      </c>
      <c r="V1239" s="442" t="str">
        <f>CHOOSE(MATCH(U:U,{0;1;140;150;160;800000000}),"VACIO","140 y -","140-150","150-160","&gt;160","")</f>
        <v>140 y -</v>
      </c>
      <c r="W1239" s="484">
        <v>60</v>
      </c>
      <c r="X1239" s="442" t="str">
        <f>CHOOSE(MATCH(W:W,{0;1;90;120;800000000}),"VACIO","90 y -","90-120","&gt;120","")</f>
        <v>90 y -</v>
      </c>
      <c r="Y1239" s="484" t="s">
        <v>63</v>
      </c>
      <c r="Z1239" s="484" t="s">
        <v>63</v>
      </c>
      <c r="AA1239" s="484" t="s">
        <v>63</v>
      </c>
      <c r="AB1239" s="484" t="s">
        <v>63</v>
      </c>
      <c r="AC1239" s="484" t="s">
        <v>72</v>
      </c>
      <c r="AD1239" s="484" t="s">
        <v>73</v>
      </c>
      <c r="AE1239" s="508">
        <v>43651</v>
      </c>
      <c r="AF1239" s="509" t="s">
        <v>74</v>
      </c>
      <c r="AG1239" s="509"/>
      <c r="AH1239" s="509" t="s">
        <v>2322</v>
      </c>
      <c r="AI1239" s="508">
        <v>43845</v>
      </c>
      <c r="AJ1239" s="484">
        <v>252</v>
      </c>
      <c r="AK1239" s="485">
        <v>43437</v>
      </c>
      <c r="AL1239" s="484">
        <v>245</v>
      </c>
      <c r="AM1239" s="484">
        <v>129</v>
      </c>
      <c r="AN1239" s="442" t="str">
        <f>CHOOSE(MATCH(AM:AM,{0,1,100,800000000}),"VACIO","100 y -","100 y +","")</f>
        <v>100 y +</v>
      </c>
      <c r="AO1239" s="484">
        <v>81</v>
      </c>
      <c r="AP1239" s="484">
        <v>175</v>
      </c>
      <c r="AQ1239" s="484">
        <v>10.5</v>
      </c>
      <c r="AR1239" s="442" t="str">
        <f>CHOOSE(MATCH(AQ:AQ,{0,1,7,8,9,12,30}),"VACIO","7 y -","7-8","8-9","9-12","12 y +","")</f>
        <v>9-12</v>
      </c>
      <c r="AS1239" s="484">
        <v>1</v>
      </c>
      <c r="AT1239" s="442" t="str">
        <f>CHOOSE(MATCH(AS:AS,{0,0.1,30,80000000}),"VACIO","30 y -","30 y +")</f>
        <v>30 y -</v>
      </c>
      <c r="AU1239" s="484">
        <v>0.8</v>
      </c>
      <c r="AV1239" s="484"/>
      <c r="AW1239" s="442" t="str">
        <f>CHOOSE(MATCH(AV:AV,{0;0.1;30;80000000}),"VACIO","30 y -","30 y +")</f>
        <v>VACIO</v>
      </c>
      <c r="AX1239" s="484">
        <v>60.39</v>
      </c>
      <c r="AY1239" s="442" t="str">
        <f ca="1">CHOOSE(MATCH(AX:AX,{0,1,15,30,45,60,80000000}),"VACIO","15 y -","15-29","30-44","45-59","60 y +","")</f>
        <v>60 y +</v>
      </c>
      <c r="AZ1239" s="484"/>
      <c r="BA1239" s="485">
        <v>42422</v>
      </c>
      <c r="BB1239" s="489" t="str">
        <f ca="1" t="shared" si="118"/>
        <v>No Vigente</v>
      </c>
      <c r="BC1239" s="484"/>
      <c r="BD1239" s="485">
        <v>43651</v>
      </c>
      <c r="BE1239" s="485">
        <v>43800</v>
      </c>
      <c r="BF1239" s="519" t="str">
        <f ca="1" t="shared" si="120"/>
        <v>activo</v>
      </c>
    </row>
    <row r="1240" spans="1:58">
      <c r="A1240" s="434" t="s">
        <v>3036</v>
      </c>
      <c r="B1240" s="484" t="s">
        <v>3037</v>
      </c>
      <c r="C1240" s="484">
        <v>1405</v>
      </c>
      <c r="D1240" s="485">
        <v>25446</v>
      </c>
      <c r="E1240" s="439">
        <f ca="1" t="shared" si="119"/>
        <v>43990</v>
      </c>
      <c r="F1240" s="440">
        <f ca="1" t="shared" si="117"/>
        <v>18544</v>
      </c>
      <c r="G1240" s="489">
        <f ca="1" t="shared" si="121"/>
        <v>50</v>
      </c>
      <c r="H1240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40" s="496">
        <v>2</v>
      </c>
      <c r="J1240" s="485">
        <v>42864</v>
      </c>
      <c r="K1240" s="484" t="s">
        <v>101</v>
      </c>
      <c r="L1240" s="497" t="s">
        <v>60</v>
      </c>
      <c r="M1240" s="484"/>
      <c r="N1240" s="484"/>
      <c r="O1240" s="484"/>
      <c r="P1240" s="501" t="s">
        <v>63</v>
      </c>
      <c r="Q1240" s="501" t="s">
        <v>63</v>
      </c>
      <c r="R1240" s="484">
        <v>70</v>
      </c>
      <c r="S1240" s="484">
        <v>71</v>
      </c>
      <c r="T1240" s="496" t="s">
        <v>85</v>
      </c>
      <c r="U1240" s="484">
        <v>155</v>
      </c>
      <c r="V1240" s="442" t="str">
        <f>CHOOSE(MATCH(U:U,{0,1,140,150,160,800000000}),"VACIO","140 y -","140-150","150-160","&gt;160","")</f>
        <v>150-160</v>
      </c>
      <c r="W1240" s="484">
        <v>96</v>
      </c>
      <c r="X1240" s="442" t="str">
        <f>CHOOSE(MATCH(W:W,{0,1,90,120,800000000}),"VACIO","90 y -","90-120","&gt;120","")</f>
        <v>90-120</v>
      </c>
      <c r="Y1240" s="484" t="s">
        <v>63</v>
      </c>
      <c r="Z1240" s="484" t="s">
        <v>65</v>
      </c>
      <c r="AA1240" s="484" t="s">
        <v>65</v>
      </c>
      <c r="AB1240" s="484" t="s">
        <v>63</v>
      </c>
      <c r="AC1240" s="484" t="s">
        <v>72</v>
      </c>
      <c r="AD1240" s="484" t="s">
        <v>67</v>
      </c>
      <c r="AE1240" s="507"/>
      <c r="AF1240" s="507"/>
      <c r="AG1240" s="507"/>
      <c r="AH1240" s="507"/>
      <c r="AI1240" s="507"/>
      <c r="AJ1240" s="484">
        <v>103</v>
      </c>
      <c r="AK1240" s="485">
        <v>43357</v>
      </c>
      <c r="AL1240" s="484">
        <v>213</v>
      </c>
      <c r="AM1240" s="484">
        <v>144</v>
      </c>
      <c r="AN1240" s="442" t="str">
        <f>CHOOSE(MATCH(AM:AM,{0,1,100,800000000}),"VACIO","100 y -","100 y +","")</f>
        <v>100 y +</v>
      </c>
      <c r="AO1240" s="484">
        <v>50</v>
      </c>
      <c r="AP1240" s="484">
        <v>93</v>
      </c>
      <c r="AQ1240" s="484"/>
      <c r="AR1240" s="442" t="str">
        <f>CHOOSE(MATCH(AQ:AQ,{0,1,7,8,9,12,30}),"VACIO","7 y -","7-8","8-9","9-12","12 y +","")</f>
        <v>VACIO</v>
      </c>
      <c r="AS1240" s="484"/>
      <c r="AT1240" s="442" t="str">
        <f>CHOOSE(MATCH(AS:AS,{0,0.1,30,80000000}),"VACIO","30 y -","30 y +")</f>
        <v>VACIO</v>
      </c>
      <c r="AU1240" s="484">
        <v>0.9</v>
      </c>
      <c r="AV1240" s="484">
        <v>26</v>
      </c>
      <c r="AW1240" s="442" t="str">
        <f>CHOOSE(MATCH(AV:AV,{0,0.1,30,80000000}),"VACIO","30 y -","30 y +")</f>
        <v>30 y -</v>
      </c>
      <c r="AX1240" s="484"/>
      <c r="AY1240" s="442" t="str">
        <f ca="1">CHOOSE(MATCH(AX:AX,{0,1,15,30,45,60,80000000}),"VACIO","15 y -","15-29","30-44","45-59","60 y +","")</f>
        <v>VACIO</v>
      </c>
      <c r="AZ1240" s="484"/>
      <c r="BA1240" s="484"/>
      <c r="BB1240" s="489" t="str">
        <f ca="1" t="shared" si="118"/>
        <v>No Vigente</v>
      </c>
      <c r="BC1240" s="484"/>
      <c r="BD1240" s="485">
        <v>43357</v>
      </c>
      <c r="BE1240" s="485">
        <v>43862</v>
      </c>
      <c r="BF1240" s="519" t="str">
        <f ca="1" t="shared" si="120"/>
        <v>activo</v>
      </c>
    </row>
    <row r="1241" spans="1:58">
      <c r="A1241" s="434" t="s">
        <v>3038</v>
      </c>
      <c r="B1241" s="128" t="s">
        <v>3039</v>
      </c>
      <c r="C1241" s="128">
        <v>3069</v>
      </c>
      <c r="D1241" s="483">
        <v>17431</v>
      </c>
      <c r="E1241" s="439">
        <f ca="1" t="shared" si="119"/>
        <v>43990</v>
      </c>
      <c r="F1241" s="440">
        <f ca="1" t="shared" si="117"/>
        <v>26559</v>
      </c>
      <c r="G1241" s="441">
        <f ca="1" t="shared" si="121"/>
        <v>72</v>
      </c>
      <c r="H1241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41" s="443">
        <v>2</v>
      </c>
      <c r="J1241" s="483">
        <v>39668</v>
      </c>
      <c r="K1241" s="128" t="s">
        <v>101</v>
      </c>
      <c r="L1241" s="495" t="s">
        <v>102</v>
      </c>
      <c r="M1241" s="128"/>
      <c r="N1241" s="128" t="s">
        <v>62</v>
      </c>
      <c r="O1241" s="128" t="s">
        <v>62</v>
      </c>
      <c r="P1241" s="500" t="s">
        <v>63</v>
      </c>
      <c r="Q1241" s="500" t="s">
        <v>63</v>
      </c>
      <c r="R1241" s="128">
        <v>96.5</v>
      </c>
      <c r="S1241" s="128">
        <v>91.5</v>
      </c>
      <c r="T1241" s="443" t="s">
        <v>64</v>
      </c>
      <c r="U1241" s="128">
        <v>150</v>
      </c>
      <c r="V1241" s="442" t="str">
        <f>CHOOSE(MATCH(U:U,{0,1,140,150,160,800000000}),"VACIO","140 y -","140-150","150-160","&gt;160","")</f>
        <v>150-160</v>
      </c>
      <c r="W1241" s="128">
        <v>80</v>
      </c>
      <c r="X1241" s="442" t="str">
        <f>CHOOSE(MATCH(W:W,{0,1,90,120,800000000}),"VACIO","90 y -","90-120","&gt;120","")</f>
        <v>90 y -</v>
      </c>
      <c r="Y1241" s="128" t="s">
        <v>63</v>
      </c>
      <c r="Z1241" s="128" t="s">
        <v>65</v>
      </c>
      <c r="AA1241" s="128" t="s">
        <v>65</v>
      </c>
      <c r="AB1241" s="128" t="s">
        <v>65</v>
      </c>
      <c r="AC1241" s="128" t="s">
        <v>72</v>
      </c>
      <c r="AD1241" s="128" t="s">
        <v>73</v>
      </c>
      <c r="AE1241" s="515">
        <v>43689</v>
      </c>
      <c r="AF1241" s="506" t="s">
        <v>73</v>
      </c>
      <c r="AG1241" s="506"/>
      <c r="AH1241" s="506" t="s">
        <v>2403</v>
      </c>
      <c r="AI1241" s="505">
        <v>43508</v>
      </c>
      <c r="AJ1241" s="128">
        <v>66</v>
      </c>
      <c r="AK1241" s="483">
        <v>43434</v>
      </c>
      <c r="AL1241" s="128">
        <v>137</v>
      </c>
      <c r="AM1241" s="128">
        <v>76</v>
      </c>
      <c r="AN1241" s="442" t="str">
        <f>CHOOSE(MATCH(AM:AM,{0,1,100,800000000}),"VACIO","100 y -","100 y +","")</f>
        <v>100 y -</v>
      </c>
      <c r="AO1241" s="128">
        <v>44</v>
      </c>
      <c r="AP1241" s="128">
        <v>84</v>
      </c>
      <c r="AQ1241" s="128">
        <v>7.7</v>
      </c>
      <c r="AR1241" s="442" t="str">
        <f>CHOOSE(MATCH(AQ:AQ,{0,1,7,8,9,12,30}),"VACIO","7 y -","7-8","8-9","9-12","12 y +","")</f>
        <v>7-8</v>
      </c>
      <c r="AS1241" s="128"/>
      <c r="AT1241" s="442" t="str">
        <f>CHOOSE(MATCH(AS:AS,{0,0.1,30,80000000}),"VACIO","30 y -","30 y +")</f>
        <v>VACIO</v>
      </c>
      <c r="AU1241" s="128">
        <v>1.2</v>
      </c>
      <c r="AV1241" s="128"/>
      <c r="AW1241" s="442" t="str">
        <f>CHOOSE(MATCH(AV:AV,{0,0.1,30,80000000}),"VACIO","30 y -","30 y +")</f>
        <v>VACIO</v>
      </c>
      <c r="AX1241" s="128">
        <v>60</v>
      </c>
      <c r="AY1241" s="442" t="str">
        <f ca="1">CHOOSE(MATCH(AX:AX,{0,1,15,30,45,60,80000000}),"VACIO","15 y -","15-29","30-44","45-59","60 y +","")</f>
        <v>60 y +</v>
      </c>
      <c r="AZ1241" s="128"/>
      <c r="BA1241" s="483">
        <v>43305</v>
      </c>
      <c r="BB1241" s="441" t="str">
        <f ca="1" t="shared" si="118"/>
        <v>No Vigente</v>
      </c>
      <c r="BC1241" s="128" t="s">
        <v>77</v>
      </c>
      <c r="BD1241" s="483">
        <v>43689</v>
      </c>
      <c r="BE1241" s="483">
        <v>43862</v>
      </c>
      <c r="BF1241" s="519" t="str">
        <f ca="1" t="shared" si="120"/>
        <v>activo</v>
      </c>
    </row>
    <row r="1242" spans="1:58">
      <c r="A1242" s="434" t="s">
        <v>3040</v>
      </c>
      <c r="B1242" s="128" t="s">
        <v>3041</v>
      </c>
      <c r="C1242" s="128">
        <v>2204</v>
      </c>
      <c r="D1242" s="483">
        <v>19369</v>
      </c>
      <c r="E1242" s="439">
        <f ca="1" t="shared" si="119"/>
        <v>43990</v>
      </c>
      <c r="F1242" s="440">
        <f ca="1" t="shared" si="117"/>
        <v>24621</v>
      </c>
      <c r="G1242" s="441">
        <f ca="1" t="shared" si="121"/>
        <v>67</v>
      </c>
      <c r="H1242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42" s="443">
        <v>2</v>
      </c>
      <c r="J1242" s="483">
        <v>41584</v>
      </c>
      <c r="K1242" s="128" t="s">
        <v>59</v>
      </c>
      <c r="L1242" s="495" t="s">
        <v>102</v>
      </c>
      <c r="M1242" s="128" t="s">
        <v>1853</v>
      </c>
      <c r="N1242" s="128" t="s">
        <v>62</v>
      </c>
      <c r="O1242" s="128" t="s">
        <v>62</v>
      </c>
      <c r="P1242" s="500" t="s">
        <v>63</v>
      </c>
      <c r="Q1242" s="500" t="s">
        <v>63</v>
      </c>
      <c r="R1242" s="128">
        <v>72</v>
      </c>
      <c r="S1242" s="128">
        <v>80</v>
      </c>
      <c r="T1242" s="443" t="s">
        <v>64</v>
      </c>
      <c r="U1242" s="128">
        <v>128</v>
      </c>
      <c r="V1242" s="442" t="str">
        <f>CHOOSE(MATCH(U:U,{0,1,140,150,160,800000000}),"VACIO","140 y -","140-150","150-160","&gt;160","")</f>
        <v>140 y -</v>
      </c>
      <c r="W1242" s="128">
        <v>68</v>
      </c>
      <c r="X1242" s="442" t="str">
        <f>CHOOSE(MATCH(W:W,{0,1,90,120,800000000}),"VACIO","90 y -","90-120","&gt;120","")</f>
        <v>90 y -</v>
      </c>
      <c r="Y1242" s="128" t="s">
        <v>63</v>
      </c>
      <c r="Z1242" s="128" t="s">
        <v>65</v>
      </c>
      <c r="AA1242" s="128" t="s">
        <v>63</v>
      </c>
      <c r="AB1242" s="128" t="s">
        <v>65</v>
      </c>
      <c r="AC1242" s="128" t="s">
        <v>72</v>
      </c>
      <c r="AD1242" s="128" t="s">
        <v>73</v>
      </c>
      <c r="AE1242" s="505">
        <v>43874</v>
      </c>
      <c r="AF1242" s="506" t="s">
        <v>74</v>
      </c>
      <c r="AG1242" s="506"/>
      <c r="AH1242" s="506" t="s">
        <v>3042</v>
      </c>
      <c r="AI1242" s="505">
        <v>43118</v>
      </c>
      <c r="AJ1242" s="128">
        <v>124</v>
      </c>
      <c r="AK1242" s="483">
        <v>43828</v>
      </c>
      <c r="AL1242" s="128">
        <v>278</v>
      </c>
      <c r="AM1242" s="128">
        <v>176</v>
      </c>
      <c r="AN1242" s="442" t="str">
        <f>CHOOSE(MATCH(AM:AM,{0,1,100,800000000}),"VACIO","100 y -","100 y +","")</f>
        <v>100 y +</v>
      </c>
      <c r="AO1242" s="128">
        <v>45</v>
      </c>
      <c r="AP1242" s="128">
        <v>266</v>
      </c>
      <c r="AQ1242" s="128">
        <v>6.9</v>
      </c>
      <c r="AR1242" s="442" t="str">
        <f>CHOOSE(MATCH(AQ:AQ,{0,1,7,8,9,12,30}),"VACIO","7 y -","7-8","8-9","9-12","12 y +","")</f>
        <v>7 y -</v>
      </c>
      <c r="AS1242" s="128">
        <v>1</v>
      </c>
      <c r="AT1242" s="442" t="str">
        <f>CHOOSE(MATCH(AS:AS,{0;0.1;30;80000000}),"VACIO","30 y -","30 y +")</f>
        <v>30 y -</v>
      </c>
      <c r="AU1242" s="128">
        <v>1.3</v>
      </c>
      <c r="AV1242" s="128">
        <v>6.8</v>
      </c>
      <c r="AW1242" s="442" t="str">
        <f>CHOOSE(MATCH(AV:AV,{0,0.1,30,80000000}),"VACIO","30 y -","30 y +")</f>
        <v>30 y -</v>
      </c>
      <c r="AX1242" s="128">
        <v>47</v>
      </c>
      <c r="AY1242" s="442" t="str">
        <f ca="1">CHOOSE(MATCH(AX:AX,{0,1,15,30,45,60,80000000}),"VACIO","15 y -","15-29","30-44","45-59","60 y +","")</f>
        <v>45-59</v>
      </c>
      <c r="AZ1242" s="128"/>
      <c r="BA1242" s="483">
        <v>42930</v>
      </c>
      <c r="BB1242" s="441" t="str">
        <f ca="1" t="shared" si="118"/>
        <v>No Vigente</v>
      </c>
      <c r="BC1242" s="128" t="s">
        <v>77</v>
      </c>
      <c r="BD1242" s="483">
        <v>43874</v>
      </c>
      <c r="BE1242" s="483">
        <v>44044</v>
      </c>
      <c r="BF1242" s="519" t="str">
        <f ca="1" t="shared" si="120"/>
        <v>activo</v>
      </c>
    </row>
    <row r="1243" spans="1:58">
      <c r="A1243" s="434" t="s">
        <v>3043</v>
      </c>
      <c r="B1243" s="434" t="s">
        <v>3044</v>
      </c>
      <c r="C1243" s="434">
        <v>1274</v>
      </c>
      <c r="D1243" s="482">
        <v>22548</v>
      </c>
      <c r="E1243" s="468">
        <f ca="1" t="shared" si="119"/>
        <v>43990</v>
      </c>
      <c r="F1243" s="440">
        <f ca="1" t="shared" si="117"/>
        <v>21442</v>
      </c>
      <c r="G1243" s="487">
        <f ca="1" t="shared" si="121"/>
        <v>58</v>
      </c>
      <c r="H1243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243" s="493">
        <v>2</v>
      </c>
      <c r="J1243" s="482">
        <v>42341</v>
      </c>
      <c r="K1243" s="434" t="s">
        <v>101</v>
      </c>
      <c r="L1243" s="494" t="s">
        <v>60</v>
      </c>
      <c r="M1243" s="434"/>
      <c r="N1243" s="434"/>
      <c r="O1243" s="434"/>
      <c r="P1243" s="499" t="s">
        <v>63</v>
      </c>
      <c r="Q1243" s="499" t="s">
        <v>63</v>
      </c>
      <c r="R1243" s="434">
        <v>82</v>
      </c>
      <c r="S1243" s="434">
        <v>83.5</v>
      </c>
      <c r="T1243" s="493" t="s">
        <v>85</v>
      </c>
      <c r="U1243" s="434">
        <v>138</v>
      </c>
      <c r="V1243" s="442" t="str">
        <f>CHOOSE(MATCH(U:U,{0,1,140,150,160,800000000}),"VACIO","140 y -","140-150","150-160","&gt;160","")</f>
        <v>140 y -</v>
      </c>
      <c r="W1243" s="434">
        <v>90</v>
      </c>
      <c r="X1243" s="442" t="str">
        <f>CHOOSE(MATCH(W:W,{0,1,90,120,800000000}),"VACIO","90 y -","90-120","&gt;120","")</f>
        <v>90-120</v>
      </c>
      <c r="Y1243" s="434" t="s">
        <v>63</v>
      </c>
      <c r="Z1243" s="434" t="s">
        <v>65</v>
      </c>
      <c r="AA1243" s="434" t="s">
        <v>63</v>
      </c>
      <c r="AB1243" s="434" t="s">
        <v>65</v>
      </c>
      <c r="AC1243" s="434" t="s">
        <v>72</v>
      </c>
      <c r="AD1243" s="434" t="s">
        <v>73</v>
      </c>
      <c r="AE1243" s="514"/>
      <c r="AF1243" s="514"/>
      <c r="AG1243" s="514"/>
      <c r="AH1243" s="514"/>
      <c r="AI1243" s="514"/>
      <c r="AJ1243" s="434">
        <v>87</v>
      </c>
      <c r="AK1243" s="482">
        <v>43082</v>
      </c>
      <c r="AL1243" s="434">
        <v>221</v>
      </c>
      <c r="AM1243" s="434">
        <v>142</v>
      </c>
      <c r="AN1243" s="442" t="str">
        <f>CHOOSE(MATCH(AM:AM,{0,1,100,800000000}),"VACIO","100 y -","100 y +","")</f>
        <v>100 y +</v>
      </c>
      <c r="AO1243" s="434">
        <v>38</v>
      </c>
      <c r="AP1243" s="434">
        <v>203</v>
      </c>
      <c r="AQ1243" s="434"/>
      <c r="AR1243" s="442" t="str">
        <f>CHOOSE(MATCH(AQ:AQ,{0,1,7,8,9,12,30}),"VACIO","7 y -","7-8","8-9","9-12","12 y +","")</f>
        <v>VACIO</v>
      </c>
      <c r="AS1243" s="434"/>
      <c r="AT1243" s="442" t="str">
        <f>CHOOSE(MATCH(AS:AS,{0,0.1,30,80000000}),"VACIO","30 y -","30 y +")</f>
        <v>VACIO</v>
      </c>
      <c r="AU1243" s="434">
        <v>1.1</v>
      </c>
      <c r="AV1243" s="434"/>
      <c r="AW1243" s="442" t="str">
        <f>CHOOSE(MATCH(AV:AV,{0,0.1,30,80000000}),"VACIO","30 y -","30 y +")</f>
        <v>VACIO</v>
      </c>
      <c r="AX1243" s="434">
        <v>74</v>
      </c>
      <c r="AY1243" s="442" t="str">
        <f ca="1">CHOOSE(MATCH(AX:AX,{0,1,15,30,45,60,80000000}),"VACIO","15 y -","15-29","30-44","45-59","60 y +","")</f>
        <v>60 y +</v>
      </c>
      <c r="AZ1243" s="434" t="s">
        <v>76</v>
      </c>
      <c r="BA1243" s="434"/>
      <c r="BB1243" s="487" t="str">
        <f ca="1" t="shared" si="118"/>
        <v>No Vigente</v>
      </c>
      <c r="BC1243" s="434"/>
      <c r="BD1243" s="482">
        <v>43181</v>
      </c>
      <c r="BE1243" s="482">
        <v>43365</v>
      </c>
      <c r="BF1243" s="519" t="str">
        <f ca="1" t="shared" si="120"/>
        <v>pasivo</v>
      </c>
    </row>
    <row r="1244" spans="1:58">
      <c r="A1244" s="434" t="s">
        <v>3045</v>
      </c>
      <c r="B1244" s="128" t="s">
        <v>3046</v>
      </c>
      <c r="C1244" s="128">
        <v>6218</v>
      </c>
      <c r="D1244" s="483">
        <v>20873</v>
      </c>
      <c r="E1244" s="439">
        <f ca="1" t="shared" si="119"/>
        <v>43990</v>
      </c>
      <c r="F1244" s="440">
        <f ca="1" t="shared" si="117"/>
        <v>23117</v>
      </c>
      <c r="G1244" s="441">
        <f ca="1" t="shared" si="121"/>
        <v>63</v>
      </c>
      <c r="H124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44" s="443">
        <v>2</v>
      </c>
      <c r="J1244" s="483">
        <v>41450</v>
      </c>
      <c r="K1244" s="128" t="s">
        <v>101</v>
      </c>
      <c r="L1244" s="495" t="s">
        <v>102</v>
      </c>
      <c r="M1244" s="128" t="s">
        <v>174</v>
      </c>
      <c r="N1244" s="128" t="s">
        <v>62</v>
      </c>
      <c r="O1244" s="128" t="s">
        <v>62</v>
      </c>
      <c r="P1244" s="500" t="s">
        <v>63</v>
      </c>
      <c r="Q1244" s="500" t="s">
        <v>63</v>
      </c>
      <c r="R1244" s="128">
        <v>116</v>
      </c>
      <c r="S1244" s="128">
        <v>133.7</v>
      </c>
      <c r="T1244" s="443" t="s">
        <v>64</v>
      </c>
      <c r="U1244" s="128">
        <v>138</v>
      </c>
      <c r="V1244" s="442" t="str">
        <f>CHOOSE(MATCH(U:U,{0,1,140,150,160,800000000}),"VACIO","140 y -","140-150","150-160","&gt;160","")</f>
        <v>140 y -</v>
      </c>
      <c r="W1244" s="128">
        <v>84</v>
      </c>
      <c r="X1244" s="442" t="str">
        <f>CHOOSE(MATCH(W:W,{0,1,90,120,800000000}),"VACIO","90 y -","90-120","&gt;120","")</f>
        <v>90 y -</v>
      </c>
      <c r="Y1244" s="128" t="s">
        <v>65</v>
      </c>
      <c r="Z1244" s="128" t="s">
        <v>65</v>
      </c>
      <c r="AA1244" s="128" t="s">
        <v>65</v>
      </c>
      <c r="AB1244" s="128" t="s">
        <v>65</v>
      </c>
      <c r="AC1244" s="128" t="s">
        <v>72</v>
      </c>
      <c r="AD1244" s="128" t="s">
        <v>73</v>
      </c>
      <c r="AE1244" s="505">
        <v>43886</v>
      </c>
      <c r="AF1244" s="506" t="s">
        <v>74</v>
      </c>
      <c r="AG1244" s="506"/>
      <c r="AH1244" s="513"/>
      <c r="AI1244" s="513"/>
      <c r="AJ1244" s="128">
        <v>175</v>
      </c>
      <c r="AK1244" s="483">
        <v>43872</v>
      </c>
      <c r="AL1244" s="128">
        <v>107</v>
      </c>
      <c r="AM1244" s="128">
        <v>40</v>
      </c>
      <c r="AN1244" s="442" t="str">
        <f>CHOOSE(MATCH(AM:AM,{0;1;100;800000000}),"VACIO","100 y -","100 y +","")</f>
        <v>100 y -</v>
      </c>
      <c r="AO1244" s="128">
        <v>38</v>
      </c>
      <c r="AP1244" s="128">
        <v>139</v>
      </c>
      <c r="AQ1244" s="128">
        <v>10.6</v>
      </c>
      <c r="AR1244" s="442" t="str">
        <f>CHOOSE(MATCH(AQ:AQ,{0,1,7,8,9,12,30}),"VACIO","7 y -","7-8","8-9","9-12","12 y +","")</f>
        <v>9-12</v>
      </c>
      <c r="AS1244" s="128">
        <v>153</v>
      </c>
      <c r="AT1244" s="442" t="str">
        <f>CHOOSE(MATCH(AS:AS,{0,0.1,30,80000000}),"VACIO","30 y -","30 y +")</f>
        <v>30 y +</v>
      </c>
      <c r="AU1244" s="128">
        <v>0.7</v>
      </c>
      <c r="AV1244" s="128"/>
      <c r="AW1244" s="442" t="str">
        <f>CHOOSE(MATCH(AV:AV,{0,0.1,30,80000000}),"VACIO","30 y -","30 y +")</f>
        <v>VACIO</v>
      </c>
      <c r="AX1244" s="128">
        <v>95</v>
      </c>
      <c r="AY1244" s="442" t="str">
        <f ca="1">CHOOSE(MATCH(AX:AX,{0;1;15;30;45;60;80000000}),"VACIO","15 y -","15-29","30-44","45-59","60 y +","")</f>
        <v>60 y +</v>
      </c>
      <c r="AZ1244" s="128" t="s">
        <v>76</v>
      </c>
      <c r="BA1244" s="483">
        <v>42981</v>
      </c>
      <c r="BB1244" s="441" t="str">
        <f ca="1" t="shared" si="118"/>
        <v>No Vigente</v>
      </c>
      <c r="BC1244" s="128" t="s">
        <v>77</v>
      </c>
      <c r="BD1244" s="483">
        <v>43886</v>
      </c>
      <c r="BE1244" s="483">
        <v>43831</v>
      </c>
      <c r="BF1244" s="519" t="str">
        <f ca="1" t="shared" si="120"/>
        <v>activo</v>
      </c>
    </row>
    <row r="1245" spans="1:58">
      <c r="A1245" s="434" t="s">
        <v>3047</v>
      </c>
      <c r="B1245" s="128" t="s">
        <v>3048</v>
      </c>
      <c r="C1245" s="128">
        <v>4913</v>
      </c>
      <c r="D1245" s="483">
        <v>14817</v>
      </c>
      <c r="E1245" s="439">
        <f ca="1" t="shared" si="119"/>
        <v>43990</v>
      </c>
      <c r="F1245" s="440">
        <f ca="1" t="shared" si="117"/>
        <v>29173</v>
      </c>
      <c r="G1245" s="441">
        <f ca="1" t="shared" si="121"/>
        <v>79</v>
      </c>
      <c r="H1245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245" s="443">
        <v>2</v>
      </c>
      <c r="J1245" s="483">
        <v>42131</v>
      </c>
      <c r="K1245" s="128" t="s">
        <v>101</v>
      </c>
      <c r="L1245" s="495" t="s">
        <v>60</v>
      </c>
      <c r="M1245" s="128" t="s">
        <v>2329</v>
      </c>
      <c r="N1245" s="128" t="s">
        <v>62</v>
      </c>
      <c r="O1245" s="128" t="s">
        <v>62</v>
      </c>
      <c r="P1245" s="500" t="s">
        <v>63</v>
      </c>
      <c r="Q1245" s="500" t="s">
        <v>63</v>
      </c>
      <c r="R1245" s="128">
        <v>67.5</v>
      </c>
      <c r="S1245" s="128">
        <v>66</v>
      </c>
      <c r="T1245" s="443" t="s">
        <v>76</v>
      </c>
      <c r="U1245" s="128">
        <v>138</v>
      </c>
      <c r="V1245" s="442" t="str">
        <f>CHOOSE(MATCH(U:U,{0,1,140,150,160,800000000}),"VACIO","140 y -","140-150","150-160","&gt;160","")</f>
        <v>140 y -</v>
      </c>
      <c r="W1245" s="128">
        <v>80</v>
      </c>
      <c r="X1245" s="442" t="str">
        <f>CHOOSE(MATCH(W:W,{0;1;90;120;800000000}),"VACIO","90 y -","90-120","&gt;120","")</f>
        <v>90 y -</v>
      </c>
      <c r="Y1245" s="128" t="s">
        <v>63</v>
      </c>
      <c r="Z1245" s="128" t="s">
        <v>63</v>
      </c>
      <c r="AA1245" s="128" t="s">
        <v>65</v>
      </c>
      <c r="AB1245" s="128" t="s">
        <v>65</v>
      </c>
      <c r="AC1245" s="128" t="s">
        <v>72</v>
      </c>
      <c r="AD1245" s="128" t="s">
        <v>67</v>
      </c>
      <c r="AE1245" s="513"/>
      <c r="AF1245" s="513"/>
      <c r="AG1245" s="513"/>
      <c r="AH1245" s="506" t="s">
        <v>2266</v>
      </c>
      <c r="AI1245" s="505">
        <v>43489</v>
      </c>
      <c r="AJ1245" s="128">
        <v>92</v>
      </c>
      <c r="AK1245" s="483">
        <v>43816</v>
      </c>
      <c r="AL1245" s="128">
        <v>128</v>
      </c>
      <c r="AM1245" s="128">
        <v>75</v>
      </c>
      <c r="AN1245" s="442" t="str">
        <f>CHOOSE(MATCH(AM:AM,{0,1,100,800000000}),"VACIO","100 y -","100 y +","")</f>
        <v>100 y -</v>
      </c>
      <c r="AO1245" s="128">
        <v>40</v>
      </c>
      <c r="AP1245" s="128">
        <v>64</v>
      </c>
      <c r="AQ1245" s="128"/>
      <c r="AR1245" s="442" t="str">
        <f>CHOOSE(MATCH(AQ:AQ,{0,1,7,8,9,12,30}),"VACIO","7 y -","7-8","8-9","9-12","12 y +","")</f>
        <v>VACIO</v>
      </c>
      <c r="AS1245" s="128">
        <v>1</v>
      </c>
      <c r="AT1245" s="442" t="str">
        <f>CHOOSE(MATCH(AS:AS,{0,0.1,30,80000000}),"VACIO","30 y -","30 y +")</f>
        <v>30 y -</v>
      </c>
      <c r="AU1245" s="128">
        <v>0.9</v>
      </c>
      <c r="AV1245" s="128">
        <v>1.7</v>
      </c>
      <c r="AW1245" s="442" t="str">
        <f>CHOOSE(MATCH(AV:AV,{0,0.1,30,80000000}),"VACIO","30 y -","30 y +")</f>
        <v>30 y -</v>
      </c>
      <c r="AX1245" s="128">
        <v>7.1</v>
      </c>
      <c r="AY1245" s="442" t="str">
        <f ca="1">CHOOSE(MATCH(AX:AX,{0,1,15,30,45,60,80000000}),"VACIO","15 y -","15-29","30-44","45-59","60 y +","")</f>
        <v>15 y -</v>
      </c>
      <c r="AZ1245" s="128"/>
      <c r="BA1245" s="128"/>
      <c r="BB1245" s="441" t="str">
        <f ca="1" t="shared" si="118"/>
        <v>No Vigente</v>
      </c>
      <c r="BC1245" s="128"/>
      <c r="BD1245" s="483">
        <v>43839</v>
      </c>
      <c r="BE1245" s="483">
        <v>44197</v>
      </c>
      <c r="BF1245" s="519" t="str">
        <f ca="1" t="shared" si="120"/>
        <v>activo</v>
      </c>
    </row>
    <row r="1246" spans="1:58">
      <c r="A1246" s="434" t="s">
        <v>3049</v>
      </c>
      <c r="B1246" s="128" t="s">
        <v>3050</v>
      </c>
      <c r="C1246" s="128">
        <v>5426</v>
      </c>
      <c r="D1246" s="483">
        <v>18012</v>
      </c>
      <c r="E1246" s="439">
        <f ca="1" t="shared" si="119"/>
        <v>43990</v>
      </c>
      <c r="F1246" s="440">
        <f ca="1" t="shared" si="117"/>
        <v>25978</v>
      </c>
      <c r="G1246" s="441">
        <f ca="1" t="shared" si="121"/>
        <v>71</v>
      </c>
      <c r="H1246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46" s="443">
        <v>2</v>
      </c>
      <c r="J1246" s="483">
        <v>39582</v>
      </c>
      <c r="K1246" s="128" t="s">
        <v>101</v>
      </c>
      <c r="L1246" s="495" t="s">
        <v>60</v>
      </c>
      <c r="M1246" s="128" t="s">
        <v>3051</v>
      </c>
      <c r="N1246" s="128" t="s">
        <v>62</v>
      </c>
      <c r="O1246" s="128" t="s">
        <v>62</v>
      </c>
      <c r="P1246" s="500" t="s">
        <v>63</v>
      </c>
      <c r="Q1246" s="500" t="s">
        <v>63</v>
      </c>
      <c r="R1246" s="128">
        <v>106</v>
      </c>
      <c r="S1246" s="128">
        <v>117.5</v>
      </c>
      <c r="T1246" s="443" t="s">
        <v>64</v>
      </c>
      <c r="U1246" s="128">
        <v>122</v>
      </c>
      <c r="V1246" s="442" t="str">
        <f>CHOOSE(MATCH(U:U,{0,1,140,150,160,800000000}),"VACIO","140 y -","140-150","150-160","&gt;160","")</f>
        <v>140 y -</v>
      </c>
      <c r="W1246" s="128">
        <v>72</v>
      </c>
      <c r="X1246" s="442" t="str">
        <f>CHOOSE(MATCH(W:W,{0,1,90,120,800000000}),"VACIO","90 y -","90-120","&gt;120","")</f>
        <v>90 y -</v>
      </c>
      <c r="Y1246" s="128" t="s">
        <v>63</v>
      </c>
      <c r="Z1246" s="128" t="s">
        <v>65</v>
      </c>
      <c r="AA1246" s="128" t="s">
        <v>63</v>
      </c>
      <c r="AB1246" s="128" t="s">
        <v>65</v>
      </c>
      <c r="AC1246" s="128" t="s">
        <v>72</v>
      </c>
      <c r="AD1246" s="128" t="s">
        <v>73</v>
      </c>
      <c r="AE1246" s="513"/>
      <c r="AF1246" s="513"/>
      <c r="AG1246" s="513"/>
      <c r="AH1246" s="506" t="s">
        <v>2266</v>
      </c>
      <c r="AI1246" s="515">
        <v>43634</v>
      </c>
      <c r="AJ1246" s="128">
        <v>111</v>
      </c>
      <c r="AK1246" s="483">
        <v>43656</v>
      </c>
      <c r="AL1246" s="128">
        <v>133</v>
      </c>
      <c r="AM1246" s="128"/>
      <c r="AN1246" s="442" t="str">
        <f>CHOOSE(MATCH(AM:AM,{0,1,100,800000000}),"VACIO","100 y -","100 y +","")</f>
        <v>VACIO</v>
      </c>
      <c r="AO1246" s="128">
        <v>33</v>
      </c>
      <c r="AP1246" s="128">
        <v>133</v>
      </c>
      <c r="AQ1246" s="128"/>
      <c r="AR1246" s="442" t="str">
        <f>CHOOSE(MATCH(AQ:AQ,{0,1,7,8,9,12,30}),"VACIO","7 y -","7-8","8-9","9-12","12 y +","")</f>
        <v>VACIO</v>
      </c>
      <c r="AS1246" s="128">
        <v>56</v>
      </c>
      <c r="AT1246" s="442" t="str">
        <f>CHOOSE(MATCH(AS:AS,{0,0.1,30,80000000}),"VACIO","30 y -","30 y +")</f>
        <v>30 y +</v>
      </c>
      <c r="AU1246" s="128">
        <v>1</v>
      </c>
      <c r="AV1246" s="128"/>
      <c r="AW1246" s="442" t="str">
        <f>CHOOSE(MATCH(AV:AV,{0,0.1,30,80000000}),"VACIO","30 y -","30 y +")</f>
        <v>VACIO</v>
      </c>
      <c r="AX1246" s="128">
        <v>86</v>
      </c>
      <c r="AY1246" s="442" t="str">
        <f ca="1">CHOOSE(MATCH(AX:AX,{0,1,15,30,45,60,80000000}),"VACIO","15 y -","15-29","30-44","45-59","60 y +","")</f>
        <v>60 y +</v>
      </c>
      <c r="AZ1246" s="128"/>
      <c r="BA1246" s="128"/>
      <c r="BB1246" s="441" t="str">
        <f ca="1" t="shared" si="118"/>
        <v>No Vigente</v>
      </c>
      <c r="BC1246" s="128"/>
      <c r="BD1246" s="483">
        <v>43656</v>
      </c>
      <c r="BE1246" s="483">
        <v>43831</v>
      </c>
      <c r="BF1246" s="519" t="str">
        <f ca="1" t="shared" si="120"/>
        <v>activo</v>
      </c>
    </row>
    <row r="1247" spans="1:58">
      <c r="A1247" s="434" t="s">
        <v>3052</v>
      </c>
      <c r="B1247" s="128" t="s">
        <v>3053</v>
      </c>
      <c r="C1247" s="128">
        <v>2566</v>
      </c>
      <c r="D1247" s="483">
        <v>20944</v>
      </c>
      <c r="E1247" s="467">
        <f ca="1" t="shared" si="119"/>
        <v>43990</v>
      </c>
      <c r="F1247" s="440">
        <f ca="1" t="shared" si="117"/>
        <v>23046</v>
      </c>
      <c r="G1247" s="491">
        <f ca="1" t="shared" si="121"/>
        <v>63</v>
      </c>
      <c r="H1247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47" s="498">
        <v>2</v>
      </c>
      <c r="J1247" s="483">
        <v>43626</v>
      </c>
      <c r="K1247" s="128" t="s">
        <v>101</v>
      </c>
      <c r="L1247" s="495" t="s">
        <v>60</v>
      </c>
      <c r="M1247" s="128"/>
      <c r="N1247" s="128" t="s">
        <v>62</v>
      </c>
      <c r="O1247" s="128" t="s">
        <v>62</v>
      </c>
      <c r="P1247" s="500" t="s">
        <v>63</v>
      </c>
      <c r="Q1247" s="500" t="s">
        <v>63</v>
      </c>
      <c r="R1247" s="128">
        <v>83</v>
      </c>
      <c r="S1247" s="128">
        <v>82</v>
      </c>
      <c r="T1247" s="498" t="s">
        <v>85</v>
      </c>
      <c r="U1247" s="128">
        <v>136</v>
      </c>
      <c r="V1247" s="442" t="str">
        <f>CHOOSE(MATCH(U:U,{0,1,140,150,160,800000000}),"VACIO","140 y -","140-150","150-160","&gt;160","")</f>
        <v>140 y -</v>
      </c>
      <c r="W1247" s="128">
        <v>82</v>
      </c>
      <c r="X1247" s="442" t="str">
        <f>CHOOSE(MATCH(W:W,{0,1,90,120,800000000}),"VACIO","90 y -","90-120","&gt;120","")</f>
        <v>90 y -</v>
      </c>
      <c r="Y1247" s="128" t="s">
        <v>63</v>
      </c>
      <c r="Z1247" s="128" t="s">
        <v>65</v>
      </c>
      <c r="AA1247" s="128" t="s">
        <v>63</v>
      </c>
      <c r="AB1247" s="128" t="s">
        <v>63</v>
      </c>
      <c r="AC1247" s="128" t="s">
        <v>72</v>
      </c>
      <c r="AD1247" s="128" t="s">
        <v>73</v>
      </c>
      <c r="AE1247" s="510"/>
      <c r="AF1247" s="512"/>
      <c r="AG1247" s="512"/>
      <c r="AH1247" s="512"/>
      <c r="AI1247" s="512"/>
      <c r="AJ1247" s="128">
        <v>131</v>
      </c>
      <c r="AK1247" s="483">
        <v>43719</v>
      </c>
      <c r="AL1247" s="128">
        <v>169</v>
      </c>
      <c r="AM1247" s="128">
        <v>88</v>
      </c>
      <c r="AN1247" s="442" t="str">
        <f>CHOOSE(MATCH(AM:AM,{0,1,100,800000000}),"VACIO","100 y -","100 y +","")</f>
        <v>100 y -</v>
      </c>
      <c r="AO1247" s="128">
        <v>48</v>
      </c>
      <c r="AP1247" s="128">
        <v>141</v>
      </c>
      <c r="AQ1247" s="128">
        <v>6.4</v>
      </c>
      <c r="AR1247" s="442" t="str">
        <f>CHOOSE(MATCH(AQ:AQ,{0;1;7;8;9;12;30}),"VACIO","7 y -","7-8","8-9","9-12","12 y +","")</f>
        <v>7 y -</v>
      </c>
      <c r="AS1247" s="128">
        <v>26</v>
      </c>
      <c r="AT1247" s="442" t="str">
        <f>CHOOSE(MATCH(AS:AS,{0,0.1,30,80000000}),"VACIO","30 y -","30 y +")</f>
        <v>30 y -</v>
      </c>
      <c r="AU1247" s="128">
        <v>1.1</v>
      </c>
      <c r="AV1247" s="128">
        <v>37.5</v>
      </c>
      <c r="AW1247" s="442" t="str">
        <f>CHOOSE(MATCH(AV:AV,{0,0.1,30,80000000}),"VACIO","30 y -","30 y +")</f>
        <v>30 y +</v>
      </c>
      <c r="AX1247" s="128">
        <v>77</v>
      </c>
      <c r="AY1247" s="442" t="str">
        <f ca="1">CHOOSE(MATCH(AX:AX,{0,1,15,30,45,60,80000000}),"VACIO","15 y -","15-29","30-44","45-59","60 y +","")</f>
        <v>60 y +</v>
      </c>
      <c r="AZ1247" s="128" t="s">
        <v>76</v>
      </c>
      <c r="BA1247" s="128"/>
      <c r="BB1247" s="441" t="str">
        <f ca="1" t="shared" si="118"/>
        <v>No Vigente</v>
      </c>
      <c r="BC1247" s="128"/>
      <c r="BD1247" s="483">
        <v>43719</v>
      </c>
      <c r="BE1247" s="483">
        <v>43862</v>
      </c>
      <c r="BF1247" s="519" t="str">
        <f ca="1" t="shared" si="120"/>
        <v>activo</v>
      </c>
    </row>
    <row r="1248" spans="1:58">
      <c r="A1248" s="434" t="s">
        <v>3054</v>
      </c>
      <c r="B1248" s="484" t="s">
        <v>3055</v>
      </c>
      <c r="C1248" s="484">
        <v>7332</v>
      </c>
      <c r="D1248" s="485">
        <v>14420</v>
      </c>
      <c r="E1248" s="439">
        <f ca="1" t="shared" si="119"/>
        <v>43990</v>
      </c>
      <c r="F1248" s="440">
        <f ca="1" t="shared" si="117"/>
        <v>29570</v>
      </c>
      <c r="G1248" s="489">
        <f ca="1" t="shared" si="121"/>
        <v>80</v>
      </c>
      <c r="H1248" s="490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48" s="496">
        <v>2</v>
      </c>
      <c r="J1248" s="485">
        <v>43418</v>
      </c>
      <c r="K1248" s="484" t="s">
        <v>101</v>
      </c>
      <c r="L1248" s="497" t="s">
        <v>60</v>
      </c>
      <c r="M1248" s="484" t="s">
        <v>3056</v>
      </c>
      <c r="N1248" s="484"/>
      <c r="O1248" s="484"/>
      <c r="P1248" s="501" t="s">
        <v>63</v>
      </c>
      <c r="Q1248" s="501" t="s">
        <v>63</v>
      </c>
      <c r="R1248" s="484">
        <v>63</v>
      </c>
      <c r="S1248" s="484">
        <v>63</v>
      </c>
      <c r="T1248" s="496" t="s">
        <v>76</v>
      </c>
      <c r="U1248" s="484">
        <v>148</v>
      </c>
      <c r="V1248" s="442" t="str">
        <f>CHOOSE(MATCH(U:U,{0,1,140,150,160,800000000}),"VACIO","140 y -","140-150","150-160","&gt;160","")</f>
        <v>140-150</v>
      </c>
      <c r="W1248" s="484">
        <v>90</v>
      </c>
      <c r="X1248" s="442" t="str">
        <f>CHOOSE(MATCH(W:W,{0,1,90,120,800000000}),"VACIO","90 y -","90-120","&gt;120","")</f>
        <v>90-120</v>
      </c>
      <c r="Y1248" s="484" t="s">
        <v>63</v>
      </c>
      <c r="Z1248" s="484" t="s">
        <v>65</v>
      </c>
      <c r="AA1248" s="484" t="s">
        <v>63</v>
      </c>
      <c r="AB1248" s="484" t="s">
        <v>63</v>
      </c>
      <c r="AC1248" s="484" t="s">
        <v>72</v>
      </c>
      <c r="AD1248" s="484" t="s">
        <v>74</v>
      </c>
      <c r="AE1248" s="507"/>
      <c r="AF1248" s="507"/>
      <c r="AG1248" s="507"/>
      <c r="AH1248" s="509" t="s">
        <v>3057</v>
      </c>
      <c r="AI1248" s="508">
        <v>43428</v>
      </c>
      <c r="AJ1248" s="484">
        <v>95</v>
      </c>
      <c r="AK1248" s="485">
        <v>43402</v>
      </c>
      <c r="AL1248" s="484">
        <v>132</v>
      </c>
      <c r="AM1248" s="484">
        <v>78</v>
      </c>
      <c r="AN1248" s="442" t="str">
        <f>CHOOSE(MATCH(AM:AM,{0,1,100,800000000}),"VACIO","100 y -","100 y +","")</f>
        <v>100 y -</v>
      </c>
      <c r="AO1248" s="484">
        <v>43</v>
      </c>
      <c r="AP1248" s="484">
        <v>55</v>
      </c>
      <c r="AQ1248" s="484">
        <v>5.5</v>
      </c>
      <c r="AR1248" s="442" t="str">
        <f>CHOOSE(MATCH(AQ:AQ,{0,1,7,8,9,12,30}),"VACIO","7 y -","7-8","8-9","9-12","12 y +","")</f>
        <v>7 y -</v>
      </c>
      <c r="AS1248" s="484">
        <v>7</v>
      </c>
      <c r="AT1248" s="442" t="str">
        <f>CHOOSE(MATCH(AS:AS,{0,0.1,30,80000000}),"VACIO","30 y -","30 y +")</f>
        <v>30 y -</v>
      </c>
      <c r="AU1248" s="484">
        <v>0.8</v>
      </c>
      <c r="AV1248" s="484">
        <v>17.53</v>
      </c>
      <c r="AW1248" s="442" t="str">
        <f>CHOOSE(MATCH(AV:AV,{0,0.1,30,80000000}),"VACIO","30 y -","30 y +")</f>
        <v>30 y -</v>
      </c>
      <c r="AX1248" s="484">
        <v>84</v>
      </c>
      <c r="AY1248" s="442" t="str">
        <f ca="1">CHOOSE(MATCH(AX:AX,{0,1,15,30,45,60,80000000}),"VACIO","15 y -","15-29","30-44","45-59","60 y +","")</f>
        <v>60 y +</v>
      </c>
      <c r="AZ1248" s="484" t="s">
        <v>76</v>
      </c>
      <c r="BA1248" s="484"/>
      <c r="BB1248" s="489" t="str">
        <f ca="1" t="shared" si="118"/>
        <v>No Vigente</v>
      </c>
      <c r="BC1248" s="484"/>
      <c r="BD1248" s="485">
        <v>43418</v>
      </c>
      <c r="BE1248" s="485">
        <v>43586</v>
      </c>
      <c r="BF1248" s="519" t="str">
        <f ca="1" t="shared" si="120"/>
        <v>pasivo</v>
      </c>
    </row>
    <row r="1249" spans="1:58">
      <c r="A1249" s="434" t="s">
        <v>3058</v>
      </c>
      <c r="B1249" s="128" t="s">
        <v>3059</v>
      </c>
      <c r="C1249" s="128">
        <v>1292</v>
      </c>
      <c r="D1249" s="483">
        <v>16296</v>
      </c>
      <c r="E1249" s="439">
        <f ca="1" t="shared" si="119"/>
        <v>43990</v>
      </c>
      <c r="F1249" s="440">
        <f ca="1" t="shared" si="117"/>
        <v>27694</v>
      </c>
      <c r="G1249" s="441">
        <f ca="1" t="shared" si="121"/>
        <v>75</v>
      </c>
      <c r="H1249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49" s="443">
        <v>2</v>
      </c>
      <c r="J1249" s="483">
        <v>40232</v>
      </c>
      <c r="K1249" s="128" t="s">
        <v>101</v>
      </c>
      <c r="L1249" s="495" t="s">
        <v>102</v>
      </c>
      <c r="M1249" s="128" t="s">
        <v>3060</v>
      </c>
      <c r="N1249" s="128" t="s">
        <v>62</v>
      </c>
      <c r="O1249" s="128" t="s">
        <v>62</v>
      </c>
      <c r="P1249" s="500" t="s">
        <v>63</v>
      </c>
      <c r="Q1249" s="500" t="s">
        <v>63</v>
      </c>
      <c r="R1249" s="128">
        <v>81.2</v>
      </c>
      <c r="S1249" s="128">
        <v>73</v>
      </c>
      <c r="T1249" s="443" t="s">
        <v>76</v>
      </c>
      <c r="U1249" s="128">
        <v>136</v>
      </c>
      <c r="V1249" s="442" t="str">
        <f>CHOOSE(MATCH(U:U,{0;1;140;150;160;800000000}),"VACIO","140 y -","140-150","150-160","&gt;160","")</f>
        <v>140 y -</v>
      </c>
      <c r="W1249" s="128">
        <v>86</v>
      </c>
      <c r="X1249" s="442" t="str">
        <f>CHOOSE(MATCH(W:W,{0;1;90;120;800000000}),"VACIO","90 y -","90-120","&gt;120","")</f>
        <v>90 y -</v>
      </c>
      <c r="Y1249" s="128" t="s">
        <v>63</v>
      </c>
      <c r="Z1249" s="128" t="s">
        <v>65</v>
      </c>
      <c r="AA1249" s="128" t="s">
        <v>63</v>
      </c>
      <c r="AB1249" s="128" t="s">
        <v>63</v>
      </c>
      <c r="AC1249" s="128" t="s">
        <v>72</v>
      </c>
      <c r="AD1249" s="128" t="s">
        <v>73</v>
      </c>
      <c r="AE1249" s="505">
        <v>43810</v>
      </c>
      <c r="AF1249" s="506" t="s">
        <v>73</v>
      </c>
      <c r="AG1249" s="506"/>
      <c r="AH1249" s="506" t="s">
        <v>2322</v>
      </c>
      <c r="AI1249" s="505">
        <v>43244</v>
      </c>
      <c r="AJ1249" s="128">
        <v>87</v>
      </c>
      <c r="AK1249" s="483">
        <v>43895</v>
      </c>
      <c r="AL1249" s="128">
        <v>141</v>
      </c>
      <c r="AM1249" s="128">
        <v>195</v>
      </c>
      <c r="AN1249" s="442" t="str">
        <f>CHOOSE(MATCH(AM:AM,{0,1,100,800000000}),"VACIO","100 y -","100 y +","")</f>
        <v>100 y +</v>
      </c>
      <c r="AO1249" s="128">
        <v>28</v>
      </c>
      <c r="AP1249" s="128">
        <v>223</v>
      </c>
      <c r="AQ1249" s="128">
        <v>7.3</v>
      </c>
      <c r="AR1249" s="442" t="str">
        <f>CHOOSE(MATCH(AQ:AQ,{0;1;7;8;9;12;30}),"VACIO","7 y -","7-8","8-9","9-12","12 y +","")</f>
        <v>7-8</v>
      </c>
      <c r="AS1249" s="128">
        <v>102</v>
      </c>
      <c r="AT1249" s="442" t="str">
        <f>CHOOSE(MATCH(AS:AS,{0,0.1,30,80000000}),"VACIO","30 y -","30 y +")</f>
        <v>30 y +</v>
      </c>
      <c r="AU1249" s="128">
        <v>3.4</v>
      </c>
      <c r="AV1249" s="128">
        <v>0.1</v>
      </c>
      <c r="AW1249" s="442" t="str">
        <f>CHOOSE(MATCH(AV:AV,{0,0.1,30,80000000}),"VACIO","30 y -","30 y +")</f>
        <v>30 y -</v>
      </c>
      <c r="AX1249" s="128">
        <v>161</v>
      </c>
      <c r="AY1249" s="442" t="str">
        <f ca="1">CHOOSE(MATCH(AX:AX,{0;1;15;30;45;60;80000000}),"VACIO","15 y -","15-29","30-44","45-59","60 y +","")</f>
        <v>60 y +</v>
      </c>
      <c r="AZ1249" s="128" t="s">
        <v>76</v>
      </c>
      <c r="BA1249" s="483">
        <v>42963</v>
      </c>
      <c r="BB1249" s="441" t="str">
        <f ca="1" t="shared" si="118"/>
        <v>No Vigente</v>
      </c>
      <c r="BC1249" s="128" t="s">
        <v>77</v>
      </c>
      <c r="BD1249" s="483">
        <v>43906</v>
      </c>
      <c r="BE1249" s="483">
        <v>44075</v>
      </c>
      <c r="BF1249" s="519" t="str">
        <f ca="1" t="shared" si="120"/>
        <v>activo</v>
      </c>
    </row>
    <row r="1250" spans="1:58">
      <c r="A1250" s="434" t="s">
        <v>3061</v>
      </c>
      <c r="B1250" s="128" t="s">
        <v>3062</v>
      </c>
      <c r="C1250" s="128">
        <v>5394</v>
      </c>
      <c r="D1250" s="483">
        <v>30469</v>
      </c>
      <c r="E1250" s="439">
        <f ca="1" t="shared" si="119"/>
        <v>43990</v>
      </c>
      <c r="F1250" s="440">
        <f ca="1" t="shared" si="117"/>
        <v>13521</v>
      </c>
      <c r="G1250" s="441">
        <f ca="1" t="shared" si="121"/>
        <v>37</v>
      </c>
      <c r="H1250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250" s="443">
        <v>2</v>
      </c>
      <c r="J1250" s="483">
        <v>43377</v>
      </c>
      <c r="K1250" s="128" t="s">
        <v>101</v>
      </c>
      <c r="L1250" s="495" t="s">
        <v>60</v>
      </c>
      <c r="M1250" s="128"/>
      <c r="N1250" s="128" t="s">
        <v>62</v>
      </c>
      <c r="O1250" s="128" t="s">
        <v>62</v>
      </c>
      <c r="P1250" s="500" t="s">
        <v>65</v>
      </c>
      <c r="Q1250" s="500" t="s">
        <v>63</v>
      </c>
      <c r="R1250" s="128">
        <v>127.5</v>
      </c>
      <c r="S1250" s="128">
        <v>127.5</v>
      </c>
      <c r="T1250" s="443" t="s">
        <v>64</v>
      </c>
      <c r="U1250" s="128">
        <v>142</v>
      </c>
      <c r="V1250" s="442" t="str">
        <f>CHOOSE(MATCH(U:U,{0,1,140,150,160,800000000}),"VACIO","140 y -","140-150","150-160","&gt;160","")</f>
        <v>140-150</v>
      </c>
      <c r="W1250" s="128">
        <v>80</v>
      </c>
      <c r="X1250" s="442" t="str">
        <f>CHOOSE(MATCH(W:W,{0,1,90,120,800000000}),"VACIO","90 y -","90-120","&gt;120","")</f>
        <v>90 y -</v>
      </c>
      <c r="Y1250" s="128" t="s">
        <v>63</v>
      </c>
      <c r="Z1250" s="128" t="s">
        <v>65</v>
      </c>
      <c r="AA1250" s="128" t="s">
        <v>63</v>
      </c>
      <c r="AB1250" s="128" t="s">
        <v>63</v>
      </c>
      <c r="AC1250" s="128" t="s">
        <v>72</v>
      </c>
      <c r="AD1250" s="128" t="s">
        <v>67</v>
      </c>
      <c r="AE1250" s="513"/>
      <c r="AF1250" s="513"/>
      <c r="AG1250" s="513"/>
      <c r="AH1250" s="513"/>
      <c r="AI1250" s="513"/>
      <c r="AJ1250" s="128">
        <v>90</v>
      </c>
      <c r="AK1250" s="483">
        <v>43644</v>
      </c>
      <c r="AL1250" s="128">
        <v>156</v>
      </c>
      <c r="AM1250" s="128">
        <v>92</v>
      </c>
      <c r="AN1250" s="442" t="str">
        <f>CHOOSE(MATCH(AM:AM,{0;1;100;800000000}),"VACIO","100 y -","100 y +","")</f>
        <v>100 y -</v>
      </c>
      <c r="AO1250" s="128">
        <v>36</v>
      </c>
      <c r="AP1250" s="128">
        <v>158</v>
      </c>
      <c r="AQ1250" s="128"/>
      <c r="AR1250" s="442" t="str">
        <f>CHOOSE(MATCH(AQ:AQ,{0,1,7,8,9,12,30}),"VACIO","7 y -","7-8","8-9","9-12","12 y +","")</f>
        <v>VACIO</v>
      </c>
      <c r="AS1250" s="128">
        <v>14</v>
      </c>
      <c r="AT1250" s="442" t="str">
        <f>CHOOSE(MATCH(AS:AS,{0,0.1,30,80000000}),"VACIO","30 y -","30 y +")</f>
        <v>30 y -</v>
      </c>
      <c r="AU1250" s="128">
        <v>0.8</v>
      </c>
      <c r="AV1250" s="128">
        <v>7.02</v>
      </c>
      <c r="AW1250" s="442" t="str">
        <f>CHOOSE(MATCH(AV:AV,{0,0.1,30,80000000}),"VACIO","30 y -","30 y +")</f>
        <v>30 y -</v>
      </c>
      <c r="AX1250" s="128">
        <v>114</v>
      </c>
      <c r="AY1250" s="442" t="str">
        <f ca="1">CHOOSE(MATCH(AX:AX,{0,1,15,30,45,60,80000000}),"VACIO","15 y -","15-29","30-44","45-59","60 y +","")</f>
        <v>60 y +</v>
      </c>
      <c r="AZ1250" s="128"/>
      <c r="BA1250" s="128"/>
      <c r="BB1250" s="441" t="str">
        <f ca="1" t="shared" si="118"/>
        <v>No Vigente</v>
      </c>
      <c r="BC1250" s="128"/>
      <c r="BD1250" s="483">
        <v>43644</v>
      </c>
      <c r="BE1250" s="483">
        <v>43983</v>
      </c>
      <c r="BF1250" s="519" t="str">
        <f ca="1" t="shared" si="120"/>
        <v>activo</v>
      </c>
    </row>
    <row r="1251" spans="1:58">
      <c r="A1251" s="434" t="s">
        <v>3063</v>
      </c>
      <c r="B1251" s="128" t="s">
        <v>3064</v>
      </c>
      <c r="C1251" s="128">
        <v>4149</v>
      </c>
      <c r="D1251" s="483">
        <v>24099</v>
      </c>
      <c r="E1251" s="439">
        <f ca="1" t="shared" si="119"/>
        <v>43990</v>
      </c>
      <c r="F1251" s="440">
        <f ca="1" t="shared" si="117"/>
        <v>19891</v>
      </c>
      <c r="G1251" s="491">
        <f ca="1" t="shared" si="121"/>
        <v>54</v>
      </c>
      <c r="H1251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51" s="498">
        <v>2</v>
      </c>
      <c r="J1251" s="483">
        <v>43105</v>
      </c>
      <c r="K1251" s="128" t="s">
        <v>101</v>
      </c>
      <c r="L1251" s="495" t="s">
        <v>70</v>
      </c>
      <c r="M1251" s="128" t="s">
        <v>174</v>
      </c>
      <c r="N1251" s="128" t="s">
        <v>62</v>
      </c>
      <c r="O1251" s="128" t="s">
        <v>62</v>
      </c>
      <c r="P1251" s="500" t="s">
        <v>65</v>
      </c>
      <c r="Q1251" s="500" t="s">
        <v>65</v>
      </c>
      <c r="R1251" s="128">
        <v>71.9</v>
      </c>
      <c r="S1251" s="128">
        <v>71</v>
      </c>
      <c r="T1251" s="498" t="s">
        <v>76</v>
      </c>
      <c r="U1251" s="128">
        <v>122</v>
      </c>
      <c r="V1251" s="442" t="str">
        <f>CHOOSE(MATCH(U:U,{0,1,140,150,160,800000000}),"VACIO","140 y -","140-150","150-160","&gt;160","")</f>
        <v>140 y -</v>
      </c>
      <c r="W1251" s="128">
        <v>90</v>
      </c>
      <c r="X1251" s="442" t="str">
        <f>CHOOSE(MATCH(W:W,{0,1,90,120,800000000}),"VACIO","90 y -","90-120","&gt;120","")</f>
        <v>90-120</v>
      </c>
      <c r="Y1251" s="128" t="s">
        <v>63</v>
      </c>
      <c r="Z1251" s="128" t="s">
        <v>63</v>
      </c>
      <c r="AA1251" s="128" t="s">
        <v>63</v>
      </c>
      <c r="AB1251" s="128" t="s">
        <v>63</v>
      </c>
      <c r="AC1251" s="128" t="s">
        <v>72</v>
      </c>
      <c r="AD1251" s="128" t="s">
        <v>73</v>
      </c>
      <c r="AE1251" s="510">
        <v>43314</v>
      </c>
      <c r="AF1251" s="511" t="s">
        <v>333</v>
      </c>
      <c r="AG1251" s="511" t="s">
        <v>62</v>
      </c>
      <c r="AH1251" s="512"/>
      <c r="AI1251" s="512"/>
      <c r="AJ1251" s="128">
        <v>94</v>
      </c>
      <c r="AK1251" s="483">
        <v>43504</v>
      </c>
      <c r="AL1251" s="128">
        <v>166</v>
      </c>
      <c r="AM1251" s="128">
        <v>108</v>
      </c>
      <c r="AN1251" s="442" t="str">
        <f>CHOOSE(MATCH(AM:AM,{0,1,100,800000000}),"VACIO","100 y -","100 y +","")</f>
        <v>100 y +</v>
      </c>
      <c r="AO1251" s="128">
        <v>33</v>
      </c>
      <c r="AP1251" s="128">
        <v>127</v>
      </c>
      <c r="AQ1251" s="128">
        <v>6.4</v>
      </c>
      <c r="AR1251" s="442" t="str">
        <f>CHOOSE(MATCH(AQ:AQ,{0,1,7,8,9,12,30}),"VACIO","7 y -","7-8","8-9","9-12","12 y +","")</f>
        <v>7 y -</v>
      </c>
      <c r="AS1251" s="128"/>
      <c r="AT1251" s="442" t="str">
        <f>CHOOSE(MATCH(AS:AS,{0,0.1,30,80000000}),"VACIO","30 y -","30 y +")</f>
        <v>VACIO</v>
      </c>
      <c r="AU1251" s="128">
        <v>0.9</v>
      </c>
      <c r="AV1251" s="128"/>
      <c r="AW1251" s="442" t="str">
        <f>CHOOSE(MATCH(AV:AV,{0,0.1,30,80000000}),"VACIO","30 y -","30 y +")</f>
        <v>VACIO</v>
      </c>
      <c r="AX1251" s="128">
        <v>97.8</v>
      </c>
      <c r="AY1251" s="442" t="str">
        <f ca="1">CHOOSE(MATCH(AX:AX,{0;1;15;30;45;60;80000000}),"VACIO","15 y -","15-29","30-44","45-59","60 y +","")</f>
        <v>60 y +</v>
      </c>
      <c r="AZ1251" s="128"/>
      <c r="BA1251" s="483">
        <v>43138</v>
      </c>
      <c r="BB1251" s="491" t="str">
        <f ca="1" t="shared" si="118"/>
        <v>No Vigente</v>
      </c>
      <c r="BC1251" s="128" t="s">
        <v>218</v>
      </c>
      <c r="BD1251" s="483">
        <v>43748</v>
      </c>
      <c r="BE1251" s="483">
        <v>43862</v>
      </c>
      <c r="BF1251" s="519" t="str">
        <f ca="1" t="shared" si="120"/>
        <v>activo</v>
      </c>
    </row>
    <row r="1252" spans="1:58">
      <c r="A1252" s="434" t="s">
        <v>3065</v>
      </c>
      <c r="B1252" s="128" t="s">
        <v>3066</v>
      </c>
      <c r="C1252" s="128">
        <v>5690</v>
      </c>
      <c r="D1252" s="483">
        <v>19486</v>
      </c>
      <c r="E1252" s="467">
        <f ca="1" t="shared" si="119"/>
        <v>43990</v>
      </c>
      <c r="F1252" s="440">
        <f ca="1" t="shared" ref="F1252:F1315" si="122">DATEDIF(D:D,TODAY(),"d")</f>
        <v>24504</v>
      </c>
      <c r="G1252" s="491">
        <f ca="1" t="shared" si="121"/>
        <v>67</v>
      </c>
      <c r="H1252" s="49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252" s="498">
        <v>2</v>
      </c>
      <c r="J1252" s="483">
        <v>43608</v>
      </c>
      <c r="K1252" s="128" t="s">
        <v>101</v>
      </c>
      <c r="L1252" s="495" t="s">
        <v>60</v>
      </c>
      <c r="M1252" s="128"/>
      <c r="N1252" s="128" t="s">
        <v>62</v>
      </c>
      <c r="O1252" s="128" t="s">
        <v>62</v>
      </c>
      <c r="P1252" s="500" t="s">
        <v>63</v>
      </c>
      <c r="Q1252" s="500" t="s">
        <v>63</v>
      </c>
      <c r="R1252" s="128">
        <v>85</v>
      </c>
      <c r="S1252" s="128">
        <v>88.4</v>
      </c>
      <c r="T1252" s="498" t="s">
        <v>85</v>
      </c>
      <c r="U1252" s="128">
        <v>122</v>
      </c>
      <c r="V1252" s="442" t="str">
        <f>CHOOSE(MATCH(U:U,{0,1,140,150,160,800000000}),"VACIO","140 y -","140-150","150-160","&gt;160","")</f>
        <v>140 y -</v>
      </c>
      <c r="W1252" s="128">
        <v>80</v>
      </c>
      <c r="X1252" s="442" t="str">
        <f>CHOOSE(MATCH(W:W,{0,1,90,120,800000000}),"VACIO","90 y -","90-120","&gt;120","")</f>
        <v>90 y -</v>
      </c>
      <c r="Y1252" s="128" t="s">
        <v>63</v>
      </c>
      <c r="Z1252" s="128" t="s">
        <v>65</v>
      </c>
      <c r="AA1252" s="128" t="s">
        <v>65</v>
      </c>
      <c r="AB1252" s="128" t="s">
        <v>63</v>
      </c>
      <c r="AC1252" s="128" t="s">
        <v>72</v>
      </c>
      <c r="AD1252" s="128" t="s">
        <v>67</v>
      </c>
      <c r="AE1252" s="510"/>
      <c r="AF1252" s="512"/>
      <c r="AG1252" s="512"/>
      <c r="AH1252" s="512"/>
      <c r="AI1252" s="512"/>
      <c r="AJ1252" s="128">
        <v>93</v>
      </c>
      <c r="AK1252" s="483">
        <v>43826</v>
      </c>
      <c r="AL1252" s="128">
        <v>165</v>
      </c>
      <c r="AM1252" s="128">
        <v>90.7</v>
      </c>
      <c r="AN1252" s="442" t="str">
        <f>CHOOSE(MATCH(AM:AM,{0;1;100;800000000}),"VACIO","100 y -","100 y +","")</f>
        <v>100 y -</v>
      </c>
      <c r="AO1252" s="128">
        <v>43</v>
      </c>
      <c r="AP1252" s="128">
        <v>155</v>
      </c>
      <c r="AQ1252" s="128"/>
      <c r="AR1252" s="442" t="str">
        <f>CHOOSE(MATCH(AQ:AQ,{0,1,7,8,9,12,30}),"VACIO","7 y -","7-8","8-9","9-12","12 y +","")</f>
        <v>VACIO</v>
      </c>
      <c r="AS1252" s="128">
        <v>5.6</v>
      </c>
      <c r="AT1252" s="442" t="str">
        <f>CHOOSE(MATCH(AS:AS,{0,0.1,30,80000000}),"VACIO","30 y -","30 y +")</f>
        <v>30 y -</v>
      </c>
      <c r="AU1252" s="128">
        <v>0.7</v>
      </c>
      <c r="AV1252" s="128"/>
      <c r="AW1252" s="442" t="str">
        <f>CHOOSE(MATCH(AV:AV,{0,0.1,30,80000000}),"VACIO","30 y -","30 y +")</f>
        <v>VACIO</v>
      </c>
      <c r="AX1252" s="128"/>
      <c r="AY1252" s="442" t="str">
        <f ca="1">CHOOSE(MATCH(AX:AX,{0,1,15,30,45,60,80000000}),"VACIO","15 y -","15-29","30-44","45-59","60 y +","")</f>
        <v>VACIO</v>
      </c>
      <c r="AZ1252" s="128"/>
      <c r="BA1252" s="128"/>
      <c r="BB1252" s="441" t="str">
        <f ca="1" t="shared" si="118"/>
        <v>No Vigente</v>
      </c>
      <c r="BC1252" s="128"/>
      <c r="BD1252" s="483">
        <v>43844</v>
      </c>
      <c r="BE1252" s="483">
        <v>44013</v>
      </c>
      <c r="BF1252" s="519" t="str">
        <f ca="1" t="shared" si="120"/>
        <v>activo</v>
      </c>
    </row>
    <row r="1253" spans="1:58">
      <c r="A1253" s="434" t="s">
        <v>3067</v>
      </c>
      <c r="B1253" s="434" t="s">
        <v>3068</v>
      </c>
      <c r="C1253" s="434">
        <v>5324</v>
      </c>
      <c r="D1253" s="482">
        <v>14511</v>
      </c>
      <c r="E1253" s="468">
        <f ca="1" t="shared" si="119"/>
        <v>43990</v>
      </c>
      <c r="F1253" s="440">
        <f ca="1" t="shared" si="122"/>
        <v>29479</v>
      </c>
      <c r="G1253" s="487">
        <f ca="1" t="shared" si="121"/>
        <v>80</v>
      </c>
      <c r="H1253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53" s="493">
        <v>2</v>
      </c>
      <c r="J1253" s="482">
        <v>41662</v>
      </c>
      <c r="K1253" s="434" t="s">
        <v>101</v>
      </c>
      <c r="L1253" s="494" t="s">
        <v>60</v>
      </c>
      <c r="M1253" s="434" t="s">
        <v>2329</v>
      </c>
      <c r="N1253" s="434"/>
      <c r="O1253" s="434"/>
      <c r="P1253" s="499" t="s">
        <v>65</v>
      </c>
      <c r="Q1253" s="499" t="s">
        <v>63</v>
      </c>
      <c r="R1253" s="434">
        <v>79.1</v>
      </c>
      <c r="S1253" s="434">
        <v>72.5</v>
      </c>
      <c r="T1253" s="493" t="s">
        <v>76</v>
      </c>
      <c r="U1253" s="434">
        <v>110</v>
      </c>
      <c r="V1253" s="442" t="str">
        <f>CHOOSE(MATCH(U:U,{0,1,140,150,160,800000000}),"VACIO","140 y -","140-150","150-160","&gt;160","")</f>
        <v>140 y -</v>
      </c>
      <c r="W1253" s="434">
        <v>70</v>
      </c>
      <c r="X1253" s="442" t="str">
        <f>CHOOSE(MATCH(W:W,{0,1,90,120,800000000}),"VACIO","90 y -","90-120","&gt;120","")</f>
        <v>90 y -</v>
      </c>
      <c r="Y1253" s="434" t="s">
        <v>63</v>
      </c>
      <c r="Z1253" s="434" t="s">
        <v>65</v>
      </c>
      <c r="AA1253" s="434" t="s">
        <v>63</v>
      </c>
      <c r="AB1253" s="434" t="s">
        <v>65</v>
      </c>
      <c r="AC1253" s="434" t="s">
        <v>72</v>
      </c>
      <c r="AD1253" s="434" t="s">
        <v>73</v>
      </c>
      <c r="AE1253" s="514"/>
      <c r="AF1253" s="514"/>
      <c r="AG1253" s="514"/>
      <c r="AH1253" s="514"/>
      <c r="AI1253" s="514"/>
      <c r="AJ1253" s="434"/>
      <c r="AK1253" s="434">
        <v>2017</v>
      </c>
      <c r="AL1253" s="434"/>
      <c r="AM1253" s="434"/>
      <c r="AN1253" s="442" t="str">
        <f>CHOOSE(MATCH(AM:AM,{0,1,100,800000000}),"VACIO","100 y -","100 y +","")</f>
        <v>VACIO</v>
      </c>
      <c r="AO1253" s="434"/>
      <c r="AP1253" s="434"/>
      <c r="AQ1253" s="434"/>
      <c r="AR1253" s="442" t="str">
        <f>CHOOSE(MATCH(AQ:AQ,{0;1;7;8;9;12;30}),"VACIO","7 y -","7-8","8-9","9-12","12 y +","")</f>
        <v>VACIO</v>
      </c>
      <c r="AS1253" s="434"/>
      <c r="AT1253" s="442" t="str">
        <f>CHOOSE(MATCH(AS:AS,{0,0.1,30,80000000}),"VACIO","30 y -","30 y +")</f>
        <v>VACIO</v>
      </c>
      <c r="AU1253" s="434"/>
      <c r="AV1253" s="434"/>
      <c r="AW1253" s="442" t="str">
        <f>CHOOSE(MATCH(AV:AV,{0,0.1,30,80000000}),"VACIO","30 y -","30 y +")</f>
        <v>VACIO</v>
      </c>
      <c r="AX1253" s="434"/>
      <c r="AY1253" s="442" t="str">
        <f ca="1">CHOOSE(MATCH(AX:AX,{0,1,15,30,45,60,80000000}),"VACIO","15 y -","15-29","30-44","45-59","60 y +","")</f>
        <v>VACIO</v>
      </c>
      <c r="AZ1253" s="434"/>
      <c r="BA1253" s="434"/>
      <c r="BB1253" s="487" t="str">
        <f ca="1" t="shared" si="118"/>
        <v>No Vigente</v>
      </c>
      <c r="BC1253" s="434"/>
      <c r="BD1253" s="482">
        <v>42940</v>
      </c>
      <c r="BE1253" s="482">
        <v>43009</v>
      </c>
      <c r="BF1253" s="519" t="str">
        <f ca="1" t="shared" si="120"/>
        <v>pasivo</v>
      </c>
    </row>
    <row r="1254" spans="1:58">
      <c r="A1254" s="434" t="s">
        <v>3069</v>
      </c>
      <c r="B1254" s="114" t="s">
        <v>3070</v>
      </c>
      <c r="C1254" s="114">
        <v>3811</v>
      </c>
      <c r="D1254" s="435">
        <v>20681</v>
      </c>
      <c r="E1254" s="467">
        <f ca="1" t="shared" si="119"/>
        <v>43990</v>
      </c>
      <c r="F1254" s="440">
        <f ca="1" t="shared" si="122"/>
        <v>23309</v>
      </c>
      <c r="G1254" s="441">
        <f ca="1" t="shared" si="121"/>
        <v>63</v>
      </c>
      <c r="H125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54" s="443">
        <v>2</v>
      </c>
      <c r="J1254" s="435">
        <v>41870</v>
      </c>
      <c r="K1254" s="114" t="s">
        <v>101</v>
      </c>
      <c r="L1254" s="94" t="s">
        <v>60</v>
      </c>
      <c r="M1254" s="114" t="s">
        <v>14</v>
      </c>
      <c r="N1254" s="114"/>
      <c r="O1254" s="114"/>
      <c r="P1254" s="7" t="s">
        <v>63</v>
      </c>
      <c r="Q1254" s="7" t="s">
        <v>63</v>
      </c>
      <c r="R1254" s="114">
        <v>96</v>
      </c>
      <c r="S1254" s="114">
        <v>90.5</v>
      </c>
      <c r="T1254" s="443" t="s">
        <v>64</v>
      </c>
      <c r="U1254" s="114">
        <v>144</v>
      </c>
      <c r="V1254" s="442" t="str">
        <f>CHOOSE(MATCH(U:U,{0;1;140;150;160;800000000}),"VACIO","140 y -","140-150","150-160","&gt;160","")</f>
        <v>140-150</v>
      </c>
      <c r="W1254" s="114">
        <v>80</v>
      </c>
      <c r="X1254" s="442" t="str">
        <f>CHOOSE(MATCH(W:W,{0,1,90,120,800000000}),"VACIO","90 y -","90-120","&gt;120","")</f>
        <v>90 y -</v>
      </c>
      <c r="Y1254" s="114" t="s">
        <v>63</v>
      </c>
      <c r="Z1254" s="114" t="s">
        <v>63</v>
      </c>
      <c r="AA1254" s="114" t="s">
        <v>63</v>
      </c>
      <c r="AB1254" s="114" t="s">
        <v>63</v>
      </c>
      <c r="AC1254" s="114" t="s">
        <v>72</v>
      </c>
      <c r="AD1254" s="114" t="s">
        <v>73</v>
      </c>
      <c r="AE1254" s="454"/>
      <c r="AF1254" s="454"/>
      <c r="AG1254" s="454"/>
      <c r="AH1254" s="454"/>
      <c r="AI1254" s="454"/>
      <c r="AJ1254" s="114">
        <v>97</v>
      </c>
      <c r="AK1254" s="435">
        <v>43860</v>
      </c>
      <c r="AL1254" s="114">
        <v>177</v>
      </c>
      <c r="AM1254" s="114">
        <v>108</v>
      </c>
      <c r="AN1254" s="442" t="str">
        <f>CHOOSE(MATCH(AM:AM,{0,1,100,800000000}),"VACIO","100 y -","100 y +","")</f>
        <v>100 y +</v>
      </c>
      <c r="AO1254" s="114">
        <v>32</v>
      </c>
      <c r="AP1254" s="114">
        <v>180</v>
      </c>
      <c r="AQ1254" s="114">
        <v>6.5</v>
      </c>
      <c r="AR1254" s="442" t="str">
        <f>CHOOSE(MATCH(AQ:AQ,{0;1;7;8;9;12;30}),"VACIO","7 y -","7-8","8-9","9-12","12 y +","")</f>
        <v>7 y -</v>
      </c>
      <c r="AS1254" s="114">
        <v>1.3</v>
      </c>
      <c r="AT1254" s="442" t="str">
        <f>CHOOSE(MATCH(AS:AS,{0,0.1,30,80000000}),"VACIO","30 y -","30 y +")</f>
        <v>30 y -</v>
      </c>
      <c r="AU1254" s="114">
        <v>1</v>
      </c>
      <c r="AV1254" s="114">
        <v>0.002</v>
      </c>
      <c r="AW1254" s="442" t="str">
        <f>CHOOSE(MATCH(AV:AV,{0;0.1;30;80000000}),"VACIO","30 y -","30 y +")</f>
        <v>VACIO</v>
      </c>
      <c r="AX1254" s="114">
        <v>81</v>
      </c>
      <c r="AY1254" s="442" t="str">
        <f ca="1">CHOOSE(MATCH(AX:AX,{0,1,15,30,45,60,80000000}),"VACIO","15 y -","15-29","30-44","45-59","60 y +","")</f>
        <v>60 y +</v>
      </c>
      <c r="AZ1254" s="114"/>
      <c r="BA1254" s="114"/>
      <c r="BB1254" s="441" t="str">
        <f ca="1" t="shared" si="118"/>
        <v>No Vigente</v>
      </c>
      <c r="BC1254" s="114"/>
      <c r="BD1254" s="435">
        <v>43894</v>
      </c>
      <c r="BE1254" s="435">
        <v>44075</v>
      </c>
      <c r="BF1254" s="519" t="str">
        <f ca="1" t="shared" si="120"/>
        <v>activo</v>
      </c>
    </row>
    <row r="1255" spans="1:58">
      <c r="A1255" s="434" t="s">
        <v>3071</v>
      </c>
      <c r="B1255" s="128" t="s">
        <v>3072</v>
      </c>
      <c r="C1255" s="128">
        <v>5361</v>
      </c>
      <c r="D1255" s="483">
        <v>20751</v>
      </c>
      <c r="E1255" s="439">
        <f ca="1" t="shared" si="119"/>
        <v>43990</v>
      </c>
      <c r="F1255" s="440">
        <f ca="1" t="shared" si="122"/>
        <v>23239</v>
      </c>
      <c r="G1255" s="441">
        <f ca="1" t="shared" si="121"/>
        <v>63</v>
      </c>
      <c r="H125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55" s="443">
        <v>2</v>
      </c>
      <c r="J1255" s="483">
        <v>40340</v>
      </c>
      <c r="K1255" s="128" t="s">
        <v>101</v>
      </c>
      <c r="L1255" s="495" t="s">
        <v>102</v>
      </c>
      <c r="M1255" s="128"/>
      <c r="N1255" s="128"/>
      <c r="O1255" s="128"/>
      <c r="P1255" s="500" t="s">
        <v>63</v>
      </c>
      <c r="Q1255" s="500" t="s">
        <v>63</v>
      </c>
      <c r="R1255" s="128">
        <v>79.5</v>
      </c>
      <c r="S1255" s="128">
        <v>87.4</v>
      </c>
      <c r="T1255" s="443" t="s">
        <v>64</v>
      </c>
      <c r="U1255" s="128">
        <v>138</v>
      </c>
      <c r="V1255" s="442" t="str">
        <f>CHOOSE(MATCH(U:U,{0,1,140,150,160,800000000}),"VACIO","140 y -","140-150","150-160","&gt;160","")</f>
        <v>140 y -</v>
      </c>
      <c r="W1255" s="128">
        <v>90</v>
      </c>
      <c r="X1255" s="442" t="str">
        <f>CHOOSE(MATCH(W:W,{0,1,90,120,800000000}),"VACIO","90 y -","90-120","&gt;120","")</f>
        <v>90-120</v>
      </c>
      <c r="Y1255" s="128" t="s">
        <v>63</v>
      </c>
      <c r="Z1255" s="128" t="s">
        <v>63</v>
      </c>
      <c r="AA1255" s="128" t="s">
        <v>65</v>
      </c>
      <c r="AB1255" s="128" t="s">
        <v>65</v>
      </c>
      <c r="AC1255" s="128" t="s">
        <v>66</v>
      </c>
      <c r="AD1255" s="128" t="s">
        <v>73</v>
      </c>
      <c r="AE1255" s="505">
        <v>43825</v>
      </c>
      <c r="AF1255" s="506" t="s">
        <v>74</v>
      </c>
      <c r="AG1255" s="506"/>
      <c r="AH1255" s="513"/>
      <c r="AI1255" s="513"/>
      <c r="AJ1255" s="128">
        <v>126</v>
      </c>
      <c r="AK1255" s="483">
        <v>43748</v>
      </c>
      <c r="AL1255" s="128">
        <v>182</v>
      </c>
      <c r="AM1255" s="128">
        <v>96</v>
      </c>
      <c r="AN1255" s="442" t="str">
        <f>CHOOSE(MATCH(AM:AM,{0,1,100,800000000}),"VACIO","100 y -","100 y +","")</f>
        <v>100 y -</v>
      </c>
      <c r="AO1255" s="128">
        <v>33</v>
      </c>
      <c r="AP1255" s="128">
        <v>262</v>
      </c>
      <c r="AQ1255" s="128">
        <v>5.2</v>
      </c>
      <c r="AR1255" s="442" t="str">
        <f>CHOOSE(MATCH(AQ:AQ,{0,1,7,8,9,12,30}),"VACIO","7 y -","7-8","8-9","9-12","12 y +","")</f>
        <v>7 y -</v>
      </c>
      <c r="AS1255" s="128">
        <v>1.3</v>
      </c>
      <c r="AT1255" s="442" t="str">
        <f>CHOOSE(MATCH(AS:AS,{0,0.1,30,80000000}),"VACIO","30 y -","30 y +")</f>
        <v>30 y -</v>
      </c>
      <c r="AU1255" s="128">
        <v>0.9</v>
      </c>
      <c r="AV1255" s="128">
        <v>18</v>
      </c>
      <c r="AW1255" s="442" t="str">
        <f>CHOOSE(MATCH(AV:AV,{0,0.1,30,80000000}),"VACIO","30 y -","30 y +")</f>
        <v>30 y -</v>
      </c>
      <c r="AX1255" s="128">
        <v>72</v>
      </c>
      <c r="AY1255" s="442" t="str">
        <f ca="1">CHOOSE(MATCH(AX:AX,{0,1,15,30,45,60,80000000}),"VACIO","15 y -","15-29","30-44","45-59","60 y +","")</f>
        <v>60 y +</v>
      </c>
      <c r="AZ1255" s="128" t="s">
        <v>76</v>
      </c>
      <c r="BA1255" s="483">
        <v>43164</v>
      </c>
      <c r="BB1255" s="441" t="str">
        <f ca="1" t="shared" ref="BB1255:BB1318" si="123">IF((E:E-BA:BA)&lt;365,"Vigente","No Vigente")</f>
        <v>No Vigente</v>
      </c>
      <c r="BC1255" s="128" t="s">
        <v>77</v>
      </c>
      <c r="BD1255" s="483">
        <v>43825</v>
      </c>
      <c r="BE1255" s="483">
        <v>43983</v>
      </c>
      <c r="BF1255" s="519" t="str">
        <f ca="1" t="shared" si="120"/>
        <v>activo</v>
      </c>
    </row>
    <row r="1256" spans="1:58">
      <c r="A1256" s="434" t="s">
        <v>3073</v>
      </c>
      <c r="B1256" s="434" t="s">
        <v>3074</v>
      </c>
      <c r="C1256" s="434">
        <v>1046</v>
      </c>
      <c r="D1256" s="482">
        <v>12084</v>
      </c>
      <c r="E1256" s="468">
        <f ca="1" t="shared" si="119"/>
        <v>43990</v>
      </c>
      <c r="F1256" s="440">
        <f ca="1" t="shared" si="122"/>
        <v>31906</v>
      </c>
      <c r="G1256" s="487">
        <f ca="1" t="shared" si="121"/>
        <v>87</v>
      </c>
      <c r="H1256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56" s="493">
        <v>2</v>
      </c>
      <c r="J1256" s="482">
        <v>36447</v>
      </c>
      <c r="K1256" s="434" t="s">
        <v>101</v>
      </c>
      <c r="L1256" s="494" t="s">
        <v>60</v>
      </c>
      <c r="M1256" s="434"/>
      <c r="N1256" s="434" t="s">
        <v>62</v>
      </c>
      <c r="O1256" s="434" t="s">
        <v>62</v>
      </c>
      <c r="P1256" s="499" t="s">
        <v>63</v>
      </c>
      <c r="Q1256" s="499" t="s">
        <v>65</v>
      </c>
      <c r="R1256" s="434">
        <v>110</v>
      </c>
      <c r="S1256" s="434">
        <v>106</v>
      </c>
      <c r="T1256" s="493" t="s">
        <v>64</v>
      </c>
      <c r="U1256" s="434">
        <v>140</v>
      </c>
      <c r="V1256" s="442" t="str">
        <f>CHOOSE(MATCH(U:U,{0,1,140,150,160,800000000}),"VACIO","140 y -","140-150","150-160","&gt;160","")</f>
        <v>140-150</v>
      </c>
      <c r="W1256" s="434">
        <v>80</v>
      </c>
      <c r="X1256" s="442" t="str">
        <f>CHOOSE(MATCH(W:W,{0,1,90,120,800000000}),"VACIO","90 y -","90-120","&gt;120","")</f>
        <v>90 y -</v>
      </c>
      <c r="Y1256" s="434" t="s">
        <v>63</v>
      </c>
      <c r="Z1256" s="434" t="s">
        <v>63</v>
      </c>
      <c r="AA1256" s="434" t="s">
        <v>65</v>
      </c>
      <c r="AB1256" s="434" t="s">
        <v>63</v>
      </c>
      <c r="AC1256" s="434" t="s">
        <v>72</v>
      </c>
      <c r="AD1256" s="434" t="s">
        <v>73</v>
      </c>
      <c r="AE1256" s="514"/>
      <c r="AF1256" s="514"/>
      <c r="AG1256" s="514"/>
      <c r="AH1256" s="504" t="s">
        <v>3075</v>
      </c>
      <c r="AI1256" s="503">
        <v>43370</v>
      </c>
      <c r="AJ1256" s="434">
        <v>87</v>
      </c>
      <c r="AK1256" s="482">
        <v>43334</v>
      </c>
      <c r="AL1256" s="434">
        <v>187</v>
      </c>
      <c r="AM1256" s="434">
        <v>105</v>
      </c>
      <c r="AN1256" s="442" t="str">
        <f>CHOOSE(MATCH(AM:AM,{0,1,100,800000000}),"VACIO","100 y -","100 y +","")</f>
        <v>100 y +</v>
      </c>
      <c r="AO1256" s="434">
        <v>37</v>
      </c>
      <c r="AP1256" s="434">
        <v>222</v>
      </c>
      <c r="AQ1256" s="434"/>
      <c r="AR1256" s="442" t="str">
        <f>CHOOSE(MATCH(AQ:AQ,{0,1,7,8,9,12,30}),"VACIO","7 y -","7-8","8-9","9-12","12 y +","")</f>
        <v>VACIO</v>
      </c>
      <c r="AS1256" s="434"/>
      <c r="AT1256" s="442" t="str">
        <f>CHOOSE(MATCH(AS:AS,{0,0.1,30,80000000}),"VACIO","30 y -","30 y +")</f>
        <v>VACIO</v>
      </c>
      <c r="AU1256" s="434">
        <v>0.8</v>
      </c>
      <c r="AV1256" s="434"/>
      <c r="AW1256" s="442" t="str">
        <f>CHOOSE(MATCH(AV:AV,{0,0.1,30,80000000}),"VACIO","30 y -","30 y +")</f>
        <v>VACIO</v>
      </c>
      <c r="AX1256" s="434">
        <v>81.4</v>
      </c>
      <c r="AY1256" s="442" t="str">
        <f ca="1">CHOOSE(MATCH(AX:AX,{0,1,15,30,45,60,80000000}),"VACIO","15 y -","15-29","30-44","45-59","60 y +","")</f>
        <v>60 y +</v>
      </c>
      <c r="AZ1256" s="434"/>
      <c r="BA1256" s="434"/>
      <c r="BB1256" s="487" t="str">
        <f ca="1" t="shared" si="123"/>
        <v>No Vigente</v>
      </c>
      <c r="BC1256" s="434"/>
      <c r="BD1256" s="482">
        <v>43356</v>
      </c>
      <c r="BE1256" s="482">
        <v>43435</v>
      </c>
      <c r="BF1256" s="519" t="str">
        <f ca="1" t="shared" si="120"/>
        <v>pasivo</v>
      </c>
    </row>
    <row r="1257" spans="1:58">
      <c r="A1257" s="434" t="s">
        <v>3076</v>
      </c>
      <c r="B1257" s="128" t="s">
        <v>3077</v>
      </c>
      <c r="C1257" s="128">
        <v>6108</v>
      </c>
      <c r="D1257" s="483">
        <v>14154</v>
      </c>
      <c r="E1257" s="439">
        <f ca="1" t="shared" ref="E1257:E1320" si="124">TODAY()</f>
        <v>43990</v>
      </c>
      <c r="F1257" s="440">
        <f ca="1" t="shared" si="122"/>
        <v>29836</v>
      </c>
      <c r="G1257" s="441">
        <f ca="1" t="shared" si="121"/>
        <v>81</v>
      </c>
      <c r="H1257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257" s="443">
        <v>2</v>
      </c>
      <c r="J1257" s="483">
        <v>42578</v>
      </c>
      <c r="K1257" s="128" t="s">
        <v>101</v>
      </c>
      <c r="L1257" s="495" t="s">
        <v>102</v>
      </c>
      <c r="M1257" s="128" t="s">
        <v>2329</v>
      </c>
      <c r="N1257" s="128" t="s">
        <v>62</v>
      </c>
      <c r="O1257" s="128" t="s">
        <v>62</v>
      </c>
      <c r="P1257" s="500" t="s">
        <v>63</v>
      </c>
      <c r="Q1257" s="500" t="s">
        <v>63</v>
      </c>
      <c r="R1257" s="128">
        <v>80</v>
      </c>
      <c r="S1257" s="128">
        <v>81</v>
      </c>
      <c r="T1257" s="443" t="s">
        <v>85</v>
      </c>
      <c r="U1257" s="128">
        <v>150</v>
      </c>
      <c r="V1257" s="442" t="str">
        <f>CHOOSE(MATCH(U:U,{0,1,140,150,160,800000000}),"VACIO","140 y -","140-150","150-160","&gt;160","")</f>
        <v>150-160</v>
      </c>
      <c r="W1257" s="128">
        <v>82</v>
      </c>
      <c r="X1257" s="442" t="str">
        <f>CHOOSE(MATCH(W:W,{0,1,90,120,800000000}),"VACIO","90 y -","90-120","&gt;120","")</f>
        <v>90 y -</v>
      </c>
      <c r="Y1257" s="128" t="s">
        <v>63</v>
      </c>
      <c r="Z1257" s="128" t="s">
        <v>65</v>
      </c>
      <c r="AA1257" s="128" t="s">
        <v>65</v>
      </c>
      <c r="AB1257" s="128" t="s">
        <v>65</v>
      </c>
      <c r="AC1257" s="128" t="s">
        <v>72</v>
      </c>
      <c r="AD1257" s="128" t="s">
        <v>73</v>
      </c>
      <c r="AE1257" s="505">
        <v>43670</v>
      </c>
      <c r="AF1257" s="506" t="s">
        <v>73</v>
      </c>
      <c r="AG1257" s="506"/>
      <c r="AH1257" s="506" t="s">
        <v>3078</v>
      </c>
      <c r="AI1257" s="505">
        <v>43629</v>
      </c>
      <c r="AJ1257" s="128">
        <v>140</v>
      </c>
      <c r="AK1257" s="483">
        <v>43655</v>
      </c>
      <c r="AL1257" s="128">
        <v>145</v>
      </c>
      <c r="AM1257" s="128">
        <v>71</v>
      </c>
      <c r="AN1257" s="442" t="str">
        <f>CHOOSE(MATCH(AM:AM,{0,1,100,800000000}),"VACIO","100 y -","100 y +","")</f>
        <v>100 y -</v>
      </c>
      <c r="AO1257" s="128">
        <v>34</v>
      </c>
      <c r="AP1257" s="128">
        <v>177</v>
      </c>
      <c r="AQ1257" s="128">
        <v>7.4</v>
      </c>
      <c r="AR1257" s="442" t="str">
        <f>CHOOSE(MATCH(AQ:AQ,{0,1,7,8,9,12,30}),"VACIO","7 y -","7-8","8-9","9-12","12 y +","")</f>
        <v>7-8</v>
      </c>
      <c r="AS1257" s="128">
        <v>18</v>
      </c>
      <c r="AT1257" s="442" t="str">
        <f>CHOOSE(MATCH(AS:AS,{0,0.1,30,80000000}),"VACIO","30 y -","30 y +")</f>
        <v>30 y -</v>
      </c>
      <c r="AU1257" s="128">
        <v>1.3</v>
      </c>
      <c r="AV1257" s="128">
        <v>17</v>
      </c>
      <c r="AW1257" s="442" t="str">
        <f>CHOOSE(MATCH(AV:AV,{0,0.1,30,80000000}),"VACIO","30 y -","30 y +")</f>
        <v>30 y -</v>
      </c>
      <c r="AX1257" s="128">
        <v>50</v>
      </c>
      <c r="AY1257" s="442" t="str">
        <f ca="1">CHOOSE(MATCH(AX:AX,{0,1,15,30,45,60,80000000}),"VACIO","15 y -","15-29","30-44","45-59","60 y +","")</f>
        <v>45-59</v>
      </c>
      <c r="AZ1257" s="128"/>
      <c r="BA1257" s="483">
        <v>43004</v>
      </c>
      <c r="BB1257" s="441" t="str">
        <f ca="1" t="shared" si="123"/>
        <v>No Vigente</v>
      </c>
      <c r="BC1257" s="128" t="s">
        <v>77</v>
      </c>
      <c r="BD1257" s="483">
        <v>43670</v>
      </c>
      <c r="BE1257" s="483">
        <v>43891</v>
      </c>
      <c r="BF1257" s="519" t="str">
        <f ca="1" t="shared" si="120"/>
        <v>activo</v>
      </c>
    </row>
    <row r="1258" spans="1:58">
      <c r="A1258" s="434" t="s">
        <v>3079</v>
      </c>
      <c r="B1258" s="484" t="s">
        <v>3080</v>
      </c>
      <c r="C1258" s="484">
        <v>1201</v>
      </c>
      <c r="D1258" s="485">
        <v>33901</v>
      </c>
      <c r="E1258" s="439">
        <f ca="1" t="shared" si="124"/>
        <v>43990</v>
      </c>
      <c r="F1258" s="440">
        <f ca="1" t="shared" si="122"/>
        <v>10089</v>
      </c>
      <c r="G1258" s="489">
        <f ca="1" t="shared" si="121"/>
        <v>27</v>
      </c>
      <c r="H1258" s="490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258" s="496">
        <v>2</v>
      </c>
      <c r="J1258" s="485">
        <v>43130</v>
      </c>
      <c r="K1258" s="484" t="s">
        <v>101</v>
      </c>
      <c r="L1258" s="497" t="s">
        <v>60</v>
      </c>
      <c r="M1258" s="484"/>
      <c r="N1258" s="484"/>
      <c r="O1258" s="484"/>
      <c r="P1258" s="501" t="s">
        <v>63</v>
      </c>
      <c r="Q1258" s="501" t="s">
        <v>63</v>
      </c>
      <c r="R1258" s="484">
        <v>79</v>
      </c>
      <c r="S1258" s="484">
        <v>78.5</v>
      </c>
      <c r="T1258" s="496" t="s">
        <v>76</v>
      </c>
      <c r="U1258" s="484">
        <v>120</v>
      </c>
      <c r="V1258" s="442" t="str">
        <f>CHOOSE(MATCH(U:U,{0,1,140,150,160,800000000}),"VACIO","140 y -","140-150","150-160","&gt;160","")</f>
        <v>140 y -</v>
      </c>
      <c r="W1258" s="484">
        <v>70</v>
      </c>
      <c r="X1258" s="442" t="str">
        <f>CHOOSE(MATCH(W:W,{0;1;90;120;800000000}),"VACIO","90 y -","90-120","&gt;120","")</f>
        <v>90 y -</v>
      </c>
      <c r="Y1258" s="484" t="s">
        <v>63</v>
      </c>
      <c r="Z1258" s="484" t="s">
        <v>65</v>
      </c>
      <c r="AA1258" s="484" t="s">
        <v>63</v>
      </c>
      <c r="AB1258" s="484" t="s">
        <v>63</v>
      </c>
      <c r="AC1258" s="484" t="s">
        <v>66</v>
      </c>
      <c r="AD1258" s="484" t="s">
        <v>67</v>
      </c>
      <c r="AE1258" s="507"/>
      <c r="AF1258" s="507"/>
      <c r="AG1258" s="507"/>
      <c r="AH1258" s="507"/>
      <c r="AI1258" s="507"/>
      <c r="AJ1258" s="484">
        <v>97</v>
      </c>
      <c r="AK1258" s="485">
        <v>43130</v>
      </c>
      <c r="AL1258" s="484">
        <v>156</v>
      </c>
      <c r="AM1258" s="484">
        <v>89</v>
      </c>
      <c r="AN1258" s="442" t="str">
        <f>CHOOSE(MATCH(AM:AM,{0,1,100,800000000}),"VACIO","100 y -","100 y +","")</f>
        <v>100 y -</v>
      </c>
      <c r="AO1258" s="484">
        <v>55</v>
      </c>
      <c r="AP1258" s="484">
        <v>58</v>
      </c>
      <c r="AQ1258" s="484"/>
      <c r="AR1258" s="442" t="str">
        <f>CHOOSE(MATCH(AQ:AQ,{0,1,7,8,9,12,30}),"VACIO","7 y -","7-8","8-9","9-12","12 y +","")</f>
        <v>VACIO</v>
      </c>
      <c r="AS1258" s="484"/>
      <c r="AT1258" s="442" t="str">
        <f>CHOOSE(MATCH(AS:AS,{0,0.1,30,80000000}),"VACIO","30 y -","30 y +")</f>
        <v>VACIO</v>
      </c>
      <c r="AU1258" s="484">
        <v>0.9</v>
      </c>
      <c r="AV1258" s="484"/>
      <c r="AW1258" s="442" t="str">
        <f>CHOOSE(MATCH(AV:AV,{0,0.1,30,80000000}),"VACIO","30 y -","30 y +")</f>
        <v>VACIO</v>
      </c>
      <c r="AX1258" s="484">
        <v>118</v>
      </c>
      <c r="AY1258" s="442" t="str">
        <f ca="1">CHOOSE(MATCH(AX:AX,{0,1,15,30,45,60,80000000}),"VACIO","15 y -","15-29","30-44","45-59","60 y +","")</f>
        <v>60 y +</v>
      </c>
      <c r="AZ1258" s="484" t="s">
        <v>76</v>
      </c>
      <c r="BA1258" s="484"/>
      <c r="BB1258" s="489" t="str">
        <f ca="1" t="shared" si="123"/>
        <v>No Vigente</v>
      </c>
      <c r="BC1258" s="484"/>
      <c r="BD1258" s="485">
        <v>43326</v>
      </c>
      <c r="BE1258" s="485">
        <v>43678</v>
      </c>
      <c r="BF1258" s="519" t="str">
        <f ca="1" t="shared" si="120"/>
        <v>activo</v>
      </c>
    </row>
    <row r="1259" spans="1:58">
      <c r="A1259" s="434" t="s">
        <v>3081</v>
      </c>
      <c r="B1259" s="128" t="s">
        <v>3082</v>
      </c>
      <c r="C1259" s="128">
        <v>1426</v>
      </c>
      <c r="D1259" s="483">
        <v>23105</v>
      </c>
      <c r="E1259" s="439">
        <f ca="1" t="shared" si="124"/>
        <v>43990</v>
      </c>
      <c r="F1259" s="440">
        <f ca="1" t="shared" si="122"/>
        <v>20885</v>
      </c>
      <c r="G1259" s="491">
        <f ca="1" t="shared" si="121"/>
        <v>57</v>
      </c>
      <c r="H1259" s="49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259" s="498">
        <v>2</v>
      </c>
      <c r="J1259" s="483">
        <v>41009</v>
      </c>
      <c r="K1259" s="128" t="s">
        <v>101</v>
      </c>
      <c r="L1259" s="495" t="s">
        <v>60</v>
      </c>
      <c r="M1259" s="128"/>
      <c r="N1259" s="128" t="s">
        <v>62</v>
      </c>
      <c r="O1259" s="128" t="s">
        <v>62</v>
      </c>
      <c r="P1259" s="500" t="s">
        <v>63</v>
      </c>
      <c r="Q1259" s="500" t="s">
        <v>63</v>
      </c>
      <c r="R1259" s="128">
        <v>97</v>
      </c>
      <c r="S1259" s="128">
        <v>85</v>
      </c>
      <c r="T1259" s="498" t="s">
        <v>85</v>
      </c>
      <c r="U1259" s="128">
        <v>158</v>
      </c>
      <c r="V1259" s="442" t="str">
        <f>CHOOSE(MATCH(U:U,{0,1,140,150,160,800000000}),"VACIO","140 y -","140-150","150-160","&gt;160","")</f>
        <v>150-160</v>
      </c>
      <c r="W1259" s="128">
        <v>68</v>
      </c>
      <c r="X1259" s="442" t="str">
        <f>CHOOSE(MATCH(W:W,{0,1,90,120,800000000}),"VACIO","90 y -","90-120","&gt;120","")</f>
        <v>90 y -</v>
      </c>
      <c r="Y1259" s="128" t="s">
        <v>63</v>
      </c>
      <c r="Z1259" s="128" t="s">
        <v>65</v>
      </c>
      <c r="AA1259" s="128" t="s">
        <v>65</v>
      </c>
      <c r="AB1259" s="128" t="s">
        <v>65</v>
      </c>
      <c r="AC1259" s="128" t="s">
        <v>66</v>
      </c>
      <c r="AD1259" s="128" t="s">
        <v>67</v>
      </c>
      <c r="AE1259" s="512"/>
      <c r="AF1259" s="512"/>
      <c r="AG1259" s="512"/>
      <c r="AH1259" s="512"/>
      <c r="AI1259" s="512"/>
      <c r="AJ1259" s="128">
        <v>74</v>
      </c>
      <c r="AK1259" s="483">
        <v>43852</v>
      </c>
      <c r="AL1259" s="128">
        <v>143</v>
      </c>
      <c r="AM1259" s="128">
        <v>73</v>
      </c>
      <c r="AN1259" s="442" t="str">
        <f>CHOOSE(MATCH(AM:AM,{0,1,100,800000000}),"VACIO","100 y -","100 y +","")</f>
        <v>100 y -</v>
      </c>
      <c r="AO1259" s="128">
        <v>45</v>
      </c>
      <c r="AP1259" s="128">
        <v>120</v>
      </c>
      <c r="AQ1259" s="128"/>
      <c r="AR1259" s="442" t="str">
        <f>CHOOSE(MATCH(AQ:AQ,{0,1,7,8,9,12,30}),"VACIO","7 y -","7-8","8-9","9-12","12 y +","")</f>
        <v>VACIO</v>
      </c>
      <c r="AS1259" s="128">
        <v>40</v>
      </c>
      <c r="AT1259" s="442" t="str">
        <f>CHOOSE(MATCH(AS:AS,{0,0.1,30,80000000}),"VACIO","30 y -","30 y +")</f>
        <v>30 y +</v>
      </c>
      <c r="AU1259" s="128">
        <v>0.7</v>
      </c>
      <c r="AV1259" s="128">
        <v>0.055</v>
      </c>
      <c r="AW1259" s="442" t="str">
        <f>CHOOSE(MATCH(AV:AV,{0,0.1,30,80000000}),"VACIO","30 y -","30 y +")</f>
        <v>VACIO</v>
      </c>
      <c r="AX1259" s="128">
        <v>96</v>
      </c>
      <c r="AY1259" s="442" t="str">
        <f ca="1">CHOOSE(MATCH(AX:AX,{0,1,15,30,45,60,80000000}),"VACIO","15 y -","15-29","30-44","45-59","60 y +","")</f>
        <v>60 y +</v>
      </c>
      <c r="AZ1259" s="128" t="s">
        <v>76</v>
      </c>
      <c r="BA1259" s="128"/>
      <c r="BB1259" s="491" t="str">
        <f ca="1" t="shared" si="123"/>
        <v>No Vigente</v>
      </c>
      <c r="BC1259" s="128"/>
      <c r="BD1259" s="483">
        <v>43866</v>
      </c>
      <c r="BE1259" s="483">
        <v>44075</v>
      </c>
      <c r="BF1259" s="519" t="str">
        <f ca="1" t="shared" si="120"/>
        <v>activo</v>
      </c>
    </row>
    <row r="1260" spans="1:58">
      <c r="A1260" s="434" t="s">
        <v>3083</v>
      </c>
      <c r="B1260" s="434" t="s">
        <v>3084</v>
      </c>
      <c r="C1260" s="434">
        <v>4388</v>
      </c>
      <c r="D1260" s="482">
        <v>16198</v>
      </c>
      <c r="E1260" s="468">
        <f ca="1" t="shared" si="124"/>
        <v>43990</v>
      </c>
      <c r="F1260" s="440">
        <f ca="1" t="shared" si="122"/>
        <v>27792</v>
      </c>
      <c r="G1260" s="487">
        <f ca="1" t="shared" si="121"/>
        <v>76</v>
      </c>
      <c r="H1260" s="48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260" s="493">
        <v>2</v>
      </c>
      <c r="J1260" s="434">
        <v>2015</v>
      </c>
      <c r="K1260" s="434" t="s">
        <v>59</v>
      </c>
      <c r="L1260" s="494" t="s">
        <v>60</v>
      </c>
      <c r="M1260" s="434" t="s">
        <v>174</v>
      </c>
      <c r="N1260" s="434"/>
      <c r="O1260" s="434"/>
      <c r="P1260" s="499" t="s">
        <v>63</v>
      </c>
      <c r="Q1260" s="499" t="s">
        <v>63</v>
      </c>
      <c r="R1260" s="434">
        <v>58</v>
      </c>
      <c r="S1260" s="434">
        <v>58</v>
      </c>
      <c r="T1260" s="493" t="s">
        <v>64</v>
      </c>
      <c r="U1260" s="434">
        <v>182</v>
      </c>
      <c r="V1260" s="442" t="str">
        <f>CHOOSE(MATCH(U:U,{0,1,140,150,160,800000000}),"VACIO","140 y -","140-150","150-160","&gt;160","")</f>
        <v>&gt;160</v>
      </c>
      <c r="W1260" s="434">
        <v>98</v>
      </c>
      <c r="X1260" s="442" t="str">
        <f>CHOOSE(MATCH(W:W,{0,1,90,120,800000000}),"VACIO","90 y -","90-120","&gt;120","")</f>
        <v>90-120</v>
      </c>
      <c r="Y1260" s="434" t="s">
        <v>63</v>
      </c>
      <c r="Z1260" s="434" t="s">
        <v>65</v>
      </c>
      <c r="AA1260" s="434" t="s">
        <v>63</v>
      </c>
      <c r="AB1260" s="434" t="s">
        <v>63</v>
      </c>
      <c r="AC1260" s="434" t="s">
        <v>72</v>
      </c>
      <c r="AD1260" s="434" t="s">
        <v>74</v>
      </c>
      <c r="AE1260" s="514"/>
      <c r="AF1260" s="514"/>
      <c r="AG1260" s="514"/>
      <c r="AH1260" s="504" t="s">
        <v>2322</v>
      </c>
      <c r="AI1260" s="503">
        <v>43193</v>
      </c>
      <c r="AJ1260" s="434">
        <v>85</v>
      </c>
      <c r="AK1260" s="482">
        <v>43194</v>
      </c>
      <c r="AL1260" s="434">
        <v>268</v>
      </c>
      <c r="AM1260" s="434">
        <v>127</v>
      </c>
      <c r="AN1260" s="442" t="str">
        <f>CHOOSE(MATCH(AM:AM,{0;1;100;800000000}),"VACIO","100 y -","100 y +","")</f>
        <v>100 y +</v>
      </c>
      <c r="AO1260" s="434">
        <v>80</v>
      </c>
      <c r="AP1260" s="434">
        <v>302</v>
      </c>
      <c r="AQ1260" s="434"/>
      <c r="AR1260" s="442" t="str">
        <f>CHOOSE(MATCH(AQ:AQ,{0,1,7,8,9,12,30}),"VACIO","7 y -","7-8","8-9","9-12","12 y +","")</f>
        <v>VACIO</v>
      </c>
      <c r="AS1260" s="434">
        <v>78</v>
      </c>
      <c r="AT1260" s="442" t="str">
        <f>CHOOSE(MATCH(AS:AS,{0,0.1,30,80000000}),"VACIO","30 y -","30 y +")</f>
        <v>30 y +</v>
      </c>
      <c r="AU1260" s="434">
        <v>0.7</v>
      </c>
      <c r="AV1260" s="434"/>
      <c r="AW1260" s="442" t="str">
        <f>CHOOSE(MATCH(AV:AV,{0,0.1,30,80000000}),"VACIO","30 y -","30 y +")</f>
        <v>VACIO</v>
      </c>
      <c r="AX1260" s="434">
        <v>85</v>
      </c>
      <c r="AY1260" s="442" t="str">
        <f ca="1">CHOOSE(MATCH(AX:AX,{0,1,15,30,45,60,80000000}),"VACIO","15 y -","15-29","30-44","45-59","60 y +","")</f>
        <v>60 y +</v>
      </c>
      <c r="AZ1260" s="434" t="s">
        <v>76</v>
      </c>
      <c r="BA1260" s="434"/>
      <c r="BB1260" s="487" t="str">
        <f ca="1" t="shared" si="123"/>
        <v>No Vigente</v>
      </c>
      <c r="BC1260" s="434"/>
      <c r="BD1260" s="482">
        <v>43200</v>
      </c>
      <c r="BE1260" s="482">
        <v>43313</v>
      </c>
      <c r="BF1260" s="519" t="str">
        <f ca="1" t="shared" si="120"/>
        <v>pasivo</v>
      </c>
    </row>
    <row r="1261" spans="1:58">
      <c r="A1261" s="434" t="s">
        <v>3085</v>
      </c>
      <c r="B1261" s="434" t="s">
        <v>3086</v>
      </c>
      <c r="C1261" s="434">
        <v>3680</v>
      </c>
      <c r="D1261" s="482">
        <v>15766</v>
      </c>
      <c r="E1261" s="468">
        <f ca="1" t="shared" si="124"/>
        <v>43990</v>
      </c>
      <c r="F1261" s="440">
        <f ca="1" t="shared" si="122"/>
        <v>28224</v>
      </c>
      <c r="G1261" s="487">
        <f ca="1" t="shared" si="121"/>
        <v>77</v>
      </c>
      <c r="H1261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61" s="493">
        <v>2</v>
      </c>
      <c r="J1261" s="482">
        <v>40828</v>
      </c>
      <c r="K1261" s="434" t="s">
        <v>59</v>
      </c>
      <c r="L1261" s="494" t="s">
        <v>60</v>
      </c>
      <c r="M1261" s="434" t="s">
        <v>174</v>
      </c>
      <c r="N1261" s="434"/>
      <c r="O1261" s="434"/>
      <c r="P1261" s="499" t="s">
        <v>63</v>
      </c>
      <c r="Q1261" s="499" t="s">
        <v>63</v>
      </c>
      <c r="R1261" s="434">
        <v>64</v>
      </c>
      <c r="S1261" s="434">
        <v>59</v>
      </c>
      <c r="T1261" s="493" t="s">
        <v>76</v>
      </c>
      <c r="U1261" s="434">
        <v>148</v>
      </c>
      <c r="V1261" s="442" t="str">
        <f>CHOOSE(MATCH(U:U,{0,1,140,150,160,800000000}),"VACIO","140 y -","140-150","150-160","&gt;160","")</f>
        <v>140-150</v>
      </c>
      <c r="W1261" s="434">
        <v>82</v>
      </c>
      <c r="X1261" s="442" t="str">
        <f>CHOOSE(MATCH(W:W,{0,1,90,120,800000000}),"VACIO","90 y -","90-120","&gt;120","")</f>
        <v>90 y -</v>
      </c>
      <c r="Y1261" s="434" t="s">
        <v>63</v>
      </c>
      <c r="Z1261" s="434" t="s">
        <v>63</v>
      </c>
      <c r="AA1261" s="434" t="s">
        <v>63</v>
      </c>
      <c r="AB1261" s="434" t="s">
        <v>63</v>
      </c>
      <c r="AC1261" s="434" t="s">
        <v>72</v>
      </c>
      <c r="AD1261" s="434" t="s">
        <v>67</v>
      </c>
      <c r="AE1261" s="514"/>
      <c r="AF1261" s="514"/>
      <c r="AG1261" s="514"/>
      <c r="AH1261" s="504" t="s">
        <v>3087</v>
      </c>
      <c r="AI1261" s="503">
        <v>43382</v>
      </c>
      <c r="AJ1261" s="434"/>
      <c r="AK1261" s="434">
        <v>2017</v>
      </c>
      <c r="AL1261" s="434"/>
      <c r="AM1261" s="434"/>
      <c r="AN1261" s="442" t="str">
        <f>CHOOSE(MATCH(AM:AM,{0,1,100,800000000}),"VACIO","100 y -","100 y +","")</f>
        <v>VACIO</v>
      </c>
      <c r="AO1261" s="434"/>
      <c r="AP1261" s="434"/>
      <c r="AQ1261" s="434"/>
      <c r="AR1261" s="442" t="str">
        <f>CHOOSE(MATCH(AQ:AQ,{0,1,7,8,9,12,30}),"VACIO","7 y -","7-8","8-9","9-12","12 y +","")</f>
        <v>VACIO</v>
      </c>
      <c r="AS1261" s="434"/>
      <c r="AT1261" s="442" t="str">
        <f>CHOOSE(MATCH(AS:AS,{0,0.1,30,80000000}),"VACIO","30 y -","30 y +")</f>
        <v>VACIO</v>
      </c>
      <c r="AU1261" s="434"/>
      <c r="AV1261" s="434"/>
      <c r="AW1261" s="442" t="str">
        <f>CHOOSE(MATCH(AV:AV,{0;0.1;30;80000000}),"VACIO","30 y -","30 y +")</f>
        <v>VACIO</v>
      </c>
      <c r="AX1261" s="434"/>
      <c r="AY1261" s="442" t="str">
        <f ca="1">CHOOSE(MATCH(AX:AX,{0,1,15,30,45,60,80000000}),"VACIO","15 y -","15-29","30-44","45-59","60 y +","")</f>
        <v>VACIO</v>
      </c>
      <c r="AZ1261" s="434"/>
      <c r="BA1261" s="434"/>
      <c r="BB1261" s="487" t="str">
        <f ca="1" t="shared" si="123"/>
        <v>No Vigente</v>
      </c>
      <c r="BC1261" s="434"/>
      <c r="BD1261" s="482">
        <v>43096</v>
      </c>
      <c r="BE1261" s="482">
        <v>43313</v>
      </c>
      <c r="BF1261" s="519" t="str">
        <f ca="1" t="shared" si="120"/>
        <v>pasivo</v>
      </c>
    </row>
    <row r="1262" spans="1:58">
      <c r="A1262" s="434" t="s">
        <v>3088</v>
      </c>
      <c r="B1262" s="128" t="s">
        <v>3089</v>
      </c>
      <c r="C1262" s="128">
        <v>1965</v>
      </c>
      <c r="D1262" s="483">
        <v>16238</v>
      </c>
      <c r="E1262" s="439">
        <f ca="1" t="shared" si="124"/>
        <v>43990</v>
      </c>
      <c r="F1262" s="440">
        <f ca="1" t="shared" si="122"/>
        <v>27752</v>
      </c>
      <c r="G1262" s="441">
        <f ca="1" t="shared" si="121"/>
        <v>75</v>
      </c>
      <c r="H126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62" s="443">
        <v>2</v>
      </c>
      <c r="J1262" s="483">
        <v>43378</v>
      </c>
      <c r="K1262" s="128" t="s">
        <v>59</v>
      </c>
      <c r="L1262" s="495" t="s">
        <v>60</v>
      </c>
      <c r="M1262" s="128"/>
      <c r="N1262" s="128" t="s">
        <v>62</v>
      </c>
      <c r="O1262" s="128" t="s">
        <v>62</v>
      </c>
      <c r="P1262" s="500" t="s">
        <v>63</v>
      </c>
      <c r="Q1262" s="500" t="s">
        <v>63</v>
      </c>
      <c r="R1262" s="128">
        <v>87</v>
      </c>
      <c r="S1262" s="128">
        <v>83</v>
      </c>
      <c r="T1262" s="443" t="s">
        <v>64</v>
      </c>
      <c r="U1262" s="128">
        <v>128</v>
      </c>
      <c r="V1262" s="442" t="str">
        <f>CHOOSE(MATCH(U:U,{0,1,140,150,160,800000000}),"VACIO","140 y -","140-150","150-160","&gt;160","")</f>
        <v>140 y -</v>
      </c>
      <c r="W1262" s="128">
        <v>70</v>
      </c>
      <c r="X1262" s="442" t="str">
        <f>CHOOSE(MATCH(W:W,{0,1,90,120,800000000}),"VACIO","90 y -","90-120","&gt;120","")</f>
        <v>90 y -</v>
      </c>
      <c r="Y1262" s="128" t="s">
        <v>63</v>
      </c>
      <c r="Z1262" s="128" t="s">
        <v>65</v>
      </c>
      <c r="AA1262" s="128" t="s">
        <v>63</v>
      </c>
      <c r="AB1262" s="128" t="s">
        <v>63</v>
      </c>
      <c r="AC1262" s="128" t="s">
        <v>72</v>
      </c>
      <c r="AD1262" s="128" t="s">
        <v>73</v>
      </c>
      <c r="AE1262" s="505">
        <v>43494</v>
      </c>
      <c r="AF1262" s="506" t="s">
        <v>74</v>
      </c>
      <c r="AG1262" s="513"/>
      <c r="AH1262" s="506" t="s">
        <v>2457</v>
      </c>
      <c r="AI1262" s="515">
        <v>43900</v>
      </c>
      <c r="AJ1262" s="128">
        <v>103</v>
      </c>
      <c r="AK1262" s="483">
        <v>43894</v>
      </c>
      <c r="AL1262" s="128">
        <v>232</v>
      </c>
      <c r="AM1262" s="128">
        <v>112</v>
      </c>
      <c r="AN1262" s="442" t="str">
        <f>CHOOSE(MATCH(AM:AM,{0,1,100,800000000}),"VACIO","100 y -","100 y +","")</f>
        <v>100 y +</v>
      </c>
      <c r="AO1262" s="128">
        <v>62.2</v>
      </c>
      <c r="AP1262" s="128">
        <v>287</v>
      </c>
      <c r="AQ1262" s="128">
        <v>6</v>
      </c>
      <c r="AR1262" s="442" t="str">
        <f>CHOOSE(MATCH(AQ:AQ,{0,1,7,8,9,12,30}),"VACIO","7 y -","7-8","8-9","9-12","12 y +","")</f>
        <v>7 y -</v>
      </c>
      <c r="AS1262" s="128">
        <v>26</v>
      </c>
      <c r="AT1262" s="442" t="str">
        <f>CHOOSE(MATCH(AS:AS,{0,0.1,30,80000000}),"VACIO","30 y -","30 y +")</f>
        <v>30 y -</v>
      </c>
      <c r="AU1262" s="128">
        <v>1.2</v>
      </c>
      <c r="AV1262" s="128">
        <v>0.6</v>
      </c>
      <c r="AW1262" s="442" t="str">
        <f>CHOOSE(MATCH(AV:AV,{0,0.1,30,80000000}),"VACIO","30 y -","30 y +")</f>
        <v>30 y -</v>
      </c>
      <c r="AX1262" s="128">
        <v>441</v>
      </c>
      <c r="AY1262" s="442" t="str">
        <f ca="1">CHOOSE(MATCH(AX:AX,{0;1;15;30;45;60;80000000}),"VACIO","15 y -","15-29","30-44","45-59","60 y +","")</f>
        <v>60 y +</v>
      </c>
      <c r="AZ1262" s="128"/>
      <c r="BA1262" s="128"/>
      <c r="BB1262" s="441" t="str">
        <f ca="1" t="shared" si="123"/>
        <v>No Vigente</v>
      </c>
      <c r="BC1262" s="128"/>
      <c r="BD1262" s="483">
        <v>43894</v>
      </c>
      <c r="BE1262" s="483">
        <v>44013</v>
      </c>
      <c r="BF1262" s="519" t="str">
        <f ca="1" t="shared" si="120"/>
        <v>activo</v>
      </c>
    </row>
    <row r="1263" spans="1:58">
      <c r="A1263" s="434" t="s">
        <v>3090</v>
      </c>
      <c r="B1263" s="128" t="s">
        <v>3091</v>
      </c>
      <c r="C1263" s="128">
        <v>4971</v>
      </c>
      <c r="D1263" s="483">
        <v>24367</v>
      </c>
      <c r="E1263" s="439">
        <f ca="1" t="shared" si="124"/>
        <v>43990</v>
      </c>
      <c r="F1263" s="440">
        <f ca="1" t="shared" si="122"/>
        <v>19623</v>
      </c>
      <c r="G1263" s="491">
        <f ca="1" t="shared" si="121"/>
        <v>53</v>
      </c>
      <c r="H1263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263" s="498">
        <v>2</v>
      </c>
      <c r="J1263" s="483">
        <v>40290</v>
      </c>
      <c r="K1263" s="128" t="s">
        <v>59</v>
      </c>
      <c r="L1263" s="495" t="s">
        <v>102</v>
      </c>
      <c r="M1263" s="128"/>
      <c r="N1263" s="128" t="s">
        <v>62</v>
      </c>
      <c r="O1263" s="128" t="s">
        <v>62</v>
      </c>
      <c r="P1263" s="500" t="s">
        <v>63</v>
      </c>
      <c r="Q1263" s="500" t="s">
        <v>63</v>
      </c>
      <c r="R1263" s="128">
        <v>119.5</v>
      </c>
      <c r="S1263" s="128">
        <v>111</v>
      </c>
      <c r="T1263" s="498" t="s">
        <v>64</v>
      </c>
      <c r="U1263" s="128">
        <v>140</v>
      </c>
      <c r="V1263" s="442" t="str">
        <f>CHOOSE(MATCH(U:U,{0,1,140,150,160,800000000}),"VACIO","140 y -","140-150","150-160","&gt;160","")</f>
        <v>140-150</v>
      </c>
      <c r="W1263" s="128">
        <v>79</v>
      </c>
      <c r="X1263" s="442" t="str">
        <f>CHOOSE(MATCH(W:W,{0,1,90,120,800000000}),"VACIO","90 y -","90-120","&gt;120","")</f>
        <v>90 y -</v>
      </c>
      <c r="Y1263" s="128" t="s">
        <v>65</v>
      </c>
      <c r="Z1263" s="128" t="s">
        <v>65</v>
      </c>
      <c r="AA1263" s="128" t="s">
        <v>63</v>
      </c>
      <c r="AB1263" s="128" t="s">
        <v>63</v>
      </c>
      <c r="AC1263" s="128" t="s">
        <v>72</v>
      </c>
      <c r="AD1263" s="128" t="s">
        <v>73</v>
      </c>
      <c r="AE1263" s="510">
        <v>43717</v>
      </c>
      <c r="AF1263" s="511" t="s">
        <v>74</v>
      </c>
      <c r="AG1263" s="511"/>
      <c r="AH1263" s="512"/>
      <c r="AI1263" s="512"/>
      <c r="AJ1263" s="128">
        <v>321</v>
      </c>
      <c r="AK1263" s="483">
        <v>43521</v>
      </c>
      <c r="AL1263" s="128">
        <v>144</v>
      </c>
      <c r="AM1263" s="128">
        <v>83</v>
      </c>
      <c r="AN1263" s="442" t="str">
        <f>CHOOSE(MATCH(AM:AM,{0,1,100,800000000}),"VACIO","100 y -","100 y +","")</f>
        <v>100 y -</v>
      </c>
      <c r="AO1263" s="128">
        <v>26</v>
      </c>
      <c r="AP1263" s="128">
        <v>174</v>
      </c>
      <c r="AQ1263" s="128">
        <v>13.8</v>
      </c>
      <c r="AR1263" s="442" t="str">
        <f>CHOOSE(MATCH(AQ:AQ,{0;1;7;8;9;12;30}),"VACIO","7 y -","7-8","8-9","9-12","12 y +","")</f>
        <v>12 y +</v>
      </c>
      <c r="AS1263" s="128">
        <v>33</v>
      </c>
      <c r="AT1263" s="442" t="str">
        <f>CHOOSE(MATCH(AS:AS,{0,0.1,30,80000000}),"VACIO","30 y -","30 y +")</f>
        <v>30 y +</v>
      </c>
      <c r="AU1263" s="128">
        <v>0.8</v>
      </c>
      <c r="AV1263" s="128">
        <v>56</v>
      </c>
      <c r="AW1263" s="442" t="str">
        <f>CHOOSE(MATCH(AV:AV,{0,0.1,30,80000000}),"VACIO","30 y -","30 y +")</f>
        <v>30 y +</v>
      </c>
      <c r="AX1263" s="128">
        <v>105</v>
      </c>
      <c r="AY1263" s="442" t="str">
        <f ca="1">CHOOSE(MATCH(AX:AX,{0,1,15,30,45,60,80000000}),"VACIO","15 y -","15-29","30-44","45-59","60 y +","")</f>
        <v>60 y +</v>
      </c>
      <c r="AZ1263" s="128"/>
      <c r="BA1263" s="483">
        <v>43377</v>
      </c>
      <c r="BB1263" s="491" t="str">
        <f ca="1" t="shared" si="123"/>
        <v>No Vigente</v>
      </c>
      <c r="BC1263" s="128" t="s">
        <v>77</v>
      </c>
      <c r="BD1263" s="483">
        <v>43717</v>
      </c>
      <c r="BE1263" s="483">
        <v>43887</v>
      </c>
      <c r="BF1263" s="519" t="str">
        <f ca="1" t="shared" ref="BF1263:BF1326" si="125">IF((E:E-BE:BE)&lt;395,"activo","pasivo")</f>
        <v>activo</v>
      </c>
    </row>
    <row r="1264" spans="1:58">
      <c r="A1264" s="434" t="s">
        <v>3092</v>
      </c>
      <c r="B1264" s="128" t="s">
        <v>3093</v>
      </c>
      <c r="C1264" s="128">
        <v>1601</v>
      </c>
      <c r="D1264" s="483">
        <v>17872</v>
      </c>
      <c r="E1264" s="439">
        <f ca="1" t="shared" si="124"/>
        <v>43990</v>
      </c>
      <c r="F1264" s="440">
        <f ca="1" t="shared" si="122"/>
        <v>26118</v>
      </c>
      <c r="G1264" s="441">
        <f ca="1" t="shared" si="121"/>
        <v>71</v>
      </c>
      <c r="H126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64" s="443">
        <v>2</v>
      </c>
      <c r="J1264" s="483">
        <v>38656</v>
      </c>
      <c r="K1264" s="128" t="s">
        <v>59</v>
      </c>
      <c r="L1264" s="495" t="s">
        <v>102</v>
      </c>
      <c r="M1264" s="128"/>
      <c r="N1264" s="128" t="s">
        <v>62</v>
      </c>
      <c r="O1264" s="128" t="s">
        <v>62</v>
      </c>
      <c r="P1264" s="500" t="s">
        <v>63</v>
      </c>
      <c r="Q1264" s="500" t="s">
        <v>63</v>
      </c>
      <c r="R1264" s="128">
        <v>62.7</v>
      </c>
      <c r="S1264" s="128">
        <v>59</v>
      </c>
      <c r="T1264" s="443" t="s">
        <v>76</v>
      </c>
      <c r="U1264" s="128">
        <v>132</v>
      </c>
      <c r="V1264" s="442" t="str">
        <f>CHOOSE(MATCH(U:U,{0,1,140,150,160,800000000}),"VACIO","140 y -","140-150","150-160","&gt;160","")</f>
        <v>140 y -</v>
      </c>
      <c r="W1264" s="128">
        <v>84</v>
      </c>
      <c r="X1264" s="442" t="str">
        <f>CHOOSE(MATCH(W:W,{0,1,90,120,800000000}),"VACIO","90 y -","90-120","&gt;120","")</f>
        <v>90 y -</v>
      </c>
      <c r="Y1264" s="128" t="s">
        <v>63</v>
      </c>
      <c r="Z1264" s="128" t="s">
        <v>65</v>
      </c>
      <c r="AA1264" s="128" t="s">
        <v>65</v>
      </c>
      <c r="AB1264" s="128" t="s">
        <v>63</v>
      </c>
      <c r="AC1264" s="128" t="s">
        <v>66</v>
      </c>
      <c r="AD1264" s="128" t="s">
        <v>73</v>
      </c>
      <c r="AE1264" s="505">
        <v>43602</v>
      </c>
      <c r="AF1264" s="506" t="s">
        <v>74</v>
      </c>
      <c r="AG1264" s="506"/>
      <c r="AH1264" s="506" t="s">
        <v>2322</v>
      </c>
      <c r="AI1264" s="505">
        <v>42881</v>
      </c>
      <c r="AJ1264" s="128">
        <v>147</v>
      </c>
      <c r="AK1264" s="483">
        <v>43557</v>
      </c>
      <c r="AL1264" s="128">
        <v>197</v>
      </c>
      <c r="AM1264" s="128">
        <v>116</v>
      </c>
      <c r="AN1264" s="442" t="str">
        <f>CHOOSE(MATCH(AM:AM,{0,1,100,800000000}),"VACIO","100 y -","100 y +","")</f>
        <v>100 y +</v>
      </c>
      <c r="AO1264" s="128">
        <v>46</v>
      </c>
      <c r="AP1264" s="128">
        <v>170</v>
      </c>
      <c r="AQ1264" s="128">
        <v>6.6</v>
      </c>
      <c r="AR1264" s="442" t="str">
        <f>CHOOSE(MATCH(AQ:AQ,{0,1,7,8,9,12,30}),"VACIO","7 y -","7-8","8-9","9-12","12 y +","")</f>
        <v>7 y -</v>
      </c>
      <c r="AS1264" s="128">
        <v>10</v>
      </c>
      <c r="AT1264" s="442" t="str">
        <f>CHOOSE(MATCH(AS:AS,{0,0.1,30,80000000}),"VACIO","30 y -","30 y +")</f>
        <v>30 y -</v>
      </c>
      <c r="AU1264" s="128">
        <v>0.7</v>
      </c>
      <c r="AV1264" s="128"/>
      <c r="AW1264" s="442" t="str">
        <f>CHOOSE(MATCH(AV:AV,{0,0.1,30,80000000}),"VACIO","30 y -","30 y +")</f>
        <v>VACIO</v>
      </c>
      <c r="AX1264" s="128">
        <v>88.8</v>
      </c>
      <c r="AY1264" s="442" t="str">
        <f ca="1">CHOOSE(MATCH(AX:AX,{0,1,15,30,45,60,80000000}),"VACIO","15 y -","15-29","30-44","45-59","60 y +","")</f>
        <v>60 y +</v>
      </c>
      <c r="AZ1264" s="128"/>
      <c r="BA1264" s="483">
        <v>42580</v>
      </c>
      <c r="BB1264" s="441" t="str">
        <f ca="1" t="shared" si="123"/>
        <v>No Vigente</v>
      </c>
      <c r="BC1264" s="128" t="s">
        <v>77</v>
      </c>
      <c r="BD1264" s="483">
        <v>43861</v>
      </c>
      <c r="BE1264" s="483">
        <v>44013</v>
      </c>
      <c r="BF1264" s="519" t="str">
        <f ca="1" t="shared" si="125"/>
        <v>activo</v>
      </c>
    </row>
    <row r="1265" spans="1:58">
      <c r="A1265" s="434" t="s">
        <v>3094</v>
      </c>
      <c r="B1265" s="128" t="s">
        <v>3095</v>
      </c>
      <c r="C1265" s="128">
        <v>2006</v>
      </c>
      <c r="D1265" s="483">
        <v>13688</v>
      </c>
      <c r="E1265" s="439">
        <f ca="1" t="shared" si="124"/>
        <v>43990</v>
      </c>
      <c r="F1265" s="440">
        <f ca="1" t="shared" si="122"/>
        <v>30302</v>
      </c>
      <c r="G1265" s="441">
        <f ca="1" t="shared" si="121"/>
        <v>82</v>
      </c>
      <c r="H1265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265" s="443">
        <v>2</v>
      </c>
      <c r="J1265" s="483">
        <v>37417</v>
      </c>
      <c r="K1265" s="128" t="s">
        <v>59</v>
      </c>
      <c r="L1265" s="495" t="s">
        <v>60</v>
      </c>
      <c r="M1265" s="128" t="s">
        <v>174</v>
      </c>
      <c r="N1265" s="128"/>
      <c r="O1265" s="128"/>
      <c r="P1265" s="500" t="s">
        <v>63</v>
      </c>
      <c r="Q1265" s="500" t="s">
        <v>63</v>
      </c>
      <c r="R1265" s="128">
        <v>63</v>
      </c>
      <c r="S1265" s="128">
        <v>82</v>
      </c>
      <c r="T1265" s="443" t="s">
        <v>76</v>
      </c>
      <c r="U1265" s="128">
        <v>140</v>
      </c>
      <c r="V1265" s="442" t="str">
        <f>CHOOSE(MATCH(U:U,{0,1,140,150,160,800000000}),"VACIO","140 y -","140-150","150-160","&gt;160","")</f>
        <v>140-150</v>
      </c>
      <c r="W1265" s="128">
        <v>92</v>
      </c>
      <c r="X1265" s="442" t="str">
        <f>CHOOSE(MATCH(W:W,{0,1,90,120,800000000}),"VACIO","90 y -","90-120","&gt;120","")</f>
        <v>90-120</v>
      </c>
      <c r="Y1265" s="128" t="s">
        <v>63</v>
      </c>
      <c r="Z1265" s="128" t="s">
        <v>65</v>
      </c>
      <c r="AA1265" s="128" t="s">
        <v>63</v>
      </c>
      <c r="AB1265" s="128" t="s">
        <v>65</v>
      </c>
      <c r="AC1265" s="128" t="s">
        <v>72</v>
      </c>
      <c r="AD1265" s="128" t="s">
        <v>67</v>
      </c>
      <c r="AE1265" s="513"/>
      <c r="AF1265" s="513"/>
      <c r="AG1265" s="513"/>
      <c r="AH1265" s="506" t="s">
        <v>2266</v>
      </c>
      <c r="AI1265" s="505">
        <v>43683</v>
      </c>
      <c r="AJ1265" s="128">
        <v>95</v>
      </c>
      <c r="AK1265" s="483">
        <v>43878</v>
      </c>
      <c r="AL1265" s="128">
        <v>248</v>
      </c>
      <c r="AM1265" s="128">
        <v>154</v>
      </c>
      <c r="AN1265" s="442" t="str">
        <f>CHOOSE(MATCH(AM:AM,{0,1,100,800000000}),"VACIO","100 y -","100 y +","")</f>
        <v>100 y +</v>
      </c>
      <c r="AO1265" s="128">
        <v>6.1</v>
      </c>
      <c r="AP1265" s="128">
        <v>161</v>
      </c>
      <c r="AQ1265" s="128"/>
      <c r="AR1265" s="442" t="str">
        <f>CHOOSE(MATCH(AQ:AQ,{0,1,7,8,9,12,30}),"VACIO","7 y -","7-8","8-9","9-12","12 y +","")</f>
        <v>VACIO</v>
      </c>
      <c r="AS1265" s="128">
        <v>14</v>
      </c>
      <c r="AT1265" s="442" t="str">
        <f>CHOOSE(MATCH(AS:AS,{0,0.1,30,80000000}),"VACIO","30 y -","30 y +")</f>
        <v>30 y -</v>
      </c>
      <c r="AU1265" s="128">
        <v>1.1</v>
      </c>
      <c r="AV1265" s="128"/>
      <c r="AW1265" s="442" t="str">
        <f>CHOOSE(MATCH(AV:AV,{0,0.1,30,80000000}),"VACIO","30 y -","30 y +")</f>
        <v>VACIO</v>
      </c>
      <c r="AX1265" s="128">
        <v>46.7</v>
      </c>
      <c r="AY1265" s="442" t="str">
        <f ca="1">CHOOSE(MATCH(AX:AX,{0,1,15,30,45,60,80000000}),"VACIO","15 y -","15-29","30-44","45-59","60 y +","")</f>
        <v>45-59</v>
      </c>
      <c r="AZ1265" s="128"/>
      <c r="BA1265" s="128"/>
      <c r="BB1265" s="441" t="str">
        <f ca="1" t="shared" si="123"/>
        <v>No Vigente</v>
      </c>
      <c r="BC1265" s="128"/>
      <c r="BD1265" s="483" t="s">
        <v>3096</v>
      </c>
      <c r="BE1265" s="483">
        <v>44044</v>
      </c>
      <c r="BF1265" s="519" t="str">
        <f ca="1" t="shared" si="125"/>
        <v>activo</v>
      </c>
    </row>
    <row r="1266" spans="1:58">
      <c r="A1266" s="434" t="s">
        <v>3097</v>
      </c>
      <c r="B1266" s="128" t="s">
        <v>3098</v>
      </c>
      <c r="C1266" s="128">
        <v>1753</v>
      </c>
      <c r="D1266" s="483">
        <v>17415</v>
      </c>
      <c r="E1266" s="467">
        <f ca="1" t="shared" si="124"/>
        <v>43990</v>
      </c>
      <c r="F1266" s="440">
        <f ca="1" t="shared" si="122"/>
        <v>26575</v>
      </c>
      <c r="G1266" s="491">
        <f ca="1" t="shared" si="121"/>
        <v>72</v>
      </c>
      <c r="H1266" s="49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266" s="498">
        <v>2</v>
      </c>
      <c r="J1266" s="483">
        <v>43711</v>
      </c>
      <c r="K1266" s="128" t="s">
        <v>101</v>
      </c>
      <c r="L1266" s="495" t="s">
        <v>60</v>
      </c>
      <c r="M1266" s="128"/>
      <c r="N1266" s="128" t="s">
        <v>62</v>
      </c>
      <c r="O1266" s="128" t="s">
        <v>62</v>
      </c>
      <c r="P1266" s="500" t="s">
        <v>63</v>
      </c>
      <c r="Q1266" s="500" t="s">
        <v>63</v>
      </c>
      <c r="R1266" s="128"/>
      <c r="S1266" s="128">
        <v>106.3</v>
      </c>
      <c r="T1266" s="498" t="s">
        <v>64</v>
      </c>
      <c r="U1266" s="128">
        <v>146</v>
      </c>
      <c r="V1266" s="492" t="str">
        <f>CHOOSE(MATCH(U:U,{0,1,140,150,160,800000000}),"VACIO","140 y -","140-150","150-160","&gt;160","")</f>
        <v>140-150</v>
      </c>
      <c r="W1266" s="128">
        <v>70</v>
      </c>
      <c r="X1266" s="492" t="str">
        <f>CHOOSE(MATCH(W:W,{0,1,90,120,800000000}),"VACIO","90 y -","90-120","&gt;120","")</f>
        <v>90 y -</v>
      </c>
      <c r="Y1266" s="128" t="s">
        <v>63</v>
      </c>
      <c r="Z1266" s="128" t="s">
        <v>65</v>
      </c>
      <c r="AA1266" s="128" t="s">
        <v>65</v>
      </c>
      <c r="AB1266" s="128" t="s">
        <v>63</v>
      </c>
      <c r="AC1266" s="128" t="s">
        <v>72</v>
      </c>
      <c r="AD1266" s="128"/>
      <c r="AE1266" s="512"/>
      <c r="AF1266" s="512"/>
      <c r="AG1266" s="512"/>
      <c r="AH1266" s="512"/>
      <c r="AI1266" s="512"/>
      <c r="AJ1266" s="128">
        <v>97</v>
      </c>
      <c r="AK1266" s="483">
        <v>43887</v>
      </c>
      <c r="AL1266" s="128">
        <v>139</v>
      </c>
      <c r="AM1266" s="128">
        <v>73</v>
      </c>
      <c r="AN1266" s="442" t="str">
        <f>CHOOSE(MATCH(AM:AM,{0,1,100,800000000}),"VACIO","100 y -","100 y +","")</f>
        <v>100 y -</v>
      </c>
      <c r="AO1266" s="128">
        <v>28</v>
      </c>
      <c r="AP1266" s="128"/>
      <c r="AQ1266" s="128"/>
      <c r="AR1266" s="442" t="str">
        <f>CHOOSE(MATCH(AQ:AQ,{0,1,7,8,9,12,30}),"VACIO","7 y -","7-8","8-9","9-12","12 y +","")</f>
        <v>VACIO</v>
      </c>
      <c r="AS1266" s="128"/>
      <c r="AT1266" s="442" t="str">
        <f>CHOOSE(MATCH(AS:AS,{0,0.1,30,80000000}),"VACIO","30 y -","30 y +")</f>
        <v>VACIO</v>
      </c>
      <c r="AU1266" s="128">
        <v>0.9</v>
      </c>
      <c r="AV1266" s="128"/>
      <c r="AW1266" s="442" t="str">
        <f>CHOOSE(MATCH(AV:AV,{0,0.1,30,80000000}),"VACIO","30 y -","30 y +")</f>
        <v>VACIO</v>
      </c>
      <c r="AX1266" s="128">
        <v>85</v>
      </c>
      <c r="AY1266" s="442" t="str">
        <f ca="1">CHOOSE(MATCH(AX:AX,{0,1,15,30,45,60,80000000}),"VACIO","15 y -","15-29","30-44","45-59","60 y +","")</f>
        <v>60 y +</v>
      </c>
      <c r="AZ1266" s="128"/>
      <c r="BA1266" s="128"/>
      <c r="BB1266" s="491" t="str">
        <f ca="1" t="shared" si="123"/>
        <v>No Vigente</v>
      </c>
      <c r="BC1266" s="128"/>
      <c r="BD1266" s="483">
        <v>43901</v>
      </c>
      <c r="BE1266" s="483">
        <v>44075</v>
      </c>
      <c r="BF1266" s="519" t="str">
        <f ca="1" t="shared" si="125"/>
        <v>activo</v>
      </c>
    </row>
    <row r="1267" spans="1:58">
      <c r="A1267" s="434" t="s">
        <v>3099</v>
      </c>
      <c r="B1267" s="128" t="s">
        <v>3100</v>
      </c>
      <c r="C1267" s="128">
        <v>4233</v>
      </c>
      <c r="D1267" s="483">
        <v>20705</v>
      </c>
      <c r="E1267" s="467">
        <f ca="1" t="shared" si="124"/>
        <v>43990</v>
      </c>
      <c r="F1267" s="440">
        <f ca="1" t="shared" si="122"/>
        <v>23285</v>
      </c>
      <c r="G1267" s="491">
        <f ca="1" t="shared" si="121"/>
        <v>63</v>
      </c>
      <c r="H1267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67" s="498">
        <v>2</v>
      </c>
      <c r="J1267" s="483">
        <v>39426</v>
      </c>
      <c r="K1267" s="128" t="s">
        <v>101</v>
      </c>
      <c r="L1267" s="495" t="s">
        <v>60</v>
      </c>
      <c r="M1267" s="128"/>
      <c r="N1267" s="128"/>
      <c r="O1267" s="128"/>
      <c r="P1267" s="500" t="s">
        <v>63</v>
      </c>
      <c r="Q1267" s="500" t="s">
        <v>63</v>
      </c>
      <c r="R1267" s="128">
        <v>80</v>
      </c>
      <c r="S1267" s="128">
        <v>93</v>
      </c>
      <c r="T1267" s="498" t="s">
        <v>64</v>
      </c>
      <c r="U1267" s="128">
        <v>156</v>
      </c>
      <c r="V1267" s="442" t="str">
        <f>CHOOSE(MATCH(U:U,{0,1,140,150,160,800000000}),"VACIO","140 y -","140-150","150-160","&gt;160","")</f>
        <v>150-160</v>
      </c>
      <c r="W1267" s="128">
        <v>90</v>
      </c>
      <c r="X1267" s="442" t="str">
        <f>CHOOSE(MATCH(W:W,{0,1,90,120,800000000}),"VACIO","90 y -","90-120","&gt;120","")</f>
        <v>90-120</v>
      </c>
      <c r="Y1267" s="128" t="s">
        <v>63</v>
      </c>
      <c r="Z1267" s="128" t="s">
        <v>65</v>
      </c>
      <c r="AA1267" s="128" t="s">
        <v>63</v>
      </c>
      <c r="AB1267" s="128" t="s">
        <v>65</v>
      </c>
      <c r="AC1267" s="128" t="s">
        <v>72</v>
      </c>
      <c r="AD1267" s="128" t="s">
        <v>67</v>
      </c>
      <c r="AE1267" s="512"/>
      <c r="AF1267" s="512"/>
      <c r="AG1267" s="512"/>
      <c r="AH1267" s="512"/>
      <c r="AI1267" s="512"/>
      <c r="AJ1267" s="128">
        <v>114</v>
      </c>
      <c r="AK1267" s="483">
        <v>43530</v>
      </c>
      <c r="AL1267" s="128">
        <v>116</v>
      </c>
      <c r="AM1267" s="128">
        <v>132</v>
      </c>
      <c r="AN1267" s="442" t="str">
        <f>CHOOSE(MATCH(AM:AM,{0,1,100,800000000}),"VACIO","100 y -","100 y +","")</f>
        <v>100 y +</v>
      </c>
      <c r="AO1267" s="128">
        <v>41</v>
      </c>
      <c r="AP1267" s="128">
        <v>205</v>
      </c>
      <c r="AQ1267" s="128">
        <v>5.6</v>
      </c>
      <c r="AR1267" s="442" t="str">
        <f>CHOOSE(MATCH(AQ:AQ,{0,1,7,8,9,12,30}),"VACIO","7 y -","7-8","8-9","9-12","12 y +","")</f>
        <v>7 y -</v>
      </c>
      <c r="AS1267" s="128"/>
      <c r="AT1267" s="442" t="str">
        <f>CHOOSE(MATCH(AS:AS,{0,0.1,30,80000000}),"VACIO","30 y -","30 y +")</f>
        <v>VACIO</v>
      </c>
      <c r="AU1267" s="128">
        <v>0.89</v>
      </c>
      <c r="AV1267" s="128">
        <v>256</v>
      </c>
      <c r="AW1267" s="442" t="str">
        <f>CHOOSE(MATCH(AV:AV,{0,0.1,30,80000000}),"VACIO","30 y -","30 y +")</f>
        <v>30 y +</v>
      </c>
      <c r="AX1267" s="128">
        <v>99</v>
      </c>
      <c r="AY1267" s="442" t="str">
        <f ca="1">CHOOSE(MATCH(AX:AX,{0,1,15,30,45,60,80000000}),"VACIO","15 y -","15-29","30-44","45-59","60 y +","")</f>
        <v>60 y +</v>
      </c>
      <c r="AZ1267" s="128" t="s">
        <v>76</v>
      </c>
      <c r="BA1267" s="128"/>
      <c r="BB1267" s="441" t="str">
        <f ca="1" t="shared" si="123"/>
        <v>No Vigente</v>
      </c>
      <c r="BC1267" s="128"/>
      <c r="BD1267" s="483">
        <v>43825</v>
      </c>
      <c r="BE1267" s="483">
        <v>43891</v>
      </c>
      <c r="BF1267" s="519" t="str">
        <f ca="1" t="shared" si="125"/>
        <v>activo</v>
      </c>
    </row>
    <row r="1268" spans="1:58">
      <c r="A1268" s="434" t="s">
        <v>3101</v>
      </c>
      <c r="B1268" s="484" t="s">
        <v>3102</v>
      </c>
      <c r="C1268" s="484">
        <v>4600</v>
      </c>
      <c r="D1268" s="485">
        <v>16550</v>
      </c>
      <c r="E1268" s="468">
        <f ca="1" t="shared" si="124"/>
        <v>43990</v>
      </c>
      <c r="F1268" s="440">
        <f ca="1" t="shared" si="122"/>
        <v>27440</v>
      </c>
      <c r="G1268" s="489">
        <f ca="1" t="shared" si="121"/>
        <v>75</v>
      </c>
      <c r="H1268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68" s="496">
        <v>2</v>
      </c>
      <c r="J1268" s="484">
        <v>2011</v>
      </c>
      <c r="K1268" s="484" t="s">
        <v>101</v>
      </c>
      <c r="L1268" s="497" t="s">
        <v>60</v>
      </c>
      <c r="M1268" s="484" t="s">
        <v>3103</v>
      </c>
      <c r="N1268" s="484"/>
      <c r="O1268" s="484"/>
      <c r="P1268" s="501" t="s">
        <v>63</v>
      </c>
      <c r="Q1268" s="501" t="s">
        <v>63</v>
      </c>
      <c r="R1268" s="484">
        <v>110</v>
      </c>
      <c r="S1268" s="484">
        <v>105</v>
      </c>
      <c r="T1268" s="496" t="s">
        <v>64</v>
      </c>
      <c r="U1268" s="484">
        <v>139</v>
      </c>
      <c r="V1268" s="442" t="str">
        <f>CHOOSE(MATCH(U:U,{0,1,140,150,160,800000000}),"VACIO","140 y -","140-150","150-160","&gt;160","")</f>
        <v>140 y -</v>
      </c>
      <c r="W1268" s="484">
        <v>92</v>
      </c>
      <c r="X1268" s="442" t="str">
        <f>CHOOSE(MATCH(W:W,{0,1,90,120,800000000}),"VACIO","90 y -","90-120","&gt;120","")</f>
        <v>90-120</v>
      </c>
      <c r="Y1268" s="484" t="s">
        <v>63</v>
      </c>
      <c r="Z1268" s="484" t="s">
        <v>65</v>
      </c>
      <c r="AA1268" s="484" t="s">
        <v>63</v>
      </c>
      <c r="AB1268" s="484" t="s">
        <v>65</v>
      </c>
      <c r="AC1268" s="484" t="s">
        <v>72</v>
      </c>
      <c r="AD1268" s="484" t="s">
        <v>67</v>
      </c>
      <c r="AE1268" s="507"/>
      <c r="AF1268" s="507"/>
      <c r="AG1268" s="507"/>
      <c r="AH1268" s="509" t="s">
        <v>2266</v>
      </c>
      <c r="AI1268" s="508">
        <v>43306</v>
      </c>
      <c r="AJ1268" s="484"/>
      <c r="AK1268" s="484">
        <v>2017</v>
      </c>
      <c r="AL1268" s="484"/>
      <c r="AM1268" s="484"/>
      <c r="AN1268" s="442" t="str">
        <f>CHOOSE(MATCH(AM:AM,{0,1,100,800000000}),"VACIO","100 y -","100 y +","")</f>
        <v>VACIO</v>
      </c>
      <c r="AO1268" s="484"/>
      <c r="AP1268" s="484"/>
      <c r="AQ1268" s="484"/>
      <c r="AR1268" s="442" t="str">
        <f>CHOOSE(MATCH(AQ:AQ,{0;1;7;8;9;12;30}),"VACIO","7 y -","7-8","8-9","9-12","12 y +","")</f>
        <v>VACIO</v>
      </c>
      <c r="AS1268" s="484"/>
      <c r="AT1268" s="442" t="str">
        <f>CHOOSE(MATCH(AS:AS,{0,0.1,30,80000000}),"VACIO","30 y -","30 y +")</f>
        <v>VACIO</v>
      </c>
      <c r="AU1268" s="484"/>
      <c r="AV1268" s="484"/>
      <c r="AW1268" s="442" t="str">
        <f>CHOOSE(MATCH(AV:AV,{0,0.1,30,80000000}),"VACIO","30 y -","30 y +")</f>
        <v>VACIO</v>
      </c>
      <c r="AX1268" s="484"/>
      <c r="AY1268" s="442" t="str">
        <f ca="1">CHOOSE(MATCH(AX:AX,{0,1,15,30,45,60,80000000}),"VACIO","15 y -","15-29","30-44","45-59","60 y +","")</f>
        <v>VACIO</v>
      </c>
      <c r="AZ1268" s="484"/>
      <c r="BA1268" s="484"/>
      <c r="BB1268" s="489" t="str">
        <f ca="1" t="shared" si="123"/>
        <v>No Vigente</v>
      </c>
      <c r="BC1268" s="484"/>
      <c r="BD1268" s="485">
        <v>43229</v>
      </c>
      <c r="BE1268" s="485">
        <v>43374</v>
      </c>
      <c r="BF1268" s="519" t="str">
        <f ca="1" t="shared" si="125"/>
        <v>pasivo</v>
      </c>
    </row>
    <row r="1269" spans="1:58">
      <c r="A1269" s="434" t="s">
        <v>3104</v>
      </c>
      <c r="B1269" s="128" t="s">
        <v>3105</v>
      </c>
      <c r="C1269" s="128">
        <v>3955</v>
      </c>
      <c r="D1269" s="483">
        <v>16146</v>
      </c>
      <c r="E1269" s="439">
        <f ca="1" t="shared" si="124"/>
        <v>43990</v>
      </c>
      <c r="F1269" s="440">
        <f ca="1" t="shared" si="122"/>
        <v>27844</v>
      </c>
      <c r="G1269" s="491">
        <f ca="1" t="shared" si="121"/>
        <v>76</v>
      </c>
      <c r="H1269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69" s="498">
        <v>2</v>
      </c>
      <c r="J1269" s="483">
        <v>43651</v>
      </c>
      <c r="K1269" s="128" t="s">
        <v>101</v>
      </c>
      <c r="L1269" s="495" t="s">
        <v>60</v>
      </c>
      <c r="M1269" s="128" t="s">
        <v>174</v>
      </c>
      <c r="N1269" s="128" t="s">
        <v>62</v>
      </c>
      <c r="O1269" s="128" t="s">
        <v>62</v>
      </c>
      <c r="P1269" s="500" t="s">
        <v>63</v>
      </c>
      <c r="Q1269" s="500" t="s">
        <v>63</v>
      </c>
      <c r="R1269" s="128">
        <v>71</v>
      </c>
      <c r="S1269" s="128">
        <v>71</v>
      </c>
      <c r="T1269" s="498" t="s">
        <v>76</v>
      </c>
      <c r="U1269" s="128">
        <v>148</v>
      </c>
      <c r="V1269" s="442" t="str">
        <f>CHOOSE(MATCH(U:U,{0,1,140,150,160,800000000}),"VACIO","140 y -","140-150","150-160","&gt;160","")</f>
        <v>140-150</v>
      </c>
      <c r="W1269" s="128">
        <v>92</v>
      </c>
      <c r="X1269" s="442" t="str">
        <f>CHOOSE(MATCH(W:W,{0,1,90,120,800000000}),"VACIO","90 y -","90-120","&gt;120","")</f>
        <v>90-120</v>
      </c>
      <c r="Y1269" s="128" t="s">
        <v>63</v>
      </c>
      <c r="Z1269" s="128" t="s">
        <v>65</v>
      </c>
      <c r="AA1269" s="128" t="s">
        <v>63</v>
      </c>
      <c r="AB1269" s="128" t="s">
        <v>63</v>
      </c>
      <c r="AC1269" s="128" t="s">
        <v>66</v>
      </c>
      <c r="AD1269" s="128" t="s">
        <v>73</v>
      </c>
      <c r="AE1269" s="510"/>
      <c r="AF1269" s="512"/>
      <c r="AG1269" s="512"/>
      <c r="AH1269" s="512"/>
      <c r="AI1269" s="512"/>
      <c r="AJ1269" s="128">
        <v>113</v>
      </c>
      <c r="AK1269" s="483">
        <v>43651</v>
      </c>
      <c r="AL1269" s="128">
        <v>291</v>
      </c>
      <c r="AM1269" s="128"/>
      <c r="AN1269" s="442" t="str">
        <f>CHOOSE(MATCH(AM:AM,{0,1,100,800000000}),"VACIO","100 y -","100 y +","")</f>
        <v>VACIO</v>
      </c>
      <c r="AO1269" s="128">
        <v>45</v>
      </c>
      <c r="AP1269" s="128">
        <v>489</v>
      </c>
      <c r="AQ1269" s="128"/>
      <c r="AR1269" s="442" t="str">
        <f>CHOOSE(MATCH(AQ:AQ,{0,1,7,8,9,12,30}),"VACIO","7 y -","7-8","8-9","9-12","12 y +","")</f>
        <v>VACIO</v>
      </c>
      <c r="AS1269" s="128">
        <v>38</v>
      </c>
      <c r="AT1269" s="442" t="str">
        <f>CHOOSE(MATCH(AS:AS,{0,0.1,30,80000000}),"VACIO","30 y -","30 y +")</f>
        <v>30 y +</v>
      </c>
      <c r="AU1269" s="128">
        <v>1.9</v>
      </c>
      <c r="AV1269" s="128"/>
      <c r="AW1269" s="442" t="str">
        <f>CHOOSE(MATCH(AV:AV,{0,0.1,30,80000000}),"VACIO","30 y -","30 y +")</f>
        <v>VACIO</v>
      </c>
      <c r="AX1269" s="128">
        <v>98</v>
      </c>
      <c r="AY1269" s="442" t="str">
        <f ca="1">CHOOSE(MATCH(AX:AX,{0,1,15,30,45,60,80000000}),"VACIO","15 y -","15-29","30-44","45-59","60 y +","")</f>
        <v>60 y +</v>
      </c>
      <c r="AZ1269" s="128"/>
      <c r="BA1269" s="128"/>
      <c r="BB1269" s="491" t="str">
        <f ca="1" t="shared" si="123"/>
        <v>No Vigente</v>
      </c>
      <c r="BC1269" s="128"/>
      <c r="BD1269" s="483">
        <v>43651</v>
      </c>
      <c r="BE1269" s="483">
        <v>43800</v>
      </c>
      <c r="BF1269" s="519" t="str">
        <f ca="1" t="shared" si="125"/>
        <v>activo</v>
      </c>
    </row>
    <row r="1270" spans="1:58">
      <c r="A1270" s="434" t="s">
        <v>3106</v>
      </c>
      <c r="B1270" s="128" t="s">
        <v>3107</v>
      </c>
      <c r="C1270" s="128">
        <v>2513</v>
      </c>
      <c r="D1270" s="483">
        <v>20438</v>
      </c>
      <c r="E1270" s="439">
        <f ca="1" t="shared" si="124"/>
        <v>43990</v>
      </c>
      <c r="F1270" s="440">
        <f ca="1" t="shared" si="122"/>
        <v>23552</v>
      </c>
      <c r="G1270" s="441">
        <f ca="1" t="shared" ref="G1270:G1333" si="126">IF(MONTH(E:E)=MONTH(D1270),IF(DAY(E:E)&lt;DAY(D1270),YEAR(E:E)-YEAR(D1270)-1,YEAR(E:E)-YEAR(D1270)),IF(MONTH(E:E)&gt;MONTH(D1270),YEAR(E:E)-YEAR(D1270),YEAR(E:E)-YEAR(D1270)-1))</f>
        <v>64</v>
      </c>
      <c r="H127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70" s="443">
        <v>2</v>
      </c>
      <c r="J1270" s="483">
        <v>36572</v>
      </c>
      <c r="K1270" s="128" t="s">
        <v>59</v>
      </c>
      <c r="L1270" s="495" t="s">
        <v>70</v>
      </c>
      <c r="M1270" s="128" t="s">
        <v>2272</v>
      </c>
      <c r="N1270" s="128" t="s">
        <v>62</v>
      </c>
      <c r="O1270" s="128" t="s">
        <v>62</v>
      </c>
      <c r="P1270" s="500" t="s">
        <v>63</v>
      </c>
      <c r="Q1270" s="500" t="s">
        <v>63</v>
      </c>
      <c r="R1270" s="128">
        <v>91</v>
      </c>
      <c r="S1270" s="128">
        <v>77.5</v>
      </c>
      <c r="T1270" s="443" t="s">
        <v>64</v>
      </c>
      <c r="U1270" s="128">
        <v>122</v>
      </c>
      <c r="V1270" s="442" t="str">
        <f>CHOOSE(MATCH(U:U,{0;1;140;150;160;800000000}),"VACIO","140 y -","140-150","150-160","&gt;160","")</f>
        <v>140 y -</v>
      </c>
      <c r="W1270" s="128">
        <v>70</v>
      </c>
      <c r="X1270" s="442" t="str">
        <f>CHOOSE(MATCH(W:W,{0,1,90,120,800000000}),"VACIO","90 y -","90-120","&gt;120","")</f>
        <v>90 y -</v>
      </c>
      <c r="Y1270" s="128" t="s">
        <v>65</v>
      </c>
      <c r="Z1270" s="128" t="s">
        <v>65</v>
      </c>
      <c r="AA1270" s="128" t="s">
        <v>65</v>
      </c>
      <c r="AB1270" s="128" t="s">
        <v>65</v>
      </c>
      <c r="AC1270" s="128" t="s">
        <v>66</v>
      </c>
      <c r="AD1270" s="128" t="s">
        <v>73</v>
      </c>
      <c r="AE1270" s="505">
        <v>43678</v>
      </c>
      <c r="AF1270" s="506" t="s">
        <v>333</v>
      </c>
      <c r="AG1270" s="506"/>
      <c r="AH1270" s="513"/>
      <c r="AI1270" s="513"/>
      <c r="AJ1270" s="128">
        <v>143</v>
      </c>
      <c r="AK1270" s="483">
        <v>43826</v>
      </c>
      <c r="AL1270" s="128">
        <v>131</v>
      </c>
      <c r="AM1270" s="128">
        <v>65</v>
      </c>
      <c r="AN1270" s="442" t="str">
        <f>CHOOSE(MATCH(AM:AM,{0,1,100,800000000}),"VACIO","100 y -","100 y +","")</f>
        <v>100 y -</v>
      </c>
      <c r="AO1270" s="128">
        <v>47</v>
      </c>
      <c r="AP1270" s="128">
        <v>94</v>
      </c>
      <c r="AQ1270" s="128">
        <v>9.6</v>
      </c>
      <c r="AR1270" s="442" t="str">
        <f>CHOOSE(MATCH(AQ:AQ,{0;1;7;8;9;12;30}),"VACIO","7 y -","7-8","8-9","9-12","12 y +","")</f>
        <v>9-12</v>
      </c>
      <c r="AS1270" s="128">
        <v>5</v>
      </c>
      <c r="AT1270" s="442" t="str">
        <f>CHOOSE(MATCH(AS:AS,{0,0.1,30,80000000}),"VACIO","30 y -","30 y +")</f>
        <v>30 y -</v>
      </c>
      <c r="AU1270" s="128">
        <v>0.8</v>
      </c>
      <c r="AV1270" s="128">
        <v>6.58</v>
      </c>
      <c r="AW1270" s="442" t="str">
        <f>CHOOSE(MATCH(AV:AV,{0,0.1,30,80000000}),"VACIO","30 y -","30 y +")</f>
        <v>30 y -</v>
      </c>
      <c r="AX1270" s="128">
        <v>78</v>
      </c>
      <c r="AY1270" s="442" t="str">
        <f ca="1">CHOOSE(MATCH(AX:AX,{0,1,15,30,45,60,80000000}),"VACIO","15 y -","15-29","30-44","45-59","60 y +","")</f>
        <v>60 y +</v>
      </c>
      <c r="AZ1270" s="128"/>
      <c r="BA1270" s="483">
        <v>43070</v>
      </c>
      <c r="BB1270" s="441" t="str">
        <f ca="1" t="shared" si="123"/>
        <v>No Vigente</v>
      </c>
      <c r="BC1270" s="128" t="s">
        <v>77</v>
      </c>
      <c r="BD1270" s="483">
        <v>43826</v>
      </c>
      <c r="BE1270" s="483">
        <v>43891</v>
      </c>
      <c r="BF1270" s="519" t="str">
        <f ca="1" t="shared" si="125"/>
        <v>activo</v>
      </c>
    </row>
    <row r="1271" spans="1:58">
      <c r="A1271" s="434" t="s">
        <v>3108</v>
      </c>
      <c r="B1271" s="128" t="s">
        <v>3109</v>
      </c>
      <c r="C1271" s="128">
        <v>5426</v>
      </c>
      <c r="D1271" s="483">
        <v>13778</v>
      </c>
      <c r="E1271" s="439">
        <f ca="1" t="shared" si="124"/>
        <v>43990</v>
      </c>
      <c r="F1271" s="440">
        <f ca="1" t="shared" si="122"/>
        <v>30212</v>
      </c>
      <c r="G1271" s="441">
        <f ca="1" t="shared" si="126"/>
        <v>82</v>
      </c>
      <c r="H127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71" s="443">
        <v>2</v>
      </c>
      <c r="J1271" s="483">
        <v>40379</v>
      </c>
      <c r="K1271" s="128" t="s">
        <v>59</v>
      </c>
      <c r="L1271" s="495" t="s">
        <v>60</v>
      </c>
      <c r="M1271" s="128" t="s">
        <v>1853</v>
      </c>
      <c r="N1271" s="128" t="s">
        <v>62</v>
      </c>
      <c r="O1271" s="128" t="s">
        <v>62</v>
      </c>
      <c r="P1271" s="500" t="s">
        <v>63</v>
      </c>
      <c r="Q1271" s="500" t="s">
        <v>63</v>
      </c>
      <c r="R1271" s="128">
        <v>68</v>
      </c>
      <c r="S1271" s="128">
        <v>51.5</v>
      </c>
      <c r="T1271" s="443" t="s">
        <v>76</v>
      </c>
      <c r="U1271" s="128">
        <v>150</v>
      </c>
      <c r="V1271" s="442" t="str">
        <f>CHOOSE(MATCH(U:U,{0,1,140,150,160,800000000}),"VACIO","140 y -","140-150","150-160","&gt;160","")</f>
        <v>150-160</v>
      </c>
      <c r="W1271" s="128">
        <v>90</v>
      </c>
      <c r="X1271" s="442" t="str">
        <f>CHOOSE(MATCH(W:W,{0,1,90,120,800000000}),"VACIO","90 y -","90-120","&gt;120","")</f>
        <v>90-120</v>
      </c>
      <c r="Y1271" s="128" t="s">
        <v>63</v>
      </c>
      <c r="Z1271" s="128" t="s">
        <v>65</v>
      </c>
      <c r="AA1271" s="128" t="s">
        <v>63</v>
      </c>
      <c r="AB1271" s="128" t="s">
        <v>65</v>
      </c>
      <c r="AC1271" s="128" t="s">
        <v>72</v>
      </c>
      <c r="AD1271" s="128" t="s">
        <v>73</v>
      </c>
      <c r="AE1271" s="513"/>
      <c r="AF1271" s="513"/>
      <c r="AG1271" s="513"/>
      <c r="AH1271" s="506" t="s">
        <v>2389</v>
      </c>
      <c r="AI1271" s="515">
        <v>43634</v>
      </c>
      <c r="AJ1271" s="128">
        <v>82</v>
      </c>
      <c r="AK1271" s="483">
        <v>43811</v>
      </c>
      <c r="AL1271" s="128">
        <v>142</v>
      </c>
      <c r="AM1271" s="128">
        <v>76</v>
      </c>
      <c r="AN1271" s="442" t="str">
        <f>CHOOSE(MATCH(AM:AM,{0,1,100,800000000}),"VACIO","100 y -","100 y +","")</f>
        <v>100 y -</v>
      </c>
      <c r="AO1271" s="128">
        <v>41</v>
      </c>
      <c r="AP1271" s="128">
        <v>124</v>
      </c>
      <c r="AQ1271" s="128"/>
      <c r="AR1271" s="442" t="str">
        <f>CHOOSE(MATCH(AQ:AQ,{0,1,7,8,9,12,30}),"VACIO","7 y -","7-8","8-9","9-12","12 y +","")</f>
        <v>VACIO</v>
      </c>
      <c r="AS1271" s="128">
        <v>13</v>
      </c>
      <c r="AT1271" s="442" t="str">
        <f>CHOOSE(MATCH(AS:AS,{0,0.1,30,80000000}),"VACIO","30 y -","30 y +")</f>
        <v>30 y -</v>
      </c>
      <c r="AU1271" s="128">
        <v>0.9</v>
      </c>
      <c r="AV1271" s="128"/>
      <c r="AW1271" s="442" t="str">
        <f>CHOOSE(MATCH(AV:AV,{0,0.1,30,80000000}),"VACIO","30 y -","30 y +")</f>
        <v>VACIO</v>
      </c>
      <c r="AX1271" s="128">
        <v>69</v>
      </c>
      <c r="AY1271" s="442" t="str">
        <f ca="1">CHOOSE(MATCH(AX:AX,{0,1,15,30,45,60,80000000}),"VACIO","15 y -","15-29","30-44","45-59","60 y +","")</f>
        <v>60 y +</v>
      </c>
      <c r="AZ1271" s="128" t="s">
        <v>76</v>
      </c>
      <c r="BA1271" s="128"/>
      <c r="BB1271" s="441" t="str">
        <f ca="1" t="shared" si="123"/>
        <v>No Vigente</v>
      </c>
      <c r="BC1271" s="128"/>
      <c r="BD1271" s="483">
        <v>43843</v>
      </c>
      <c r="BE1271" s="483">
        <v>43891</v>
      </c>
      <c r="BF1271" s="519" t="str">
        <f ca="1" t="shared" si="125"/>
        <v>activo</v>
      </c>
    </row>
    <row r="1272" spans="1:58">
      <c r="A1272" s="434" t="s">
        <v>3110</v>
      </c>
      <c r="B1272" s="128" t="s">
        <v>3111</v>
      </c>
      <c r="C1272" s="128">
        <v>1014</v>
      </c>
      <c r="D1272" s="483">
        <v>14475</v>
      </c>
      <c r="E1272" s="439">
        <f ca="1" t="shared" si="124"/>
        <v>43990</v>
      </c>
      <c r="F1272" s="440">
        <f ca="1" t="shared" si="122"/>
        <v>29515</v>
      </c>
      <c r="G1272" s="441">
        <f ca="1" t="shared" si="126"/>
        <v>80</v>
      </c>
      <c r="H1272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72" s="443">
        <v>2</v>
      </c>
      <c r="J1272" s="483">
        <v>37873</v>
      </c>
      <c r="K1272" s="128" t="s">
        <v>59</v>
      </c>
      <c r="L1272" s="495" t="s">
        <v>60</v>
      </c>
      <c r="M1272" s="128" t="s">
        <v>1853</v>
      </c>
      <c r="N1272" s="128" t="s">
        <v>62</v>
      </c>
      <c r="O1272" s="128" t="s">
        <v>62</v>
      </c>
      <c r="P1272" s="500" t="s">
        <v>63</v>
      </c>
      <c r="Q1272" s="500" t="s">
        <v>63</v>
      </c>
      <c r="R1272" s="128">
        <v>62.5</v>
      </c>
      <c r="S1272" s="128">
        <v>53.8</v>
      </c>
      <c r="T1272" s="443" t="s">
        <v>76</v>
      </c>
      <c r="U1272" s="128">
        <v>120</v>
      </c>
      <c r="V1272" s="442" t="str">
        <f>CHOOSE(MATCH(U:U,{0,1,140,150,160,800000000}),"VACIO","140 y -","140-150","150-160","&gt;160","")</f>
        <v>140 y -</v>
      </c>
      <c r="W1272" s="128">
        <v>80</v>
      </c>
      <c r="X1272" s="442" t="str">
        <f>CHOOSE(MATCH(W:W,{0,1,90,120,800000000}),"VACIO","90 y -","90-120","&gt;120","")</f>
        <v>90 y -</v>
      </c>
      <c r="Y1272" s="128" t="s">
        <v>63</v>
      </c>
      <c r="Z1272" s="128" t="s">
        <v>65</v>
      </c>
      <c r="AA1272" s="128" t="s">
        <v>65</v>
      </c>
      <c r="AB1272" s="128" t="s">
        <v>65</v>
      </c>
      <c r="AC1272" s="128" t="s">
        <v>72</v>
      </c>
      <c r="AD1272" s="128" t="s">
        <v>74</v>
      </c>
      <c r="AE1272" s="513"/>
      <c r="AF1272" s="513"/>
      <c r="AG1272" s="513"/>
      <c r="AH1272" s="506" t="s">
        <v>2457</v>
      </c>
      <c r="AI1272" s="515">
        <v>43565</v>
      </c>
      <c r="AJ1272" s="128">
        <v>86</v>
      </c>
      <c r="AK1272" s="483">
        <v>43833</v>
      </c>
      <c r="AL1272" s="128">
        <v>111</v>
      </c>
      <c r="AM1272" s="128">
        <v>48</v>
      </c>
      <c r="AN1272" s="442" t="str">
        <f>CHOOSE(MATCH(AM:AM,{0,1,100,800000000}),"VACIO","100 y -","100 y +","")</f>
        <v>100 y -</v>
      </c>
      <c r="AO1272" s="128">
        <v>38</v>
      </c>
      <c r="AP1272" s="128">
        <v>123</v>
      </c>
      <c r="AQ1272" s="128"/>
      <c r="AR1272" s="442" t="str">
        <f>CHOOSE(MATCH(AQ:AQ,{0,1,7,8,9,12,30}),"VACIO","7 y -","7-8","8-9","9-12","12 y +","")</f>
        <v>VACIO</v>
      </c>
      <c r="AS1272" s="128">
        <v>12</v>
      </c>
      <c r="AT1272" s="442" t="str">
        <f>CHOOSE(MATCH(AS:AS,{0,0.1,30,80000000}),"VACIO","30 y -","30 y +")</f>
        <v>30 y -</v>
      </c>
      <c r="AU1272" s="128">
        <v>0.8</v>
      </c>
      <c r="AV1272" s="128">
        <v>17</v>
      </c>
      <c r="AW1272" s="442" t="str">
        <f>CHOOSE(MATCH(AV:AV,{0,0.1,30,80000000}),"VACIO","30 y -","30 y +")</f>
        <v>30 y -</v>
      </c>
      <c r="AX1272" s="128">
        <v>69</v>
      </c>
      <c r="AY1272" s="442" t="str">
        <f ca="1">CHOOSE(MATCH(AX:AX,{0,1,15,30,45,60,80000000}),"VACIO","15 y -","15-29","30-44","45-59","60 y +","")</f>
        <v>60 y +</v>
      </c>
      <c r="AZ1272" s="128"/>
      <c r="BA1272" s="128"/>
      <c r="BB1272" s="441" t="str">
        <f ca="1" t="shared" si="123"/>
        <v>No Vigente</v>
      </c>
      <c r="BC1272" s="128"/>
      <c r="BD1272" s="483">
        <v>43844</v>
      </c>
      <c r="BE1272" s="483">
        <v>44197</v>
      </c>
      <c r="BF1272" s="519" t="str">
        <f ca="1" t="shared" si="125"/>
        <v>activo</v>
      </c>
    </row>
    <row r="1273" spans="1:58">
      <c r="A1273" s="434" t="s">
        <v>3112</v>
      </c>
      <c r="B1273" s="114" t="s">
        <v>3113</v>
      </c>
      <c r="C1273" s="114">
        <v>7435</v>
      </c>
      <c r="D1273" s="435">
        <v>17899</v>
      </c>
      <c r="E1273" s="467">
        <f ca="1" t="shared" si="124"/>
        <v>43990</v>
      </c>
      <c r="F1273" s="440">
        <f ca="1" t="shared" si="122"/>
        <v>26091</v>
      </c>
      <c r="G1273" s="441">
        <f ca="1" t="shared" si="126"/>
        <v>71</v>
      </c>
      <c r="H127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73" s="443">
        <v>2</v>
      </c>
      <c r="J1273" s="435">
        <v>43599</v>
      </c>
      <c r="K1273" s="114" t="s">
        <v>59</v>
      </c>
      <c r="L1273" s="94" t="s">
        <v>60</v>
      </c>
      <c r="M1273" s="114"/>
      <c r="N1273" s="114" t="s">
        <v>62</v>
      </c>
      <c r="O1273" s="114" t="s">
        <v>62</v>
      </c>
      <c r="P1273" s="7" t="s">
        <v>63</v>
      </c>
      <c r="Q1273" s="7" t="s">
        <v>63</v>
      </c>
      <c r="R1273" s="114">
        <v>63.5</v>
      </c>
      <c r="S1273" s="114">
        <v>64.5</v>
      </c>
      <c r="T1273" s="443" t="s">
        <v>76</v>
      </c>
      <c r="U1273" s="114">
        <v>136</v>
      </c>
      <c r="V1273" s="442" t="str">
        <f>CHOOSE(MATCH(U:U,{0,1,140,150,160,800000000}),"VACIO","140 y -","140-150","150-160","&gt;160","")</f>
        <v>140 y -</v>
      </c>
      <c r="W1273" s="114">
        <v>90</v>
      </c>
      <c r="X1273" s="442" t="str">
        <f>CHOOSE(MATCH(W:W,{0,1,90,120,800000000}),"VACIO","90 y -","90-120","&gt;120","")</f>
        <v>90-120</v>
      </c>
      <c r="Y1273" s="114" t="s">
        <v>63</v>
      </c>
      <c r="Z1273" s="114" t="s">
        <v>65</v>
      </c>
      <c r="AA1273" s="114" t="s">
        <v>63</v>
      </c>
      <c r="AB1273" s="114" t="s">
        <v>63</v>
      </c>
      <c r="AC1273" s="114" t="s">
        <v>72</v>
      </c>
      <c r="AD1273" s="114" t="s">
        <v>67</v>
      </c>
      <c r="AE1273" s="452"/>
      <c r="AF1273" s="454"/>
      <c r="AG1273" s="454"/>
      <c r="AH1273" s="454"/>
      <c r="AI1273" s="454"/>
      <c r="AJ1273" s="114">
        <v>92</v>
      </c>
      <c r="AK1273" s="435">
        <v>43901</v>
      </c>
      <c r="AL1273" s="114">
        <v>705</v>
      </c>
      <c r="AM1273" s="114">
        <v>113</v>
      </c>
      <c r="AN1273" s="442" t="str">
        <f>CHOOSE(MATCH(AM:AM,{0,1,100,800000000}),"VACIO","100 y -","100 y +","")</f>
        <v>100 y +</v>
      </c>
      <c r="AO1273" s="114">
        <v>52</v>
      </c>
      <c r="AP1273" s="114">
        <v>195</v>
      </c>
      <c r="AQ1273" s="114">
        <v>9.2</v>
      </c>
      <c r="AR1273" s="442" t="str">
        <f>CHOOSE(MATCH(AQ:AQ,{0,1,7,8,9,12,30}),"VACIO","7 y -","7-8","8-9","9-12","12 y +","")</f>
        <v>9-12</v>
      </c>
      <c r="AS1273" s="114"/>
      <c r="AT1273" s="442" t="str">
        <f>CHOOSE(MATCH(AS:AS,{0,0.1,30,80000000}),"VACIO","30 y -","30 y +")</f>
        <v>VACIO</v>
      </c>
      <c r="AU1273" s="114">
        <v>0.25</v>
      </c>
      <c r="AV1273" s="114"/>
      <c r="AW1273" s="442" t="str">
        <f>CHOOSE(MATCH(AV:AV,{0,0.1,30,80000000}),"VACIO","30 y -","30 y +")</f>
        <v>VACIO</v>
      </c>
      <c r="AX1273" s="114">
        <v>74</v>
      </c>
      <c r="AY1273" s="442" t="str">
        <f ca="1">CHOOSE(MATCH(AX:AX,{0,1,15,30,45,60,80000000}),"VACIO","15 y -","15-29","30-44","45-59","60 y +","")</f>
        <v>60 y +</v>
      </c>
      <c r="AZ1273" s="114"/>
      <c r="BA1273" s="114"/>
      <c r="BB1273" s="441" t="str">
        <f ca="1" t="shared" si="123"/>
        <v>No Vigente</v>
      </c>
      <c r="BC1273" s="114"/>
      <c r="BD1273" s="435">
        <v>43901</v>
      </c>
      <c r="BE1273" s="435">
        <v>44105</v>
      </c>
      <c r="BF1273" s="519" t="str">
        <f ca="1" t="shared" si="125"/>
        <v>activo</v>
      </c>
    </row>
    <row r="1274" spans="1:58">
      <c r="A1274" s="434" t="s">
        <v>3114</v>
      </c>
      <c r="B1274" s="128" t="s">
        <v>3115</v>
      </c>
      <c r="C1274" s="128">
        <v>1486</v>
      </c>
      <c r="D1274" s="483">
        <v>26637</v>
      </c>
      <c r="E1274" s="468">
        <f ca="1" t="shared" si="124"/>
        <v>43990</v>
      </c>
      <c r="F1274" s="440">
        <f ca="1" t="shared" si="122"/>
        <v>17353</v>
      </c>
      <c r="G1274" s="491">
        <f ca="1" t="shared" si="126"/>
        <v>47</v>
      </c>
      <c r="H1274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74" s="498">
        <v>2</v>
      </c>
      <c r="J1274" s="483">
        <v>43403</v>
      </c>
      <c r="K1274" s="128" t="s">
        <v>59</v>
      </c>
      <c r="L1274" s="495" t="s">
        <v>1876</v>
      </c>
      <c r="M1274" s="128"/>
      <c r="N1274" s="128" t="s">
        <v>62</v>
      </c>
      <c r="O1274" s="128" t="s">
        <v>62</v>
      </c>
      <c r="P1274" s="500" t="s">
        <v>63</v>
      </c>
      <c r="Q1274" s="500" t="s">
        <v>63</v>
      </c>
      <c r="R1274" s="128">
        <v>76</v>
      </c>
      <c r="S1274" s="128">
        <v>81.5</v>
      </c>
      <c r="T1274" s="498" t="s">
        <v>85</v>
      </c>
      <c r="U1274" s="128">
        <v>128</v>
      </c>
      <c r="V1274" s="442" t="str">
        <f>CHOOSE(MATCH(U:U,{0,1,140,150,160,800000000}),"VACIO","140 y -","140-150","150-160","&gt;160","")</f>
        <v>140 y -</v>
      </c>
      <c r="W1274" s="128">
        <v>80</v>
      </c>
      <c r="X1274" s="442" t="str">
        <f>CHOOSE(MATCH(W:W,{0,1,90,120,800000000}),"VACIO","90 y -","90-120","&gt;120","")</f>
        <v>90 y -</v>
      </c>
      <c r="Y1274" s="128" t="s">
        <v>63</v>
      </c>
      <c r="Z1274" s="128" t="s">
        <v>65</v>
      </c>
      <c r="AA1274" s="128" t="s">
        <v>63</v>
      </c>
      <c r="AB1274" s="128" t="s">
        <v>63</v>
      </c>
      <c r="AC1274" s="128" t="s">
        <v>72</v>
      </c>
      <c r="AD1274" s="128" t="s">
        <v>67</v>
      </c>
      <c r="AE1274" s="512"/>
      <c r="AF1274" s="512"/>
      <c r="AG1274" s="512"/>
      <c r="AH1274" s="512"/>
      <c r="AI1274" s="512"/>
      <c r="AJ1274" s="128">
        <v>97</v>
      </c>
      <c r="AK1274" s="483">
        <v>43843</v>
      </c>
      <c r="AL1274" s="128">
        <v>260</v>
      </c>
      <c r="AM1274" s="128">
        <v>182</v>
      </c>
      <c r="AN1274" s="442" t="str">
        <f>CHOOSE(MATCH(AM:AM,{0,1,100,800000000}),"VACIO","100 y -","100 y +","")</f>
        <v>100 y +</v>
      </c>
      <c r="AO1274" s="128">
        <v>45</v>
      </c>
      <c r="AP1274" s="128">
        <v>913</v>
      </c>
      <c r="AQ1274" s="128"/>
      <c r="AR1274" s="442" t="str">
        <f>CHOOSE(MATCH(AQ:AQ,{0,1,7,8,9,12,30}),"VACIO","7 y -","7-8","8-9","9-12","12 y +","")</f>
        <v>VACIO</v>
      </c>
      <c r="AS1274" s="128"/>
      <c r="AT1274" s="442" t="str">
        <f>CHOOSE(MATCH(AS:AS,{0,0.1,30,80000000}),"VACIO","30 y -","30 y +")</f>
        <v>VACIO</v>
      </c>
      <c r="AU1274" s="128"/>
      <c r="AV1274" s="128"/>
      <c r="AW1274" s="442" t="str">
        <f>CHOOSE(MATCH(AV:AV,{0,0.1,30,80000000}),"VACIO","30 y -","30 y +")</f>
        <v>VACIO</v>
      </c>
      <c r="AX1274" s="128"/>
      <c r="AY1274" s="442" t="str">
        <f ca="1">CHOOSE(MATCH(AX:AX,{0,1,15,30,45,60,80000000}),"VACIO","15 y -","15-29","30-44","45-59","60 y +","")</f>
        <v>VACIO</v>
      </c>
      <c r="AZ1274" s="128"/>
      <c r="BA1274" s="128"/>
      <c r="BB1274" s="491" t="str">
        <f ca="1" t="shared" si="123"/>
        <v>No Vigente</v>
      </c>
      <c r="BC1274" s="128"/>
      <c r="BD1274" s="483">
        <v>43868</v>
      </c>
      <c r="BE1274" s="483">
        <v>44013</v>
      </c>
      <c r="BF1274" s="519" t="str">
        <f ca="1" t="shared" si="125"/>
        <v>activo</v>
      </c>
    </row>
    <row r="1275" spans="1:58">
      <c r="A1275" s="434" t="s">
        <v>3116</v>
      </c>
      <c r="B1275" s="128" t="s">
        <v>3117</v>
      </c>
      <c r="C1275" s="128">
        <v>959</v>
      </c>
      <c r="D1275" s="483">
        <v>21156</v>
      </c>
      <c r="E1275" s="467">
        <f ca="1" t="shared" si="124"/>
        <v>43990</v>
      </c>
      <c r="F1275" s="440">
        <f ca="1" t="shared" si="122"/>
        <v>22834</v>
      </c>
      <c r="G1275" s="491">
        <f ca="1" t="shared" si="126"/>
        <v>62</v>
      </c>
      <c r="H1275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75" s="498">
        <v>2</v>
      </c>
      <c r="J1275" s="483">
        <v>42648</v>
      </c>
      <c r="K1275" s="128" t="s">
        <v>59</v>
      </c>
      <c r="L1275" s="495" t="s">
        <v>102</v>
      </c>
      <c r="M1275" s="128" t="s">
        <v>1853</v>
      </c>
      <c r="N1275" s="128" t="s">
        <v>62</v>
      </c>
      <c r="O1275" s="128" t="s">
        <v>62</v>
      </c>
      <c r="P1275" s="500" t="s">
        <v>63</v>
      </c>
      <c r="Q1275" s="500" t="s">
        <v>63</v>
      </c>
      <c r="R1275" s="128">
        <v>69</v>
      </c>
      <c r="S1275" s="128">
        <v>74</v>
      </c>
      <c r="T1275" s="498" t="s">
        <v>64</v>
      </c>
      <c r="U1275" s="128">
        <v>140</v>
      </c>
      <c r="V1275" s="442" t="str">
        <f>CHOOSE(MATCH(U:U,{0,1,140,150,160,800000000}),"VACIO","140 y -","140-150","150-160","&gt;160","")</f>
        <v>140-150</v>
      </c>
      <c r="W1275" s="128">
        <v>80</v>
      </c>
      <c r="X1275" s="442" t="str">
        <f>CHOOSE(MATCH(W:W,{0,1,90,120,800000000}),"VACIO","90 y -","90-120","&gt;120","")</f>
        <v>90 y -</v>
      </c>
      <c r="Y1275" s="128" t="s">
        <v>63</v>
      </c>
      <c r="Z1275" s="128" t="s">
        <v>63</v>
      </c>
      <c r="AA1275" s="128" t="s">
        <v>65</v>
      </c>
      <c r="AB1275" s="128" t="s">
        <v>65</v>
      </c>
      <c r="AC1275" s="128" t="s">
        <v>72</v>
      </c>
      <c r="AD1275" s="128" t="s">
        <v>73</v>
      </c>
      <c r="AE1275" s="510">
        <v>43822</v>
      </c>
      <c r="AF1275" s="511" t="s">
        <v>74</v>
      </c>
      <c r="AG1275" s="511"/>
      <c r="AH1275" s="512"/>
      <c r="AI1275" s="512"/>
      <c r="AJ1275" s="128">
        <v>116</v>
      </c>
      <c r="AK1275" s="483">
        <v>43391</v>
      </c>
      <c r="AL1275" s="128">
        <v>328</v>
      </c>
      <c r="AM1275" s="128">
        <v>232</v>
      </c>
      <c r="AN1275" s="442" t="str">
        <f>CHOOSE(MATCH(AM:AM,{0,1,100,800000000}),"VACIO","100 y -","100 y +","")</f>
        <v>100 y +</v>
      </c>
      <c r="AO1275" s="128">
        <v>48</v>
      </c>
      <c r="AP1275" s="128">
        <v>249</v>
      </c>
      <c r="AQ1275" s="128">
        <v>6.1</v>
      </c>
      <c r="AR1275" s="442" t="str">
        <f>CHOOSE(MATCH(AQ:AQ,{0,1,7,8,9,12,30}),"VACIO","7 y -","7-8","8-9","9-12","12 y +","")</f>
        <v>7 y -</v>
      </c>
      <c r="AS1275" s="128">
        <v>1</v>
      </c>
      <c r="AT1275" s="442" t="str">
        <f>CHOOSE(MATCH(AS:AS,{0,0.1,30,80000000}),"VACIO","30 y -","30 y +")</f>
        <v>30 y -</v>
      </c>
      <c r="AU1275" s="128">
        <v>0.8</v>
      </c>
      <c r="AV1275" s="128"/>
      <c r="AW1275" s="442" t="str">
        <f>CHOOSE(MATCH(AV:AV,{0,0.1,30,80000000}),"VACIO","30 y -","30 y +")</f>
        <v>VACIO</v>
      </c>
      <c r="AX1275" s="128">
        <v>80</v>
      </c>
      <c r="AY1275" s="442" t="str">
        <f ca="1">CHOOSE(MATCH(AX:AX,{0,1,15,30,45,60,80000000}),"VACIO","15 y -","15-29","30-44","45-59","60 y +","")</f>
        <v>60 y +</v>
      </c>
      <c r="AZ1275" s="128" t="s">
        <v>76</v>
      </c>
      <c r="BA1275" s="483">
        <v>43635</v>
      </c>
      <c r="BB1275" s="441" t="str">
        <f ca="1" t="shared" si="123"/>
        <v>Vigente</v>
      </c>
      <c r="BC1275" s="128" t="s">
        <v>77</v>
      </c>
      <c r="BD1275" s="483">
        <v>43822</v>
      </c>
      <c r="BE1275" s="483">
        <v>43922</v>
      </c>
      <c r="BF1275" s="519" t="str">
        <f ca="1" t="shared" si="125"/>
        <v>activo</v>
      </c>
    </row>
    <row r="1276" spans="1:58">
      <c r="A1276" s="434" t="s">
        <v>3118</v>
      </c>
      <c r="B1276" s="128" t="s">
        <v>3119</v>
      </c>
      <c r="C1276" s="128">
        <v>3086</v>
      </c>
      <c r="D1276" s="483">
        <v>13684</v>
      </c>
      <c r="E1276" s="439">
        <f ca="1" t="shared" si="124"/>
        <v>43990</v>
      </c>
      <c r="F1276" s="440">
        <f ca="1" t="shared" si="122"/>
        <v>30306</v>
      </c>
      <c r="G1276" s="441">
        <f ca="1" t="shared" si="126"/>
        <v>82</v>
      </c>
      <c r="H1276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76" s="443">
        <v>2</v>
      </c>
      <c r="J1276" s="483">
        <v>37021</v>
      </c>
      <c r="K1276" s="128" t="s">
        <v>59</v>
      </c>
      <c r="L1276" s="495" t="s">
        <v>102</v>
      </c>
      <c r="M1276" s="128" t="s">
        <v>2467</v>
      </c>
      <c r="N1276" s="128" t="s">
        <v>62</v>
      </c>
      <c r="O1276" s="128" t="s">
        <v>62</v>
      </c>
      <c r="P1276" s="500" t="s">
        <v>63</v>
      </c>
      <c r="Q1276" s="500" t="s">
        <v>63</v>
      </c>
      <c r="R1276" s="128">
        <v>77.5</v>
      </c>
      <c r="S1276" s="128">
        <v>68</v>
      </c>
      <c r="T1276" s="443" t="s">
        <v>76</v>
      </c>
      <c r="U1276" s="128">
        <v>136</v>
      </c>
      <c r="V1276" s="442" t="str">
        <f>CHOOSE(MATCH(U:U,{0,1,140,150,160,800000000}),"VACIO","140 y -","140-150","150-160","&gt;160","")</f>
        <v>140 y -</v>
      </c>
      <c r="W1276" s="128">
        <v>78</v>
      </c>
      <c r="X1276" s="442" t="str">
        <f>CHOOSE(MATCH(W:W,{0,1,90,120,800000000}),"VACIO","90 y -","90-120","&gt;120","")</f>
        <v>90 y -</v>
      </c>
      <c r="Y1276" s="128" t="s">
        <v>63</v>
      </c>
      <c r="Z1276" s="128" t="s">
        <v>65</v>
      </c>
      <c r="AA1276" s="128" t="s">
        <v>65</v>
      </c>
      <c r="AB1276" s="128" t="s">
        <v>65</v>
      </c>
      <c r="AC1276" s="128" t="s">
        <v>72</v>
      </c>
      <c r="AD1276" s="128" t="s">
        <v>73</v>
      </c>
      <c r="AE1276" s="505">
        <v>43581</v>
      </c>
      <c r="AF1276" s="506" t="s">
        <v>74</v>
      </c>
      <c r="AG1276" s="506"/>
      <c r="AH1276" s="506" t="s">
        <v>2266</v>
      </c>
      <c r="AI1276" s="505">
        <v>43006</v>
      </c>
      <c r="AJ1276" s="128">
        <v>93</v>
      </c>
      <c r="AK1276" s="483">
        <v>43557</v>
      </c>
      <c r="AL1276" s="128">
        <v>191</v>
      </c>
      <c r="AM1276" s="128">
        <v>124</v>
      </c>
      <c r="AN1276" s="442" t="str">
        <f>CHOOSE(MATCH(AM:AM,{0,1,100,800000000}),"VACIO","100 y -","100 y +","")</f>
        <v>100 y +</v>
      </c>
      <c r="AO1276" s="128">
        <v>44</v>
      </c>
      <c r="AP1276" s="128">
        <v>114</v>
      </c>
      <c r="AQ1276" s="128">
        <v>5</v>
      </c>
      <c r="AR1276" s="442" t="str">
        <f>CHOOSE(MATCH(AQ:AQ,{0,1,7,8,9,12,30}),"VACIO","7 y -","7-8","8-9","9-12","12 y +","")</f>
        <v>7 y -</v>
      </c>
      <c r="AS1276" s="128">
        <v>5</v>
      </c>
      <c r="AT1276" s="442" t="str">
        <f>CHOOSE(MATCH(AS:AS,{0,0.1,30,80000000}),"VACIO","30 y -","30 y +")</f>
        <v>30 y -</v>
      </c>
      <c r="AU1276" s="128">
        <v>0.8</v>
      </c>
      <c r="AV1276" s="128"/>
      <c r="AW1276" s="442" t="str">
        <f>CHOOSE(MATCH(AV:AV,{0,0.1,30,80000000}),"VACIO","30 y -","30 y +")</f>
        <v>VACIO</v>
      </c>
      <c r="AX1276" s="128">
        <v>69.1</v>
      </c>
      <c r="AY1276" s="442" t="str">
        <f ca="1">CHOOSE(MATCH(AX:AX,{0,1,15,30,45,60,80000000}),"VACIO","15 y -","15-29","30-44","45-59","60 y +","")</f>
        <v>60 y +</v>
      </c>
      <c r="AZ1276" s="128"/>
      <c r="BA1276" s="483">
        <v>42277</v>
      </c>
      <c r="BB1276" s="441" t="str">
        <f ca="1" t="shared" si="123"/>
        <v>No Vigente</v>
      </c>
      <c r="BC1276" s="128" t="s">
        <v>77</v>
      </c>
      <c r="BD1276" s="483">
        <v>43581</v>
      </c>
      <c r="BE1276" s="483">
        <v>43922</v>
      </c>
      <c r="BF1276" s="519" t="str">
        <f ca="1" t="shared" si="125"/>
        <v>activo</v>
      </c>
    </row>
    <row r="1277" spans="1:58">
      <c r="A1277" s="434" t="s">
        <v>3120</v>
      </c>
      <c r="B1277" s="128" t="s">
        <v>3121</v>
      </c>
      <c r="C1277" s="128">
        <v>6064</v>
      </c>
      <c r="D1277" s="483">
        <v>17156</v>
      </c>
      <c r="E1277" s="467">
        <f ca="1" t="shared" si="124"/>
        <v>43990</v>
      </c>
      <c r="F1277" s="440">
        <f ca="1" t="shared" si="122"/>
        <v>26834</v>
      </c>
      <c r="G1277" s="491">
        <f ca="1" t="shared" si="126"/>
        <v>73</v>
      </c>
      <c r="H1277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77" s="498">
        <v>2</v>
      </c>
      <c r="J1277" s="483">
        <v>43411</v>
      </c>
      <c r="K1277" s="128" t="s">
        <v>59</v>
      </c>
      <c r="L1277" s="495" t="s">
        <v>60</v>
      </c>
      <c r="M1277" s="128" t="s">
        <v>3122</v>
      </c>
      <c r="N1277" s="128" t="s">
        <v>62</v>
      </c>
      <c r="O1277" s="128" t="s">
        <v>62</v>
      </c>
      <c r="P1277" s="500" t="s">
        <v>63</v>
      </c>
      <c r="Q1277" s="500" t="s">
        <v>63</v>
      </c>
      <c r="R1277" s="128">
        <v>54</v>
      </c>
      <c r="S1277" s="128">
        <v>61</v>
      </c>
      <c r="T1277" s="498" t="s">
        <v>85</v>
      </c>
      <c r="U1277" s="128">
        <v>120</v>
      </c>
      <c r="V1277" s="442" t="str">
        <f>CHOOSE(MATCH(U:U,{0,1,140,150,160,800000000}),"VACIO","140 y -","140-150","150-160","&gt;160","")</f>
        <v>140 y -</v>
      </c>
      <c r="W1277" s="128">
        <v>70</v>
      </c>
      <c r="X1277" s="442" t="str">
        <f>CHOOSE(MATCH(W:W,{0,1,90,120,800000000}),"VACIO","90 y -","90-120","&gt;120","")</f>
        <v>90 y -</v>
      </c>
      <c r="Y1277" s="128" t="s">
        <v>63</v>
      </c>
      <c r="Z1277" s="128" t="s">
        <v>65</v>
      </c>
      <c r="AA1277" s="128" t="s">
        <v>63</v>
      </c>
      <c r="AB1277" s="128" t="s">
        <v>63</v>
      </c>
      <c r="AC1277" s="128" t="s">
        <v>72</v>
      </c>
      <c r="AD1277" s="128" t="s">
        <v>67</v>
      </c>
      <c r="AE1277" s="512"/>
      <c r="AF1277" s="512"/>
      <c r="AG1277" s="512"/>
      <c r="AH1277" s="511" t="s">
        <v>2522</v>
      </c>
      <c r="AI1277" s="510">
        <v>43803</v>
      </c>
      <c r="AJ1277" s="128">
        <v>84</v>
      </c>
      <c r="AK1277" s="483">
        <v>43649</v>
      </c>
      <c r="AL1277" s="128">
        <v>138</v>
      </c>
      <c r="AM1277" s="128">
        <v>72</v>
      </c>
      <c r="AN1277" s="442" t="str">
        <f>CHOOSE(MATCH(AM:AM,{0,1,100,800000000}),"VACIO","100 y -","100 y +","")</f>
        <v>100 y -</v>
      </c>
      <c r="AO1277" s="128">
        <v>44</v>
      </c>
      <c r="AP1277" s="128">
        <v>108</v>
      </c>
      <c r="AQ1277" s="128"/>
      <c r="AR1277" s="442" t="str">
        <f>CHOOSE(MATCH(AQ:AQ,{0,1,7,8,9,12,30}),"VACIO","7 y -","7-8","8-9","9-12","12 y +","")</f>
        <v>VACIO</v>
      </c>
      <c r="AS1277" s="128">
        <v>1</v>
      </c>
      <c r="AT1277" s="442" t="str">
        <f>CHOOSE(MATCH(AS:AS,{0,0.1,30,80000000}),"VACIO","30 y -","30 y +")</f>
        <v>30 y -</v>
      </c>
      <c r="AU1277" s="128">
        <v>0.8</v>
      </c>
      <c r="AV1277" s="128"/>
      <c r="AW1277" s="442" t="str">
        <f>CHOOSE(MATCH(AV:AV,{0,0.1,30,80000000}),"VACIO","30 y -","30 y +")</f>
        <v>VACIO</v>
      </c>
      <c r="AX1277" s="128">
        <v>73.6</v>
      </c>
      <c r="AY1277" s="442" t="str">
        <f ca="1">CHOOSE(MATCH(AX:AX,{0,1,15,30,45,60,80000000}),"VACIO","15 y -","15-29","30-44","45-59","60 y +","")</f>
        <v>60 y +</v>
      </c>
      <c r="AZ1277" s="128"/>
      <c r="BA1277" s="128"/>
      <c r="BB1277" s="441" t="str">
        <f ca="1" t="shared" si="123"/>
        <v>No Vigente</v>
      </c>
      <c r="BC1277" s="128"/>
      <c r="BD1277" s="483">
        <v>43698</v>
      </c>
      <c r="BE1277" s="483">
        <v>43862</v>
      </c>
      <c r="BF1277" s="519" t="str">
        <f ca="1" t="shared" si="125"/>
        <v>activo</v>
      </c>
    </row>
    <row r="1278" spans="1:58">
      <c r="A1278" s="434" t="s">
        <v>3123</v>
      </c>
      <c r="B1278" s="128" t="s">
        <v>3124</v>
      </c>
      <c r="C1278" s="128">
        <v>1782</v>
      </c>
      <c r="D1278" s="483">
        <v>21510</v>
      </c>
      <c r="E1278" s="439">
        <f ca="1" t="shared" si="124"/>
        <v>43990</v>
      </c>
      <c r="F1278" s="440">
        <f ca="1" t="shared" si="122"/>
        <v>22480</v>
      </c>
      <c r="G1278" s="441">
        <f ca="1" t="shared" si="126"/>
        <v>61</v>
      </c>
      <c r="H127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78" s="443">
        <v>2</v>
      </c>
      <c r="J1278" s="483">
        <v>38933</v>
      </c>
      <c r="K1278" s="128" t="s">
        <v>59</v>
      </c>
      <c r="L1278" s="495" t="s">
        <v>60</v>
      </c>
      <c r="M1278" s="128" t="s">
        <v>2272</v>
      </c>
      <c r="N1278" s="128" t="s">
        <v>62</v>
      </c>
      <c r="O1278" s="128" t="s">
        <v>62</v>
      </c>
      <c r="P1278" s="500" t="s">
        <v>63</v>
      </c>
      <c r="Q1278" s="500" t="s">
        <v>63</v>
      </c>
      <c r="R1278" s="128">
        <v>102</v>
      </c>
      <c r="S1278" s="128">
        <v>95.5</v>
      </c>
      <c r="T1278" s="443" t="s">
        <v>64</v>
      </c>
      <c r="U1278" s="128">
        <v>160</v>
      </c>
      <c r="V1278" s="442" t="str">
        <f>CHOOSE(MATCH(U:U,{0,1,140,150,160,800000000}),"VACIO","140 y -","140-150","150-160","&gt;160","")</f>
        <v>&gt;160</v>
      </c>
      <c r="W1278" s="128">
        <v>90</v>
      </c>
      <c r="X1278" s="442" t="str">
        <f>CHOOSE(MATCH(W:W,{0,1,90,120,800000000}),"VACIO","90 y -","90-120","&gt;120","")</f>
        <v>90-120</v>
      </c>
      <c r="Y1278" s="128" t="s">
        <v>63</v>
      </c>
      <c r="Z1278" s="128" t="s">
        <v>65</v>
      </c>
      <c r="AA1278" s="128" t="s">
        <v>63</v>
      </c>
      <c r="AB1278" s="128" t="s">
        <v>65</v>
      </c>
      <c r="AC1278" s="128" t="s">
        <v>72</v>
      </c>
      <c r="AD1278" s="128" t="s">
        <v>74</v>
      </c>
      <c r="AE1278" s="513"/>
      <c r="AF1278" s="513"/>
      <c r="AG1278" s="513"/>
      <c r="AH1278" s="513"/>
      <c r="AI1278" s="513"/>
      <c r="AJ1278" s="128">
        <v>103</v>
      </c>
      <c r="AK1278" s="483">
        <v>43024</v>
      </c>
      <c r="AL1278" s="128">
        <v>147</v>
      </c>
      <c r="AM1278" s="128">
        <v>75</v>
      </c>
      <c r="AN1278" s="442" t="str">
        <f>CHOOSE(MATCH(AM:AM,{0,1,100,800000000}),"VACIO","100 y -","100 y +","")</f>
        <v>100 y -</v>
      </c>
      <c r="AO1278" s="128">
        <v>37</v>
      </c>
      <c r="AP1278" s="128">
        <v>172</v>
      </c>
      <c r="AQ1278" s="128"/>
      <c r="AR1278" s="442" t="str">
        <f>CHOOSE(MATCH(AQ:AQ,{0,1,7,8,9,12,30}),"VACIO","7 y -","7-8","8-9","9-12","12 y +","")</f>
        <v>VACIO</v>
      </c>
      <c r="AS1278" s="128"/>
      <c r="AT1278" s="442" t="str">
        <f>CHOOSE(MATCH(AS:AS,{0,0.1,30,80000000}),"VACIO","30 y -","30 y +")</f>
        <v>VACIO</v>
      </c>
      <c r="AU1278" s="128">
        <v>0.7</v>
      </c>
      <c r="AV1278" s="128"/>
      <c r="AW1278" s="442" t="str">
        <f>CHOOSE(MATCH(AV:AV,{0,0.1,30,80000000}),"VACIO","30 y -","30 y +")</f>
        <v>VACIO</v>
      </c>
      <c r="AX1278" s="128">
        <v>94</v>
      </c>
      <c r="AY1278" s="442" t="str">
        <f ca="1">CHOOSE(MATCH(AX:AX,{0,1,15,30,45,60,80000000}),"VACIO","15 y -","15-29","30-44","45-59","60 y +","")</f>
        <v>60 y +</v>
      </c>
      <c r="AZ1278" s="128" t="s">
        <v>76</v>
      </c>
      <c r="BA1278" s="128"/>
      <c r="BB1278" s="441" t="str">
        <f ca="1" t="shared" si="123"/>
        <v>No Vigente</v>
      </c>
      <c r="BC1278" s="128"/>
      <c r="BD1278" s="483">
        <v>43825</v>
      </c>
      <c r="BE1278" s="483">
        <v>43891</v>
      </c>
      <c r="BF1278" s="519" t="str">
        <f ca="1" t="shared" si="125"/>
        <v>activo</v>
      </c>
    </row>
    <row r="1279" spans="1:58">
      <c r="A1279" s="434" t="s">
        <v>3125</v>
      </c>
      <c r="B1279" s="128" t="s">
        <v>3126</v>
      </c>
      <c r="C1279" s="128">
        <v>6117</v>
      </c>
      <c r="D1279" s="483">
        <v>17880</v>
      </c>
      <c r="E1279" s="439">
        <f ca="1" t="shared" si="124"/>
        <v>43990</v>
      </c>
      <c r="F1279" s="440">
        <f ca="1" t="shared" si="122"/>
        <v>26110</v>
      </c>
      <c r="G1279" s="441">
        <f ca="1" t="shared" si="126"/>
        <v>71</v>
      </c>
      <c r="H127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79" s="443">
        <v>2</v>
      </c>
      <c r="J1279" s="483">
        <v>42403</v>
      </c>
      <c r="K1279" s="128" t="s">
        <v>59</v>
      </c>
      <c r="L1279" s="495" t="s">
        <v>60</v>
      </c>
      <c r="M1279" s="128" t="s">
        <v>2751</v>
      </c>
      <c r="N1279" s="128"/>
      <c r="O1279" s="128"/>
      <c r="P1279" s="500" t="s">
        <v>63</v>
      </c>
      <c r="Q1279" s="500" t="s">
        <v>63</v>
      </c>
      <c r="R1279" s="128">
        <v>75.6</v>
      </c>
      <c r="S1279" s="128">
        <v>81</v>
      </c>
      <c r="T1279" s="443" t="s">
        <v>64</v>
      </c>
      <c r="U1279" s="128">
        <v>140</v>
      </c>
      <c r="V1279" s="442" t="str">
        <f>CHOOSE(MATCH(U:U,{0,1,140,150,160,800000000}),"VACIO","140 y -","140-150","150-160","&gt;160","")</f>
        <v>140-150</v>
      </c>
      <c r="W1279" s="128">
        <v>87</v>
      </c>
      <c r="X1279" s="442" t="str">
        <f>CHOOSE(MATCH(W:W,{0,1,90,120,800000000}),"VACIO","90 y -","90-120","&gt;120","")</f>
        <v>90 y -</v>
      </c>
      <c r="Y1279" s="128" t="s">
        <v>63</v>
      </c>
      <c r="Z1279" s="128" t="s">
        <v>65</v>
      </c>
      <c r="AA1279" s="128" t="s">
        <v>63</v>
      </c>
      <c r="AB1279" s="128" t="s">
        <v>65</v>
      </c>
      <c r="AC1279" s="128" t="s">
        <v>72</v>
      </c>
      <c r="AD1279" s="128" t="s">
        <v>73</v>
      </c>
      <c r="AE1279" s="513"/>
      <c r="AF1279" s="513"/>
      <c r="AG1279" s="513"/>
      <c r="AH1279" s="506" t="s">
        <v>2322</v>
      </c>
      <c r="AI1279" s="505">
        <v>42837</v>
      </c>
      <c r="AJ1279" s="128">
        <v>102</v>
      </c>
      <c r="AK1279" s="483">
        <v>43708</v>
      </c>
      <c r="AL1279" s="128">
        <v>176</v>
      </c>
      <c r="AM1279" s="128">
        <v>100</v>
      </c>
      <c r="AN1279" s="442" t="str">
        <f>CHOOSE(MATCH(AM:AM,{0,1,100,800000000}),"VACIO","100 y -","100 y +","")</f>
        <v>100 y +</v>
      </c>
      <c r="AO1279" s="128">
        <v>48</v>
      </c>
      <c r="AP1279" s="128">
        <v>138</v>
      </c>
      <c r="AQ1279" s="128">
        <v>5.6</v>
      </c>
      <c r="AR1279" s="442" t="str">
        <f>CHOOSE(MATCH(AQ:AQ,{0,1,7,8,9,12,30}),"VACIO","7 y -","7-8","8-9","9-12","12 y +","")</f>
        <v>7 y -</v>
      </c>
      <c r="AS1279" s="128">
        <v>5</v>
      </c>
      <c r="AT1279" s="442" t="str">
        <f>CHOOSE(MATCH(AS:AS,{0,0.1,30,80000000}),"VACIO","30 y -","30 y +")</f>
        <v>30 y -</v>
      </c>
      <c r="AU1279" s="128">
        <v>0.8</v>
      </c>
      <c r="AV1279" s="128"/>
      <c r="AW1279" s="442" t="str">
        <f>CHOOSE(MATCH(AV:AV,{0,0.1,30,80000000}),"VACIO","30 y -","30 y +")</f>
        <v>VACIO</v>
      </c>
      <c r="AX1279" s="128"/>
      <c r="AY1279" s="442" t="str">
        <f ca="1">CHOOSE(MATCH(AX:AX,{0,1,15,30,45,60,80000000}),"VACIO","15 y -","15-29","30-44","45-59","60 y +","")</f>
        <v>VACIO</v>
      </c>
      <c r="AZ1279" s="128"/>
      <c r="BA1279" s="128"/>
      <c r="BB1279" s="441" t="str">
        <f ca="1" t="shared" si="123"/>
        <v>No Vigente</v>
      </c>
      <c r="BC1279" s="128"/>
      <c r="BD1279" s="483">
        <v>43686</v>
      </c>
      <c r="BE1279" s="483">
        <v>43862</v>
      </c>
      <c r="BF1279" s="519" t="str">
        <f ca="1" t="shared" si="125"/>
        <v>activo</v>
      </c>
    </row>
    <row r="1280" spans="1:58">
      <c r="A1280" s="434" t="s">
        <v>3127</v>
      </c>
      <c r="B1280" s="128" t="s">
        <v>3128</v>
      </c>
      <c r="C1280" s="128">
        <v>6947</v>
      </c>
      <c r="D1280" s="483">
        <v>19069</v>
      </c>
      <c r="E1280" s="439">
        <f ca="1" t="shared" si="124"/>
        <v>43990</v>
      </c>
      <c r="F1280" s="440">
        <f ca="1" t="shared" si="122"/>
        <v>24921</v>
      </c>
      <c r="G1280" s="441">
        <f ca="1" t="shared" si="126"/>
        <v>68</v>
      </c>
      <c r="H128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80" s="443">
        <v>2</v>
      </c>
      <c r="J1280" s="483">
        <v>43098</v>
      </c>
      <c r="K1280" s="128" t="s">
        <v>59</v>
      </c>
      <c r="L1280" s="495" t="s">
        <v>70</v>
      </c>
      <c r="M1280" s="128" t="s">
        <v>1853</v>
      </c>
      <c r="N1280" s="128" t="s">
        <v>62</v>
      </c>
      <c r="O1280" s="128" t="s">
        <v>62</v>
      </c>
      <c r="P1280" s="500" t="s">
        <v>63</v>
      </c>
      <c r="Q1280" s="500" t="s">
        <v>63</v>
      </c>
      <c r="R1280" s="128">
        <v>79.7</v>
      </c>
      <c r="S1280" s="128">
        <v>67</v>
      </c>
      <c r="T1280" s="443" t="s">
        <v>64</v>
      </c>
      <c r="U1280" s="128">
        <v>130</v>
      </c>
      <c r="V1280" s="442" t="str">
        <f>CHOOSE(MATCH(U:U,{0,1,140,150,160,800000000}),"VACIO","140 y -","140-150","150-160","&gt;160","")</f>
        <v>140 y -</v>
      </c>
      <c r="W1280" s="128">
        <v>80</v>
      </c>
      <c r="X1280" s="442" t="str">
        <f>CHOOSE(MATCH(W:W,{0,1,90,120,800000000}),"VACIO","90 y -","90-120","&gt;120","")</f>
        <v>90 y -</v>
      </c>
      <c r="Y1280" s="128" t="s">
        <v>63</v>
      </c>
      <c r="Z1280" s="128" t="s">
        <v>63</v>
      </c>
      <c r="AA1280" s="128" t="s">
        <v>63</v>
      </c>
      <c r="AB1280" s="128" t="s">
        <v>65</v>
      </c>
      <c r="AC1280" s="128" t="s">
        <v>72</v>
      </c>
      <c r="AD1280" s="128" t="s">
        <v>73</v>
      </c>
      <c r="AE1280" s="505">
        <v>43900</v>
      </c>
      <c r="AF1280" s="506" t="s">
        <v>74</v>
      </c>
      <c r="AG1280" s="506"/>
      <c r="AH1280" s="506" t="s">
        <v>2269</v>
      </c>
      <c r="AI1280" s="505">
        <v>42873</v>
      </c>
      <c r="AJ1280" s="128">
        <v>120</v>
      </c>
      <c r="AK1280" s="483">
        <v>43703</v>
      </c>
      <c r="AL1280" s="128">
        <v>150</v>
      </c>
      <c r="AM1280" s="128">
        <v>83</v>
      </c>
      <c r="AN1280" s="442" t="str">
        <f>CHOOSE(MATCH(AM:AM,{0,1,100,800000000}),"VACIO","100 y -","100 y +","")</f>
        <v>100 y -</v>
      </c>
      <c r="AO1280" s="128">
        <v>33</v>
      </c>
      <c r="AP1280" s="128">
        <v>172</v>
      </c>
      <c r="AQ1280" s="128">
        <v>6</v>
      </c>
      <c r="AR1280" s="442" t="str">
        <f>CHOOSE(MATCH(AQ:AQ,{0,1,7,8,9,12,30}),"VACIO","7 y -","7-8","8-9","9-12","12 y +","")</f>
        <v>7 y -</v>
      </c>
      <c r="AS1280" s="128">
        <v>7</v>
      </c>
      <c r="AT1280" s="442" t="str">
        <f>CHOOSE(MATCH(AS:AS,{0,0.1,30,80000000}),"VACIO","30 y -","30 y +")</f>
        <v>30 y -</v>
      </c>
      <c r="AU1280" s="128">
        <v>0.8</v>
      </c>
      <c r="AV1280" s="128"/>
      <c r="AW1280" s="442" t="str">
        <f>CHOOSE(MATCH(AV:AV,{0,0.1,30,80000000}),"VACIO","30 y -","30 y +")</f>
        <v>VACIO</v>
      </c>
      <c r="AX1280" s="128">
        <v>76.2</v>
      </c>
      <c r="AY1280" s="442" t="str">
        <f ca="1">CHOOSE(MATCH(AX:AX,{0,1,15,30,45,60,80000000}),"VACIO","15 y -","15-29","30-44","45-59","60 y +","")</f>
        <v>60 y +</v>
      </c>
      <c r="AZ1280" s="128"/>
      <c r="BA1280" s="483">
        <v>42990</v>
      </c>
      <c r="BB1280" s="441" t="str">
        <f ca="1" t="shared" si="123"/>
        <v>No Vigente</v>
      </c>
      <c r="BC1280" s="128" t="s">
        <v>77</v>
      </c>
      <c r="BD1280" s="483">
        <v>43900</v>
      </c>
      <c r="BE1280" s="483">
        <v>44075</v>
      </c>
      <c r="BF1280" s="519" t="str">
        <f ca="1" t="shared" si="125"/>
        <v>activo</v>
      </c>
    </row>
    <row r="1281" spans="1:58">
      <c r="A1281" s="434" t="s">
        <v>3129</v>
      </c>
      <c r="B1281" s="128" t="s">
        <v>3130</v>
      </c>
      <c r="C1281" s="128">
        <v>1895</v>
      </c>
      <c r="D1281" s="483">
        <v>19667</v>
      </c>
      <c r="E1281" s="439">
        <f ca="1" t="shared" si="124"/>
        <v>43990</v>
      </c>
      <c r="F1281" s="440">
        <f ca="1" t="shared" si="122"/>
        <v>24323</v>
      </c>
      <c r="G1281" s="441">
        <f ca="1" t="shared" si="126"/>
        <v>66</v>
      </c>
      <c r="H1281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81" s="443">
        <v>2</v>
      </c>
      <c r="J1281" s="483">
        <v>39493</v>
      </c>
      <c r="K1281" s="128" t="s">
        <v>59</v>
      </c>
      <c r="L1281" s="495" t="s">
        <v>102</v>
      </c>
      <c r="M1281" s="128" t="s">
        <v>228</v>
      </c>
      <c r="N1281" s="128" t="s">
        <v>62</v>
      </c>
      <c r="O1281" s="128" t="s">
        <v>62</v>
      </c>
      <c r="P1281" s="500" t="s">
        <v>63</v>
      </c>
      <c r="Q1281" s="500" t="s">
        <v>63</v>
      </c>
      <c r="R1281" s="128">
        <v>82.5</v>
      </c>
      <c r="S1281" s="128">
        <v>76</v>
      </c>
      <c r="T1281" s="443" t="s">
        <v>64</v>
      </c>
      <c r="U1281" s="128">
        <v>136</v>
      </c>
      <c r="V1281" s="442" t="str">
        <f>CHOOSE(MATCH(U:U,{0,1,140,150,160,800000000}),"VACIO","140 y -","140-150","150-160","&gt;160","")</f>
        <v>140 y -</v>
      </c>
      <c r="W1281" s="128">
        <v>74</v>
      </c>
      <c r="X1281" s="442" t="str">
        <f>CHOOSE(MATCH(W:W,{0,1,90,120,800000000}),"VACIO","90 y -","90-120","&gt;120","")</f>
        <v>90 y -</v>
      </c>
      <c r="Y1281" s="128" t="s">
        <v>63</v>
      </c>
      <c r="Z1281" s="128" t="s">
        <v>65</v>
      </c>
      <c r="AA1281" s="128" t="s">
        <v>65</v>
      </c>
      <c r="AB1281" s="128" t="s">
        <v>65</v>
      </c>
      <c r="AC1281" s="128" t="s">
        <v>72</v>
      </c>
      <c r="AD1281" s="128" t="s">
        <v>73</v>
      </c>
      <c r="AE1281" s="505">
        <v>43571</v>
      </c>
      <c r="AF1281" s="506" t="s">
        <v>74</v>
      </c>
      <c r="AG1281" s="506"/>
      <c r="AH1281" s="506" t="s">
        <v>3131</v>
      </c>
      <c r="AI1281" s="505">
        <v>43594</v>
      </c>
      <c r="AJ1281" s="128">
        <v>117</v>
      </c>
      <c r="AK1281" s="483">
        <v>43476</v>
      </c>
      <c r="AL1281" s="128">
        <v>155</v>
      </c>
      <c r="AM1281" s="128">
        <v>73</v>
      </c>
      <c r="AN1281" s="442" t="str">
        <f>CHOOSE(MATCH(AM:AM,{0,1,100,800000000}),"VACIO","100 y -","100 y +","")</f>
        <v>100 y -</v>
      </c>
      <c r="AO1281" s="128">
        <v>50</v>
      </c>
      <c r="AP1281" s="128">
        <v>159</v>
      </c>
      <c r="AQ1281" s="128">
        <v>6.8</v>
      </c>
      <c r="AR1281" s="442" t="str">
        <f>CHOOSE(MATCH(AQ:AQ,{0,1,7,8,9,12,30}),"VACIO","7 y -","7-8","8-9","9-12","12 y +","")</f>
        <v>7 y -</v>
      </c>
      <c r="AS1281" s="128">
        <v>95</v>
      </c>
      <c r="AT1281" s="442" t="str">
        <f>CHOOSE(MATCH(AS:AS,{0,0.1,30,80000000}),"VACIO","30 y -","30 y +")</f>
        <v>30 y +</v>
      </c>
      <c r="AU1281" s="128">
        <v>0.7</v>
      </c>
      <c r="AV1281" s="128">
        <v>116</v>
      </c>
      <c r="AW1281" s="442" t="str">
        <f>CHOOSE(MATCH(AV:AV,{0,0.1,30,80000000}),"VACIO","30 y -","30 y +")</f>
        <v>30 y +</v>
      </c>
      <c r="AX1281" s="128">
        <v>90</v>
      </c>
      <c r="AY1281" s="442" t="str">
        <f ca="1">CHOOSE(MATCH(AX:AX,{0,1,15,30,45,60,80000000}),"VACIO","15 y -","15-29","30-44","45-59","60 y +","")</f>
        <v>60 y +</v>
      </c>
      <c r="AZ1281" s="128"/>
      <c r="BA1281" s="483">
        <v>43057</v>
      </c>
      <c r="BB1281" s="441" t="str">
        <f ca="1" t="shared" si="123"/>
        <v>No Vigente</v>
      </c>
      <c r="BC1281" s="128" t="s">
        <v>77</v>
      </c>
      <c r="BD1281" s="483">
        <v>43571</v>
      </c>
      <c r="BE1281" s="483">
        <v>43922</v>
      </c>
      <c r="BF1281" s="519" t="str">
        <f ca="1" t="shared" si="125"/>
        <v>activo</v>
      </c>
    </row>
    <row r="1282" spans="1:58">
      <c r="A1282" s="434" t="s">
        <v>3132</v>
      </c>
      <c r="B1282" s="128" t="s">
        <v>3133</v>
      </c>
      <c r="C1282" s="128">
        <v>1817</v>
      </c>
      <c r="D1282" s="483">
        <v>23488</v>
      </c>
      <c r="E1282" s="467">
        <f ca="1" t="shared" si="124"/>
        <v>43990</v>
      </c>
      <c r="F1282" s="440">
        <f ca="1" t="shared" si="122"/>
        <v>20502</v>
      </c>
      <c r="G1282" s="491">
        <f ca="1" t="shared" si="126"/>
        <v>56</v>
      </c>
      <c r="H1282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282" s="498">
        <v>2</v>
      </c>
      <c r="J1282" s="483">
        <v>40075</v>
      </c>
      <c r="K1282" s="128" t="s">
        <v>59</v>
      </c>
      <c r="L1282" s="495" t="s">
        <v>60</v>
      </c>
      <c r="M1282" s="128"/>
      <c r="N1282" s="128" t="s">
        <v>62</v>
      </c>
      <c r="O1282" s="128" t="s">
        <v>62</v>
      </c>
      <c r="P1282" s="500" t="s">
        <v>63</v>
      </c>
      <c r="Q1282" s="500" t="s">
        <v>63</v>
      </c>
      <c r="R1282" s="128">
        <v>81.5</v>
      </c>
      <c r="S1282" s="128">
        <v>74.5</v>
      </c>
      <c r="T1282" s="498" t="s">
        <v>85</v>
      </c>
      <c r="U1282" s="128">
        <v>118</v>
      </c>
      <c r="V1282" s="442" t="str">
        <f>CHOOSE(MATCH(U:U,{0,1,140,150,160,800000000}),"VACIO","140 y -","140-150","150-160","&gt;160","")</f>
        <v>140 y -</v>
      </c>
      <c r="W1282" s="128">
        <v>60</v>
      </c>
      <c r="X1282" s="442" t="str">
        <f>CHOOSE(MATCH(W:W,{0,1,90,120,800000000}),"VACIO","90 y -","90-120","&gt;120","")</f>
        <v>90 y -</v>
      </c>
      <c r="Y1282" s="128" t="s">
        <v>63</v>
      </c>
      <c r="Z1282" s="128" t="s">
        <v>65</v>
      </c>
      <c r="AA1282" s="128" t="s">
        <v>65</v>
      </c>
      <c r="AB1282" s="128" t="s">
        <v>65</v>
      </c>
      <c r="AC1282" s="128" t="s">
        <v>66</v>
      </c>
      <c r="AD1282" s="128" t="s">
        <v>74</v>
      </c>
      <c r="AE1282" s="512"/>
      <c r="AF1282" s="512"/>
      <c r="AG1282" s="512"/>
      <c r="AH1282" s="512"/>
      <c r="AI1282" s="512"/>
      <c r="AJ1282" s="128">
        <v>62</v>
      </c>
      <c r="AK1282" s="483">
        <v>43892</v>
      </c>
      <c r="AL1282" s="128">
        <v>203</v>
      </c>
      <c r="AM1282" s="128">
        <v>89</v>
      </c>
      <c r="AN1282" s="442" t="str">
        <f>CHOOSE(MATCH(AM:AM,{0,1,100,800000000}),"VACIO","100 y -","100 y +","")</f>
        <v>100 y -</v>
      </c>
      <c r="AO1282" s="128">
        <v>87</v>
      </c>
      <c r="AP1282" s="128">
        <v>133</v>
      </c>
      <c r="AQ1282" s="128"/>
      <c r="AR1282" s="442" t="str">
        <f>CHOOSE(MATCH(AQ:AQ,{0;1;7;8;9;12;30}),"VACIO","7 y -","7-8","8-9","9-12","12 y +","")</f>
        <v>VACIO</v>
      </c>
      <c r="AS1282" s="128">
        <v>0.4</v>
      </c>
      <c r="AT1282" s="442" t="str">
        <f>CHOOSE(MATCH(AS:AS,{0,0.1,30,80000000}),"VACIO","30 y -","30 y +")</f>
        <v>30 y -</v>
      </c>
      <c r="AU1282" s="128">
        <v>0.5</v>
      </c>
      <c r="AV1282" s="128">
        <v>0.222</v>
      </c>
      <c r="AW1282" s="442" t="str">
        <f>CHOOSE(MATCH(AV:AV,{0,0.1,30,80000000}),"VACIO","30 y -","30 y +")</f>
        <v>30 y -</v>
      </c>
      <c r="AX1282" s="128">
        <v>101</v>
      </c>
      <c r="AY1282" s="442" t="str">
        <f ca="1">CHOOSE(MATCH(AX:AX,{0,1,15,30,45,60,80000000}),"VACIO","15 y -","15-29","30-44","45-59","60 y +","")</f>
        <v>60 y +</v>
      </c>
      <c r="AZ1282" s="128" t="s">
        <v>155</v>
      </c>
      <c r="BA1282" s="128"/>
      <c r="BB1282" s="441" t="str">
        <f ca="1" t="shared" si="123"/>
        <v>No Vigente</v>
      </c>
      <c r="BC1282" s="128"/>
      <c r="BD1282" s="483">
        <v>43901</v>
      </c>
      <c r="BE1282" s="483">
        <v>44136</v>
      </c>
      <c r="BF1282" s="519" t="str">
        <f ca="1" t="shared" si="125"/>
        <v>activo</v>
      </c>
    </row>
    <row r="1283" spans="1:58">
      <c r="A1283" s="434" t="s">
        <v>3134</v>
      </c>
      <c r="B1283" s="484" t="s">
        <v>3135</v>
      </c>
      <c r="C1283" s="484">
        <v>1193</v>
      </c>
      <c r="D1283" s="485">
        <v>13455</v>
      </c>
      <c r="E1283" s="467">
        <f ca="1" t="shared" si="124"/>
        <v>43990</v>
      </c>
      <c r="F1283" s="440">
        <f ca="1" t="shared" si="122"/>
        <v>30535</v>
      </c>
      <c r="G1283" s="489">
        <f ca="1" t="shared" si="126"/>
        <v>83</v>
      </c>
      <c r="H1283" s="490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83" s="496">
        <v>2</v>
      </c>
      <c r="J1283" s="485">
        <v>42941</v>
      </c>
      <c r="K1283" s="484" t="s">
        <v>101</v>
      </c>
      <c r="L1283" s="497" t="s">
        <v>60</v>
      </c>
      <c r="M1283" s="484"/>
      <c r="N1283" s="484" t="s">
        <v>62</v>
      </c>
      <c r="O1283" s="484" t="s">
        <v>62</v>
      </c>
      <c r="P1283" s="501" t="s">
        <v>65</v>
      </c>
      <c r="Q1283" s="501" t="s">
        <v>63</v>
      </c>
      <c r="R1283" s="484">
        <v>74</v>
      </c>
      <c r="S1283" s="484">
        <v>75</v>
      </c>
      <c r="T1283" s="496" t="s">
        <v>76</v>
      </c>
      <c r="U1283" s="484">
        <v>150</v>
      </c>
      <c r="V1283" s="442" t="str">
        <f>CHOOSE(MATCH(U:U,{0;1;140;150;160;800000000}),"VACIO","140 y -","140-150","150-160","&gt;160","")</f>
        <v>150-160</v>
      </c>
      <c r="W1283" s="484">
        <v>80</v>
      </c>
      <c r="X1283" s="442" t="str">
        <f>CHOOSE(MATCH(W:W,{0,1,90,120,800000000}),"VACIO","90 y -","90-120","&gt;120","")</f>
        <v>90 y -</v>
      </c>
      <c r="Y1283" s="484" t="s">
        <v>63</v>
      </c>
      <c r="Z1283" s="484" t="s">
        <v>65</v>
      </c>
      <c r="AA1283" s="484" t="s">
        <v>63</v>
      </c>
      <c r="AB1283" s="484" t="s">
        <v>65</v>
      </c>
      <c r="AC1283" s="484" t="s">
        <v>72</v>
      </c>
      <c r="AD1283" s="484" t="s">
        <v>73</v>
      </c>
      <c r="AE1283" s="507"/>
      <c r="AF1283" s="507"/>
      <c r="AG1283" s="507"/>
      <c r="AH1283" s="507"/>
      <c r="AI1283" s="507">
        <v>2017</v>
      </c>
      <c r="AJ1283" s="484">
        <v>109</v>
      </c>
      <c r="AK1283" s="485">
        <v>43564</v>
      </c>
      <c r="AL1283" s="484">
        <v>175</v>
      </c>
      <c r="AM1283" s="484">
        <v>104</v>
      </c>
      <c r="AN1283" s="442" t="str">
        <f>CHOOSE(MATCH(AM:AM,{0,1,100,800000000}),"VACIO","100 y -","100 y +","")</f>
        <v>100 y +</v>
      </c>
      <c r="AO1283" s="484">
        <v>35</v>
      </c>
      <c r="AP1283" s="484">
        <v>178</v>
      </c>
      <c r="AQ1283" s="484"/>
      <c r="AR1283" s="442" t="str">
        <f>CHOOSE(MATCH(AQ:AQ,{0,1,7,8,9,12,30}),"VACIO","7 y -","7-8","8-9","9-12","12 y +","")</f>
        <v>VACIO</v>
      </c>
      <c r="AS1283" s="484">
        <v>9</v>
      </c>
      <c r="AT1283" s="442" t="str">
        <f>CHOOSE(MATCH(AS:AS,{0,0.1,30,80000000}),"VACIO","30 y -","30 y +")</f>
        <v>30 y -</v>
      </c>
      <c r="AU1283" s="484">
        <v>0.9</v>
      </c>
      <c r="AV1283" s="484"/>
      <c r="AW1283" s="442" t="str">
        <f>CHOOSE(MATCH(AV:AV,{0,0.1,30,80000000}),"VACIO","30 y -","30 y +")</f>
        <v>VACIO</v>
      </c>
      <c r="AX1283" s="484">
        <v>79</v>
      </c>
      <c r="AY1283" s="442" t="str">
        <f ca="1">CHOOSE(MATCH(AX:AX,{0,1,15,30,45,60,80000000}),"VACIO","15 y -","15-29","30-44","45-59","60 y +","")</f>
        <v>60 y +</v>
      </c>
      <c r="AZ1283" s="484" t="s">
        <v>76</v>
      </c>
      <c r="BA1283" s="484"/>
      <c r="BB1283" s="489" t="str">
        <f ca="1" t="shared" si="123"/>
        <v>No Vigente</v>
      </c>
      <c r="BC1283" s="484"/>
      <c r="BD1283" s="485">
        <v>43564</v>
      </c>
      <c r="BE1283" s="485">
        <v>43739</v>
      </c>
      <c r="BF1283" s="519" t="str">
        <f ca="1" t="shared" si="125"/>
        <v>activo</v>
      </c>
    </row>
    <row r="1284" spans="1:58">
      <c r="A1284" s="434" t="s">
        <v>3136</v>
      </c>
      <c r="B1284" s="128" t="s">
        <v>3137</v>
      </c>
      <c r="C1284" s="128">
        <v>3280</v>
      </c>
      <c r="D1284" s="483">
        <v>18239</v>
      </c>
      <c r="E1284" s="439">
        <f ca="1" t="shared" si="124"/>
        <v>43990</v>
      </c>
      <c r="F1284" s="440">
        <f ca="1" t="shared" si="122"/>
        <v>25751</v>
      </c>
      <c r="G1284" s="441">
        <f ca="1" t="shared" si="126"/>
        <v>70</v>
      </c>
      <c r="H128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84" s="443">
        <v>2</v>
      </c>
      <c r="J1284" s="483">
        <v>40109</v>
      </c>
      <c r="K1284" s="128" t="s">
        <v>101</v>
      </c>
      <c r="L1284" s="495" t="s">
        <v>102</v>
      </c>
      <c r="M1284" s="128"/>
      <c r="N1284" s="128" t="s">
        <v>62</v>
      </c>
      <c r="O1284" s="128" t="s">
        <v>62</v>
      </c>
      <c r="P1284" s="500" t="s">
        <v>63</v>
      </c>
      <c r="Q1284" s="500" t="s">
        <v>63</v>
      </c>
      <c r="R1284" s="128">
        <v>73</v>
      </c>
      <c r="S1284" s="128">
        <v>74</v>
      </c>
      <c r="T1284" s="443" t="s">
        <v>76</v>
      </c>
      <c r="U1284" s="128">
        <v>136</v>
      </c>
      <c r="V1284" s="442" t="str">
        <f>CHOOSE(MATCH(U:U,{0,1,140,150,160,800000000}),"VACIO","140 y -","140-150","150-160","&gt;160","")</f>
        <v>140 y -</v>
      </c>
      <c r="W1284" s="128">
        <v>86</v>
      </c>
      <c r="X1284" s="442" t="str">
        <f>CHOOSE(MATCH(W:W,{0,1,90,120,800000000}),"VACIO","90 y -","90-120","&gt;120","")</f>
        <v>90 y -</v>
      </c>
      <c r="Y1284" s="128" t="s">
        <v>65</v>
      </c>
      <c r="Z1284" s="128" t="s">
        <v>65</v>
      </c>
      <c r="AA1284" s="128" t="s">
        <v>65</v>
      </c>
      <c r="AB1284" s="128" t="s">
        <v>65</v>
      </c>
      <c r="AC1284" s="128" t="s">
        <v>72</v>
      </c>
      <c r="AD1284" s="128" t="s">
        <v>73</v>
      </c>
      <c r="AE1284" s="505">
        <v>43530</v>
      </c>
      <c r="AF1284" s="506" t="s">
        <v>74</v>
      </c>
      <c r="AG1284" s="506"/>
      <c r="AH1284" s="515" t="s">
        <v>2457</v>
      </c>
      <c r="AI1284" s="505">
        <v>43663</v>
      </c>
      <c r="AJ1284" s="128">
        <v>136</v>
      </c>
      <c r="AK1284" s="483">
        <v>43504</v>
      </c>
      <c r="AL1284" s="128">
        <v>138</v>
      </c>
      <c r="AM1284" s="128">
        <v>87</v>
      </c>
      <c r="AN1284" s="442" t="str">
        <f>CHOOSE(MATCH(AM:AM,{0,1,100,800000000}),"VACIO","100 y -","100 y +","")</f>
        <v>100 y -</v>
      </c>
      <c r="AO1284" s="128">
        <v>61</v>
      </c>
      <c r="AP1284" s="128">
        <v>105</v>
      </c>
      <c r="AQ1284" s="128">
        <v>9.1</v>
      </c>
      <c r="AR1284" s="442" t="str">
        <f>CHOOSE(MATCH(AQ:AQ,{0,1,7,8,9,12,30}),"VACIO","7 y -","7-8","8-9","9-12","12 y +","")</f>
        <v>9-12</v>
      </c>
      <c r="AS1284" s="128">
        <v>7.6</v>
      </c>
      <c r="AT1284" s="442" t="str">
        <f>CHOOSE(MATCH(AS:AS,{0,0.1,30,80000000}),"VACIO","30 y -","30 y +")</f>
        <v>30 y -</v>
      </c>
      <c r="AU1284" s="128">
        <v>0.9</v>
      </c>
      <c r="AV1284" s="128"/>
      <c r="AW1284" s="442" t="str">
        <f>CHOOSE(MATCH(AV:AV,{0,0.1,30,80000000}),"VACIO","30 y -","30 y +")</f>
        <v>VACIO</v>
      </c>
      <c r="AX1284" s="128">
        <v>88.6</v>
      </c>
      <c r="AY1284" s="442" t="str">
        <f ca="1">CHOOSE(MATCH(AX:AX,{0,1,15,30,45,60,80000000}),"VACIO","15 y -","15-29","30-44","45-59","60 y +","")</f>
        <v>60 y +</v>
      </c>
      <c r="AZ1284" s="128" t="s">
        <v>76</v>
      </c>
      <c r="BA1284" s="483">
        <v>43530</v>
      </c>
      <c r="BB1284" s="441" t="str">
        <f ca="1" t="shared" si="123"/>
        <v>No Vigente</v>
      </c>
      <c r="BC1284" s="128" t="s">
        <v>77</v>
      </c>
      <c r="BD1284" s="483">
        <v>43717</v>
      </c>
      <c r="BE1284" s="483">
        <v>43862</v>
      </c>
      <c r="BF1284" s="519" t="str">
        <f ca="1" t="shared" si="125"/>
        <v>activo</v>
      </c>
    </row>
    <row r="1285" spans="1:58">
      <c r="A1285" s="434" t="s">
        <v>3138</v>
      </c>
      <c r="B1285" s="128" t="s">
        <v>3139</v>
      </c>
      <c r="C1285" s="128">
        <v>6214</v>
      </c>
      <c r="D1285" s="483">
        <v>16582</v>
      </c>
      <c r="E1285" s="467">
        <f ca="1" t="shared" si="124"/>
        <v>43990</v>
      </c>
      <c r="F1285" s="440">
        <f ca="1" t="shared" si="122"/>
        <v>27408</v>
      </c>
      <c r="G1285" s="491">
        <f ca="1" t="shared" si="126"/>
        <v>75</v>
      </c>
      <c r="H1285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285" s="498">
        <v>2</v>
      </c>
      <c r="J1285" s="483">
        <v>41437</v>
      </c>
      <c r="K1285" s="128" t="s">
        <v>101</v>
      </c>
      <c r="L1285" s="495" t="s">
        <v>102</v>
      </c>
      <c r="M1285" s="128"/>
      <c r="N1285" s="128" t="s">
        <v>62</v>
      </c>
      <c r="O1285" s="128" t="s">
        <v>62</v>
      </c>
      <c r="P1285" s="500" t="s">
        <v>63</v>
      </c>
      <c r="Q1285" s="500" t="s">
        <v>63</v>
      </c>
      <c r="R1285" s="128">
        <v>80</v>
      </c>
      <c r="S1285" s="128">
        <v>81.8</v>
      </c>
      <c r="T1285" s="498" t="s">
        <v>76</v>
      </c>
      <c r="U1285" s="128">
        <v>124</v>
      </c>
      <c r="V1285" s="442" t="str">
        <f>CHOOSE(MATCH(U:U,{0,1,140,150,160,800000000}),"VACIO","140 y -","140-150","150-160","&gt;160","")</f>
        <v>140 y -</v>
      </c>
      <c r="W1285" s="128">
        <v>80</v>
      </c>
      <c r="X1285" s="442" t="str">
        <f>CHOOSE(MATCH(W:W,{0,1,90,120,800000000}),"VACIO","90 y -","90-120","&gt;120","")</f>
        <v>90 y -</v>
      </c>
      <c r="Y1285" s="128" t="s">
        <v>63</v>
      </c>
      <c r="Z1285" s="128" t="s">
        <v>65</v>
      </c>
      <c r="AA1285" s="128" t="s">
        <v>65</v>
      </c>
      <c r="AB1285" s="128" t="s">
        <v>65</v>
      </c>
      <c r="AC1285" s="128" t="s">
        <v>72</v>
      </c>
      <c r="AD1285" s="128" t="s">
        <v>73</v>
      </c>
      <c r="AE1285" s="510">
        <v>43698</v>
      </c>
      <c r="AF1285" s="511" t="s">
        <v>74</v>
      </c>
      <c r="AG1285" s="511"/>
      <c r="AH1285" s="511" t="s">
        <v>2266</v>
      </c>
      <c r="AI1285" s="510">
        <v>43010</v>
      </c>
      <c r="AJ1285" s="128">
        <v>93</v>
      </c>
      <c r="AK1285" s="483">
        <v>43819</v>
      </c>
      <c r="AL1285" s="128">
        <v>115</v>
      </c>
      <c r="AM1285" s="128">
        <v>31</v>
      </c>
      <c r="AN1285" s="442" t="str">
        <f>CHOOSE(MATCH(AM:AM,{0,1,100,800000000}),"VACIO","100 y -","100 y +","")</f>
        <v>100 y -</v>
      </c>
      <c r="AO1285" s="128">
        <v>37</v>
      </c>
      <c r="AP1285" s="128">
        <v>126</v>
      </c>
      <c r="AQ1285" s="128">
        <v>5.8</v>
      </c>
      <c r="AR1285" s="442" t="str">
        <f>CHOOSE(MATCH(AQ:AQ,{0,1,7,8,9,12,30}),"VACIO","7 y -","7-8","8-9","9-12","12 y +","")</f>
        <v>7 y -</v>
      </c>
      <c r="AS1285" s="128">
        <v>6.4</v>
      </c>
      <c r="AT1285" s="442" t="str">
        <f>CHOOSE(MATCH(AS:AS,{0,0.1,30,80000000}),"VACIO","30 y -","30 y +")</f>
        <v>30 y -</v>
      </c>
      <c r="AU1285" s="128">
        <v>1</v>
      </c>
      <c r="AV1285" s="128"/>
      <c r="AW1285" s="442" t="str">
        <f>CHOOSE(MATCH(AV:AV,{0,0.1,30,80000000}),"VACIO","30 y -","30 y +")</f>
        <v>VACIO</v>
      </c>
      <c r="AX1285" s="128">
        <v>73</v>
      </c>
      <c r="AY1285" s="442" t="str">
        <f ca="1">CHOOSE(MATCH(AX:AX,{0,1,15,30,45,60,80000000}),"VACIO","15 y -","15-29","30-44","45-59","60 y +","")</f>
        <v>60 y +</v>
      </c>
      <c r="AZ1285" s="128"/>
      <c r="BA1285" s="483">
        <v>42752</v>
      </c>
      <c r="BB1285" s="441" t="str">
        <f ca="1" t="shared" si="123"/>
        <v>No Vigente</v>
      </c>
      <c r="BC1285" s="128"/>
      <c r="BD1285" s="483">
        <v>43873</v>
      </c>
      <c r="BE1285" s="483">
        <v>44228</v>
      </c>
      <c r="BF1285" s="519" t="str">
        <f ca="1" t="shared" si="125"/>
        <v>activo</v>
      </c>
    </row>
    <row r="1286" spans="1:58">
      <c r="A1286" s="434" t="s">
        <v>3140</v>
      </c>
      <c r="B1286" s="128" t="s">
        <v>3141</v>
      </c>
      <c r="C1286" s="128">
        <v>1158</v>
      </c>
      <c r="D1286" s="483">
        <v>19265</v>
      </c>
      <c r="E1286" s="467">
        <f ca="1" t="shared" si="124"/>
        <v>43990</v>
      </c>
      <c r="F1286" s="440">
        <f ca="1" t="shared" si="122"/>
        <v>24725</v>
      </c>
      <c r="G1286" s="491">
        <f ca="1" t="shared" si="126"/>
        <v>67</v>
      </c>
      <c r="H1286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86" s="498">
        <v>2</v>
      </c>
      <c r="J1286" s="483">
        <v>39911</v>
      </c>
      <c r="K1286" s="128" t="s">
        <v>101</v>
      </c>
      <c r="L1286" s="495" t="s">
        <v>60</v>
      </c>
      <c r="M1286" s="128"/>
      <c r="N1286" s="128" t="s">
        <v>62</v>
      </c>
      <c r="O1286" s="128" t="s">
        <v>62</v>
      </c>
      <c r="P1286" s="500" t="s">
        <v>63</v>
      </c>
      <c r="Q1286" s="500" t="s">
        <v>63</v>
      </c>
      <c r="R1286" s="128">
        <v>77.1</v>
      </c>
      <c r="S1286" s="128">
        <v>73</v>
      </c>
      <c r="T1286" s="498" t="s">
        <v>76</v>
      </c>
      <c r="U1286" s="128">
        <v>110</v>
      </c>
      <c r="V1286" s="442" t="str">
        <f>CHOOSE(MATCH(U:U,{0,1,140,150,160,800000000}),"VACIO","140 y -","140-150","150-160","&gt;160","")</f>
        <v>140 y -</v>
      </c>
      <c r="W1286" s="128">
        <v>80</v>
      </c>
      <c r="X1286" s="442" t="str">
        <f>CHOOSE(MATCH(W:W,{0;1;90;120;800000000}),"VACIO","90 y -","90-120","&gt;120","")</f>
        <v>90 y -</v>
      </c>
      <c r="Y1286" s="128" t="s">
        <v>63</v>
      </c>
      <c r="Z1286" s="128" t="s">
        <v>65</v>
      </c>
      <c r="AA1286" s="128" t="s">
        <v>63</v>
      </c>
      <c r="AB1286" s="128" t="s">
        <v>65</v>
      </c>
      <c r="AC1286" s="128" t="s">
        <v>66</v>
      </c>
      <c r="AD1286" s="128" t="s">
        <v>67</v>
      </c>
      <c r="AE1286" s="512"/>
      <c r="AF1286" s="512"/>
      <c r="AG1286" s="512"/>
      <c r="AH1286" s="511" t="s">
        <v>2266</v>
      </c>
      <c r="AI1286" s="510">
        <v>43853</v>
      </c>
      <c r="AJ1286" s="128">
        <v>102</v>
      </c>
      <c r="AK1286" s="483">
        <v>43452</v>
      </c>
      <c r="AL1286" s="128">
        <v>161</v>
      </c>
      <c r="AM1286" s="128">
        <v>89</v>
      </c>
      <c r="AN1286" s="442" t="str">
        <f>CHOOSE(MATCH(AM:AM,{0,1,100,800000000}),"VACIO","100 y -","100 y +","")</f>
        <v>100 y -</v>
      </c>
      <c r="AO1286" s="128">
        <v>48</v>
      </c>
      <c r="AP1286" s="128"/>
      <c r="AQ1286" s="128"/>
      <c r="AR1286" s="442" t="str">
        <f>CHOOSE(MATCH(AQ:AQ,{0,1,7,8,9,12,30}),"VACIO","7 y -","7-8","8-9","9-12","12 y +","")</f>
        <v>VACIO</v>
      </c>
      <c r="AS1286" s="128"/>
      <c r="AT1286" s="442" t="str">
        <f>CHOOSE(MATCH(AS:AS,{0,0.1,30,80000000}),"VACIO","30 y -","30 y +")</f>
        <v>VACIO</v>
      </c>
      <c r="AU1286" s="128">
        <v>0.8</v>
      </c>
      <c r="AV1286" s="128"/>
      <c r="AW1286" s="442" t="str">
        <f>CHOOSE(MATCH(AV:AV,{0,0.1,30,80000000}),"VACIO","30 y -","30 y +")</f>
        <v>VACIO</v>
      </c>
      <c r="AX1286" s="128"/>
      <c r="AY1286" s="442" t="str">
        <f ca="1">CHOOSE(MATCH(AX:AX,{0,1,15,30,45,60,80000000}),"VACIO","15 y -","15-29","30-44","45-59","60 y +","")</f>
        <v>VACIO</v>
      </c>
      <c r="AZ1286" s="128"/>
      <c r="BA1286" s="128"/>
      <c r="BB1286" s="441" t="str">
        <f ca="1" t="shared" si="123"/>
        <v>No Vigente</v>
      </c>
      <c r="BC1286" s="128"/>
      <c r="BD1286" s="483">
        <v>43691</v>
      </c>
      <c r="BE1286" s="483">
        <v>44013</v>
      </c>
      <c r="BF1286" s="519" t="str">
        <f ca="1" t="shared" si="125"/>
        <v>activo</v>
      </c>
    </row>
    <row r="1287" spans="1:58">
      <c r="A1287" s="434" t="s">
        <v>3142</v>
      </c>
      <c r="B1287" s="434" t="s">
        <v>3143</v>
      </c>
      <c r="C1287" s="434">
        <v>4577</v>
      </c>
      <c r="D1287" s="482">
        <v>21894</v>
      </c>
      <c r="E1287" s="468">
        <f ca="1" t="shared" si="124"/>
        <v>43990</v>
      </c>
      <c r="F1287" s="440">
        <f ca="1" t="shared" si="122"/>
        <v>22096</v>
      </c>
      <c r="G1287" s="487">
        <f ca="1" t="shared" si="126"/>
        <v>60</v>
      </c>
      <c r="H1287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87" s="493">
        <v>2</v>
      </c>
      <c r="J1287" s="482">
        <v>42755</v>
      </c>
      <c r="K1287" s="434" t="s">
        <v>101</v>
      </c>
      <c r="L1287" s="494" t="s">
        <v>60</v>
      </c>
      <c r="M1287" s="434"/>
      <c r="N1287" s="434"/>
      <c r="O1287" s="434"/>
      <c r="P1287" s="499" t="s">
        <v>63</v>
      </c>
      <c r="Q1287" s="499" t="s">
        <v>63</v>
      </c>
      <c r="R1287" s="434">
        <v>49</v>
      </c>
      <c r="S1287" s="434">
        <v>57</v>
      </c>
      <c r="T1287" s="493" t="s">
        <v>64</v>
      </c>
      <c r="U1287" s="434">
        <v>130</v>
      </c>
      <c r="V1287" s="442" t="str">
        <f>CHOOSE(MATCH(U:U,{0,1,140,150,160,800000000}),"VACIO","140 y -","140-150","150-160","&gt;160","")</f>
        <v>140 y -</v>
      </c>
      <c r="W1287" s="434">
        <v>85</v>
      </c>
      <c r="X1287" s="442" t="str">
        <f>CHOOSE(MATCH(W:W,{0,1,90,120,800000000}),"VACIO","90 y -","90-120","&gt;120","")</f>
        <v>90 y -</v>
      </c>
      <c r="Y1287" s="434" t="s">
        <v>63</v>
      </c>
      <c r="Z1287" s="434" t="s">
        <v>65</v>
      </c>
      <c r="AA1287" s="434" t="s">
        <v>65</v>
      </c>
      <c r="AB1287" s="434" t="s">
        <v>65</v>
      </c>
      <c r="AC1287" s="434" t="s">
        <v>72</v>
      </c>
      <c r="AD1287" s="434" t="s">
        <v>67</v>
      </c>
      <c r="AE1287" s="514"/>
      <c r="AF1287" s="514"/>
      <c r="AG1287" s="514"/>
      <c r="AH1287" s="514"/>
      <c r="AI1287" s="514"/>
      <c r="AJ1287" s="434">
        <v>152</v>
      </c>
      <c r="AK1287" s="482">
        <v>42761</v>
      </c>
      <c r="AL1287" s="434"/>
      <c r="AM1287" s="434"/>
      <c r="AN1287" s="442" t="str">
        <f>CHOOSE(MATCH(AM:AM,{0,1,100,800000000}),"VACIO","100 y -","100 y +","")</f>
        <v>VACIO</v>
      </c>
      <c r="AO1287" s="434"/>
      <c r="AP1287" s="434"/>
      <c r="AQ1287" s="434"/>
      <c r="AR1287" s="442" t="str">
        <f>CHOOSE(MATCH(AQ:AQ,{0,1,7,8,9,12,30}),"VACIO","7 y -","7-8","8-9","9-12","12 y +","")</f>
        <v>VACIO</v>
      </c>
      <c r="AS1287" s="434"/>
      <c r="AT1287" s="442" t="str">
        <f>CHOOSE(MATCH(AS:AS,{0,0.1,30,80000000}),"VACIO","30 y -","30 y +")</f>
        <v>VACIO</v>
      </c>
      <c r="AU1287" s="434"/>
      <c r="AV1287" s="434"/>
      <c r="AW1287" s="442" t="str">
        <f>CHOOSE(MATCH(AV:AV,{0,0.1,30,80000000}),"VACIO","30 y -","30 y +")</f>
        <v>VACIO</v>
      </c>
      <c r="AX1287" s="434"/>
      <c r="AY1287" s="442" t="str">
        <f ca="1">CHOOSE(MATCH(AX:AX,{0,1,15,30,45,60,80000000}),"VACIO","15 y -","15-29","30-44","45-59","60 y +","")</f>
        <v>VACIO</v>
      </c>
      <c r="AZ1287" s="434"/>
      <c r="BA1287" s="434"/>
      <c r="BB1287" s="487" t="str">
        <f ca="1" t="shared" si="123"/>
        <v>No Vigente</v>
      </c>
      <c r="BC1287" s="434"/>
      <c r="BD1287" s="482">
        <v>43018</v>
      </c>
      <c r="BE1287" s="482">
        <v>43141</v>
      </c>
      <c r="BF1287" s="519" t="str">
        <f ca="1" t="shared" si="125"/>
        <v>pasivo</v>
      </c>
    </row>
    <row r="1288" spans="1:58">
      <c r="A1288" s="434" t="s">
        <v>3144</v>
      </c>
      <c r="B1288" s="128" t="s">
        <v>3145</v>
      </c>
      <c r="C1288" s="128">
        <v>3340</v>
      </c>
      <c r="D1288" s="483">
        <v>21537</v>
      </c>
      <c r="E1288" s="439">
        <f ca="1" t="shared" si="124"/>
        <v>43990</v>
      </c>
      <c r="F1288" s="440">
        <f ca="1" t="shared" si="122"/>
        <v>22453</v>
      </c>
      <c r="G1288" s="441">
        <f ca="1" t="shared" si="126"/>
        <v>61</v>
      </c>
      <c r="H128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88" s="443">
        <v>2</v>
      </c>
      <c r="J1288" s="483">
        <v>43112</v>
      </c>
      <c r="K1288" s="128" t="s">
        <v>101</v>
      </c>
      <c r="L1288" s="495" t="s">
        <v>60</v>
      </c>
      <c r="M1288" s="128"/>
      <c r="N1288" s="128"/>
      <c r="O1288" s="128"/>
      <c r="P1288" s="500" t="s">
        <v>63</v>
      </c>
      <c r="Q1288" s="500" t="s">
        <v>63</v>
      </c>
      <c r="R1288" s="128">
        <v>50</v>
      </c>
      <c r="S1288" s="128">
        <v>50</v>
      </c>
      <c r="T1288" s="443" t="s">
        <v>76</v>
      </c>
      <c r="U1288" s="128">
        <v>138</v>
      </c>
      <c r="V1288" s="442" t="str">
        <f>CHOOSE(MATCH(U:U,{0,1,140,150,160,800000000}),"VACIO","140 y -","140-150","150-160","&gt;160","")</f>
        <v>140 y -</v>
      </c>
      <c r="W1288" s="128">
        <v>82</v>
      </c>
      <c r="X1288" s="442" t="str">
        <f>CHOOSE(MATCH(W:W,{0,1,90,120,800000000}),"VACIO","90 y -","90-120","&gt;120","")</f>
        <v>90 y -</v>
      </c>
      <c r="Y1288" s="128" t="s">
        <v>63</v>
      </c>
      <c r="Z1288" s="128" t="s">
        <v>63</v>
      </c>
      <c r="AA1288" s="128" t="s">
        <v>63</v>
      </c>
      <c r="AB1288" s="128" t="s">
        <v>63</v>
      </c>
      <c r="AC1288" s="128" t="s">
        <v>72</v>
      </c>
      <c r="AD1288" s="128" t="s">
        <v>73</v>
      </c>
      <c r="AE1288" s="513"/>
      <c r="AF1288" s="513"/>
      <c r="AG1288" s="513"/>
      <c r="AH1288" s="513"/>
      <c r="AI1288" s="513"/>
      <c r="AJ1288" s="128">
        <v>102</v>
      </c>
      <c r="AK1288" s="483">
        <v>43340</v>
      </c>
      <c r="AL1288" s="128">
        <v>128</v>
      </c>
      <c r="AM1288" s="128">
        <v>47</v>
      </c>
      <c r="AN1288" s="442" t="str">
        <f>CHOOSE(MATCH(AM:AM,{0,1,100,800000000}),"VACIO","100 y -","100 y +","")</f>
        <v>100 y -</v>
      </c>
      <c r="AO1288" s="128">
        <v>49</v>
      </c>
      <c r="AP1288" s="128">
        <v>157</v>
      </c>
      <c r="AQ1288" s="128"/>
      <c r="AR1288" s="442" t="str">
        <f>CHOOSE(MATCH(AQ:AQ,{0,1,7,8,9,12,30}),"VACIO","7 y -","7-8","8-9","9-12","12 y +","")</f>
        <v>VACIO</v>
      </c>
      <c r="AS1288" s="128"/>
      <c r="AT1288" s="442" t="str">
        <f>CHOOSE(MATCH(AS:AS,{0,0.1,30,80000000}),"VACIO","30 y -","30 y +")</f>
        <v>VACIO</v>
      </c>
      <c r="AU1288" s="128">
        <v>0.8</v>
      </c>
      <c r="AV1288" s="128"/>
      <c r="AW1288" s="442" t="str">
        <f>CHOOSE(MATCH(AV:AV,{0,0.1,30,80000000}),"VACIO","30 y -","30 y +")</f>
        <v>VACIO</v>
      </c>
      <c r="AX1288" s="128">
        <v>97</v>
      </c>
      <c r="AY1288" s="442" t="str">
        <f ca="1">CHOOSE(MATCH(AX:AX,{0,1,15,30,45,60,80000000}),"VACIO","15 y -","15-29","30-44","45-59","60 y +","")</f>
        <v>60 y +</v>
      </c>
      <c r="AZ1288" s="128" t="s">
        <v>155</v>
      </c>
      <c r="BA1288" s="128"/>
      <c r="BB1288" s="441" t="str">
        <f ca="1" t="shared" si="123"/>
        <v>No Vigente</v>
      </c>
      <c r="BC1288" s="128"/>
      <c r="BD1288" s="483">
        <v>43382</v>
      </c>
      <c r="BE1288" s="483">
        <v>43831</v>
      </c>
      <c r="BF1288" s="519" t="str">
        <f ca="1" t="shared" si="125"/>
        <v>activo</v>
      </c>
    </row>
    <row r="1289" spans="1:58">
      <c r="A1289" s="434" t="s">
        <v>3146</v>
      </c>
      <c r="B1289" s="128" t="s">
        <v>3147</v>
      </c>
      <c r="C1289" s="128">
        <v>1572</v>
      </c>
      <c r="D1289" s="483">
        <v>23288</v>
      </c>
      <c r="E1289" s="439">
        <f ca="1" t="shared" si="124"/>
        <v>43990</v>
      </c>
      <c r="F1289" s="440">
        <f ca="1" t="shared" si="122"/>
        <v>20702</v>
      </c>
      <c r="G1289" s="441">
        <f ca="1" t="shared" si="126"/>
        <v>56</v>
      </c>
      <c r="H1289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289" s="443">
        <v>2</v>
      </c>
      <c r="J1289" s="483">
        <v>35648</v>
      </c>
      <c r="K1289" s="128" t="s">
        <v>59</v>
      </c>
      <c r="L1289" s="495" t="s">
        <v>102</v>
      </c>
      <c r="M1289" s="128" t="s">
        <v>2329</v>
      </c>
      <c r="N1289" s="128" t="s">
        <v>62</v>
      </c>
      <c r="O1289" s="128" t="s">
        <v>62</v>
      </c>
      <c r="P1289" s="500" t="s">
        <v>63</v>
      </c>
      <c r="Q1289" s="500" t="s">
        <v>63</v>
      </c>
      <c r="R1289" s="128">
        <v>72.5</v>
      </c>
      <c r="S1289" s="128">
        <v>78.2</v>
      </c>
      <c r="T1289" s="443" t="s">
        <v>64</v>
      </c>
      <c r="U1289" s="128">
        <v>142</v>
      </c>
      <c r="V1289" s="442" t="str">
        <f>CHOOSE(MATCH(U:U,{0,1,140,150,160,800000000}),"VACIO","140 y -","140-150","150-160","&gt;160","")</f>
        <v>140-150</v>
      </c>
      <c r="W1289" s="128">
        <v>92</v>
      </c>
      <c r="X1289" s="442" t="str">
        <f>CHOOSE(MATCH(W:W,{0,1,90,120,800000000}),"VACIO","90 y -","90-120","&gt;120","")</f>
        <v>90-120</v>
      </c>
      <c r="Y1289" s="128" t="s">
        <v>63</v>
      </c>
      <c r="Z1289" s="128" t="s">
        <v>65</v>
      </c>
      <c r="AA1289" s="128" t="s">
        <v>63</v>
      </c>
      <c r="AB1289" s="128" t="s">
        <v>65</v>
      </c>
      <c r="AC1289" s="128" t="s">
        <v>72</v>
      </c>
      <c r="AD1289" s="128" t="s">
        <v>73</v>
      </c>
      <c r="AE1289" s="505">
        <v>43833</v>
      </c>
      <c r="AF1289" s="506" t="s">
        <v>74</v>
      </c>
      <c r="AG1289" s="506"/>
      <c r="AH1289" s="513"/>
      <c r="AI1289" s="513"/>
      <c r="AJ1289" s="128">
        <v>111</v>
      </c>
      <c r="AK1289" s="483">
        <v>43532</v>
      </c>
      <c r="AL1289" s="128">
        <v>223</v>
      </c>
      <c r="AM1289" s="128">
        <v>150</v>
      </c>
      <c r="AN1289" s="442" t="str">
        <f>CHOOSE(MATCH(AM:AM,{0,1,100,800000000}),"VACIO","100 y -","100 y +","")</f>
        <v>100 y +</v>
      </c>
      <c r="AO1289" s="128">
        <v>61</v>
      </c>
      <c r="AP1289" s="128">
        <v>60</v>
      </c>
      <c r="AQ1289" s="128">
        <v>5.8</v>
      </c>
      <c r="AR1289" s="442" t="str">
        <f>CHOOSE(MATCH(AQ:AQ,{0,1,7,8,9,12,30}),"VACIO","7 y -","7-8","8-9","9-12","12 y +","")</f>
        <v>7 y -</v>
      </c>
      <c r="AS1289" s="128">
        <v>16</v>
      </c>
      <c r="AT1289" s="442" t="str">
        <f>CHOOSE(MATCH(AS:AS,{0,0.1,30,80000000}),"VACIO","30 y -","30 y +")</f>
        <v>30 y -</v>
      </c>
      <c r="AU1289" s="128">
        <v>0.7</v>
      </c>
      <c r="AV1289" s="128"/>
      <c r="AW1289" s="442" t="str">
        <f>CHOOSE(MATCH(AV:AV,{0,0.1,30,80000000}),"VACIO","30 y -","30 y +")</f>
        <v>VACIO</v>
      </c>
      <c r="AX1289" s="128">
        <v>97</v>
      </c>
      <c r="AY1289" s="442" t="str">
        <f ca="1">CHOOSE(MATCH(AX:AX,{0,1,15,30,45,60,80000000}),"VACIO","15 y -","15-29","30-44","45-59","60 y +","")</f>
        <v>60 y +</v>
      </c>
      <c r="AZ1289" s="128" t="s">
        <v>76</v>
      </c>
      <c r="BA1289" s="483">
        <v>42851</v>
      </c>
      <c r="BB1289" s="441" t="str">
        <f ca="1" t="shared" si="123"/>
        <v>No Vigente</v>
      </c>
      <c r="BC1289" s="128" t="s">
        <v>77</v>
      </c>
      <c r="BD1289" s="483">
        <v>43879</v>
      </c>
      <c r="BE1289" s="483">
        <v>44013</v>
      </c>
      <c r="BF1289" s="519" t="str">
        <f ca="1" t="shared" si="125"/>
        <v>activo</v>
      </c>
    </row>
    <row r="1290" spans="1:58">
      <c r="A1290" s="434" t="s">
        <v>3148</v>
      </c>
      <c r="B1290" s="434" t="s">
        <v>3149</v>
      </c>
      <c r="C1290" s="434">
        <v>5644</v>
      </c>
      <c r="D1290" s="482">
        <v>21763</v>
      </c>
      <c r="E1290" s="468">
        <f ca="1" t="shared" si="124"/>
        <v>43990</v>
      </c>
      <c r="F1290" s="440">
        <f ca="1" t="shared" si="122"/>
        <v>22227</v>
      </c>
      <c r="G1290" s="487">
        <f ca="1" t="shared" si="126"/>
        <v>60</v>
      </c>
      <c r="H1290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90" s="493">
        <v>2</v>
      </c>
      <c r="J1290" s="482">
        <v>42910</v>
      </c>
      <c r="K1290" s="434" t="s">
        <v>101</v>
      </c>
      <c r="L1290" s="494" t="s">
        <v>70</v>
      </c>
      <c r="M1290" s="434" t="s">
        <v>2329</v>
      </c>
      <c r="N1290" s="434"/>
      <c r="O1290" s="434"/>
      <c r="P1290" s="499" t="s">
        <v>63</v>
      </c>
      <c r="Q1290" s="499" t="s">
        <v>63</v>
      </c>
      <c r="R1290" s="434">
        <v>77</v>
      </c>
      <c r="S1290" s="434">
        <v>77</v>
      </c>
      <c r="T1290" s="493" t="s">
        <v>85</v>
      </c>
      <c r="U1290" s="434">
        <v>130</v>
      </c>
      <c r="V1290" s="442" t="str">
        <f>CHOOSE(MATCH(U:U,{0,1,140,150,160,800000000}),"VACIO","140 y -","140-150","150-160","&gt;160","")</f>
        <v>140 y -</v>
      </c>
      <c r="W1290" s="434">
        <v>80</v>
      </c>
      <c r="X1290" s="442" t="str">
        <f>CHOOSE(MATCH(W:W,{0,1,90,120,800000000}),"VACIO","90 y -","90-120","&gt;120","")</f>
        <v>90 y -</v>
      </c>
      <c r="Y1290" s="434" t="s">
        <v>63</v>
      </c>
      <c r="Z1290" s="434" t="s">
        <v>63</v>
      </c>
      <c r="AA1290" s="434" t="s">
        <v>63</v>
      </c>
      <c r="AB1290" s="434" t="s">
        <v>63</v>
      </c>
      <c r="AC1290" s="434" t="s">
        <v>66</v>
      </c>
      <c r="AD1290" s="434" t="s">
        <v>73</v>
      </c>
      <c r="AE1290" s="514"/>
      <c r="AF1290" s="514"/>
      <c r="AG1290" s="514"/>
      <c r="AH1290" s="514"/>
      <c r="AI1290" s="514"/>
      <c r="AJ1290" s="434">
        <v>136</v>
      </c>
      <c r="AK1290" s="482">
        <v>42910</v>
      </c>
      <c r="AL1290" s="434">
        <v>210</v>
      </c>
      <c r="AM1290" s="434"/>
      <c r="AN1290" s="442" t="str">
        <f>CHOOSE(MATCH(AM:AM,{0,1,100,800000000}),"VACIO","100 y -","100 y +","")</f>
        <v>VACIO</v>
      </c>
      <c r="AO1290" s="434">
        <v>34</v>
      </c>
      <c r="AP1290" s="434">
        <v>482</v>
      </c>
      <c r="AQ1290" s="434"/>
      <c r="AR1290" s="442" t="str">
        <f>CHOOSE(MATCH(AQ:AQ,{0,1,7,8,9,12,30}),"VACIO","7 y -","7-8","8-9","9-12","12 y +","")</f>
        <v>VACIO</v>
      </c>
      <c r="AS1290" s="434"/>
      <c r="AT1290" s="442" t="str">
        <f>CHOOSE(MATCH(AS:AS,{0,0.1,30,80000000}),"VACIO","30 y -","30 y +")</f>
        <v>VACIO</v>
      </c>
      <c r="AU1290" s="434"/>
      <c r="AV1290" s="434"/>
      <c r="AW1290" s="442" t="str">
        <f>CHOOSE(MATCH(AV:AV,{0,0.1,30,80000000}),"VACIO","30 y -","30 y +")</f>
        <v>VACIO</v>
      </c>
      <c r="AX1290" s="434"/>
      <c r="AY1290" s="442" t="str">
        <f ca="1">CHOOSE(MATCH(AX:AX,{0,1,15,30,45,60,80000000}),"VACIO","15 y -","15-29","30-44","45-59","60 y +","")</f>
        <v>VACIO</v>
      </c>
      <c r="AZ1290" s="434"/>
      <c r="BA1290" s="434"/>
      <c r="BB1290" s="487" t="str">
        <f ca="1" t="shared" si="123"/>
        <v>No Vigente</v>
      </c>
      <c r="BC1290" s="434"/>
      <c r="BD1290" s="482">
        <v>42910</v>
      </c>
      <c r="BE1290" s="482">
        <v>43009</v>
      </c>
      <c r="BF1290" s="519" t="str">
        <f ca="1" t="shared" si="125"/>
        <v>pasivo</v>
      </c>
    </row>
    <row r="1291" spans="1:58">
      <c r="A1291" s="434" t="s">
        <v>3150</v>
      </c>
      <c r="B1291" s="128" t="s">
        <v>3151</v>
      </c>
      <c r="C1291" s="128">
        <v>3030</v>
      </c>
      <c r="D1291" s="483">
        <v>26476</v>
      </c>
      <c r="E1291" s="467">
        <f ca="1" t="shared" si="124"/>
        <v>43990</v>
      </c>
      <c r="F1291" s="440">
        <f ca="1" t="shared" si="122"/>
        <v>17514</v>
      </c>
      <c r="G1291" s="491">
        <f ca="1" t="shared" si="126"/>
        <v>47</v>
      </c>
      <c r="H1291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291" s="498">
        <v>2</v>
      </c>
      <c r="J1291" s="483">
        <v>39832</v>
      </c>
      <c r="K1291" s="128" t="s">
        <v>59</v>
      </c>
      <c r="L1291" s="495" t="s">
        <v>60</v>
      </c>
      <c r="M1291" s="128"/>
      <c r="N1291" s="128"/>
      <c r="O1291" s="128"/>
      <c r="P1291" s="500" t="s">
        <v>63</v>
      </c>
      <c r="Q1291" s="500" t="s">
        <v>63</v>
      </c>
      <c r="R1291" s="128">
        <v>49</v>
      </c>
      <c r="S1291" s="128">
        <v>49.5</v>
      </c>
      <c r="T1291" s="498" t="s">
        <v>76</v>
      </c>
      <c r="U1291" s="128">
        <v>122</v>
      </c>
      <c r="V1291" s="442" t="str">
        <f>CHOOSE(MATCH(U:U,{0,1,140,150,160,800000000}),"VACIO","140 y -","140-150","150-160","&gt;160","")</f>
        <v>140 y -</v>
      </c>
      <c r="W1291" s="128">
        <v>70</v>
      </c>
      <c r="X1291" s="442" t="str">
        <f>CHOOSE(MATCH(W:W,{0,1,90,120,800000000}),"VACIO","90 y -","90-120","&gt;120","")</f>
        <v>90 y -</v>
      </c>
      <c r="Y1291" s="128" t="s">
        <v>63</v>
      </c>
      <c r="Z1291" s="128" t="s">
        <v>65</v>
      </c>
      <c r="AA1291" s="128" t="s">
        <v>65</v>
      </c>
      <c r="AB1291" s="128" t="s">
        <v>63</v>
      </c>
      <c r="AC1291" s="128" t="s">
        <v>72</v>
      </c>
      <c r="AD1291" s="128" t="s">
        <v>74</v>
      </c>
      <c r="AE1291" s="512"/>
      <c r="AF1291" s="512"/>
      <c r="AG1291" s="512"/>
      <c r="AH1291" s="512"/>
      <c r="AI1291" s="512"/>
      <c r="AJ1291" s="128">
        <v>73</v>
      </c>
      <c r="AK1291" s="483">
        <v>43890</v>
      </c>
      <c r="AL1291" s="128">
        <v>154</v>
      </c>
      <c r="AM1291" s="128">
        <v>85</v>
      </c>
      <c r="AN1291" s="442" t="str">
        <f>CHOOSE(MATCH(AM:AM,{0,1,100,800000000}),"VACIO","100 y -","100 y +","")</f>
        <v>100 y -</v>
      </c>
      <c r="AO1291" s="128">
        <v>48</v>
      </c>
      <c r="AP1291" s="128">
        <v>105</v>
      </c>
      <c r="AQ1291" s="128"/>
      <c r="AR1291" s="442" t="str">
        <f>CHOOSE(MATCH(AQ:AQ,{0,1,7,8,9,12,30}),"VACIO","7 y -","7-8","8-9","9-12","12 y +","")</f>
        <v>VACIO</v>
      </c>
      <c r="AS1291" s="128"/>
      <c r="AT1291" s="442" t="str">
        <f>CHOOSE(MATCH(AS:AS,{0,0.1,30,80000000}),"VACIO","30 y -","30 y +")</f>
        <v>VACIO</v>
      </c>
      <c r="AU1291" s="128">
        <v>0.5</v>
      </c>
      <c r="AV1291" s="128">
        <v>0.007</v>
      </c>
      <c r="AW1291" s="442" t="str">
        <f>CHOOSE(MATCH(AV:AV,{0,0.1,30,80000000}),"VACIO","30 y -","30 y +")</f>
        <v>VACIO</v>
      </c>
      <c r="AX1291" s="128">
        <v>115</v>
      </c>
      <c r="AY1291" s="442" t="str">
        <f ca="1">CHOOSE(MATCH(AX:AX,{0;1;15;30;45;60;80000000}),"VACIO","15 y -","15-29","30-44","45-59","60 y +","")</f>
        <v>60 y +</v>
      </c>
      <c r="AZ1291" s="128" t="s">
        <v>76</v>
      </c>
      <c r="BA1291" s="128"/>
      <c r="BB1291" s="441" t="str">
        <f ca="1" t="shared" si="123"/>
        <v>No Vigente</v>
      </c>
      <c r="BC1291" s="128"/>
      <c r="BD1291" s="483">
        <v>43901</v>
      </c>
      <c r="BE1291" s="483">
        <v>44256</v>
      </c>
      <c r="BF1291" s="519" t="str">
        <f ca="1" t="shared" si="125"/>
        <v>activo</v>
      </c>
    </row>
    <row r="1292" spans="1:58">
      <c r="A1292" s="434" t="s">
        <v>3152</v>
      </c>
      <c r="B1292" s="128" t="s">
        <v>3153</v>
      </c>
      <c r="C1292" s="128">
        <v>2331</v>
      </c>
      <c r="D1292" s="483">
        <v>18403</v>
      </c>
      <c r="E1292" s="439">
        <f ca="1" t="shared" si="124"/>
        <v>43990</v>
      </c>
      <c r="F1292" s="440">
        <f ca="1" t="shared" si="122"/>
        <v>25587</v>
      </c>
      <c r="G1292" s="441">
        <f ca="1" t="shared" si="126"/>
        <v>70</v>
      </c>
      <c r="H1292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292" s="443">
        <v>2</v>
      </c>
      <c r="J1292" s="483">
        <v>41561</v>
      </c>
      <c r="K1292" s="128" t="s">
        <v>59</v>
      </c>
      <c r="L1292" s="495" t="s">
        <v>102</v>
      </c>
      <c r="M1292" s="128" t="s">
        <v>1853</v>
      </c>
      <c r="N1292" s="128" t="s">
        <v>62</v>
      </c>
      <c r="O1292" s="128" t="s">
        <v>62</v>
      </c>
      <c r="P1292" s="500" t="s">
        <v>65</v>
      </c>
      <c r="Q1292" s="500" t="s">
        <v>63</v>
      </c>
      <c r="R1292" s="128">
        <v>53</v>
      </c>
      <c r="S1292" s="128">
        <v>68</v>
      </c>
      <c r="T1292" s="443" t="s">
        <v>85</v>
      </c>
      <c r="U1292" s="128">
        <v>138</v>
      </c>
      <c r="V1292" s="442" t="str">
        <f>CHOOSE(MATCH(U:U,{0,1,140,150,160,800000000}),"VACIO","140 y -","140-150","150-160","&gt;160","")</f>
        <v>140 y -</v>
      </c>
      <c r="W1292" s="128">
        <v>80</v>
      </c>
      <c r="X1292" s="442" t="str">
        <f>CHOOSE(MATCH(W:W,{0,1,90,120,800000000}),"VACIO","90 y -","90-120","&gt;120","")</f>
        <v>90 y -</v>
      </c>
      <c r="Y1292" s="128" t="s">
        <v>65</v>
      </c>
      <c r="Z1292" s="128" t="s">
        <v>65</v>
      </c>
      <c r="AA1292" s="128" t="s">
        <v>65</v>
      </c>
      <c r="AB1292" s="128" t="s">
        <v>63</v>
      </c>
      <c r="AC1292" s="128" t="s">
        <v>72</v>
      </c>
      <c r="AD1292" s="128" t="s">
        <v>73</v>
      </c>
      <c r="AE1292" s="505">
        <v>43715</v>
      </c>
      <c r="AF1292" s="506" t="s">
        <v>73</v>
      </c>
      <c r="AG1292" s="506"/>
      <c r="AH1292" s="506" t="s">
        <v>3154</v>
      </c>
      <c r="AI1292" s="505">
        <v>43496</v>
      </c>
      <c r="AJ1292" s="128">
        <v>107</v>
      </c>
      <c r="AK1292" s="483">
        <v>43811</v>
      </c>
      <c r="AL1292" s="128">
        <v>102</v>
      </c>
      <c r="AM1292" s="128">
        <v>36</v>
      </c>
      <c r="AN1292" s="442" t="str">
        <f>CHOOSE(MATCH(AM:AM,{0,1,100,800000000}),"VACIO","100 y -","100 y +","")</f>
        <v>100 y -</v>
      </c>
      <c r="AO1292" s="128">
        <v>28</v>
      </c>
      <c r="AP1292" s="128">
        <v>186</v>
      </c>
      <c r="AQ1292" s="128">
        <v>6.4</v>
      </c>
      <c r="AR1292" s="442" t="str">
        <f>CHOOSE(MATCH(AQ:AQ,{0,1,7,8,9,12,30}),"VACIO","7 y -","7-8","8-9","9-12","12 y +","")</f>
        <v>7 y -</v>
      </c>
      <c r="AS1292" s="128">
        <v>1</v>
      </c>
      <c r="AT1292" s="442" t="str">
        <f>CHOOSE(MATCH(AS:AS,{0,0.1,30,80000000}),"VACIO","30 y -","30 y +")</f>
        <v>30 y -</v>
      </c>
      <c r="AU1292" s="128">
        <v>2.1</v>
      </c>
      <c r="AV1292" s="128">
        <v>21</v>
      </c>
      <c r="AW1292" s="442" t="str">
        <f>CHOOSE(MATCH(AV:AV,{0,0.1,30,80000000}),"VACIO","30 y -","30 y +")</f>
        <v>30 y -</v>
      </c>
      <c r="AX1292" s="128">
        <v>23</v>
      </c>
      <c r="AY1292" s="442" t="str">
        <f ca="1">CHOOSE(MATCH(AX:AX,{0,1,15,30,45,60,80000000}),"VACIO","15 y -","15-29","30-44","45-59","60 y +","")</f>
        <v>15-29</v>
      </c>
      <c r="AZ1292" s="128"/>
      <c r="BA1292" s="483">
        <v>43070</v>
      </c>
      <c r="BB1292" s="441" t="str">
        <f ca="1" t="shared" si="123"/>
        <v>No Vigente</v>
      </c>
      <c r="BC1292" s="128"/>
      <c r="BD1292" s="483">
        <v>43825</v>
      </c>
      <c r="BE1292" s="483">
        <v>43983</v>
      </c>
      <c r="BF1292" s="519" t="str">
        <f ca="1" t="shared" si="125"/>
        <v>activo</v>
      </c>
    </row>
    <row r="1293" spans="1:58">
      <c r="A1293" s="434" t="s">
        <v>3155</v>
      </c>
      <c r="B1293" s="434" t="s">
        <v>3156</v>
      </c>
      <c r="C1293" s="434">
        <v>2186</v>
      </c>
      <c r="D1293" s="482">
        <v>23209</v>
      </c>
      <c r="E1293" s="468">
        <f ca="1" t="shared" si="124"/>
        <v>43990</v>
      </c>
      <c r="F1293" s="440">
        <f ca="1" t="shared" si="122"/>
        <v>20781</v>
      </c>
      <c r="G1293" s="487">
        <f ca="1" t="shared" si="126"/>
        <v>56</v>
      </c>
      <c r="H1293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293" s="493">
        <v>2</v>
      </c>
      <c r="J1293" s="482">
        <v>42173</v>
      </c>
      <c r="K1293" s="434" t="s">
        <v>59</v>
      </c>
      <c r="L1293" s="494" t="s">
        <v>60</v>
      </c>
      <c r="M1293" s="434"/>
      <c r="N1293" s="434"/>
      <c r="O1293" s="434"/>
      <c r="P1293" s="499" t="s">
        <v>63</v>
      </c>
      <c r="Q1293" s="499" t="s">
        <v>63</v>
      </c>
      <c r="R1293" s="434">
        <v>57.5</v>
      </c>
      <c r="S1293" s="434">
        <v>57.5</v>
      </c>
      <c r="T1293" s="493" t="s">
        <v>76</v>
      </c>
      <c r="U1293" s="434">
        <v>128</v>
      </c>
      <c r="V1293" s="442" t="str">
        <f>CHOOSE(MATCH(U:U,{0,1,140,150,160,800000000}),"VACIO","140 y -","140-150","150-160","&gt;160","")</f>
        <v>140 y -</v>
      </c>
      <c r="W1293" s="434">
        <v>84</v>
      </c>
      <c r="X1293" s="442" t="str">
        <f>CHOOSE(MATCH(W:W,{0,1,90,120,800000000}),"VACIO","90 y -","90-120","&gt;120","")</f>
        <v>90 y -</v>
      </c>
      <c r="Y1293" s="434" t="s">
        <v>63</v>
      </c>
      <c r="Z1293" s="434" t="s">
        <v>65</v>
      </c>
      <c r="AA1293" s="434" t="s">
        <v>63</v>
      </c>
      <c r="AB1293" s="434" t="s">
        <v>63</v>
      </c>
      <c r="AC1293" s="434" t="s">
        <v>72</v>
      </c>
      <c r="AD1293" s="434" t="s">
        <v>74</v>
      </c>
      <c r="AE1293" s="514"/>
      <c r="AF1293" s="514"/>
      <c r="AG1293" s="514"/>
      <c r="AH1293" s="514"/>
      <c r="AI1293" s="514"/>
      <c r="AJ1293" s="434">
        <v>93</v>
      </c>
      <c r="AK1293" s="482">
        <v>42101</v>
      </c>
      <c r="AL1293" s="434">
        <v>190</v>
      </c>
      <c r="AM1293" s="434">
        <v>128</v>
      </c>
      <c r="AN1293" s="442" t="str">
        <f>CHOOSE(MATCH(AM:AM,{0,1,100,800000000}),"VACIO","100 y -","100 y +","")</f>
        <v>100 y +</v>
      </c>
      <c r="AO1293" s="434">
        <v>46</v>
      </c>
      <c r="AP1293" s="434">
        <v>77</v>
      </c>
      <c r="AQ1293" s="434"/>
      <c r="AR1293" s="442" t="str">
        <f>CHOOSE(MATCH(AQ:AQ,{0,1,7,8,9,12,30}),"VACIO","7 y -","7-8","8-9","9-12","12 y +","")</f>
        <v>VACIO</v>
      </c>
      <c r="AS1293" s="434">
        <v>2.9</v>
      </c>
      <c r="AT1293" s="442" t="str">
        <f>CHOOSE(MATCH(AS:AS,{0,0.1,30,80000000}),"VACIO","30 y -","30 y +")</f>
        <v>30 y -</v>
      </c>
      <c r="AU1293" s="434">
        <v>0.8</v>
      </c>
      <c r="AV1293" s="434"/>
      <c r="AW1293" s="442" t="str">
        <f>CHOOSE(MATCH(AV:AV,{0,0.1,30,80000000}),"VACIO","30 y -","30 y +")</f>
        <v>VACIO</v>
      </c>
      <c r="AX1293" s="434">
        <v>81.1</v>
      </c>
      <c r="AY1293" s="442" t="str">
        <f ca="1">CHOOSE(MATCH(AX:AX,{0,1,15,30,45,60,80000000}),"VACIO","15 y -","15-29","30-44","45-59","60 y +","")</f>
        <v>60 y +</v>
      </c>
      <c r="AZ1293" s="434" t="s">
        <v>76</v>
      </c>
      <c r="BA1293" s="434"/>
      <c r="BB1293" s="487" t="str">
        <f ca="1" t="shared" si="123"/>
        <v>No Vigente</v>
      </c>
      <c r="BC1293" s="434"/>
      <c r="BD1293" s="482">
        <v>42173</v>
      </c>
      <c r="BE1293" s="482">
        <v>42339</v>
      </c>
      <c r="BF1293" s="519" t="str">
        <f ca="1" t="shared" si="125"/>
        <v>pasivo</v>
      </c>
    </row>
    <row r="1294" spans="1:58">
      <c r="A1294" s="434" t="s">
        <v>3157</v>
      </c>
      <c r="B1294" s="128" t="s">
        <v>3158</v>
      </c>
      <c r="C1294" s="128">
        <v>1467</v>
      </c>
      <c r="D1294" s="483">
        <v>23224</v>
      </c>
      <c r="E1294" s="467">
        <f ca="1" t="shared" si="124"/>
        <v>43990</v>
      </c>
      <c r="F1294" s="440">
        <f ca="1" t="shared" si="122"/>
        <v>20766</v>
      </c>
      <c r="G1294" s="491">
        <f ca="1" t="shared" si="126"/>
        <v>56</v>
      </c>
      <c r="H1294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294" s="498">
        <v>2</v>
      </c>
      <c r="J1294" s="483">
        <v>43179</v>
      </c>
      <c r="K1294" s="128" t="s">
        <v>59</v>
      </c>
      <c r="L1294" s="495" t="s">
        <v>70</v>
      </c>
      <c r="M1294" s="128" t="s">
        <v>1853</v>
      </c>
      <c r="N1294" s="128" t="s">
        <v>62</v>
      </c>
      <c r="O1294" s="128" t="s">
        <v>62</v>
      </c>
      <c r="P1294" s="500" t="s">
        <v>63</v>
      </c>
      <c r="Q1294" s="500" t="s">
        <v>63</v>
      </c>
      <c r="R1294" s="128">
        <v>72</v>
      </c>
      <c r="S1294" s="128">
        <v>71</v>
      </c>
      <c r="T1294" s="498" t="s">
        <v>64</v>
      </c>
      <c r="U1294" s="128">
        <v>124</v>
      </c>
      <c r="V1294" s="442" t="str">
        <f>CHOOSE(MATCH(U:U,{0,1,140,150,160,800000000}),"VACIO","140 y -","140-150","150-160","&gt;160","")</f>
        <v>140 y -</v>
      </c>
      <c r="W1294" s="128">
        <v>60</v>
      </c>
      <c r="X1294" s="442" t="str">
        <f>CHOOSE(MATCH(W:W,{0,1,90,120,800000000}),"VACIO","90 y -","90-120","&gt;120","")</f>
        <v>90 y -</v>
      </c>
      <c r="Y1294" s="128" t="s">
        <v>63</v>
      </c>
      <c r="Z1294" s="128" t="s">
        <v>63</v>
      </c>
      <c r="AA1294" s="128" t="s">
        <v>65</v>
      </c>
      <c r="AB1294" s="128" t="s">
        <v>65</v>
      </c>
      <c r="AC1294" s="128" t="s">
        <v>72</v>
      </c>
      <c r="AD1294" s="128" t="s">
        <v>73</v>
      </c>
      <c r="AE1294" s="510">
        <v>43803</v>
      </c>
      <c r="AF1294" s="511" t="s">
        <v>74</v>
      </c>
      <c r="AG1294" s="512"/>
      <c r="AH1294" s="512"/>
      <c r="AI1294" s="512"/>
      <c r="AJ1294" s="128">
        <v>119</v>
      </c>
      <c r="AK1294" s="483">
        <v>43881</v>
      </c>
      <c r="AL1294" s="128">
        <v>154</v>
      </c>
      <c r="AM1294" s="128">
        <v>59</v>
      </c>
      <c r="AN1294" s="442" t="str">
        <f>CHOOSE(MATCH(AM:AM,{0,1,100,800000000}),"VACIO","100 y -","100 y +","")</f>
        <v>100 y -</v>
      </c>
      <c r="AO1294" s="128">
        <v>44</v>
      </c>
      <c r="AP1294" s="128">
        <v>281</v>
      </c>
      <c r="AQ1294" s="128">
        <v>6.5</v>
      </c>
      <c r="AR1294" s="442" t="str">
        <f>CHOOSE(MATCH(AQ:AQ,{0,1,7,8,9,12,30}),"VACIO","7 y -","7-8","8-9","9-12","12 y +","")</f>
        <v>7 y -</v>
      </c>
      <c r="AS1294" s="128">
        <v>3.6</v>
      </c>
      <c r="AT1294" s="442" t="str">
        <f>CHOOSE(MATCH(AS:AS,{0,0.1,30,80000000}),"VACIO","30 y -","30 y +")</f>
        <v>30 y -</v>
      </c>
      <c r="AU1294" s="128">
        <v>159</v>
      </c>
      <c r="AV1294" s="128"/>
      <c r="AW1294" s="442" t="str">
        <f>CHOOSE(MATCH(AV:AV,{0,0.1,30,80000000}),"VACIO","30 y -","30 y +")</f>
        <v>VACIO</v>
      </c>
      <c r="AX1294" s="128">
        <v>5.7</v>
      </c>
      <c r="AY1294" s="442" t="str">
        <f ca="1">CHOOSE(MATCH(AX:AX,{0,1,15,30,45,60,80000000}),"VACIO","15 y -","15-29","30-44","45-59","60 y +","")</f>
        <v>15 y -</v>
      </c>
      <c r="AZ1294" s="128"/>
      <c r="BA1294" s="128"/>
      <c r="BB1294" s="441" t="str">
        <f ca="1" t="shared" si="123"/>
        <v>No Vigente</v>
      </c>
      <c r="BC1294" s="128"/>
      <c r="BD1294" s="483">
        <v>43907</v>
      </c>
      <c r="BE1294" s="483">
        <v>44013</v>
      </c>
      <c r="BF1294" s="519" t="str">
        <f ca="1" t="shared" si="125"/>
        <v>activo</v>
      </c>
    </row>
    <row r="1295" spans="1:58">
      <c r="A1295" s="434" t="s">
        <v>3159</v>
      </c>
      <c r="B1295" s="128" t="s">
        <v>3160</v>
      </c>
      <c r="C1295" s="128">
        <v>1691</v>
      </c>
      <c r="D1295" s="483">
        <v>27692</v>
      </c>
      <c r="E1295" s="439">
        <f ca="1" t="shared" si="124"/>
        <v>43990</v>
      </c>
      <c r="F1295" s="440">
        <f ca="1" t="shared" si="122"/>
        <v>16298</v>
      </c>
      <c r="G1295" s="441">
        <f ca="1" t="shared" si="126"/>
        <v>44</v>
      </c>
      <c r="H1295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295" s="443">
        <v>2</v>
      </c>
      <c r="J1295" s="483">
        <v>43066</v>
      </c>
      <c r="K1295" s="128" t="s">
        <v>59</v>
      </c>
      <c r="L1295" s="495" t="s">
        <v>70</v>
      </c>
      <c r="M1295" s="128"/>
      <c r="N1295" s="128" t="s">
        <v>89</v>
      </c>
      <c r="O1295" s="128" t="s">
        <v>62</v>
      </c>
      <c r="P1295" s="500" t="s">
        <v>63</v>
      </c>
      <c r="Q1295" s="500" t="s">
        <v>63</v>
      </c>
      <c r="R1295" s="128">
        <v>52.5</v>
      </c>
      <c r="S1295" s="128">
        <v>46.5</v>
      </c>
      <c r="T1295" s="443" t="s">
        <v>76</v>
      </c>
      <c r="U1295" s="128">
        <v>118</v>
      </c>
      <c r="V1295" s="442" t="str">
        <f>CHOOSE(MATCH(U:U,{0,1,140,150,160,800000000}),"VACIO","140 y -","140-150","150-160","&gt;160","")</f>
        <v>140 y -</v>
      </c>
      <c r="W1295" s="128">
        <v>72</v>
      </c>
      <c r="X1295" s="442" t="str">
        <f>CHOOSE(MATCH(W:W,{0,1,90,120,800000000}),"VACIO","90 y -","90-120","&gt;120","")</f>
        <v>90 y -</v>
      </c>
      <c r="Y1295" s="128" t="s">
        <v>63</v>
      </c>
      <c r="Z1295" s="128" t="s">
        <v>63</v>
      </c>
      <c r="AA1295" s="128" t="s">
        <v>65</v>
      </c>
      <c r="AB1295" s="128" t="s">
        <v>63</v>
      </c>
      <c r="AC1295" s="128" t="s">
        <v>66</v>
      </c>
      <c r="AD1295" s="128" t="s">
        <v>73</v>
      </c>
      <c r="AE1295" s="515">
        <v>43873</v>
      </c>
      <c r="AF1295" s="506" t="s">
        <v>74</v>
      </c>
      <c r="AG1295" s="506"/>
      <c r="AH1295" s="513"/>
      <c r="AI1295" s="513"/>
      <c r="AJ1295" s="128">
        <v>89</v>
      </c>
      <c r="AK1295" s="483">
        <v>43866</v>
      </c>
      <c r="AL1295" s="128">
        <v>155</v>
      </c>
      <c r="AM1295" s="128">
        <v>81</v>
      </c>
      <c r="AN1295" s="442" t="str">
        <f>CHOOSE(MATCH(AM:AM,{0,1,100,800000000}),"VACIO","100 y -","100 y +","")</f>
        <v>100 y -</v>
      </c>
      <c r="AO1295" s="128">
        <v>37.5</v>
      </c>
      <c r="AP1295" s="128">
        <v>183</v>
      </c>
      <c r="AQ1295" s="128">
        <v>5.5</v>
      </c>
      <c r="AR1295" s="442" t="str">
        <f>CHOOSE(MATCH(AQ:AQ,{0,1,7,8,9,12,30}),"VACIO","7 y -","7-8","8-9","9-12","12 y +","")</f>
        <v>7 y -</v>
      </c>
      <c r="AS1295" s="128">
        <v>10</v>
      </c>
      <c r="AT1295" s="442" t="str">
        <f>CHOOSE(MATCH(AS:AS,{0,0.1,30,80000000}),"VACIO","30 y -","30 y +")</f>
        <v>30 y -</v>
      </c>
      <c r="AU1295" s="128">
        <v>0.63</v>
      </c>
      <c r="AV1295" s="128">
        <v>0.71</v>
      </c>
      <c r="AW1295" s="442" t="str">
        <f>CHOOSE(MATCH(AV:AV,{0,0.1,30,80000000}),"VACIO","30 y -","30 y +")</f>
        <v>30 y -</v>
      </c>
      <c r="AX1295" s="128">
        <v>109</v>
      </c>
      <c r="AY1295" s="442" t="str">
        <f ca="1">CHOOSE(MATCH(AX:AX,{0,1,15,30,45,60,80000000}),"VACIO","15 y -","15-29","30-44","45-59","60 y +","")</f>
        <v>60 y +</v>
      </c>
      <c r="AZ1295" s="128" t="s">
        <v>76</v>
      </c>
      <c r="BA1295" s="483">
        <v>42795</v>
      </c>
      <c r="BB1295" s="441" t="str">
        <f ca="1" t="shared" si="123"/>
        <v>No Vigente</v>
      </c>
      <c r="BC1295" s="128" t="s">
        <v>77</v>
      </c>
      <c r="BD1295" s="483">
        <v>43873</v>
      </c>
      <c r="BE1295" s="483">
        <v>44044</v>
      </c>
      <c r="BF1295" s="519" t="str">
        <f ca="1" t="shared" si="125"/>
        <v>activo</v>
      </c>
    </row>
    <row r="1296" spans="1:58">
      <c r="A1296" s="434" t="s">
        <v>3161</v>
      </c>
      <c r="B1296" s="128" t="s">
        <v>3162</v>
      </c>
      <c r="C1296" s="128">
        <v>1622</v>
      </c>
      <c r="D1296" s="483">
        <v>20718</v>
      </c>
      <c r="E1296" s="467">
        <f ca="1" t="shared" si="124"/>
        <v>43990</v>
      </c>
      <c r="F1296" s="440">
        <f ca="1" t="shared" si="122"/>
        <v>23272</v>
      </c>
      <c r="G1296" s="491">
        <f ca="1" t="shared" si="126"/>
        <v>63</v>
      </c>
      <c r="H1296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296" s="498">
        <v>2</v>
      </c>
      <c r="J1296" s="483">
        <v>41708</v>
      </c>
      <c r="K1296" s="128" t="s">
        <v>101</v>
      </c>
      <c r="L1296" s="495" t="s">
        <v>60</v>
      </c>
      <c r="M1296" s="128"/>
      <c r="N1296" s="128" t="s">
        <v>62</v>
      </c>
      <c r="O1296" s="128" t="s">
        <v>62</v>
      </c>
      <c r="P1296" s="500" t="s">
        <v>63</v>
      </c>
      <c r="Q1296" s="500" t="s">
        <v>63</v>
      </c>
      <c r="R1296" s="128">
        <v>103.5</v>
      </c>
      <c r="S1296" s="128">
        <v>111</v>
      </c>
      <c r="T1296" s="498" t="s">
        <v>64</v>
      </c>
      <c r="U1296" s="128">
        <v>130</v>
      </c>
      <c r="V1296" s="442" t="str">
        <f>CHOOSE(MATCH(U:U,{0;1;140;150;160;800000000}),"VACIO","140 y -","140-150","150-160","&gt;160","")</f>
        <v>140 y -</v>
      </c>
      <c r="W1296" s="128">
        <v>70</v>
      </c>
      <c r="X1296" s="442" t="str">
        <f>CHOOSE(MATCH(W:W,{0,1,90,120,800000000}),"VACIO","90 y -","90-120","&gt;120","")</f>
        <v>90 y -</v>
      </c>
      <c r="Y1296" s="128" t="s">
        <v>63</v>
      </c>
      <c r="Z1296" s="128" t="s">
        <v>65</v>
      </c>
      <c r="AA1296" s="128" t="s">
        <v>63</v>
      </c>
      <c r="AB1296" s="128" t="s">
        <v>65</v>
      </c>
      <c r="AC1296" s="128" t="s">
        <v>66</v>
      </c>
      <c r="AD1296" s="128" t="s">
        <v>67</v>
      </c>
      <c r="AE1296" s="512"/>
      <c r="AF1296" s="512"/>
      <c r="AG1296" s="512"/>
      <c r="AH1296" s="512"/>
      <c r="AI1296" s="512"/>
      <c r="AJ1296" s="128">
        <v>106</v>
      </c>
      <c r="AK1296" s="483">
        <v>43683</v>
      </c>
      <c r="AL1296" s="128">
        <v>205</v>
      </c>
      <c r="AM1296" s="128">
        <v>137</v>
      </c>
      <c r="AN1296" s="442" t="str">
        <f>CHOOSE(MATCH(AM:AM,{0,1,100,800000000}),"VACIO","100 y -","100 y +","")</f>
        <v>100 y +</v>
      </c>
      <c r="AO1296" s="128">
        <v>50</v>
      </c>
      <c r="AP1296" s="128">
        <v>89</v>
      </c>
      <c r="AQ1296" s="128"/>
      <c r="AR1296" s="442" t="str">
        <f>CHOOSE(MATCH(AQ:AQ,{0,1,7,8,9,12,30}),"VACIO","7 y -","7-8","8-9","9-12","12 y +","")</f>
        <v>VACIO</v>
      </c>
      <c r="AS1296" s="128"/>
      <c r="AT1296" s="442" t="str">
        <f>CHOOSE(MATCH(AS:AS,{0,0.1,30,80000000}),"VACIO","30 y -","30 y +")</f>
        <v>VACIO</v>
      </c>
      <c r="AU1296" s="128">
        <v>0.7</v>
      </c>
      <c r="AV1296" s="128">
        <v>513</v>
      </c>
      <c r="AW1296" s="442" t="str">
        <f>CHOOSE(MATCH(AV:AV,{0,0.1,30,80000000}),"VACIO","30 y -","30 y +")</f>
        <v>30 y +</v>
      </c>
      <c r="AX1296" s="128">
        <v>121</v>
      </c>
      <c r="AY1296" s="442" t="str">
        <f ca="1">CHOOSE(MATCH(AX:AX,{0,1,15,30,45,60,80000000}),"VACIO","15 y -","15-29","30-44","45-59","60 y +","")</f>
        <v>60 y +</v>
      </c>
      <c r="AZ1296" s="128" t="s">
        <v>76</v>
      </c>
      <c r="BA1296" s="128"/>
      <c r="BB1296" s="441" t="str">
        <f ca="1" t="shared" si="123"/>
        <v>No Vigente</v>
      </c>
      <c r="BC1296" s="128"/>
      <c r="BD1296" s="483">
        <v>43696</v>
      </c>
      <c r="BE1296" s="483">
        <v>43862</v>
      </c>
      <c r="BF1296" s="519" t="str">
        <f ca="1" t="shared" si="125"/>
        <v>activo</v>
      </c>
    </row>
    <row r="1297" spans="1:58">
      <c r="A1297" s="434" t="s">
        <v>3163</v>
      </c>
      <c r="B1297" s="128" t="s">
        <v>3164</v>
      </c>
      <c r="C1297" s="128">
        <v>1888</v>
      </c>
      <c r="D1297" s="483">
        <v>19843</v>
      </c>
      <c r="E1297" s="439">
        <f ca="1" t="shared" si="124"/>
        <v>43990</v>
      </c>
      <c r="F1297" s="440">
        <f ca="1" t="shared" si="122"/>
        <v>24147</v>
      </c>
      <c r="G1297" s="441">
        <f ca="1" t="shared" si="126"/>
        <v>66</v>
      </c>
      <c r="H129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297" s="443">
        <v>2</v>
      </c>
      <c r="J1297" s="483">
        <v>41465</v>
      </c>
      <c r="K1297" s="128" t="s">
        <v>101</v>
      </c>
      <c r="L1297" s="495" t="s">
        <v>70</v>
      </c>
      <c r="M1297" s="128" t="s">
        <v>174</v>
      </c>
      <c r="N1297" s="128"/>
      <c r="O1297" s="128"/>
      <c r="P1297" s="500" t="s">
        <v>63</v>
      </c>
      <c r="Q1297" s="500" t="s">
        <v>63</v>
      </c>
      <c r="R1297" s="128">
        <v>110.4</v>
      </c>
      <c r="S1297" s="128">
        <v>94.5</v>
      </c>
      <c r="T1297" s="443" t="s">
        <v>64</v>
      </c>
      <c r="U1297" s="128">
        <v>124</v>
      </c>
      <c r="V1297" s="442" t="str">
        <f>CHOOSE(MATCH(U:U,{0,1,140,150,160,800000000}),"VACIO","140 y -","140-150","150-160","&gt;160","")</f>
        <v>140 y -</v>
      </c>
      <c r="W1297" s="128">
        <v>76</v>
      </c>
      <c r="X1297" s="442" t="str">
        <f>CHOOSE(MATCH(W:W,{0,1,90,120,800000000}),"VACIO","90 y -","90-120","&gt;120","")</f>
        <v>90 y -</v>
      </c>
      <c r="Y1297" s="128" t="s">
        <v>63</v>
      </c>
      <c r="Z1297" s="128" t="s">
        <v>65</v>
      </c>
      <c r="AA1297" s="128" t="s">
        <v>63</v>
      </c>
      <c r="AB1297" s="128" t="s">
        <v>63</v>
      </c>
      <c r="AC1297" s="128" t="s">
        <v>72</v>
      </c>
      <c r="AD1297" s="128" t="s">
        <v>67</v>
      </c>
      <c r="AE1297" s="505">
        <v>43173</v>
      </c>
      <c r="AF1297" s="506" t="s">
        <v>74</v>
      </c>
      <c r="AG1297" s="506"/>
      <c r="AH1297" s="513"/>
      <c r="AI1297" s="513"/>
      <c r="AJ1297" s="128">
        <v>96</v>
      </c>
      <c r="AK1297" s="483">
        <v>43348</v>
      </c>
      <c r="AL1297" s="128">
        <v>186</v>
      </c>
      <c r="AM1297" s="128">
        <v>115</v>
      </c>
      <c r="AN1297" s="442" t="str">
        <f>CHOOSE(MATCH(AM:AM,{0,1,100,800000000}),"VACIO","100 y -","100 y +","")</f>
        <v>100 y +</v>
      </c>
      <c r="AO1297" s="128">
        <v>44</v>
      </c>
      <c r="AP1297" s="128">
        <v>132</v>
      </c>
      <c r="AQ1297" s="128">
        <v>5.5</v>
      </c>
      <c r="AR1297" s="442" t="str">
        <f>CHOOSE(MATCH(AQ:AQ,{0,1,7,8,9,12,30}),"VACIO","7 y -","7-8","8-9","9-12","12 y +","")</f>
        <v>7 y -</v>
      </c>
      <c r="AS1297" s="128">
        <v>101</v>
      </c>
      <c r="AT1297" s="442" t="str">
        <f>CHOOSE(MATCH(AS:AS,{0,0.1,30,80000000}),"VACIO","30 y -","30 y +")</f>
        <v>30 y +</v>
      </c>
      <c r="AU1297" s="128">
        <v>0.9</v>
      </c>
      <c r="AV1297" s="128"/>
      <c r="AW1297" s="442" t="str">
        <f>CHOOSE(MATCH(AV:AV,{0,0.1,30,80000000}),"VACIO","30 y -","30 y +")</f>
        <v>VACIO</v>
      </c>
      <c r="AX1297" s="128">
        <v>89.9</v>
      </c>
      <c r="AY1297" s="442" t="str">
        <f ca="1">CHOOSE(MATCH(AX:AX,{0;1;15;30;45;60;80000000}),"VACIO","15 y -","15-29","30-44","45-59","60 y +","")</f>
        <v>60 y +</v>
      </c>
      <c r="AZ1297" s="128"/>
      <c r="BA1297" s="483">
        <v>42908</v>
      </c>
      <c r="BB1297" s="441" t="str">
        <f ca="1" t="shared" si="123"/>
        <v>No Vigente</v>
      </c>
      <c r="BC1297" s="128" t="s">
        <v>77</v>
      </c>
      <c r="BD1297" s="483">
        <v>43651</v>
      </c>
      <c r="BE1297" s="483">
        <v>43922</v>
      </c>
      <c r="BF1297" s="519" t="str">
        <f ca="1" t="shared" si="125"/>
        <v>activo</v>
      </c>
    </row>
    <row r="1298" spans="1:58">
      <c r="A1298" s="434" t="s">
        <v>3165</v>
      </c>
      <c r="B1298" s="434" t="s">
        <v>3166</v>
      </c>
      <c r="C1298" s="434">
        <v>1189</v>
      </c>
      <c r="D1298" s="482">
        <v>12781</v>
      </c>
      <c r="E1298" s="468">
        <f ca="1" t="shared" si="124"/>
        <v>43990</v>
      </c>
      <c r="F1298" s="440">
        <f ca="1" t="shared" si="122"/>
        <v>31209</v>
      </c>
      <c r="G1298" s="487">
        <f ca="1" t="shared" si="126"/>
        <v>85</v>
      </c>
      <c r="H1298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298" s="493">
        <v>2</v>
      </c>
      <c r="J1298" s="482">
        <v>35377</v>
      </c>
      <c r="K1298" s="434" t="s">
        <v>101</v>
      </c>
      <c r="L1298" s="494" t="s">
        <v>60</v>
      </c>
      <c r="M1298" s="434" t="s">
        <v>2329</v>
      </c>
      <c r="N1298" s="434"/>
      <c r="O1298" s="434"/>
      <c r="P1298" s="499" t="s">
        <v>63</v>
      </c>
      <c r="Q1298" s="499" t="s">
        <v>63</v>
      </c>
      <c r="R1298" s="434">
        <v>87</v>
      </c>
      <c r="S1298" s="434">
        <v>84.5</v>
      </c>
      <c r="T1298" s="493" t="s">
        <v>85</v>
      </c>
      <c r="U1298" s="434">
        <v>110</v>
      </c>
      <c r="V1298" s="442" t="str">
        <f>CHOOSE(MATCH(U:U,{0,1,140,150,160,800000000}),"VACIO","140 y -","140-150","150-160","&gt;160","")</f>
        <v>140 y -</v>
      </c>
      <c r="W1298" s="434">
        <v>70</v>
      </c>
      <c r="X1298" s="442" t="str">
        <f>CHOOSE(MATCH(W:W,{0,1,90,120,800000000}),"VACIO","90 y -","90-120","&gt;120","")</f>
        <v>90 y -</v>
      </c>
      <c r="Y1298" s="434" t="s">
        <v>63</v>
      </c>
      <c r="Z1298" s="434" t="s">
        <v>65</v>
      </c>
      <c r="AA1298" s="434" t="s">
        <v>63</v>
      </c>
      <c r="AB1298" s="434" t="s">
        <v>65</v>
      </c>
      <c r="AC1298" s="434" t="s">
        <v>72</v>
      </c>
      <c r="AD1298" s="434" t="s">
        <v>67</v>
      </c>
      <c r="AE1298" s="514"/>
      <c r="AF1298" s="514"/>
      <c r="AG1298" s="514"/>
      <c r="AH1298" s="514"/>
      <c r="AI1298" s="514">
        <v>2017</v>
      </c>
      <c r="AJ1298" s="434"/>
      <c r="AK1298" s="434">
        <v>2016</v>
      </c>
      <c r="AL1298" s="434"/>
      <c r="AM1298" s="434"/>
      <c r="AN1298" s="442" t="str">
        <f>CHOOSE(MATCH(AM:AM,{0,1,100,800000000}),"VACIO","100 y -","100 y +","")</f>
        <v>VACIO</v>
      </c>
      <c r="AO1298" s="434"/>
      <c r="AP1298" s="434"/>
      <c r="AQ1298" s="434"/>
      <c r="AR1298" s="442" t="str">
        <f>CHOOSE(MATCH(AQ:AQ,{0,1,7,8,9,12,30}),"VACIO","7 y -","7-8","8-9","9-12","12 y +","")</f>
        <v>VACIO</v>
      </c>
      <c r="AS1298" s="434"/>
      <c r="AT1298" s="442" t="str">
        <f>CHOOSE(MATCH(AS:AS,{0,0.1,30,80000000}),"VACIO","30 y -","30 y +")</f>
        <v>VACIO</v>
      </c>
      <c r="AU1298" s="434"/>
      <c r="AV1298" s="434"/>
      <c r="AW1298" s="442" t="str">
        <f>CHOOSE(MATCH(AV:AV,{0,0.1,30,80000000}),"VACIO","30 y -","30 y +")</f>
        <v>VACIO</v>
      </c>
      <c r="AX1298" s="434"/>
      <c r="AY1298" s="442" t="str">
        <f ca="1">CHOOSE(MATCH(AX:AX,{0,1,15,30,45,60,80000000}),"VACIO","15 y -","15-29","30-44","45-59","60 y +","")</f>
        <v>VACIO</v>
      </c>
      <c r="AZ1298" s="434"/>
      <c r="BA1298" s="434"/>
      <c r="BB1298" s="487" t="str">
        <f ca="1" t="shared" si="123"/>
        <v>No Vigente</v>
      </c>
      <c r="BC1298" s="434"/>
      <c r="BD1298" s="482">
        <v>43081</v>
      </c>
      <c r="BE1298" s="482">
        <v>43191</v>
      </c>
      <c r="BF1298" s="519" t="str">
        <f ca="1" t="shared" si="125"/>
        <v>pasivo</v>
      </c>
    </row>
    <row r="1299" spans="1:58">
      <c r="A1299" s="434" t="s">
        <v>3167</v>
      </c>
      <c r="B1299" s="128" t="s">
        <v>3168</v>
      </c>
      <c r="C1299" s="128">
        <v>1571</v>
      </c>
      <c r="D1299" s="483">
        <v>21587</v>
      </c>
      <c r="E1299" s="439">
        <f ca="1" t="shared" si="124"/>
        <v>43990</v>
      </c>
      <c r="F1299" s="440">
        <f ca="1" t="shared" si="122"/>
        <v>22403</v>
      </c>
      <c r="G1299" s="441">
        <f ca="1" t="shared" si="126"/>
        <v>61</v>
      </c>
      <c r="H1299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299" s="443">
        <v>2</v>
      </c>
      <c r="J1299" s="483">
        <v>42282</v>
      </c>
      <c r="K1299" s="128" t="s">
        <v>101</v>
      </c>
      <c r="L1299" s="495" t="s">
        <v>60</v>
      </c>
      <c r="M1299" s="128"/>
      <c r="N1299" s="128"/>
      <c r="O1299" s="128"/>
      <c r="P1299" s="500" t="s">
        <v>63</v>
      </c>
      <c r="Q1299" s="500" t="s">
        <v>63</v>
      </c>
      <c r="R1299" s="128">
        <v>82</v>
      </c>
      <c r="S1299" s="128">
        <v>93.5</v>
      </c>
      <c r="T1299" s="443" t="s">
        <v>64</v>
      </c>
      <c r="U1299" s="128">
        <v>136</v>
      </c>
      <c r="V1299" s="442" t="str">
        <f>CHOOSE(MATCH(U:U,{0,1,140,150,160,800000000}),"VACIO","140 y -","140-150","150-160","&gt;160","")</f>
        <v>140 y -</v>
      </c>
      <c r="W1299" s="128">
        <v>84</v>
      </c>
      <c r="X1299" s="442" t="str">
        <f>CHOOSE(MATCH(W:W,{0,1,90,120,800000000}),"VACIO","90 y -","90-120","&gt;120","")</f>
        <v>90 y -</v>
      </c>
      <c r="Y1299" s="128" t="s">
        <v>63</v>
      </c>
      <c r="Z1299" s="128" t="s">
        <v>65</v>
      </c>
      <c r="AA1299" s="128" t="s">
        <v>63</v>
      </c>
      <c r="AB1299" s="128" t="s">
        <v>65</v>
      </c>
      <c r="AC1299" s="128" t="s">
        <v>72</v>
      </c>
      <c r="AD1299" s="128" t="s">
        <v>67</v>
      </c>
      <c r="AE1299" s="513"/>
      <c r="AF1299" s="513"/>
      <c r="AG1299" s="513"/>
      <c r="AH1299" s="513"/>
      <c r="AI1299" s="513"/>
      <c r="AJ1299" s="128">
        <v>72</v>
      </c>
      <c r="AK1299" s="483">
        <v>43867</v>
      </c>
      <c r="AL1299" s="128">
        <v>179</v>
      </c>
      <c r="AM1299" s="128">
        <v>92</v>
      </c>
      <c r="AN1299" s="442" t="str">
        <f>CHOOSE(MATCH(AM:AM,{0,1,100,800000000}),"VACIO","100 y -","100 y +","")</f>
        <v>100 y -</v>
      </c>
      <c r="AO1299" s="128">
        <v>44</v>
      </c>
      <c r="AP1299" s="128">
        <v>214</v>
      </c>
      <c r="AQ1299" s="128"/>
      <c r="AR1299" s="442" t="str">
        <f>CHOOSE(MATCH(AQ:AQ,{0;1;7;8;9;12;30}),"VACIO","7 y -","7-8","8-9","9-12","12 y +","")</f>
        <v>VACIO</v>
      </c>
      <c r="AS1299" s="128"/>
      <c r="AT1299" s="442" t="str">
        <f>CHOOSE(MATCH(AS:AS,{0;0.1;30;80000000}),"VACIO","30 y -","30 y +")</f>
        <v>VACIO</v>
      </c>
      <c r="AU1299" s="128">
        <v>0.8</v>
      </c>
      <c r="AV1299" s="128">
        <v>400</v>
      </c>
      <c r="AW1299" s="442" t="str">
        <f>CHOOSE(MATCH(AV:AV,{0;0.1;30;80000000}),"VACIO","30 y -","30 y +")</f>
        <v>30 y +</v>
      </c>
      <c r="AX1299" s="128">
        <v>96</v>
      </c>
      <c r="AY1299" s="442" t="str">
        <f ca="1">CHOOSE(MATCH(AX:AX,{0,1,15,30,45,60,80000000}),"VACIO","15 y -","15-29","30-44","45-59","60 y +","")</f>
        <v>60 y +</v>
      </c>
      <c r="AZ1299" s="128"/>
      <c r="BA1299" s="128"/>
      <c r="BB1299" s="441" t="str">
        <f ca="1" t="shared" si="123"/>
        <v>No Vigente</v>
      </c>
      <c r="BC1299" s="128"/>
      <c r="BD1299" s="483">
        <v>43873</v>
      </c>
      <c r="BE1299" s="483">
        <v>44228</v>
      </c>
      <c r="BF1299" s="519" t="str">
        <f ca="1" t="shared" si="125"/>
        <v>activo</v>
      </c>
    </row>
    <row r="1300" spans="1:58">
      <c r="A1300" s="434" t="s">
        <v>3169</v>
      </c>
      <c r="B1300" s="128" t="s">
        <v>3170</v>
      </c>
      <c r="C1300" s="128">
        <v>1017</v>
      </c>
      <c r="D1300" s="483">
        <v>23285</v>
      </c>
      <c r="E1300" s="439">
        <f ca="1" t="shared" si="124"/>
        <v>43990</v>
      </c>
      <c r="F1300" s="440">
        <f ca="1" t="shared" si="122"/>
        <v>20705</v>
      </c>
      <c r="G1300" s="441">
        <f ca="1" t="shared" si="126"/>
        <v>56</v>
      </c>
      <c r="H1300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00" s="443">
        <v>2</v>
      </c>
      <c r="J1300" s="483">
        <v>40484</v>
      </c>
      <c r="K1300" s="128" t="s">
        <v>101</v>
      </c>
      <c r="L1300" s="495" t="s">
        <v>60</v>
      </c>
      <c r="M1300" s="128"/>
      <c r="N1300" s="128" t="s">
        <v>62</v>
      </c>
      <c r="O1300" s="128" t="s">
        <v>62</v>
      </c>
      <c r="P1300" s="500" t="s">
        <v>63</v>
      </c>
      <c r="Q1300" s="500" t="s">
        <v>63</v>
      </c>
      <c r="R1300" s="128">
        <v>67</v>
      </c>
      <c r="S1300" s="128">
        <v>67</v>
      </c>
      <c r="T1300" s="443" t="s">
        <v>76</v>
      </c>
      <c r="U1300" s="128">
        <v>140</v>
      </c>
      <c r="V1300" s="442" t="str">
        <f>CHOOSE(MATCH(U:U,{0,1,140,150,160,800000000}),"VACIO","140 y -","140-150","150-160","&gt;160","")</f>
        <v>140-150</v>
      </c>
      <c r="W1300" s="128">
        <v>84</v>
      </c>
      <c r="X1300" s="442" t="str">
        <f>CHOOSE(MATCH(W:W,{0,1,90,120,800000000}),"VACIO","90 y -","90-120","&gt;120","")</f>
        <v>90 y -</v>
      </c>
      <c r="Y1300" s="128" t="s">
        <v>63</v>
      </c>
      <c r="Z1300" s="128" t="s">
        <v>65</v>
      </c>
      <c r="AA1300" s="128" t="s">
        <v>65</v>
      </c>
      <c r="AB1300" s="128" t="s">
        <v>65</v>
      </c>
      <c r="AC1300" s="128" t="s">
        <v>66</v>
      </c>
      <c r="AD1300" s="128" t="s">
        <v>74</v>
      </c>
      <c r="AE1300" s="513"/>
      <c r="AF1300" s="513"/>
      <c r="AG1300" s="513"/>
      <c r="AH1300" s="513"/>
      <c r="AI1300" s="513"/>
      <c r="AJ1300" s="128">
        <v>100</v>
      </c>
      <c r="AK1300" s="483">
        <v>43501</v>
      </c>
      <c r="AL1300" s="128">
        <v>204</v>
      </c>
      <c r="AM1300" s="128">
        <v>114</v>
      </c>
      <c r="AN1300" s="442" t="str">
        <f>CHOOSE(MATCH(AM:AM,{0,1,100,800000000}),"VACIO","100 y -","100 y +","")</f>
        <v>100 y +</v>
      </c>
      <c r="AO1300" s="128">
        <v>44</v>
      </c>
      <c r="AP1300" s="128">
        <v>69</v>
      </c>
      <c r="AQ1300" s="128"/>
      <c r="AR1300" s="442" t="str">
        <f>CHOOSE(MATCH(AQ:AQ,{0,1,7,8,9,12,30}),"VACIO","7 y -","7-8","8-9","9-12","12 y +","")</f>
        <v>VACIO</v>
      </c>
      <c r="AS1300" s="128">
        <v>5.4</v>
      </c>
      <c r="AT1300" s="442" t="str">
        <f>CHOOSE(MATCH(AS:AS,{0,0.1,30,80000000}),"VACIO","30 y -","30 y +")</f>
        <v>30 y -</v>
      </c>
      <c r="AU1300" s="128">
        <v>1.2</v>
      </c>
      <c r="AV1300" s="128">
        <v>163</v>
      </c>
      <c r="AW1300" s="442" t="str">
        <f>CHOOSE(MATCH(AV:AV,{0,0.1,30,80000000}),"VACIO","30 y -","30 y +")</f>
        <v>30 y +</v>
      </c>
      <c r="AX1300" s="128">
        <v>68</v>
      </c>
      <c r="AY1300" s="442" t="str">
        <f ca="1">CHOOSE(MATCH(AX:AX,{0;1;15;30;45;60;80000000}),"VACIO","15 y -","15-29","30-44","45-59","60 y +","")</f>
        <v>60 y +</v>
      </c>
      <c r="AZ1300" s="128" t="s">
        <v>76</v>
      </c>
      <c r="BA1300" s="128"/>
      <c r="BB1300" s="441" t="str">
        <f ca="1" t="shared" si="123"/>
        <v>No Vigente</v>
      </c>
      <c r="BC1300" s="128"/>
      <c r="BD1300" s="483">
        <v>43518</v>
      </c>
      <c r="BE1300" s="483">
        <v>43862</v>
      </c>
      <c r="BF1300" s="519" t="str">
        <f ca="1" t="shared" si="125"/>
        <v>activo</v>
      </c>
    </row>
    <row r="1301" spans="1:58">
      <c r="A1301" s="434" t="s">
        <v>3171</v>
      </c>
      <c r="B1301" s="128" t="s">
        <v>2095</v>
      </c>
      <c r="C1301" s="128">
        <v>5657</v>
      </c>
      <c r="D1301" s="483">
        <v>19629</v>
      </c>
      <c r="E1301" s="439">
        <f ca="1" t="shared" si="124"/>
        <v>43990</v>
      </c>
      <c r="F1301" s="440">
        <f ca="1" t="shared" si="122"/>
        <v>24361</v>
      </c>
      <c r="G1301" s="491">
        <f ca="1" t="shared" si="126"/>
        <v>66</v>
      </c>
      <c r="H1301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01" s="498">
        <v>2</v>
      </c>
      <c r="J1301" s="483">
        <v>43409</v>
      </c>
      <c r="K1301" s="128" t="s">
        <v>101</v>
      </c>
      <c r="L1301" s="495" t="s">
        <v>102</v>
      </c>
      <c r="M1301" s="128"/>
      <c r="N1301" s="128" t="s">
        <v>62</v>
      </c>
      <c r="O1301" s="128" t="s">
        <v>62</v>
      </c>
      <c r="P1301" s="500" t="s">
        <v>65</v>
      </c>
      <c r="Q1301" s="500" t="s">
        <v>65</v>
      </c>
      <c r="R1301" s="128">
        <v>55</v>
      </c>
      <c r="S1301" s="128">
        <v>60</v>
      </c>
      <c r="T1301" s="498" t="s">
        <v>76</v>
      </c>
      <c r="U1301" s="128">
        <v>120</v>
      </c>
      <c r="V1301" s="442" t="str">
        <f>CHOOSE(MATCH(U:U,{0,1,140,150,160,800000000}),"VACIO","140 y -","140-150","150-160","&gt;160","")</f>
        <v>140 y -</v>
      </c>
      <c r="W1301" s="128">
        <v>70</v>
      </c>
      <c r="X1301" s="442" t="str">
        <f>CHOOSE(MATCH(W:W,{0;1;90;120;800000000}),"VACIO","90 y -","90-120","&gt;120","")</f>
        <v>90 y -</v>
      </c>
      <c r="Y1301" s="128" t="s">
        <v>63</v>
      </c>
      <c r="Z1301" s="128" t="s">
        <v>65</v>
      </c>
      <c r="AA1301" s="128" t="s">
        <v>65</v>
      </c>
      <c r="AB1301" s="128" t="s">
        <v>65</v>
      </c>
      <c r="AC1301" s="128" t="s">
        <v>72</v>
      </c>
      <c r="AD1301" s="128" t="s">
        <v>355</v>
      </c>
      <c r="AE1301" s="510">
        <v>43407</v>
      </c>
      <c r="AF1301" s="511" t="s">
        <v>73</v>
      </c>
      <c r="AG1301" s="511"/>
      <c r="AH1301" s="511" t="s">
        <v>3075</v>
      </c>
      <c r="AI1301" s="510">
        <v>43398</v>
      </c>
      <c r="AJ1301" s="128"/>
      <c r="AK1301" s="128"/>
      <c r="AL1301" s="128"/>
      <c r="AM1301" s="128"/>
      <c r="AN1301" s="442" t="str">
        <f>CHOOSE(MATCH(AM:AM,{0,1,100,800000000}),"VACIO","100 y -","100 y +","")</f>
        <v>VACIO</v>
      </c>
      <c r="AO1301" s="128"/>
      <c r="AP1301" s="128"/>
      <c r="AQ1301" s="128"/>
      <c r="AR1301" s="442" t="str">
        <f>CHOOSE(MATCH(AQ:AQ,{0,1,7,8,9,12,30}),"VACIO","7 y -","7-8","8-9","9-12","12 y +","")</f>
        <v>VACIO</v>
      </c>
      <c r="AS1301" s="128"/>
      <c r="AT1301" s="442" t="str">
        <f>CHOOSE(MATCH(AS:AS,{0,0.1,30,80000000}),"VACIO","30 y -","30 y +")</f>
        <v>VACIO</v>
      </c>
      <c r="AU1301" s="128"/>
      <c r="AV1301" s="128"/>
      <c r="AW1301" s="442" t="str">
        <f>CHOOSE(MATCH(AV:AV,{0,0.1,30,80000000}),"VACIO","30 y -","30 y +")</f>
        <v>VACIO</v>
      </c>
      <c r="AX1301" s="128"/>
      <c r="AY1301" s="442" t="str">
        <f ca="1">CHOOSE(MATCH(AX:AX,{0,1,15,30,45,60,80000000}),"VACIO","15 y -","15-29","30-44","45-59","60 y +","")</f>
        <v>VACIO</v>
      </c>
      <c r="AZ1301" s="128"/>
      <c r="BA1301" s="128"/>
      <c r="BB1301" s="491" t="str">
        <f ca="1" t="shared" si="123"/>
        <v>No Vigente</v>
      </c>
      <c r="BC1301" s="128"/>
      <c r="BD1301" s="483">
        <v>43732</v>
      </c>
      <c r="BE1301" s="483">
        <v>43770</v>
      </c>
      <c r="BF1301" s="519" t="str">
        <f ca="1" t="shared" si="125"/>
        <v>activo</v>
      </c>
    </row>
    <row r="1302" spans="1:58">
      <c r="A1302" s="434" t="s">
        <v>3172</v>
      </c>
      <c r="B1302" s="128" t="s">
        <v>798</v>
      </c>
      <c r="C1302" s="128">
        <v>6787</v>
      </c>
      <c r="D1302" s="483">
        <v>23102</v>
      </c>
      <c r="E1302" s="439">
        <f ca="1" t="shared" si="124"/>
        <v>43990</v>
      </c>
      <c r="F1302" s="440">
        <f ca="1" t="shared" si="122"/>
        <v>20888</v>
      </c>
      <c r="G1302" s="441">
        <f ca="1" t="shared" si="126"/>
        <v>57</v>
      </c>
      <c r="H1302" s="44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302" s="443">
        <v>2</v>
      </c>
      <c r="J1302" s="483">
        <v>43171</v>
      </c>
      <c r="K1302" s="128" t="s">
        <v>101</v>
      </c>
      <c r="L1302" s="495" t="s">
        <v>60</v>
      </c>
      <c r="M1302" s="128"/>
      <c r="N1302" s="128" t="s">
        <v>62</v>
      </c>
      <c r="O1302" s="128" t="s">
        <v>62</v>
      </c>
      <c r="P1302" s="500" t="s">
        <v>63</v>
      </c>
      <c r="Q1302" s="500" t="s">
        <v>63</v>
      </c>
      <c r="R1302" s="128">
        <v>59</v>
      </c>
      <c r="S1302" s="128">
        <v>60</v>
      </c>
      <c r="T1302" s="443" t="s">
        <v>85</v>
      </c>
      <c r="U1302" s="128">
        <v>128</v>
      </c>
      <c r="V1302" s="442" t="str">
        <f>CHOOSE(MATCH(U:U,{0,1,140,150,160,800000000}),"VACIO","140 y -","140-150","150-160","&gt;160","")</f>
        <v>140 y -</v>
      </c>
      <c r="W1302" s="128">
        <v>88</v>
      </c>
      <c r="X1302" s="442" t="str">
        <f>CHOOSE(MATCH(W:W,{0,1,90,120,800000000}),"VACIO","90 y -","90-120","&gt;120","")</f>
        <v>90 y -</v>
      </c>
      <c r="Y1302" s="128" t="s">
        <v>63</v>
      </c>
      <c r="Z1302" s="128" t="s">
        <v>65</v>
      </c>
      <c r="AA1302" s="128" t="s">
        <v>63</v>
      </c>
      <c r="AB1302" s="128" t="s">
        <v>63</v>
      </c>
      <c r="AC1302" s="128" t="s">
        <v>72</v>
      </c>
      <c r="AD1302" s="128" t="s">
        <v>74</v>
      </c>
      <c r="AE1302" s="513"/>
      <c r="AF1302" s="513"/>
      <c r="AG1302" s="513"/>
      <c r="AH1302" s="513"/>
      <c r="AI1302" s="513"/>
      <c r="AJ1302" s="128">
        <v>95</v>
      </c>
      <c r="AK1302" s="483">
        <v>43739</v>
      </c>
      <c r="AL1302" s="128">
        <v>183</v>
      </c>
      <c r="AM1302" s="128">
        <v>105</v>
      </c>
      <c r="AN1302" s="442" t="str">
        <f>CHOOSE(MATCH(AM:AM,{0,1,100,800000000}),"VACIO","100 y -","100 y +","")</f>
        <v>100 y +</v>
      </c>
      <c r="AO1302" s="128">
        <v>49</v>
      </c>
      <c r="AP1302" s="128">
        <v>145</v>
      </c>
      <c r="AQ1302" s="128"/>
      <c r="AR1302" s="442" t="str">
        <f>CHOOSE(MATCH(AQ:AQ,{0,1,7,8,9,12,30}),"VACIO","7 y -","7-8","8-9","9-12","12 y +","")</f>
        <v>VACIO</v>
      </c>
      <c r="AS1302" s="128">
        <v>16</v>
      </c>
      <c r="AT1302" s="442" t="str">
        <f>CHOOSE(MATCH(AS:AS,{0;0.1;30;80000000}),"VACIO","30 y -","30 y +")</f>
        <v>30 y -</v>
      </c>
      <c r="AU1302" s="128">
        <v>1.2</v>
      </c>
      <c r="AV1302" s="128">
        <v>8.24</v>
      </c>
      <c r="AW1302" s="442" t="str">
        <f>CHOOSE(MATCH(AV:AV,{0,0.1,30,80000000}),"VACIO","30 y -","30 y +")</f>
        <v>30 y -</v>
      </c>
      <c r="AX1302" s="128">
        <v>67</v>
      </c>
      <c r="AY1302" s="442" t="str">
        <f ca="1">CHOOSE(MATCH(AX:AX,{0,1,15,30,45,60,80000000}),"VACIO","15 y -","15-29","30-44","45-59","60 y +","")</f>
        <v>60 y +</v>
      </c>
      <c r="AZ1302" s="128" t="s">
        <v>76</v>
      </c>
      <c r="BA1302" s="128"/>
      <c r="BB1302" s="441" t="str">
        <f ca="1" t="shared" si="123"/>
        <v>No Vigente</v>
      </c>
      <c r="BC1302" s="128"/>
      <c r="BD1302" s="483">
        <v>43739</v>
      </c>
      <c r="BE1302" s="483">
        <v>43922</v>
      </c>
      <c r="BF1302" s="519" t="str">
        <f ca="1" t="shared" si="125"/>
        <v>activo</v>
      </c>
    </row>
    <row r="1303" spans="1:58">
      <c r="A1303" s="434" t="s">
        <v>3173</v>
      </c>
      <c r="B1303" s="128" t="s">
        <v>3174</v>
      </c>
      <c r="C1303" s="128">
        <v>2113</v>
      </c>
      <c r="D1303" s="483">
        <v>17837</v>
      </c>
      <c r="E1303" s="439">
        <f ca="1" t="shared" si="124"/>
        <v>43990</v>
      </c>
      <c r="F1303" s="440">
        <f ca="1" t="shared" si="122"/>
        <v>26153</v>
      </c>
      <c r="G1303" s="441">
        <f ca="1" t="shared" si="126"/>
        <v>71</v>
      </c>
      <c r="H130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03" s="443">
        <v>2</v>
      </c>
      <c r="J1303" s="483">
        <v>41715</v>
      </c>
      <c r="K1303" s="128" t="s">
        <v>101</v>
      </c>
      <c r="L1303" s="495" t="s">
        <v>60</v>
      </c>
      <c r="M1303" s="128" t="s">
        <v>3103</v>
      </c>
      <c r="N1303" s="128" t="s">
        <v>62</v>
      </c>
      <c r="O1303" s="128" t="s">
        <v>89</v>
      </c>
      <c r="P1303" s="500" t="s">
        <v>63</v>
      </c>
      <c r="Q1303" s="500" t="s">
        <v>63</v>
      </c>
      <c r="R1303" s="128">
        <v>66.5</v>
      </c>
      <c r="S1303" s="128">
        <v>66.4</v>
      </c>
      <c r="T1303" s="443" t="s">
        <v>76</v>
      </c>
      <c r="U1303" s="128">
        <v>140</v>
      </c>
      <c r="V1303" s="442" t="str">
        <f>CHOOSE(MATCH(U:U,{0,1,140,150,160,800000000}),"VACIO","140 y -","140-150","150-160","&gt;160","")</f>
        <v>140-150</v>
      </c>
      <c r="W1303" s="128">
        <v>80</v>
      </c>
      <c r="X1303" s="442" t="str">
        <f>CHOOSE(MATCH(W:W,{0,1,90,120,800000000}),"VACIO","90 y -","90-120","&gt;120","")</f>
        <v>90 y -</v>
      </c>
      <c r="Y1303" s="128" t="s">
        <v>63</v>
      </c>
      <c r="Z1303" s="128" t="s">
        <v>65</v>
      </c>
      <c r="AA1303" s="128" t="s">
        <v>63</v>
      </c>
      <c r="AB1303" s="128" t="s">
        <v>63</v>
      </c>
      <c r="AC1303" s="128" t="s">
        <v>72</v>
      </c>
      <c r="AD1303" s="128" t="s">
        <v>67</v>
      </c>
      <c r="AE1303" s="513"/>
      <c r="AF1303" s="513"/>
      <c r="AG1303" s="513"/>
      <c r="AH1303" s="506" t="s">
        <v>2266</v>
      </c>
      <c r="AI1303" s="505">
        <v>43627</v>
      </c>
      <c r="AJ1303" s="128">
        <v>113</v>
      </c>
      <c r="AK1303" s="483">
        <v>43671</v>
      </c>
      <c r="AL1303" s="128">
        <v>187</v>
      </c>
      <c r="AM1303" s="128">
        <v>103</v>
      </c>
      <c r="AN1303" s="442" t="str">
        <f>CHOOSE(MATCH(AM:AM,{0,1,100,800000000}),"VACIO","100 y -","100 y +","")</f>
        <v>100 y +</v>
      </c>
      <c r="AO1303" s="128">
        <v>43</v>
      </c>
      <c r="AP1303" s="128">
        <v>203</v>
      </c>
      <c r="AQ1303" s="128"/>
      <c r="AR1303" s="442" t="str">
        <f>CHOOSE(MATCH(AQ:AQ,{0;1;7;8;9;12;30}),"VACIO","7 y -","7-8","8-9","9-12","12 y +","")</f>
        <v>VACIO</v>
      </c>
      <c r="AS1303" s="128">
        <v>34</v>
      </c>
      <c r="AT1303" s="442" t="str">
        <f>CHOOSE(MATCH(AS:AS,{0,0.1,30,80000000}),"VACIO","30 y -","30 y +")</f>
        <v>30 y +</v>
      </c>
      <c r="AU1303" s="128">
        <v>95</v>
      </c>
      <c r="AV1303" s="128"/>
      <c r="AW1303" s="442" t="str">
        <f>CHOOSE(MATCH(AV:AV,{0,0.1,30,80000000}),"VACIO","30 y -","30 y +")</f>
        <v>VACIO</v>
      </c>
      <c r="AX1303" s="128">
        <v>19</v>
      </c>
      <c r="AY1303" s="442" t="str">
        <f ca="1">CHOOSE(MATCH(AX:AX,{0,1,15,30,45,60,80000000}),"VACIO","15 y -","15-29","30-44","45-59","60 y +","")</f>
        <v>15-29</v>
      </c>
      <c r="AZ1303" s="128"/>
      <c r="BA1303" s="128"/>
      <c r="BB1303" s="441" t="str">
        <f ca="1" t="shared" si="123"/>
        <v>No Vigente</v>
      </c>
      <c r="BC1303" s="128"/>
      <c r="BD1303" s="483">
        <v>43816</v>
      </c>
      <c r="BE1303" s="483">
        <v>43922</v>
      </c>
      <c r="BF1303" s="519" t="str">
        <f ca="1" t="shared" si="125"/>
        <v>activo</v>
      </c>
    </row>
    <row r="1304" spans="1:58">
      <c r="A1304" s="434" t="s">
        <v>3175</v>
      </c>
      <c r="B1304" s="128" t="s">
        <v>3176</v>
      </c>
      <c r="C1304" s="128">
        <v>886</v>
      </c>
      <c r="D1304" s="483">
        <v>16481</v>
      </c>
      <c r="E1304" s="439">
        <f ca="1" t="shared" si="124"/>
        <v>43990</v>
      </c>
      <c r="F1304" s="440">
        <f ca="1" t="shared" si="122"/>
        <v>27509</v>
      </c>
      <c r="G1304" s="441">
        <f ca="1" t="shared" si="126"/>
        <v>75</v>
      </c>
      <c r="H130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04" s="443">
        <v>2</v>
      </c>
      <c r="J1304" s="483">
        <v>40843</v>
      </c>
      <c r="K1304" s="128" t="s">
        <v>101</v>
      </c>
      <c r="L1304" s="495" t="s">
        <v>60</v>
      </c>
      <c r="M1304" s="128"/>
      <c r="N1304" s="128" t="s">
        <v>62</v>
      </c>
      <c r="O1304" s="128" t="s">
        <v>62</v>
      </c>
      <c r="P1304" s="500" t="s">
        <v>63</v>
      </c>
      <c r="Q1304" s="500" t="s">
        <v>63</v>
      </c>
      <c r="R1304" s="128">
        <v>76</v>
      </c>
      <c r="S1304" s="128">
        <v>76.3</v>
      </c>
      <c r="T1304" s="443" t="s">
        <v>64</v>
      </c>
      <c r="U1304" s="128">
        <v>140</v>
      </c>
      <c r="V1304" s="442" t="str">
        <f>CHOOSE(MATCH(U:U,{0,1,140,150,160,800000000}),"VACIO","140 y -","140-150","150-160","&gt;160","")</f>
        <v>140-150</v>
      </c>
      <c r="W1304" s="128">
        <v>70</v>
      </c>
      <c r="X1304" s="442" t="str">
        <f>CHOOSE(MATCH(W:W,{0,1,90,120,800000000}),"VACIO","90 y -","90-120","&gt;120","")</f>
        <v>90 y -</v>
      </c>
      <c r="Y1304" s="128" t="s">
        <v>63</v>
      </c>
      <c r="Z1304" s="128" t="s">
        <v>65</v>
      </c>
      <c r="AA1304" s="128" t="s">
        <v>65</v>
      </c>
      <c r="AB1304" s="128" t="s">
        <v>65</v>
      </c>
      <c r="AC1304" s="128" t="s">
        <v>72</v>
      </c>
      <c r="AD1304" s="128" t="s">
        <v>73</v>
      </c>
      <c r="AE1304" s="513"/>
      <c r="AF1304" s="513"/>
      <c r="AG1304" s="513"/>
      <c r="AH1304" s="506" t="s">
        <v>2269</v>
      </c>
      <c r="AI1304" s="505">
        <v>43564</v>
      </c>
      <c r="AJ1304" s="128">
        <v>104</v>
      </c>
      <c r="AK1304" s="483">
        <v>43735</v>
      </c>
      <c r="AL1304" s="128">
        <v>214</v>
      </c>
      <c r="AM1304" s="128">
        <v>145</v>
      </c>
      <c r="AN1304" s="442" t="str">
        <f>CHOOSE(MATCH(AM:AM,{0,1,100,800000000}),"VACIO","100 y -","100 y +","")</f>
        <v>100 y +</v>
      </c>
      <c r="AO1304" s="128">
        <v>47</v>
      </c>
      <c r="AP1304" s="128">
        <v>112</v>
      </c>
      <c r="AQ1304" s="128"/>
      <c r="AR1304" s="442" t="str">
        <f>CHOOSE(MATCH(AQ:AQ,{0,1,7,8,9,12,30}),"VACIO","7 y -","7-8","8-9","9-12","12 y +","")</f>
        <v>VACIO</v>
      </c>
      <c r="AS1304" s="128">
        <v>9</v>
      </c>
      <c r="AT1304" s="442" t="str">
        <f>CHOOSE(MATCH(AS:AS,{0,0.1,30,80000000}),"VACIO","30 y -","30 y +")</f>
        <v>30 y -</v>
      </c>
      <c r="AU1304" s="128">
        <v>1</v>
      </c>
      <c r="AV1304" s="128">
        <v>8.32</v>
      </c>
      <c r="AW1304" s="442" t="str">
        <f>CHOOSE(MATCH(AV:AV,{0,0.1,30,80000000}),"VACIO","30 y -","30 y +")</f>
        <v>30 y -</v>
      </c>
      <c r="AX1304" s="128">
        <v>73</v>
      </c>
      <c r="AY1304" s="442" t="str">
        <f ca="1">CHOOSE(MATCH(AX:AX,{0,1,15,30,45,60,80000000}),"VACIO","15 y -","15-29","30-44","45-59","60 y +","")</f>
        <v>60 y +</v>
      </c>
      <c r="AZ1304" s="128" t="s">
        <v>76</v>
      </c>
      <c r="BA1304" s="128"/>
      <c r="BB1304" s="441" t="str">
        <f ca="1" t="shared" si="123"/>
        <v>No Vigente</v>
      </c>
      <c r="BC1304" s="128"/>
      <c r="BD1304" s="483">
        <v>43735</v>
      </c>
      <c r="BE1304" s="483">
        <v>43922</v>
      </c>
      <c r="BF1304" s="519" t="str">
        <f ca="1" t="shared" si="125"/>
        <v>activo</v>
      </c>
    </row>
    <row r="1305" spans="1:58">
      <c r="A1305" s="434" t="s">
        <v>3177</v>
      </c>
      <c r="B1305" s="128" t="s">
        <v>3178</v>
      </c>
      <c r="C1305" s="128">
        <v>1027</v>
      </c>
      <c r="D1305" s="483">
        <v>22159</v>
      </c>
      <c r="E1305" s="467">
        <f ca="1" t="shared" si="124"/>
        <v>43990</v>
      </c>
      <c r="F1305" s="440">
        <f ca="1" t="shared" si="122"/>
        <v>21831</v>
      </c>
      <c r="G1305" s="491">
        <f ca="1" t="shared" si="126"/>
        <v>59</v>
      </c>
      <c r="H1305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05" s="498">
        <v>2</v>
      </c>
      <c r="J1305" s="483">
        <v>43717</v>
      </c>
      <c r="K1305" s="128" t="s">
        <v>101</v>
      </c>
      <c r="L1305" s="495" t="s">
        <v>70</v>
      </c>
      <c r="M1305" s="128"/>
      <c r="N1305" s="128" t="s">
        <v>62</v>
      </c>
      <c r="O1305" s="128" t="s">
        <v>62</v>
      </c>
      <c r="P1305" s="500" t="s">
        <v>63</v>
      </c>
      <c r="Q1305" s="500" t="s">
        <v>63</v>
      </c>
      <c r="R1305" s="128">
        <v>93.5</v>
      </c>
      <c r="S1305" s="128">
        <v>92</v>
      </c>
      <c r="T1305" s="498" t="s">
        <v>85</v>
      </c>
      <c r="U1305" s="128">
        <v>128</v>
      </c>
      <c r="V1305" s="492" t="str">
        <f>CHOOSE(MATCH(U:U,{0,1,140,150,160,800000000}),"VACIO","140 y -","140-150","150-160","&gt;160","")</f>
        <v>140 y -</v>
      </c>
      <c r="W1305" s="128">
        <v>80</v>
      </c>
      <c r="X1305" s="492" t="str">
        <f>CHOOSE(MATCH(W:W,{0,1,90,120,800000000}),"VACIO","90 y -","90-120","&gt;120","")</f>
        <v>90 y -</v>
      </c>
      <c r="Y1305" s="128" t="s">
        <v>63</v>
      </c>
      <c r="Z1305" s="128" t="s">
        <v>63</v>
      </c>
      <c r="AA1305" s="128" t="s">
        <v>63</v>
      </c>
      <c r="AB1305" s="128" t="s">
        <v>63</v>
      </c>
      <c r="AC1305" s="128" t="s">
        <v>72</v>
      </c>
      <c r="AD1305" s="128" t="s">
        <v>73</v>
      </c>
      <c r="AE1305" s="510">
        <v>43717</v>
      </c>
      <c r="AF1305" s="512" t="s">
        <v>74</v>
      </c>
      <c r="AG1305" s="512"/>
      <c r="AH1305" s="512"/>
      <c r="AI1305" s="512"/>
      <c r="AJ1305" s="128">
        <v>99</v>
      </c>
      <c r="AK1305" s="483">
        <v>43818</v>
      </c>
      <c r="AL1305" s="128">
        <v>200</v>
      </c>
      <c r="AM1305" s="128">
        <v>120</v>
      </c>
      <c r="AN1305" s="442" t="str">
        <f>CHOOSE(MATCH(AM:AM,{0,1,100,800000000}),"VACIO","100 y -","100 y +","")</f>
        <v>100 y +</v>
      </c>
      <c r="AO1305" s="128">
        <v>55</v>
      </c>
      <c r="AP1305" s="128"/>
      <c r="AQ1305" s="128"/>
      <c r="AR1305" s="442" t="str">
        <f>CHOOSE(MATCH(AQ:AQ,{0,1,7,8,9,12,30}),"VACIO","7 y -","7-8","8-9","9-12","12 y +","")</f>
        <v>VACIO</v>
      </c>
      <c r="AS1305" s="128"/>
      <c r="AT1305" s="442" t="str">
        <f>CHOOSE(MATCH(AS:AS,{0,0.1,30,80000000}),"VACIO","30 y -","30 y +")</f>
        <v>VACIO</v>
      </c>
      <c r="AU1305" s="128">
        <v>0.9</v>
      </c>
      <c r="AV1305" s="128"/>
      <c r="AW1305" s="442" t="str">
        <f>CHOOSE(MATCH(AV:AV,{0,0.1,30,80000000}),"VACIO","30 y -","30 y +")</f>
        <v>VACIO</v>
      </c>
      <c r="AX1305" s="128">
        <v>93</v>
      </c>
      <c r="AY1305" s="442" t="str">
        <f ca="1">CHOOSE(MATCH(AX:AX,{0,1,15,30,45,60,80000000}),"VACIO","15 y -","15-29","30-44","45-59","60 y +","")</f>
        <v>60 y +</v>
      </c>
      <c r="AZ1305" s="128"/>
      <c r="BA1305" s="128"/>
      <c r="BB1305" s="491" t="str">
        <f ca="1" t="shared" si="123"/>
        <v>No Vigente</v>
      </c>
      <c r="BC1305" s="128"/>
      <c r="BD1305" s="483">
        <v>43874</v>
      </c>
      <c r="BE1305" s="483">
        <v>44105</v>
      </c>
      <c r="BF1305" s="519" t="str">
        <f ca="1" t="shared" si="125"/>
        <v>activo</v>
      </c>
    </row>
    <row r="1306" spans="1:58">
      <c r="A1306" s="434" t="s">
        <v>3179</v>
      </c>
      <c r="B1306" s="128" t="s">
        <v>3180</v>
      </c>
      <c r="C1306" s="128">
        <v>2166</v>
      </c>
      <c r="D1306" s="483">
        <v>15393</v>
      </c>
      <c r="E1306" s="439">
        <f ca="1" t="shared" si="124"/>
        <v>43990</v>
      </c>
      <c r="F1306" s="440">
        <f ca="1" t="shared" si="122"/>
        <v>28597</v>
      </c>
      <c r="G1306" s="441">
        <f ca="1" t="shared" si="126"/>
        <v>78</v>
      </c>
      <c r="H130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06" s="443">
        <v>2</v>
      </c>
      <c r="J1306" s="483">
        <v>36741</v>
      </c>
      <c r="K1306" s="128" t="s">
        <v>101</v>
      </c>
      <c r="L1306" s="495" t="s">
        <v>102</v>
      </c>
      <c r="M1306" s="128"/>
      <c r="N1306" s="128" t="s">
        <v>62</v>
      </c>
      <c r="O1306" s="128" t="s">
        <v>62</v>
      </c>
      <c r="P1306" s="500" t="s">
        <v>63</v>
      </c>
      <c r="Q1306" s="500" t="s">
        <v>63</v>
      </c>
      <c r="R1306" s="128">
        <v>79</v>
      </c>
      <c r="S1306" s="128">
        <v>86</v>
      </c>
      <c r="T1306" s="443" t="s">
        <v>85</v>
      </c>
      <c r="U1306" s="128">
        <v>138</v>
      </c>
      <c r="V1306" s="442" t="str">
        <f>CHOOSE(MATCH(U:U,{0,1,140,150,160,800000000}),"VACIO","140 y -","140-150","150-160","&gt;160","")</f>
        <v>140 y -</v>
      </c>
      <c r="W1306" s="128">
        <v>86</v>
      </c>
      <c r="X1306" s="442" t="str">
        <f>CHOOSE(MATCH(W:W,{0,1,90,120,800000000}),"VACIO","90 y -","90-120","&gt;120","")</f>
        <v>90 y -</v>
      </c>
      <c r="Y1306" s="128" t="s">
        <v>65</v>
      </c>
      <c r="Z1306" s="128" t="s">
        <v>65</v>
      </c>
      <c r="AA1306" s="128" t="s">
        <v>63</v>
      </c>
      <c r="AB1306" s="128" t="s">
        <v>65</v>
      </c>
      <c r="AC1306" s="128" t="s">
        <v>72</v>
      </c>
      <c r="AD1306" s="128" t="s">
        <v>73</v>
      </c>
      <c r="AE1306" s="505">
        <v>43832</v>
      </c>
      <c r="AF1306" s="506" t="s">
        <v>333</v>
      </c>
      <c r="AG1306" s="506"/>
      <c r="AH1306" s="506" t="s">
        <v>3181</v>
      </c>
      <c r="AI1306" s="505">
        <v>43741</v>
      </c>
      <c r="AJ1306" s="128">
        <v>183</v>
      </c>
      <c r="AK1306" s="483">
        <v>43392</v>
      </c>
      <c r="AL1306" s="128">
        <v>139</v>
      </c>
      <c r="AM1306" s="128">
        <v>69</v>
      </c>
      <c r="AN1306" s="442" t="str">
        <f>CHOOSE(MATCH(AM:AM,{0;1;100;800000000}),"VACIO","100 y -","100 y +","")</f>
        <v>100 y -</v>
      </c>
      <c r="AO1306" s="128">
        <v>33</v>
      </c>
      <c r="AP1306" s="128">
        <v>186</v>
      </c>
      <c r="AQ1306" s="128">
        <v>10.8</v>
      </c>
      <c r="AR1306" s="442" t="str">
        <f>CHOOSE(MATCH(AQ:AQ,{0,1,7,8,9,12,30}),"VACIO","7 y -","7-8","8-9","9-12","12 y +","")</f>
        <v>9-12</v>
      </c>
      <c r="AS1306" s="128">
        <v>25</v>
      </c>
      <c r="AT1306" s="442" t="str">
        <f>CHOOSE(MATCH(AS:AS,{0,0.1,30,80000000}),"VACIO","30 y -","30 y +")</f>
        <v>30 y -</v>
      </c>
      <c r="AU1306" s="128"/>
      <c r="AV1306" s="128">
        <v>13</v>
      </c>
      <c r="AW1306" s="442" t="str">
        <f>CHOOSE(MATCH(AV:AV,{0,0.1,30,80000000}),"VACIO","30 y -","30 y +")</f>
        <v>30 y -</v>
      </c>
      <c r="AX1306" s="128"/>
      <c r="AY1306" s="442" t="str">
        <f ca="1">CHOOSE(MATCH(AX:AX,{0,1,15,30,45,60,80000000}),"VACIO","15 y -","15-29","30-44","45-59","60 y +","")</f>
        <v>VACIO</v>
      </c>
      <c r="AZ1306" s="128"/>
      <c r="BA1306" s="483">
        <v>43031</v>
      </c>
      <c r="BB1306" s="441" t="str">
        <f ca="1" t="shared" si="123"/>
        <v>No Vigente</v>
      </c>
      <c r="BC1306" s="128" t="s">
        <v>77</v>
      </c>
      <c r="BD1306" s="483">
        <v>43832</v>
      </c>
      <c r="BE1306" s="483">
        <v>44013</v>
      </c>
      <c r="BF1306" s="519" t="str">
        <f ca="1" t="shared" si="125"/>
        <v>activo</v>
      </c>
    </row>
    <row r="1307" spans="1:58">
      <c r="A1307" s="434" t="s">
        <v>3182</v>
      </c>
      <c r="B1307" s="128" t="s">
        <v>3183</v>
      </c>
      <c r="C1307" s="128">
        <v>1111</v>
      </c>
      <c r="D1307" s="483">
        <v>17139</v>
      </c>
      <c r="E1307" s="439">
        <f ca="1" t="shared" si="124"/>
        <v>43990</v>
      </c>
      <c r="F1307" s="440">
        <f ca="1" t="shared" si="122"/>
        <v>26851</v>
      </c>
      <c r="G1307" s="441">
        <f ca="1" t="shared" si="126"/>
        <v>73</v>
      </c>
      <c r="H130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07" s="443">
        <v>2</v>
      </c>
      <c r="J1307" s="483">
        <v>35678</v>
      </c>
      <c r="K1307" s="128" t="s">
        <v>101</v>
      </c>
      <c r="L1307" s="495" t="s">
        <v>60</v>
      </c>
      <c r="M1307" s="128" t="s">
        <v>1479</v>
      </c>
      <c r="N1307" s="128"/>
      <c r="O1307" s="128"/>
      <c r="P1307" s="500" t="s">
        <v>63</v>
      </c>
      <c r="Q1307" s="500" t="s">
        <v>63</v>
      </c>
      <c r="R1307" s="128">
        <v>68.6</v>
      </c>
      <c r="S1307" s="128">
        <v>71</v>
      </c>
      <c r="T1307" s="443" t="s">
        <v>76</v>
      </c>
      <c r="U1307" s="128">
        <v>122</v>
      </c>
      <c r="V1307" s="442" t="str">
        <f>CHOOSE(MATCH(U:U,{0,1,140,150,160,800000000}),"VACIO","140 y -","140-150","150-160","&gt;160","")</f>
        <v>140 y -</v>
      </c>
      <c r="W1307" s="128">
        <v>70</v>
      </c>
      <c r="X1307" s="442" t="str">
        <f>CHOOSE(MATCH(W:W,{0,1,90,120,800000000}),"VACIO","90 y -","90-120","&gt;120","")</f>
        <v>90 y -</v>
      </c>
      <c r="Y1307" s="128" t="s">
        <v>63</v>
      </c>
      <c r="Z1307" s="128" t="s">
        <v>65</v>
      </c>
      <c r="AA1307" s="128" t="s">
        <v>65</v>
      </c>
      <c r="AB1307" s="128" t="s">
        <v>65</v>
      </c>
      <c r="AC1307" s="128" t="s">
        <v>72</v>
      </c>
      <c r="AD1307" s="128" t="s">
        <v>67</v>
      </c>
      <c r="AE1307" s="505">
        <v>43468</v>
      </c>
      <c r="AF1307" s="513" t="s">
        <v>74</v>
      </c>
      <c r="AG1307" s="513"/>
      <c r="AH1307" s="506" t="s">
        <v>2266</v>
      </c>
      <c r="AI1307" s="505">
        <v>43808</v>
      </c>
      <c r="AJ1307" s="128">
        <v>102</v>
      </c>
      <c r="AK1307" s="483">
        <v>43411</v>
      </c>
      <c r="AL1307" s="128">
        <v>143</v>
      </c>
      <c r="AM1307" s="128">
        <v>74</v>
      </c>
      <c r="AN1307" s="442" t="str">
        <f>CHOOSE(MATCH(AM:AM,{0,1,100,800000000}),"VACIO","100 y -","100 y +","")</f>
        <v>100 y -</v>
      </c>
      <c r="AO1307" s="128">
        <v>35</v>
      </c>
      <c r="AP1307" s="128">
        <v>169</v>
      </c>
      <c r="AQ1307" s="128"/>
      <c r="AR1307" s="442" t="str">
        <f>CHOOSE(MATCH(AQ:AQ,{0,1,7,8,9,12,30}),"VACIO","7 y -","7-8","8-9","9-12","12 y +","")</f>
        <v>VACIO</v>
      </c>
      <c r="AS1307" s="128"/>
      <c r="AT1307" s="442" t="str">
        <f>CHOOSE(MATCH(AS:AS,{0,0.1,30,80000000}),"VACIO","30 y -","30 y +")</f>
        <v>VACIO</v>
      </c>
      <c r="AU1307" s="128">
        <v>1.2</v>
      </c>
      <c r="AV1307" s="128"/>
      <c r="AW1307" s="442" t="str">
        <f>CHOOSE(MATCH(AV:AV,{0,0.1,30,80000000}),"VACIO","30 y -","30 y +")</f>
        <v>VACIO</v>
      </c>
      <c r="AX1307" s="128">
        <v>60</v>
      </c>
      <c r="AY1307" s="442" t="str">
        <f ca="1">CHOOSE(MATCH(AX:AX,{0,1,15,30,45,60,80000000}),"VACIO","15 y -","15-29","30-44","45-59","60 y +","")</f>
        <v>60 y +</v>
      </c>
      <c r="AZ1307" s="128"/>
      <c r="BA1307" s="128"/>
      <c r="BB1307" s="441" t="str">
        <f ca="1" t="shared" si="123"/>
        <v>No Vigente</v>
      </c>
      <c r="BC1307" s="128"/>
      <c r="BD1307" s="483">
        <v>43682</v>
      </c>
      <c r="BE1307" s="483">
        <v>43891</v>
      </c>
      <c r="BF1307" s="519" t="str">
        <f ca="1" t="shared" si="125"/>
        <v>activo</v>
      </c>
    </row>
    <row r="1308" spans="1:58">
      <c r="A1308" s="434" t="s">
        <v>3184</v>
      </c>
      <c r="B1308" s="128" t="s">
        <v>3185</v>
      </c>
      <c r="C1308" s="128">
        <v>5525</v>
      </c>
      <c r="D1308" s="483">
        <v>20216</v>
      </c>
      <c r="E1308" s="439">
        <f ca="1" t="shared" si="124"/>
        <v>43990</v>
      </c>
      <c r="F1308" s="440">
        <f ca="1" t="shared" si="122"/>
        <v>23774</v>
      </c>
      <c r="G1308" s="441">
        <f ca="1" t="shared" si="126"/>
        <v>65</v>
      </c>
      <c r="H130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08" s="443">
        <v>2</v>
      </c>
      <c r="J1308" s="483">
        <v>40583</v>
      </c>
      <c r="K1308" s="128" t="s">
        <v>101</v>
      </c>
      <c r="L1308" s="495" t="s">
        <v>102</v>
      </c>
      <c r="M1308" s="128"/>
      <c r="N1308" s="128"/>
      <c r="O1308" s="128"/>
      <c r="P1308" s="500" t="s">
        <v>63</v>
      </c>
      <c r="Q1308" s="500" t="s">
        <v>63</v>
      </c>
      <c r="R1308" s="128">
        <v>81.2</v>
      </c>
      <c r="S1308" s="128">
        <v>83.5</v>
      </c>
      <c r="T1308" s="443" t="s">
        <v>85</v>
      </c>
      <c r="U1308" s="128">
        <v>136</v>
      </c>
      <c r="V1308" s="442" t="str">
        <f>CHOOSE(MATCH(U:U,{0,1,140,150,160,800000000}),"VACIO","140 y -","140-150","150-160","&gt;160","")</f>
        <v>140 y -</v>
      </c>
      <c r="W1308" s="128">
        <v>80</v>
      </c>
      <c r="X1308" s="442" t="str">
        <f>CHOOSE(MATCH(W:W,{0;1;90;120;800000000}),"VACIO","90 y -","90-120","&gt;120","")</f>
        <v>90 y -</v>
      </c>
      <c r="Y1308" s="128" t="s">
        <v>63</v>
      </c>
      <c r="Z1308" s="128" t="s">
        <v>65</v>
      </c>
      <c r="AA1308" s="128" t="s">
        <v>63</v>
      </c>
      <c r="AB1308" s="128" t="s">
        <v>65</v>
      </c>
      <c r="AC1308" s="128" t="s">
        <v>72</v>
      </c>
      <c r="AD1308" s="128" t="s">
        <v>73</v>
      </c>
      <c r="AE1308" s="505">
        <v>43850</v>
      </c>
      <c r="AF1308" s="506" t="s">
        <v>74</v>
      </c>
      <c r="AG1308" s="506"/>
      <c r="AH1308" s="513"/>
      <c r="AI1308" s="513"/>
      <c r="AJ1308" s="128">
        <v>104</v>
      </c>
      <c r="AK1308" s="483">
        <v>43834</v>
      </c>
      <c r="AL1308" s="128">
        <v>282</v>
      </c>
      <c r="AM1308" s="128">
        <v>82</v>
      </c>
      <c r="AN1308" s="442" t="str">
        <f>CHOOSE(MATCH(AM:AM,{0,1,100,800000000}),"VACIO","100 y -","100 y +","")</f>
        <v>100 y -</v>
      </c>
      <c r="AO1308" s="128">
        <v>63</v>
      </c>
      <c r="AP1308" s="128">
        <v>253</v>
      </c>
      <c r="AQ1308" s="128">
        <v>6.1</v>
      </c>
      <c r="AR1308" s="442" t="str">
        <f>CHOOSE(MATCH(AQ:AQ,{0;1;7;8;9;12;30}),"VACIO","7 y -","7-8","8-9","9-12","12 y +","")</f>
        <v>7 y -</v>
      </c>
      <c r="AS1308" s="128">
        <v>22</v>
      </c>
      <c r="AT1308" s="442" t="str">
        <f>CHOOSE(MATCH(AS:AS,{0,0.1,30,80000000}),"VACIO","30 y -","30 y +")</f>
        <v>30 y -</v>
      </c>
      <c r="AU1308" s="128">
        <v>1.1</v>
      </c>
      <c r="AV1308" s="128"/>
      <c r="AW1308" s="442" t="str">
        <f>CHOOSE(MATCH(AV:AV,{0,0.1,30,80000000}),"VACIO","30 y -","30 y +")</f>
        <v>VACIO</v>
      </c>
      <c r="AX1308" s="128">
        <v>71</v>
      </c>
      <c r="AY1308" s="442" t="str">
        <f ca="1">CHOOSE(MATCH(AX:AX,{0,1,15,30,45,60,80000000}),"VACIO","15 y -","15-29","30-44","45-59","60 y +","")</f>
        <v>60 y +</v>
      </c>
      <c r="AZ1308" s="128" t="s">
        <v>76</v>
      </c>
      <c r="BA1308" s="483">
        <v>42975</v>
      </c>
      <c r="BB1308" s="441" t="str">
        <f ca="1" t="shared" si="123"/>
        <v>No Vigente</v>
      </c>
      <c r="BC1308" s="128" t="s">
        <v>77</v>
      </c>
      <c r="BD1308" s="483">
        <v>43850</v>
      </c>
      <c r="BE1308" s="483">
        <v>44013</v>
      </c>
      <c r="BF1308" s="519" t="str">
        <f ca="1" t="shared" si="125"/>
        <v>activo</v>
      </c>
    </row>
    <row r="1309" spans="1:58">
      <c r="A1309" s="434" t="s">
        <v>3186</v>
      </c>
      <c r="B1309" s="128" t="s">
        <v>3187</v>
      </c>
      <c r="C1309" s="128">
        <v>1258</v>
      </c>
      <c r="D1309" s="483">
        <v>19072</v>
      </c>
      <c r="E1309" s="439">
        <f ca="1" t="shared" si="124"/>
        <v>43990</v>
      </c>
      <c r="F1309" s="440">
        <f ca="1" t="shared" si="122"/>
        <v>24918</v>
      </c>
      <c r="G1309" s="441">
        <f ca="1" t="shared" si="126"/>
        <v>68</v>
      </c>
      <c r="H130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09" s="443">
        <v>2</v>
      </c>
      <c r="J1309" s="483">
        <v>42706</v>
      </c>
      <c r="K1309" s="128" t="s">
        <v>101</v>
      </c>
      <c r="L1309" s="495" t="s">
        <v>102</v>
      </c>
      <c r="M1309" s="128" t="s">
        <v>2329</v>
      </c>
      <c r="N1309" s="128" t="s">
        <v>62</v>
      </c>
      <c r="O1309" s="128" t="s">
        <v>62</v>
      </c>
      <c r="P1309" s="500" t="s">
        <v>63</v>
      </c>
      <c r="Q1309" s="500" t="s">
        <v>63</v>
      </c>
      <c r="R1309" s="128">
        <v>75</v>
      </c>
      <c r="S1309" s="128">
        <v>82</v>
      </c>
      <c r="T1309" s="443" t="s">
        <v>64</v>
      </c>
      <c r="U1309" s="128">
        <v>140</v>
      </c>
      <c r="V1309" s="442" t="str">
        <f>CHOOSE(MATCH(U:U,{0,1,140,150,160,800000000}),"VACIO","140 y -","140-150","150-160","&gt;160","")</f>
        <v>140-150</v>
      </c>
      <c r="W1309" s="128">
        <v>70</v>
      </c>
      <c r="X1309" s="442" t="str">
        <f>CHOOSE(MATCH(W:W,{0,1,90,120,800000000}),"VACIO","90 y -","90-120","&gt;120","")</f>
        <v>90 y -</v>
      </c>
      <c r="Y1309" s="128" t="s">
        <v>65</v>
      </c>
      <c r="Z1309" s="128" t="s">
        <v>65</v>
      </c>
      <c r="AA1309" s="128" t="s">
        <v>63</v>
      </c>
      <c r="AB1309" s="128" t="s">
        <v>65</v>
      </c>
      <c r="AC1309" s="128" t="s">
        <v>72</v>
      </c>
      <c r="AD1309" s="128" t="s">
        <v>73</v>
      </c>
      <c r="AE1309" s="505">
        <v>43814</v>
      </c>
      <c r="AF1309" s="506" t="s">
        <v>74</v>
      </c>
      <c r="AG1309" s="506"/>
      <c r="AH1309" s="506" t="s">
        <v>2403</v>
      </c>
      <c r="AI1309" s="505">
        <v>43595</v>
      </c>
      <c r="AJ1309" s="128">
        <v>89</v>
      </c>
      <c r="AK1309" s="483">
        <v>43735</v>
      </c>
      <c r="AL1309" s="128">
        <v>136</v>
      </c>
      <c r="AM1309" s="128">
        <v>57</v>
      </c>
      <c r="AN1309" s="442" t="str">
        <f>CHOOSE(MATCH(AM:AM,{0,1,100,800000000}),"VACIO","100 y -","100 y +","")</f>
        <v>100 y -</v>
      </c>
      <c r="AO1309" s="128">
        <v>38</v>
      </c>
      <c r="AP1309" s="128">
        <v>205</v>
      </c>
      <c r="AQ1309" s="128">
        <v>7.7</v>
      </c>
      <c r="AR1309" s="442" t="str">
        <f>CHOOSE(MATCH(AQ:AQ,{0,1,7,8,9,12,30}),"VACIO","7 y -","7-8","8-9","9-12","12 y +","")</f>
        <v>7-8</v>
      </c>
      <c r="AS1309" s="128">
        <v>48</v>
      </c>
      <c r="AT1309" s="442" t="str">
        <f>CHOOSE(MATCH(AS:AS,{0,0.1,30,80000000}),"VACIO","30 y -","30 y +")</f>
        <v>30 y +</v>
      </c>
      <c r="AU1309" s="128">
        <v>1.1</v>
      </c>
      <c r="AV1309" s="128"/>
      <c r="AW1309" s="442" t="str">
        <f>CHOOSE(MATCH(AV:AV,{0,0.1,30,80000000}),"VACIO","30 y -","30 y +")</f>
        <v>VACIO</v>
      </c>
      <c r="AX1309" s="128">
        <v>69</v>
      </c>
      <c r="AY1309" s="442" t="str">
        <f ca="1">CHOOSE(MATCH(AX:AX,{0,1,15,30,45,60,80000000}),"VACIO","15 y -","15-29","30-44","45-59","60 y +","")</f>
        <v>60 y +</v>
      </c>
      <c r="AZ1309" s="128"/>
      <c r="BA1309" s="483">
        <v>43811</v>
      </c>
      <c r="BB1309" s="441" t="str">
        <f ca="1" t="shared" si="123"/>
        <v>Vigente</v>
      </c>
      <c r="BC1309" s="128"/>
      <c r="BD1309" s="483">
        <v>43735</v>
      </c>
      <c r="BE1309" s="483">
        <v>43922</v>
      </c>
      <c r="BF1309" s="519" t="str">
        <f ca="1" t="shared" si="125"/>
        <v>activo</v>
      </c>
    </row>
    <row r="1310" spans="1:58">
      <c r="A1310" s="434" t="s">
        <v>3188</v>
      </c>
      <c r="B1310" s="128" t="s">
        <v>3189</v>
      </c>
      <c r="C1310" s="128">
        <v>5396</v>
      </c>
      <c r="D1310" s="528">
        <v>15294</v>
      </c>
      <c r="E1310" s="467">
        <f ca="1" t="shared" si="124"/>
        <v>43990</v>
      </c>
      <c r="F1310" s="440">
        <f ca="1" t="shared" si="122"/>
        <v>28696</v>
      </c>
      <c r="G1310" s="491">
        <f ca="1" t="shared" si="126"/>
        <v>78</v>
      </c>
      <c r="H1310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10" s="498">
        <v>2</v>
      </c>
      <c r="J1310" s="483">
        <v>40759</v>
      </c>
      <c r="K1310" s="128" t="s">
        <v>101</v>
      </c>
      <c r="L1310" s="495" t="s">
        <v>60</v>
      </c>
      <c r="M1310" s="128"/>
      <c r="N1310" s="128" t="s">
        <v>62</v>
      </c>
      <c r="O1310" s="128" t="s">
        <v>62</v>
      </c>
      <c r="P1310" s="500" t="s">
        <v>63</v>
      </c>
      <c r="Q1310" s="500" t="s">
        <v>63</v>
      </c>
      <c r="R1310" s="128">
        <v>97.7</v>
      </c>
      <c r="S1310" s="128">
        <v>98</v>
      </c>
      <c r="T1310" s="498" t="s">
        <v>85</v>
      </c>
      <c r="U1310" s="128">
        <v>134</v>
      </c>
      <c r="V1310" s="442" t="str">
        <f>CHOOSE(MATCH(U:U,{0,1,140,150,160,800000000}),"VACIO","140 y -","140-150","150-160","&gt;160","")</f>
        <v>140 y -</v>
      </c>
      <c r="W1310" s="128">
        <v>80</v>
      </c>
      <c r="X1310" s="442" t="str">
        <f>CHOOSE(MATCH(W:W,{0,1,90,120,800000000}),"VACIO","90 y -","90-120","&gt;120","")</f>
        <v>90 y -</v>
      </c>
      <c r="Y1310" s="128" t="s">
        <v>63</v>
      </c>
      <c r="Z1310" s="128" t="s">
        <v>65</v>
      </c>
      <c r="AA1310" s="128" t="s">
        <v>65</v>
      </c>
      <c r="AB1310" s="128" t="s">
        <v>63</v>
      </c>
      <c r="AC1310" s="128" t="s">
        <v>72</v>
      </c>
      <c r="AD1310" s="128" t="s">
        <v>67</v>
      </c>
      <c r="AE1310" s="512"/>
      <c r="AF1310" s="512"/>
      <c r="AG1310" s="512"/>
      <c r="AH1310" s="512"/>
      <c r="AI1310" s="512"/>
      <c r="AJ1310" s="128"/>
      <c r="AK1310" s="483">
        <v>43186</v>
      </c>
      <c r="AL1310" s="128"/>
      <c r="AM1310" s="128"/>
      <c r="AN1310" s="442" t="str">
        <f>CHOOSE(MATCH(AM:AM,{0,1,100,800000000}),"VACIO","100 y -","100 y +","")</f>
        <v>VACIO</v>
      </c>
      <c r="AO1310" s="128"/>
      <c r="AP1310" s="128"/>
      <c r="AQ1310" s="128"/>
      <c r="AR1310" s="442" t="str">
        <f>CHOOSE(MATCH(AQ:AQ,{0,1,7,8,9,12,30}),"VACIO","7 y -","7-8","8-9","9-12","12 y +","")</f>
        <v>VACIO</v>
      </c>
      <c r="AS1310" s="128"/>
      <c r="AT1310" s="442" t="str">
        <f>CHOOSE(MATCH(AS:AS,{0,0.1,30,80000000}),"VACIO","30 y -","30 y +")</f>
        <v>VACIO</v>
      </c>
      <c r="AU1310" s="128">
        <v>0.8</v>
      </c>
      <c r="AV1310" s="128"/>
      <c r="AW1310" s="442" t="str">
        <f>CHOOSE(MATCH(AV:AV,{0,0.1,30,80000000}),"VACIO","30 y -","30 y +")</f>
        <v>VACIO</v>
      </c>
      <c r="AX1310" s="128">
        <v>86</v>
      </c>
      <c r="AY1310" s="442" t="str">
        <f ca="1">CHOOSE(MATCH(AX:AX,{0;1;15;30;45;60;80000000}),"VACIO","15 y -","15-29","30-44","45-59","60 y +","")</f>
        <v>60 y +</v>
      </c>
      <c r="AZ1310" s="128" t="s">
        <v>76</v>
      </c>
      <c r="BA1310" s="128"/>
      <c r="BB1310" s="441" t="str">
        <f ca="1" t="shared" si="123"/>
        <v>No Vigente</v>
      </c>
      <c r="BC1310" s="128"/>
      <c r="BD1310" s="483">
        <v>43621</v>
      </c>
      <c r="BE1310" s="483">
        <v>43862</v>
      </c>
      <c r="BF1310" s="519" t="str">
        <f ca="1" t="shared" si="125"/>
        <v>activo</v>
      </c>
    </row>
    <row r="1311" spans="1:58">
      <c r="A1311" s="434" t="s">
        <v>3190</v>
      </c>
      <c r="B1311" s="128" t="s">
        <v>3191</v>
      </c>
      <c r="C1311" s="128">
        <v>4414</v>
      </c>
      <c r="D1311" s="483">
        <v>13858</v>
      </c>
      <c r="E1311" s="439">
        <f ca="1" t="shared" si="124"/>
        <v>43990</v>
      </c>
      <c r="F1311" s="440">
        <f ca="1" t="shared" si="122"/>
        <v>30132</v>
      </c>
      <c r="G1311" s="441">
        <f ca="1" t="shared" si="126"/>
        <v>82</v>
      </c>
      <c r="H131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11" s="443">
        <v>2</v>
      </c>
      <c r="J1311" s="483">
        <v>40582</v>
      </c>
      <c r="K1311" s="128" t="s">
        <v>101</v>
      </c>
      <c r="L1311" s="495" t="s">
        <v>60</v>
      </c>
      <c r="M1311" s="128"/>
      <c r="N1311" s="128"/>
      <c r="O1311" s="128"/>
      <c r="P1311" s="500" t="s">
        <v>63</v>
      </c>
      <c r="Q1311" s="500" t="s">
        <v>63</v>
      </c>
      <c r="R1311" s="128">
        <v>74.6</v>
      </c>
      <c r="S1311" s="128">
        <v>72.5</v>
      </c>
      <c r="T1311" s="443" t="s">
        <v>85</v>
      </c>
      <c r="U1311" s="128">
        <v>120</v>
      </c>
      <c r="V1311" s="442" t="str">
        <f>CHOOSE(MATCH(U:U,{0;1;140;150;160;800000000}),"VACIO","140 y -","140-150","150-160","&gt;160","")</f>
        <v>140 y -</v>
      </c>
      <c r="W1311" s="128">
        <v>76</v>
      </c>
      <c r="X1311" s="442" t="str">
        <f>CHOOSE(MATCH(W:W,{0,1,90,120,800000000}),"VACIO","90 y -","90-120","&gt;120","")</f>
        <v>90 y -</v>
      </c>
      <c r="Y1311" s="128" t="s">
        <v>63</v>
      </c>
      <c r="Z1311" s="128" t="s">
        <v>65</v>
      </c>
      <c r="AA1311" s="128" t="s">
        <v>63</v>
      </c>
      <c r="AB1311" s="128" t="s">
        <v>63</v>
      </c>
      <c r="AC1311" s="128" t="s">
        <v>72</v>
      </c>
      <c r="AD1311" s="128" t="s">
        <v>74</v>
      </c>
      <c r="AE1311" s="513"/>
      <c r="AF1311" s="513"/>
      <c r="AG1311" s="513"/>
      <c r="AH1311" s="506" t="s">
        <v>2266</v>
      </c>
      <c r="AI1311" s="505">
        <v>43369</v>
      </c>
      <c r="AJ1311" s="128">
        <v>96</v>
      </c>
      <c r="AK1311" s="483">
        <v>43657</v>
      </c>
      <c r="AL1311" s="128">
        <v>140</v>
      </c>
      <c r="AM1311" s="128">
        <v>62</v>
      </c>
      <c r="AN1311" s="442" t="str">
        <f>CHOOSE(MATCH(AM:AM,{0,1,100,800000000}),"VACIO","100 y -","100 y +","")</f>
        <v>100 y -</v>
      </c>
      <c r="AO1311" s="128">
        <v>68</v>
      </c>
      <c r="AP1311" s="128">
        <v>48</v>
      </c>
      <c r="AQ1311" s="128"/>
      <c r="AR1311" s="442" t="str">
        <f>CHOOSE(MATCH(AQ:AQ,{0,1,7,8,9,12,30}),"VACIO","7 y -","7-8","8-9","9-12","12 y +","")</f>
        <v>VACIO</v>
      </c>
      <c r="AS1311" s="128">
        <v>1</v>
      </c>
      <c r="AT1311" s="442" t="str">
        <f>CHOOSE(MATCH(AS:AS,{0,0.1,30,80000000}),"VACIO","30 y -","30 y +")</f>
        <v>30 y -</v>
      </c>
      <c r="AU1311" s="128"/>
      <c r="AV1311" s="128">
        <v>1.7</v>
      </c>
      <c r="AW1311" s="442" t="str">
        <f>CHOOSE(MATCH(AV:AV,{0,0.1,30,80000000}),"VACIO","30 y -","30 y +")</f>
        <v>30 y -</v>
      </c>
      <c r="AX1311" s="128"/>
      <c r="AY1311" s="442" t="str">
        <f ca="1">CHOOSE(MATCH(AX:AX,{0,1,15,30,45,60,80000000}),"VACIO","15 y -","15-29","30-44","45-59","60 y +","")</f>
        <v>VACIO</v>
      </c>
      <c r="AZ1311" s="128"/>
      <c r="BA1311" s="128"/>
      <c r="BB1311" s="441" t="str">
        <f ca="1" t="shared" si="123"/>
        <v>No Vigente</v>
      </c>
      <c r="BC1311" s="128"/>
      <c r="BD1311" s="483">
        <v>43874</v>
      </c>
      <c r="BE1311" s="483">
        <v>43891</v>
      </c>
      <c r="BF1311" s="519" t="str">
        <f ca="1" t="shared" si="125"/>
        <v>activo</v>
      </c>
    </row>
    <row r="1312" spans="1:58">
      <c r="A1312" s="434" t="s">
        <v>3192</v>
      </c>
      <c r="B1312" s="128" t="s">
        <v>3193</v>
      </c>
      <c r="C1312" s="128">
        <v>5377</v>
      </c>
      <c r="D1312" s="483">
        <v>19906</v>
      </c>
      <c r="E1312" s="439">
        <f ca="1" t="shared" si="124"/>
        <v>43990</v>
      </c>
      <c r="F1312" s="440">
        <f ca="1" t="shared" si="122"/>
        <v>24084</v>
      </c>
      <c r="G1312" s="441">
        <f ca="1" t="shared" si="126"/>
        <v>65</v>
      </c>
      <c r="H1312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12" s="443">
        <v>2</v>
      </c>
      <c r="J1312" s="483">
        <v>40333</v>
      </c>
      <c r="K1312" s="128" t="s">
        <v>101</v>
      </c>
      <c r="L1312" s="495" t="s">
        <v>60</v>
      </c>
      <c r="M1312" s="128"/>
      <c r="N1312" s="128" t="s">
        <v>62</v>
      </c>
      <c r="O1312" s="128" t="s">
        <v>62</v>
      </c>
      <c r="P1312" s="500" t="s">
        <v>63</v>
      </c>
      <c r="Q1312" s="500" t="s">
        <v>63</v>
      </c>
      <c r="R1312" s="128">
        <v>65</v>
      </c>
      <c r="S1312" s="128">
        <v>61</v>
      </c>
      <c r="T1312" s="443" t="s">
        <v>76</v>
      </c>
      <c r="U1312" s="128">
        <v>120</v>
      </c>
      <c r="V1312" s="442" t="str">
        <f>CHOOSE(MATCH(U:U,{0,1,140,150,160,800000000}),"VACIO","140 y -","140-150","150-160","&gt;160","")</f>
        <v>140 y -</v>
      </c>
      <c r="W1312" s="128">
        <v>60</v>
      </c>
      <c r="X1312" s="442" t="str">
        <f>CHOOSE(MATCH(W:W,{0,1,90,120,800000000}),"VACIO","90 y -","90-120","&gt;120","")</f>
        <v>90 y -</v>
      </c>
      <c r="Y1312" s="128" t="s">
        <v>63</v>
      </c>
      <c r="Z1312" s="128" t="s">
        <v>65</v>
      </c>
      <c r="AA1312" s="128" t="s">
        <v>63</v>
      </c>
      <c r="AB1312" s="128" t="s">
        <v>65</v>
      </c>
      <c r="AC1312" s="128" t="s">
        <v>66</v>
      </c>
      <c r="AD1312" s="128" t="s">
        <v>73</v>
      </c>
      <c r="AE1312" s="513"/>
      <c r="AF1312" s="513"/>
      <c r="AG1312" s="513"/>
      <c r="AH1312" s="513"/>
      <c r="AI1312" s="513"/>
      <c r="AJ1312" s="128">
        <v>79</v>
      </c>
      <c r="AK1312" s="483">
        <v>43817</v>
      </c>
      <c r="AL1312" s="128">
        <v>180</v>
      </c>
      <c r="AM1312" s="128">
        <v>74</v>
      </c>
      <c r="AN1312" s="442" t="str">
        <f>CHOOSE(MATCH(AM:AM,{0,1,100,800000000}),"VACIO","100 y -","100 y +","")</f>
        <v>100 y -</v>
      </c>
      <c r="AO1312" s="128">
        <v>70</v>
      </c>
      <c r="AP1312" s="128">
        <v>179</v>
      </c>
      <c r="AQ1312" s="128"/>
      <c r="AR1312" s="442" t="str">
        <f>CHOOSE(MATCH(AQ:AQ,{0;1;7;8;9;12;30}),"VACIO","7 y -","7-8","8-9","9-12","12 y +","")</f>
        <v>VACIO</v>
      </c>
      <c r="AS1312" s="128">
        <v>4.7</v>
      </c>
      <c r="AT1312" s="442" t="str">
        <f>CHOOSE(MATCH(AS:AS,{0;0.1;30;80000000}),"VACIO","30 y -","30 y +")</f>
        <v>30 y -</v>
      </c>
      <c r="AU1312" s="128">
        <v>0.8</v>
      </c>
      <c r="AV1312" s="128"/>
      <c r="AW1312" s="442" t="str">
        <f>CHOOSE(MATCH(AV:AV,{0,0.1,30,80000000}),"VACIO","30 y -","30 y +")</f>
        <v>VACIO</v>
      </c>
      <c r="AX1312" s="128">
        <v>93.7</v>
      </c>
      <c r="AY1312" s="442" t="str">
        <f ca="1">CHOOSE(MATCH(AX:AX,{0,1,15,30,45,60,80000000}),"VACIO","15 y -","15-29","30-44","45-59","60 y +","")</f>
        <v>60 y +</v>
      </c>
      <c r="AZ1312" s="128" t="s">
        <v>155</v>
      </c>
      <c r="BA1312" s="128"/>
      <c r="BB1312" s="441" t="str">
        <f ca="1" t="shared" si="123"/>
        <v>No Vigente</v>
      </c>
      <c r="BC1312" s="128"/>
      <c r="BD1312" s="483">
        <v>43886</v>
      </c>
      <c r="BE1312" s="483">
        <v>44013</v>
      </c>
      <c r="BF1312" s="519" t="str">
        <f ca="1" t="shared" si="125"/>
        <v>activo</v>
      </c>
    </row>
    <row r="1313" spans="1:58">
      <c r="A1313" s="434" t="s">
        <v>3194</v>
      </c>
      <c r="B1313" s="434" t="s">
        <v>3195</v>
      </c>
      <c r="C1313" s="434">
        <v>5559</v>
      </c>
      <c r="D1313" s="482">
        <v>26123</v>
      </c>
      <c r="E1313" s="468">
        <f ca="1" t="shared" si="124"/>
        <v>43990</v>
      </c>
      <c r="F1313" s="440">
        <f ca="1" t="shared" si="122"/>
        <v>17867</v>
      </c>
      <c r="G1313" s="487">
        <f ca="1" t="shared" si="126"/>
        <v>48</v>
      </c>
      <c r="H1313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13" s="493">
        <v>2</v>
      </c>
      <c r="J1313" s="482">
        <v>42753</v>
      </c>
      <c r="K1313" s="434" t="s">
        <v>101</v>
      </c>
      <c r="L1313" s="494" t="s">
        <v>60</v>
      </c>
      <c r="M1313" s="434"/>
      <c r="N1313" s="434"/>
      <c r="O1313" s="434"/>
      <c r="P1313" s="499" t="s">
        <v>63</v>
      </c>
      <c r="Q1313" s="499" t="s">
        <v>63</v>
      </c>
      <c r="R1313" s="434">
        <v>82.5</v>
      </c>
      <c r="S1313" s="434">
        <v>80</v>
      </c>
      <c r="T1313" s="493" t="s">
        <v>85</v>
      </c>
      <c r="U1313" s="434">
        <v>140</v>
      </c>
      <c r="V1313" s="442" t="str">
        <f>CHOOSE(MATCH(U:U,{0;1;140;150;160;800000000}),"VACIO","140 y -","140-150","150-160","&gt;160","")</f>
        <v>140-150</v>
      </c>
      <c r="W1313" s="434">
        <v>100</v>
      </c>
      <c r="X1313" s="442" t="str">
        <f>CHOOSE(MATCH(W:W,{0,1,90,120,800000000}),"VACIO","90 y -","90-120","&gt;120","")</f>
        <v>90-120</v>
      </c>
      <c r="Y1313" s="434" t="s">
        <v>63</v>
      </c>
      <c r="Z1313" s="434" t="s">
        <v>63</v>
      </c>
      <c r="AA1313" s="434" t="s">
        <v>63</v>
      </c>
      <c r="AB1313" s="434" t="s">
        <v>63</v>
      </c>
      <c r="AC1313" s="434" t="s">
        <v>72</v>
      </c>
      <c r="AD1313" s="434" t="s">
        <v>67</v>
      </c>
      <c r="AE1313" s="514"/>
      <c r="AF1313" s="514"/>
      <c r="AG1313" s="514"/>
      <c r="AH1313" s="514"/>
      <c r="AI1313" s="514"/>
      <c r="AJ1313" s="434">
        <v>99</v>
      </c>
      <c r="AK1313" s="482">
        <v>42779</v>
      </c>
      <c r="AL1313" s="434">
        <v>167</v>
      </c>
      <c r="AM1313" s="434">
        <v>102</v>
      </c>
      <c r="AN1313" s="442" t="str">
        <f>CHOOSE(MATCH(AM:AM,{0,1,100,800000000}),"VACIO","100 y -","100 y +","")</f>
        <v>100 y +</v>
      </c>
      <c r="AO1313" s="434">
        <v>41</v>
      </c>
      <c r="AP1313" s="434">
        <v>116</v>
      </c>
      <c r="AQ1313" s="434"/>
      <c r="AR1313" s="442" t="str">
        <f>CHOOSE(MATCH(AQ:AQ,{0,1,7,8,9,12,30}),"VACIO","7 y -","7-8","8-9","9-12","12 y +","")</f>
        <v>VACIO</v>
      </c>
      <c r="AS1313" s="434"/>
      <c r="AT1313" s="442" t="str">
        <f>CHOOSE(MATCH(AS:AS,{0,0.1,30,80000000}),"VACIO","30 y -","30 y +")</f>
        <v>VACIO</v>
      </c>
      <c r="AU1313" s="434">
        <v>1</v>
      </c>
      <c r="AV1313" s="434"/>
      <c r="AW1313" s="442" t="str">
        <f>CHOOSE(MATCH(AV:AV,{0,0.1,30,80000000}),"VACIO","30 y -","30 y +")</f>
        <v>VACIO</v>
      </c>
      <c r="AX1313" s="434">
        <v>90.49</v>
      </c>
      <c r="AY1313" s="442" t="str">
        <f ca="1">CHOOSE(MATCH(AX:AX,{0,1,15,30,45,60,80000000}),"VACIO","15 y -","15-29","30-44","45-59","60 y +","")</f>
        <v>60 y +</v>
      </c>
      <c r="AZ1313" s="434"/>
      <c r="BA1313" s="434"/>
      <c r="BB1313" s="487" t="str">
        <f ca="1" t="shared" si="123"/>
        <v>No Vigente</v>
      </c>
      <c r="BC1313" s="434"/>
      <c r="BD1313" s="482">
        <v>42795</v>
      </c>
      <c r="BE1313" s="482">
        <v>43040</v>
      </c>
      <c r="BF1313" s="519" t="str">
        <f ca="1" t="shared" si="125"/>
        <v>pasivo</v>
      </c>
    </row>
    <row r="1314" spans="1:58">
      <c r="A1314" s="434" t="s">
        <v>3196</v>
      </c>
      <c r="B1314" s="484" t="s">
        <v>3197</v>
      </c>
      <c r="C1314" s="484">
        <v>6190</v>
      </c>
      <c r="D1314" s="485">
        <v>20539</v>
      </c>
      <c r="E1314" s="468">
        <f ca="1" t="shared" si="124"/>
        <v>43990</v>
      </c>
      <c r="F1314" s="440">
        <f ca="1" t="shared" si="122"/>
        <v>23451</v>
      </c>
      <c r="G1314" s="489">
        <f ca="1" t="shared" si="126"/>
        <v>64</v>
      </c>
      <c r="H1314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14" s="496">
        <v>2</v>
      </c>
      <c r="J1314" s="485">
        <v>41571</v>
      </c>
      <c r="K1314" s="484" t="s">
        <v>101</v>
      </c>
      <c r="L1314" s="497" t="s">
        <v>60</v>
      </c>
      <c r="M1314" s="484"/>
      <c r="N1314" s="484"/>
      <c r="O1314" s="484"/>
      <c r="P1314" s="501" t="s">
        <v>63</v>
      </c>
      <c r="Q1314" s="501" t="s">
        <v>63</v>
      </c>
      <c r="R1314" s="484">
        <v>81.5</v>
      </c>
      <c r="S1314" s="484">
        <v>92</v>
      </c>
      <c r="T1314" s="496" t="s">
        <v>64</v>
      </c>
      <c r="U1314" s="484">
        <v>130</v>
      </c>
      <c r="V1314" s="442" t="str">
        <f>CHOOSE(MATCH(U:U,{0,1,140,150,160,800000000}),"VACIO","140 y -","140-150","150-160","&gt;160","")</f>
        <v>140 y -</v>
      </c>
      <c r="W1314" s="484">
        <v>88</v>
      </c>
      <c r="X1314" s="442" t="str">
        <f>CHOOSE(MATCH(W:W,{0,1,90,120,800000000}),"VACIO","90 y -","90-120","&gt;120","")</f>
        <v>90 y -</v>
      </c>
      <c r="Y1314" s="484" t="s">
        <v>63</v>
      </c>
      <c r="Z1314" s="484" t="s">
        <v>65</v>
      </c>
      <c r="AA1314" s="484" t="s">
        <v>65</v>
      </c>
      <c r="AB1314" s="484" t="s">
        <v>65</v>
      </c>
      <c r="AC1314" s="484" t="s">
        <v>72</v>
      </c>
      <c r="AD1314" s="484" t="s">
        <v>67</v>
      </c>
      <c r="AE1314" s="507"/>
      <c r="AF1314" s="507"/>
      <c r="AG1314" s="507"/>
      <c r="AH1314" s="507"/>
      <c r="AI1314" s="507"/>
      <c r="AJ1314" s="484">
        <v>110</v>
      </c>
      <c r="AK1314" s="485">
        <v>42787</v>
      </c>
      <c r="AL1314" s="484">
        <v>157</v>
      </c>
      <c r="AM1314" s="484">
        <v>90</v>
      </c>
      <c r="AN1314" s="442" t="str">
        <f>CHOOSE(MATCH(AM:AM,{0;1;100;800000000}),"VACIO","100 y -","100 y +","")</f>
        <v>100 y -</v>
      </c>
      <c r="AO1314" s="484">
        <v>27</v>
      </c>
      <c r="AP1314" s="484">
        <v>200</v>
      </c>
      <c r="AQ1314" s="484">
        <v>5.7</v>
      </c>
      <c r="AR1314" s="442" t="str">
        <f>CHOOSE(MATCH(AQ:AQ,{0;1;7;8;9;12;30}),"VACIO","7 y -","7-8","8-9","9-12","12 y +","")</f>
        <v>7 y -</v>
      </c>
      <c r="AS1314" s="484"/>
      <c r="AT1314" s="442" t="str">
        <f>CHOOSE(MATCH(AS:AS,{0,0.1,30,80000000}),"VACIO","30 y -","30 y +")</f>
        <v>VACIO</v>
      </c>
      <c r="AU1314" s="484">
        <v>1.1</v>
      </c>
      <c r="AV1314" s="484"/>
      <c r="AW1314" s="442" t="str">
        <f>CHOOSE(MATCH(AV:AV,{0,0.1,30,80000000}),"VACIO","30 y -","30 y +")</f>
        <v>VACIO</v>
      </c>
      <c r="AX1314" s="484">
        <v>72</v>
      </c>
      <c r="AY1314" s="442" t="str">
        <f ca="1">CHOOSE(MATCH(AX:AX,{0,1,15,30,45,60,80000000}),"VACIO","15 y -","15-29","30-44","45-59","60 y +","")</f>
        <v>60 y +</v>
      </c>
      <c r="AZ1314" s="484"/>
      <c r="BA1314" s="484"/>
      <c r="BB1314" s="489" t="str">
        <f ca="1" t="shared" si="123"/>
        <v>No Vigente</v>
      </c>
      <c r="BC1314" s="484"/>
      <c r="BD1314" s="485">
        <v>42865</v>
      </c>
      <c r="BE1314" s="485">
        <v>43595</v>
      </c>
      <c r="BF1314" s="519" t="str">
        <f ca="1" t="shared" si="125"/>
        <v>pasivo</v>
      </c>
    </row>
    <row r="1315" spans="1:58">
      <c r="A1315" s="434" t="s">
        <v>3198</v>
      </c>
      <c r="B1315" s="484" t="s">
        <v>3199</v>
      </c>
      <c r="C1315" s="484">
        <v>5622</v>
      </c>
      <c r="D1315" s="485">
        <v>17568</v>
      </c>
      <c r="E1315" s="439">
        <f ca="1" t="shared" si="124"/>
        <v>43990</v>
      </c>
      <c r="F1315" s="440">
        <f ca="1" t="shared" si="122"/>
        <v>26422</v>
      </c>
      <c r="G1315" s="489">
        <f ca="1" t="shared" si="126"/>
        <v>72</v>
      </c>
      <c r="H1315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15" s="496">
        <v>2</v>
      </c>
      <c r="J1315" s="485">
        <v>40667</v>
      </c>
      <c r="K1315" s="484" t="s">
        <v>101</v>
      </c>
      <c r="L1315" s="497" t="s">
        <v>60</v>
      </c>
      <c r="M1315" s="484"/>
      <c r="N1315" s="484"/>
      <c r="O1315" s="484"/>
      <c r="P1315" s="501" t="s">
        <v>63</v>
      </c>
      <c r="Q1315" s="501" t="s">
        <v>63</v>
      </c>
      <c r="R1315" s="484">
        <v>90</v>
      </c>
      <c r="S1315" s="484">
        <v>85</v>
      </c>
      <c r="T1315" s="496" t="s">
        <v>76</v>
      </c>
      <c r="U1315" s="484">
        <v>110</v>
      </c>
      <c r="V1315" s="442" t="str">
        <f>CHOOSE(MATCH(U:U,{0;1;140;150;160;800000000}),"VACIO","140 y -","140-150","150-160","&gt;160","")</f>
        <v>140 y -</v>
      </c>
      <c r="W1315" s="484">
        <v>60</v>
      </c>
      <c r="X1315" s="442" t="str">
        <f>CHOOSE(MATCH(W:W,{0,1,90,120,800000000}),"VACIO","90 y -","90-120","&gt;120","")</f>
        <v>90 y -</v>
      </c>
      <c r="Y1315" s="484" t="s">
        <v>63</v>
      </c>
      <c r="Z1315" s="484" t="s">
        <v>65</v>
      </c>
      <c r="AA1315" s="484" t="s">
        <v>65</v>
      </c>
      <c r="AB1315" s="484" t="s">
        <v>65</v>
      </c>
      <c r="AC1315" s="484" t="s">
        <v>72</v>
      </c>
      <c r="AD1315" s="484" t="s">
        <v>73</v>
      </c>
      <c r="AE1315" s="507"/>
      <c r="AF1315" s="507"/>
      <c r="AG1315" s="507"/>
      <c r="AH1315" s="509" t="s">
        <v>2266</v>
      </c>
      <c r="AI1315" s="508">
        <v>43340</v>
      </c>
      <c r="AJ1315" s="484">
        <v>88</v>
      </c>
      <c r="AK1315" s="485">
        <v>43332</v>
      </c>
      <c r="AL1315" s="484">
        <v>186</v>
      </c>
      <c r="AM1315" s="484">
        <v>100</v>
      </c>
      <c r="AN1315" s="442" t="str">
        <f>CHOOSE(MATCH(AM:AM,{0;1;100;800000000}),"VACIO","100 y -","100 y +","")</f>
        <v>100 y +</v>
      </c>
      <c r="AO1315" s="484">
        <v>47</v>
      </c>
      <c r="AP1315" s="484">
        <v>194</v>
      </c>
      <c r="AQ1315" s="484"/>
      <c r="AR1315" s="442" t="str">
        <f>CHOOSE(MATCH(AQ:AQ,{0,1,7,8,9,12,30}),"VACIO","7 y -","7-8","8-9","9-12","12 y +","")</f>
        <v>VACIO</v>
      </c>
      <c r="AS1315" s="484"/>
      <c r="AT1315" s="442" t="str">
        <f>CHOOSE(MATCH(AS:AS,{0,0.1,30,80000000}),"VACIO","30 y -","30 y +")</f>
        <v>VACIO</v>
      </c>
      <c r="AU1315" s="484">
        <v>0.9</v>
      </c>
      <c r="AV1315" s="484"/>
      <c r="AW1315" s="442" t="s">
        <v>121</v>
      </c>
      <c r="AX1315" s="484">
        <v>86</v>
      </c>
      <c r="AY1315" s="442" t="str">
        <f ca="1">CHOOSE(MATCH(AX:AX,{0,1,15,30,45,60,80000000}),"VACIO","15 y -","15-29","30-44","45-59","60 y +","")</f>
        <v>60 y +</v>
      </c>
      <c r="AZ1315" s="484" t="s">
        <v>76</v>
      </c>
      <c r="BA1315" s="484"/>
      <c r="BB1315" s="489" t="str">
        <f ca="1" t="shared" si="123"/>
        <v>No Vigente</v>
      </c>
      <c r="BC1315" s="484"/>
      <c r="BD1315" s="485">
        <v>43413</v>
      </c>
      <c r="BE1315" s="485">
        <v>43586</v>
      </c>
      <c r="BF1315" s="519" t="str">
        <f ca="1" t="shared" si="125"/>
        <v>pasivo</v>
      </c>
    </row>
    <row r="1316" spans="1:58">
      <c r="A1316" s="434" t="s">
        <v>3200</v>
      </c>
      <c r="B1316" s="128" t="s">
        <v>3201</v>
      </c>
      <c r="C1316" s="128">
        <v>1612</v>
      </c>
      <c r="D1316" s="483">
        <v>17069</v>
      </c>
      <c r="E1316" s="439">
        <f ca="1" t="shared" si="124"/>
        <v>43990</v>
      </c>
      <c r="F1316" s="440">
        <f ca="1" t="shared" ref="F1316:F1379" si="127">DATEDIF(D:D,TODAY(),"d")</f>
        <v>26921</v>
      </c>
      <c r="G1316" s="441">
        <f ca="1" t="shared" si="126"/>
        <v>73</v>
      </c>
      <c r="H1316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16" s="443">
        <v>2</v>
      </c>
      <c r="J1316" s="483">
        <v>39454</v>
      </c>
      <c r="K1316" s="128" t="s">
        <v>101</v>
      </c>
      <c r="L1316" s="495" t="s">
        <v>102</v>
      </c>
      <c r="M1316" s="128" t="s">
        <v>174</v>
      </c>
      <c r="N1316" s="128" t="s">
        <v>62</v>
      </c>
      <c r="O1316" s="128" t="s">
        <v>62</v>
      </c>
      <c r="P1316" s="500" t="s">
        <v>63</v>
      </c>
      <c r="Q1316" s="500" t="s">
        <v>63</v>
      </c>
      <c r="R1316" s="128">
        <v>86</v>
      </c>
      <c r="S1316" s="128">
        <v>85</v>
      </c>
      <c r="T1316" s="443" t="s">
        <v>64</v>
      </c>
      <c r="U1316" s="128">
        <v>118</v>
      </c>
      <c r="V1316" s="442" t="str">
        <f>CHOOSE(MATCH(U:U,{0,1,140,150,160,800000000}),"VACIO","140 y -","140-150","150-160","&gt;160","")</f>
        <v>140 y -</v>
      </c>
      <c r="W1316" s="128">
        <v>80</v>
      </c>
      <c r="X1316" s="442" t="str">
        <f>CHOOSE(MATCH(W:W,{0,1,90,120,800000000}),"VACIO","90 y -","90-120","&gt;120","")</f>
        <v>90 y -</v>
      </c>
      <c r="Y1316" s="128" t="s">
        <v>63</v>
      </c>
      <c r="Z1316" s="128" t="s">
        <v>65</v>
      </c>
      <c r="AA1316" s="128" t="s">
        <v>65</v>
      </c>
      <c r="AB1316" s="128" t="s">
        <v>65</v>
      </c>
      <c r="AC1316" s="128" t="s">
        <v>72</v>
      </c>
      <c r="AD1316" s="128" t="s">
        <v>73</v>
      </c>
      <c r="AE1316" s="505">
        <v>43847</v>
      </c>
      <c r="AF1316" s="506" t="s">
        <v>333</v>
      </c>
      <c r="AG1316" s="506"/>
      <c r="AH1316" s="506" t="s">
        <v>2266</v>
      </c>
      <c r="AI1316" s="505">
        <v>43840</v>
      </c>
      <c r="AJ1316" s="128">
        <v>102</v>
      </c>
      <c r="AK1316" s="483">
        <v>43840</v>
      </c>
      <c r="AL1316" s="128">
        <v>176</v>
      </c>
      <c r="AM1316" s="128">
        <v>112</v>
      </c>
      <c r="AN1316" s="442" t="str">
        <f>CHOOSE(MATCH(AM:AM,{0,1,100,800000000}),"VACIO","100 y -","100 y +","")</f>
        <v>100 y +</v>
      </c>
      <c r="AO1316" s="128">
        <v>94</v>
      </c>
      <c r="AP1316" s="128">
        <v>92</v>
      </c>
      <c r="AQ1316" s="128">
        <v>6.2</v>
      </c>
      <c r="AR1316" s="442" t="str">
        <f>CHOOSE(MATCH(AQ:AQ,{0,1,7,8,9,12,30}),"VACIO","7 y -","7-8","8-9","9-12","12 y +","")</f>
        <v>7 y -</v>
      </c>
      <c r="AS1316" s="128">
        <v>1.5</v>
      </c>
      <c r="AT1316" s="442" t="str">
        <f>CHOOSE(MATCH(AS:AS,{0,0.1,30,80000000}),"VACIO","30 y -","30 y +")</f>
        <v>30 y -</v>
      </c>
      <c r="AU1316" s="128">
        <v>0.7</v>
      </c>
      <c r="AV1316" s="128">
        <v>7.5</v>
      </c>
      <c r="AW1316" s="442" t="str">
        <f>CHOOSE(MATCH(AV:AV,{0,0.1,30,80000000}),"VACIO","30 y -","30 y +")</f>
        <v>30 y -</v>
      </c>
      <c r="AX1316" s="128">
        <v>60.2</v>
      </c>
      <c r="AY1316" s="442" t="str">
        <f ca="1">CHOOSE(MATCH(AX:AX,{0,1,15,30,45,60,80000000}),"VACIO","15 y -","15-29","30-44","45-59","60 y +","")</f>
        <v>60 y +</v>
      </c>
      <c r="AZ1316" s="128"/>
      <c r="BA1316" s="483">
        <v>42818</v>
      </c>
      <c r="BB1316" s="441" t="str">
        <f ca="1" t="shared" si="123"/>
        <v>No Vigente</v>
      </c>
      <c r="BC1316" s="128" t="s">
        <v>77</v>
      </c>
      <c r="BD1316" s="483">
        <v>43707</v>
      </c>
      <c r="BE1316" s="483">
        <v>43952</v>
      </c>
      <c r="BF1316" s="519" t="str">
        <f ca="1" t="shared" si="125"/>
        <v>activo</v>
      </c>
    </row>
    <row r="1317" spans="1:58">
      <c r="A1317" s="434" t="s">
        <v>3202</v>
      </c>
      <c r="B1317" s="128" t="s">
        <v>3203</v>
      </c>
      <c r="C1317" s="128">
        <v>1271</v>
      </c>
      <c r="D1317" s="483">
        <v>17353</v>
      </c>
      <c r="E1317" s="439">
        <f ca="1" t="shared" si="124"/>
        <v>43990</v>
      </c>
      <c r="F1317" s="440">
        <f ca="1" t="shared" si="127"/>
        <v>26637</v>
      </c>
      <c r="G1317" s="441">
        <f ca="1" t="shared" si="126"/>
        <v>72</v>
      </c>
      <c r="H131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17" s="443">
        <v>2</v>
      </c>
      <c r="J1317" s="483">
        <v>40184</v>
      </c>
      <c r="K1317" s="128" t="s">
        <v>101</v>
      </c>
      <c r="L1317" s="495" t="s">
        <v>102</v>
      </c>
      <c r="M1317" s="128" t="s">
        <v>2329</v>
      </c>
      <c r="N1317" s="128" t="s">
        <v>62</v>
      </c>
      <c r="O1317" s="128" t="s">
        <v>62</v>
      </c>
      <c r="P1317" s="500" t="s">
        <v>63</v>
      </c>
      <c r="Q1317" s="500" t="s">
        <v>63</v>
      </c>
      <c r="R1317" s="128">
        <v>90.5</v>
      </c>
      <c r="S1317" s="128">
        <v>90.2</v>
      </c>
      <c r="T1317" s="443" t="s">
        <v>64</v>
      </c>
      <c r="U1317" s="128">
        <v>130</v>
      </c>
      <c r="V1317" s="442" t="str">
        <f>CHOOSE(MATCH(U:U,{0,1,140,150,160,800000000}),"VACIO","140 y -","140-150","150-160","&gt;160","")</f>
        <v>140 y -</v>
      </c>
      <c r="W1317" s="128">
        <v>80</v>
      </c>
      <c r="X1317" s="442" t="str">
        <f>CHOOSE(MATCH(W:W,{0,1,90,120,800000000}),"VACIO","90 y -","90-120","&gt;120","")</f>
        <v>90 y -</v>
      </c>
      <c r="Y1317" s="128" t="s">
        <v>63</v>
      </c>
      <c r="Z1317" s="128" t="s">
        <v>65</v>
      </c>
      <c r="AA1317" s="128" t="s">
        <v>65</v>
      </c>
      <c r="AB1317" s="128" t="s">
        <v>63</v>
      </c>
      <c r="AC1317" s="128" t="s">
        <v>72</v>
      </c>
      <c r="AD1317" s="128" t="s">
        <v>73</v>
      </c>
      <c r="AE1317" s="505">
        <v>43747</v>
      </c>
      <c r="AF1317" s="506" t="s">
        <v>74</v>
      </c>
      <c r="AG1317" s="506"/>
      <c r="AH1317" s="506" t="s">
        <v>2266</v>
      </c>
      <c r="AI1317" s="505">
        <v>43747</v>
      </c>
      <c r="AJ1317" s="128">
        <v>127</v>
      </c>
      <c r="AK1317" s="483">
        <v>43893</v>
      </c>
      <c r="AL1317" s="128">
        <v>199</v>
      </c>
      <c r="AM1317" s="128">
        <v>184</v>
      </c>
      <c r="AN1317" s="442" t="str">
        <f>CHOOSE(MATCH(AM:AM,{0,1,100,800000000}),"VACIO","100 y -","100 y +","")</f>
        <v>100 y +</v>
      </c>
      <c r="AO1317" s="128">
        <v>31</v>
      </c>
      <c r="AP1317" s="128">
        <v>923</v>
      </c>
      <c r="AQ1317" s="128">
        <v>6.5</v>
      </c>
      <c r="AR1317" s="442" t="str">
        <f>CHOOSE(MATCH(AQ:AQ,{0,1,7,8,9,12,30}),"VACIO","7 y -","7-8","8-9","9-12","12 y +","")</f>
        <v>7 y -</v>
      </c>
      <c r="AS1317" s="128">
        <v>7.8</v>
      </c>
      <c r="AT1317" s="442" t="str">
        <f>CHOOSE(MATCH(AS:AS,{0,0.1,30,80000000}),"VACIO","30 y -","30 y +")</f>
        <v>30 y -</v>
      </c>
      <c r="AU1317" s="128">
        <v>1.1</v>
      </c>
      <c r="AV1317" s="128"/>
      <c r="AW1317" s="442" t="str">
        <f>CHOOSE(MATCH(AV:AV,{0,0.1,30,80000000}),"VACIO","30 y -","30 y +")</f>
        <v>VACIO</v>
      </c>
      <c r="AX1317" s="128">
        <v>66</v>
      </c>
      <c r="AY1317" s="442" t="str">
        <f ca="1">CHOOSE(MATCH(AX:AX,{0,1,15,30,45,60,80000000}),"VACIO","15 y -","15-29","30-44","45-59","60 y +","")</f>
        <v>60 y +</v>
      </c>
      <c r="AZ1317" s="128"/>
      <c r="BA1317" s="483">
        <v>43501</v>
      </c>
      <c r="BB1317" s="441" t="str">
        <f ca="1" t="shared" si="123"/>
        <v>No Vigente</v>
      </c>
      <c r="BC1317" s="128" t="s">
        <v>77</v>
      </c>
      <c r="BD1317" s="483">
        <v>43900</v>
      </c>
      <c r="BE1317" s="483">
        <v>44013</v>
      </c>
      <c r="BF1317" s="519" t="str">
        <f ca="1" t="shared" si="125"/>
        <v>activo</v>
      </c>
    </row>
    <row r="1318" spans="1:58">
      <c r="A1318" s="434" t="s">
        <v>3204</v>
      </c>
      <c r="B1318" s="484" t="s">
        <v>3205</v>
      </c>
      <c r="C1318" s="484">
        <v>2055</v>
      </c>
      <c r="D1318" s="485">
        <v>17485</v>
      </c>
      <c r="E1318" s="467">
        <f ca="1" t="shared" si="124"/>
        <v>43990</v>
      </c>
      <c r="F1318" s="440">
        <f ca="1" t="shared" si="127"/>
        <v>26505</v>
      </c>
      <c r="G1318" s="489">
        <f ca="1" t="shared" si="126"/>
        <v>72</v>
      </c>
      <c r="H1318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18" s="496">
        <v>2</v>
      </c>
      <c r="J1318" s="485">
        <v>43444</v>
      </c>
      <c r="K1318" s="484" t="s">
        <v>101</v>
      </c>
      <c r="L1318" s="497" t="s">
        <v>60</v>
      </c>
      <c r="M1318" s="484"/>
      <c r="N1318" s="484" t="s">
        <v>62</v>
      </c>
      <c r="O1318" s="484" t="s">
        <v>62</v>
      </c>
      <c r="P1318" s="501" t="s">
        <v>63</v>
      </c>
      <c r="Q1318" s="501" t="s">
        <v>63</v>
      </c>
      <c r="R1318" s="484">
        <v>89</v>
      </c>
      <c r="S1318" s="484">
        <v>90</v>
      </c>
      <c r="T1318" s="496" t="s">
        <v>85</v>
      </c>
      <c r="U1318" s="484">
        <v>124</v>
      </c>
      <c r="V1318" s="442" t="str">
        <f>CHOOSE(MATCH(U:U,{0,1,140,150,160,800000000}),"VACIO","140 y -","140-150","150-160","&gt;160","")</f>
        <v>140 y -</v>
      </c>
      <c r="W1318" s="484">
        <v>80</v>
      </c>
      <c r="X1318" s="442" t="str">
        <f>CHOOSE(MATCH(W:W,{0,1,90,120,800000000}),"VACIO","90 y -","90-120","&gt;120","")</f>
        <v>90 y -</v>
      </c>
      <c r="Y1318" s="484" t="s">
        <v>63</v>
      </c>
      <c r="Z1318" s="484" t="s">
        <v>65</v>
      </c>
      <c r="AA1318" s="484" t="s">
        <v>63</v>
      </c>
      <c r="AB1318" s="484" t="s">
        <v>63</v>
      </c>
      <c r="AC1318" s="484" t="s">
        <v>72</v>
      </c>
      <c r="AD1318" s="484" t="s">
        <v>74</v>
      </c>
      <c r="AE1318" s="507"/>
      <c r="AF1318" s="507"/>
      <c r="AG1318" s="507"/>
      <c r="AH1318" s="507"/>
      <c r="AI1318" s="507"/>
      <c r="AJ1318" s="484">
        <v>109</v>
      </c>
      <c r="AK1318" s="485">
        <v>43572</v>
      </c>
      <c r="AL1318" s="484">
        <v>208</v>
      </c>
      <c r="AM1318" s="484">
        <v>119</v>
      </c>
      <c r="AN1318" s="442" t="str">
        <f>CHOOSE(MATCH(AM:AM,{0,1,100,800000000}),"VACIO","100 y -","100 y +","")</f>
        <v>100 y +</v>
      </c>
      <c r="AO1318" s="484">
        <v>34</v>
      </c>
      <c r="AP1318" s="484">
        <v>275</v>
      </c>
      <c r="AQ1318" s="484"/>
      <c r="AR1318" s="442" t="str">
        <f>CHOOSE(MATCH(AQ:AQ,{0,1,7,8,9,12,30}),"VACIO","7 y -","7-8","8-9","9-12","12 y +","")</f>
        <v>VACIO</v>
      </c>
      <c r="AS1318" s="484">
        <v>132</v>
      </c>
      <c r="AT1318" s="442" t="str">
        <f>CHOOSE(MATCH(AS:AS,{0,0.1,30,80000000}),"VACIO","30 y -","30 y +")</f>
        <v>30 y +</v>
      </c>
      <c r="AU1318" s="484">
        <v>0.9</v>
      </c>
      <c r="AV1318" s="484">
        <v>31.87</v>
      </c>
      <c r="AW1318" s="442" t="str">
        <f>CHOOSE(MATCH(AV:AV,{0,0.1,30,80000000}),"VACIO","30 y -","30 y +")</f>
        <v>30 y +</v>
      </c>
      <c r="AX1318" s="484"/>
      <c r="AY1318" s="442" t="str">
        <f ca="1">CHOOSE(MATCH(AX:AX,{0,1,15,30,45,60,80000000}),"VACIO","15 y -","15-29","30-44","45-59","60 y +","")</f>
        <v>VACIO</v>
      </c>
      <c r="AZ1318" s="484"/>
      <c r="BA1318" s="484"/>
      <c r="BB1318" s="489" t="str">
        <f ca="1" t="shared" si="123"/>
        <v>No Vigente</v>
      </c>
      <c r="BC1318" s="484"/>
      <c r="BD1318" s="485">
        <v>43572</v>
      </c>
      <c r="BE1318" s="485">
        <v>43739</v>
      </c>
      <c r="BF1318" s="519" t="str">
        <f ca="1" t="shared" si="125"/>
        <v>activo</v>
      </c>
    </row>
    <row r="1319" spans="1:58">
      <c r="A1319" s="434" t="s">
        <v>3206</v>
      </c>
      <c r="B1319" s="128" t="s">
        <v>3207</v>
      </c>
      <c r="C1319" s="128">
        <v>5397</v>
      </c>
      <c r="D1319" s="483">
        <v>19287</v>
      </c>
      <c r="E1319" s="439">
        <f ca="1" t="shared" si="124"/>
        <v>43990</v>
      </c>
      <c r="F1319" s="440">
        <f ca="1" t="shared" si="127"/>
        <v>24703</v>
      </c>
      <c r="G1319" s="441">
        <f ca="1" t="shared" si="126"/>
        <v>67</v>
      </c>
      <c r="H1319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19" s="443">
        <v>2</v>
      </c>
      <c r="J1319" s="483">
        <v>40385</v>
      </c>
      <c r="K1319" s="128" t="s">
        <v>101</v>
      </c>
      <c r="L1319" s="495" t="s">
        <v>60</v>
      </c>
      <c r="M1319" s="128"/>
      <c r="N1319" s="128" t="s">
        <v>62</v>
      </c>
      <c r="O1319" s="128" t="s">
        <v>62</v>
      </c>
      <c r="P1319" s="500" t="s">
        <v>63</v>
      </c>
      <c r="Q1319" s="500" t="s">
        <v>63</v>
      </c>
      <c r="R1319" s="128">
        <v>87</v>
      </c>
      <c r="S1319" s="128">
        <v>89</v>
      </c>
      <c r="T1319" s="443" t="s">
        <v>85</v>
      </c>
      <c r="U1319" s="128">
        <v>110</v>
      </c>
      <c r="V1319" s="442" t="str">
        <f>CHOOSE(MATCH(U:U,{0,1,140,150,160,800000000}),"VACIO","140 y -","140-150","150-160","&gt;160","")</f>
        <v>140 y -</v>
      </c>
      <c r="W1319" s="128">
        <v>60</v>
      </c>
      <c r="X1319" s="442" t="str">
        <f>CHOOSE(MATCH(W:W,{0,1,90,120,800000000}),"VACIO","90 y -","90-120","&gt;120","")</f>
        <v>90 y -</v>
      </c>
      <c r="Y1319" s="128" t="s">
        <v>63</v>
      </c>
      <c r="Z1319" s="128" t="s">
        <v>65</v>
      </c>
      <c r="AA1319" s="128" t="s">
        <v>65</v>
      </c>
      <c r="AB1319" s="128" t="s">
        <v>65</v>
      </c>
      <c r="AC1319" s="128" t="s">
        <v>72</v>
      </c>
      <c r="AD1319" s="128" t="s">
        <v>67</v>
      </c>
      <c r="AE1319" s="513"/>
      <c r="AF1319" s="513"/>
      <c r="AG1319" s="513"/>
      <c r="AH1319" s="506" t="s">
        <v>2266</v>
      </c>
      <c r="AI1319" s="505">
        <v>43887</v>
      </c>
      <c r="AJ1319" s="128">
        <v>105</v>
      </c>
      <c r="AK1319" s="483">
        <v>43827</v>
      </c>
      <c r="AL1319" s="128">
        <v>132</v>
      </c>
      <c r="AM1319" s="128">
        <v>73</v>
      </c>
      <c r="AN1319" s="442" t="str">
        <f>CHOOSE(MATCH(AM:AM,{0,1,100,800000000}),"VACIO","100 y -","100 y +","")</f>
        <v>100 y -</v>
      </c>
      <c r="AO1319" s="128">
        <v>34</v>
      </c>
      <c r="AP1319" s="128">
        <v>126</v>
      </c>
      <c r="AQ1319" s="128"/>
      <c r="AR1319" s="442" t="str">
        <f>CHOOSE(MATCH(AQ:AQ,{0,1,7,8,9,12,30}),"VACIO","7 y -","7-8","8-9","9-12","12 y +","")</f>
        <v>VACIO</v>
      </c>
      <c r="AS1319" s="128">
        <v>9</v>
      </c>
      <c r="AT1319" s="442" t="str">
        <f>CHOOSE(MATCH(AS:AS,{0,0.1,30,80000000}),"VACIO","30 y -","30 y +")</f>
        <v>30 y -</v>
      </c>
      <c r="AU1319" s="128">
        <v>1.4</v>
      </c>
      <c r="AV1319" s="128"/>
      <c r="AW1319" s="442" t="str">
        <f>CHOOSE(MATCH(AV:AV,{0,0.1,30,80000000}),"VACIO","30 y -","30 y +")</f>
        <v>VACIO</v>
      </c>
      <c r="AX1319" s="128">
        <v>52</v>
      </c>
      <c r="AY1319" s="442" t="str">
        <f ca="1">CHOOSE(MATCH(AX:AX,{0,1,15,30,45,60,80000000}),"VACIO","15 y -","15-29","30-44","45-59","60 y +","")</f>
        <v>45-59</v>
      </c>
      <c r="AZ1319" s="128" t="s">
        <v>76</v>
      </c>
      <c r="BA1319" s="128"/>
      <c r="BB1319" s="441" t="str">
        <f ca="1" t="shared" ref="BB1319:BB1382" si="128">IF((E:E-BA:BA)&lt;365,"Vigente","No Vigente")</f>
        <v>No Vigente</v>
      </c>
      <c r="BC1319" s="128"/>
      <c r="BD1319" s="483">
        <v>43827</v>
      </c>
      <c r="BE1319" s="483">
        <v>44105</v>
      </c>
      <c r="BF1319" s="519" t="str">
        <f ca="1" t="shared" si="125"/>
        <v>activo</v>
      </c>
    </row>
    <row r="1320" spans="1:58">
      <c r="A1320" s="434" t="s">
        <v>3208</v>
      </c>
      <c r="B1320" s="128" t="s">
        <v>3209</v>
      </c>
      <c r="C1320" s="128">
        <v>1157</v>
      </c>
      <c r="D1320" s="483">
        <v>26111</v>
      </c>
      <c r="E1320" s="439">
        <f ca="1" t="shared" si="124"/>
        <v>43990</v>
      </c>
      <c r="F1320" s="440">
        <f ca="1" t="shared" si="127"/>
        <v>17879</v>
      </c>
      <c r="G1320" s="441">
        <f ca="1" t="shared" si="126"/>
        <v>48</v>
      </c>
      <c r="H1320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20" s="443">
        <v>2</v>
      </c>
      <c r="J1320" s="483">
        <v>41724</v>
      </c>
      <c r="K1320" s="128" t="s">
        <v>101</v>
      </c>
      <c r="L1320" s="495" t="s">
        <v>60</v>
      </c>
      <c r="M1320" s="128"/>
      <c r="N1320" s="128"/>
      <c r="O1320" s="128"/>
      <c r="P1320" s="500" t="s">
        <v>63</v>
      </c>
      <c r="Q1320" s="500" t="s">
        <v>63</v>
      </c>
      <c r="R1320" s="128">
        <v>105</v>
      </c>
      <c r="S1320" s="128">
        <v>90</v>
      </c>
      <c r="T1320" s="443" t="s">
        <v>64</v>
      </c>
      <c r="U1320" s="128">
        <v>120</v>
      </c>
      <c r="V1320" s="442" t="str">
        <f>CHOOSE(MATCH(U:U,{0,1,140,150,160,800000000}),"VACIO","140 y -","140-150","150-160","&gt;160","")</f>
        <v>140 y -</v>
      </c>
      <c r="W1320" s="128">
        <v>70</v>
      </c>
      <c r="X1320" s="442" t="str">
        <f>CHOOSE(MATCH(W:W,{0,1,90,120,800000000}),"VACIO","90 y -","90-120","&gt;120","")</f>
        <v>90 y -</v>
      </c>
      <c r="Y1320" s="128" t="s">
        <v>63</v>
      </c>
      <c r="Z1320" s="128" t="s">
        <v>65</v>
      </c>
      <c r="AA1320" s="128" t="s">
        <v>65</v>
      </c>
      <c r="AB1320" s="128" t="s">
        <v>65</v>
      </c>
      <c r="AC1320" s="128" t="s">
        <v>66</v>
      </c>
      <c r="AD1320" s="128" t="s">
        <v>73</v>
      </c>
      <c r="AE1320" s="513"/>
      <c r="AF1320" s="513"/>
      <c r="AG1320" s="513"/>
      <c r="AH1320" s="513"/>
      <c r="AI1320" s="513"/>
      <c r="AJ1320" s="128">
        <v>100</v>
      </c>
      <c r="AK1320" s="483">
        <v>42396</v>
      </c>
      <c r="AL1320" s="128">
        <v>203</v>
      </c>
      <c r="AM1320" s="128">
        <v>135</v>
      </c>
      <c r="AN1320" s="442" t="str">
        <f>CHOOSE(MATCH(AM:AM,{0,1,100,800000000}),"VACIO","100 y -","100 y +","")</f>
        <v>100 y +</v>
      </c>
      <c r="AO1320" s="128">
        <v>33</v>
      </c>
      <c r="AP1320" s="128">
        <v>171</v>
      </c>
      <c r="AQ1320" s="128"/>
      <c r="AR1320" s="442" t="str">
        <f>CHOOSE(MATCH(AQ:AQ,{0,1,7,8,9,12,30}),"VACIO","7 y -","7-8","8-9","9-12","12 y +","")</f>
        <v>VACIO</v>
      </c>
      <c r="AS1320" s="128"/>
      <c r="AT1320" s="442" t="str">
        <f>CHOOSE(MATCH(AS:AS,{0,0.1,30,80000000}),"VACIO","30 y -","30 y +")</f>
        <v>VACIO</v>
      </c>
      <c r="AU1320" s="128">
        <v>1.4</v>
      </c>
      <c r="AV1320" s="128"/>
      <c r="AW1320" s="442" t="str">
        <f>CHOOSE(MATCH(AV:AV,{0,0.1,30,80000000}),"VACIO","30 y -","30 y +")</f>
        <v>VACIO</v>
      </c>
      <c r="AX1320" s="128">
        <v>101</v>
      </c>
      <c r="AY1320" s="442" t="str">
        <f ca="1">CHOOSE(MATCH(AX:AX,{0,1,15,30,45,60,80000000}),"VACIO","15 y -","15-29","30-44","45-59","60 y +","")</f>
        <v>60 y +</v>
      </c>
      <c r="AZ1320" s="128"/>
      <c r="BA1320" s="128"/>
      <c r="BB1320" s="441" t="str">
        <f ca="1" t="shared" si="128"/>
        <v>No Vigente</v>
      </c>
      <c r="BC1320" s="128"/>
      <c r="BD1320" s="483">
        <v>43340</v>
      </c>
      <c r="BE1320" s="483">
        <v>43858</v>
      </c>
      <c r="BF1320" s="519" t="str">
        <f ca="1" t="shared" si="125"/>
        <v>activo</v>
      </c>
    </row>
    <row r="1321" spans="1:58">
      <c r="A1321" s="434" t="s">
        <v>3210</v>
      </c>
      <c r="B1321" s="484" t="s">
        <v>3211</v>
      </c>
      <c r="C1321" s="484">
        <v>1336</v>
      </c>
      <c r="D1321" s="485">
        <v>17036</v>
      </c>
      <c r="E1321" s="439">
        <f ca="1" t="shared" ref="E1321:E1384" si="129">TODAY()</f>
        <v>43990</v>
      </c>
      <c r="F1321" s="440">
        <f ca="1" t="shared" si="127"/>
        <v>26954</v>
      </c>
      <c r="G1321" s="489">
        <f ca="1" t="shared" si="126"/>
        <v>73</v>
      </c>
      <c r="H1321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21" s="496">
        <v>2</v>
      </c>
      <c r="J1321" s="485">
        <v>38705</v>
      </c>
      <c r="K1321" s="484" t="s">
        <v>101</v>
      </c>
      <c r="L1321" s="497" t="s">
        <v>70</v>
      </c>
      <c r="M1321" s="484" t="s">
        <v>174</v>
      </c>
      <c r="N1321" s="484" t="s">
        <v>62</v>
      </c>
      <c r="O1321" s="484" t="s">
        <v>62</v>
      </c>
      <c r="P1321" s="501" t="s">
        <v>65</v>
      </c>
      <c r="Q1321" s="501" t="s">
        <v>65</v>
      </c>
      <c r="R1321" s="484">
        <v>72</v>
      </c>
      <c r="S1321" s="484">
        <v>66</v>
      </c>
      <c r="T1321" s="496" t="s">
        <v>76</v>
      </c>
      <c r="U1321" s="484">
        <v>138</v>
      </c>
      <c r="V1321" s="442" t="str">
        <f>CHOOSE(MATCH(U:U,{0,1,140,150,160,800000000}),"VACIO","140 y -","140-150","150-160","&gt;160","")</f>
        <v>140 y -</v>
      </c>
      <c r="W1321" s="484">
        <v>86</v>
      </c>
      <c r="X1321" s="442" t="str">
        <f>CHOOSE(MATCH(W:W,{0,1,90,120,800000000}),"VACIO","90 y -","90-120","&gt;120","")</f>
        <v>90 y -</v>
      </c>
      <c r="Y1321" s="484" t="s">
        <v>65</v>
      </c>
      <c r="Z1321" s="484" t="s">
        <v>63</v>
      </c>
      <c r="AA1321" s="484" t="s">
        <v>65</v>
      </c>
      <c r="AB1321" s="484" t="s">
        <v>65</v>
      </c>
      <c r="AC1321" s="484" t="s">
        <v>72</v>
      </c>
      <c r="AD1321" s="484" t="s">
        <v>73</v>
      </c>
      <c r="AE1321" s="508">
        <v>43451</v>
      </c>
      <c r="AF1321" s="509" t="s">
        <v>74</v>
      </c>
      <c r="AG1321" s="509"/>
      <c r="AH1321" s="509" t="s">
        <v>2322</v>
      </c>
      <c r="AI1321" s="508">
        <v>43408</v>
      </c>
      <c r="AJ1321" s="484">
        <v>190</v>
      </c>
      <c r="AK1321" s="485">
        <v>43605</v>
      </c>
      <c r="AL1321" s="484">
        <v>148</v>
      </c>
      <c r="AM1321" s="484">
        <v>69</v>
      </c>
      <c r="AN1321" s="442" t="str">
        <f>CHOOSE(MATCH(AM:AM,{0,1,100,800000000}),"VACIO","100 y -","100 y +","")</f>
        <v>100 y -</v>
      </c>
      <c r="AO1321" s="484">
        <v>65</v>
      </c>
      <c r="AP1321" s="484">
        <v>68</v>
      </c>
      <c r="AQ1321" s="484">
        <v>10</v>
      </c>
      <c r="AR1321" s="442" t="str">
        <f>CHOOSE(MATCH(AQ:AQ,{0,1,7,8,9,12,30}),"VACIO","7 y -","7-8","8-9","9-12","12 y +","")</f>
        <v>9-12</v>
      </c>
      <c r="AS1321" s="484">
        <v>2.7</v>
      </c>
      <c r="AT1321" s="442" t="str">
        <f>CHOOSE(MATCH(AS:AS,{0,0.1,30,80000000}),"VACIO","30 y -","30 y +")</f>
        <v>30 y -</v>
      </c>
      <c r="AU1321" s="484">
        <v>0.8</v>
      </c>
      <c r="AV1321" s="484"/>
      <c r="AW1321" s="442" t="str">
        <f>CHOOSE(MATCH(AV:AV,{0,0.1,30,80000000}),"VACIO","30 y -","30 y +")</f>
        <v>VACIO</v>
      </c>
      <c r="AX1321" s="484">
        <v>95.4</v>
      </c>
      <c r="AY1321" s="442" t="str">
        <f ca="1">CHOOSE(MATCH(AX:AX,{0,1,15,30,45,60,80000000}),"VACIO","15 y -","15-29","30-44","45-59","60 y +","")</f>
        <v>60 y +</v>
      </c>
      <c r="AZ1321" s="484"/>
      <c r="BA1321" s="484"/>
      <c r="BB1321" s="489" t="str">
        <f ca="1" t="shared" si="128"/>
        <v>No Vigente</v>
      </c>
      <c r="BC1321" s="484"/>
      <c r="BD1321" s="485">
        <v>43846</v>
      </c>
      <c r="BE1321" s="485">
        <v>43952</v>
      </c>
      <c r="BF1321" s="519" t="str">
        <f ca="1" t="shared" si="125"/>
        <v>activo</v>
      </c>
    </row>
    <row r="1322" spans="1:58">
      <c r="A1322" s="434" t="s">
        <v>3212</v>
      </c>
      <c r="B1322" s="434" t="s">
        <v>3213</v>
      </c>
      <c r="C1322" s="434">
        <v>6866</v>
      </c>
      <c r="D1322" s="482">
        <v>23062</v>
      </c>
      <c r="E1322" s="468">
        <f ca="1" t="shared" si="129"/>
        <v>43990</v>
      </c>
      <c r="F1322" s="440">
        <f ca="1" t="shared" si="127"/>
        <v>20928</v>
      </c>
      <c r="G1322" s="487">
        <f ca="1" t="shared" si="126"/>
        <v>57</v>
      </c>
      <c r="H1322" s="488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322" s="493">
        <v>2</v>
      </c>
      <c r="J1322" s="482">
        <v>41716</v>
      </c>
      <c r="K1322" s="434" t="s">
        <v>101</v>
      </c>
      <c r="L1322" s="494" t="s">
        <v>70</v>
      </c>
      <c r="M1322" s="434" t="s">
        <v>174</v>
      </c>
      <c r="N1322" s="434"/>
      <c r="O1322" s="434"/>
      <c r="P1322" s="499" t="s">
        <v>63</v>
      </c>
      <c r="Q1322" s="499" t="s">
        <v>63</v>
      </c>
      <c r="R1322" s="434">
        <v>79</v>
      </c>
      <c r="S1322" s="434">
        <v>79</v>
      </c>
      <c r="T1322" s="493" t="s">
        <v>85</v>
      </c>
      <c r="U1322" s="434">
        <v>140</v>
      </c>
      <c r="V1322" s="442" t="str">
        <f>CHOOSE(MATCH(U:U,{0,1,140,150,160,800000000}),"VACIO","140 y -","140-150","150-160","&gt;160","")</f>
        <v>140-150</v>
      </c>
      <c r="W1322" s="434">
        <v>80</v>
      </c>
      <c r="X1322" s="442" t="str">
        <f>CHOOSE(MATCH(W:W,{0,1,90,120,800000000}),"VACIO","90 y -","90-120","&gt;120","")</f>
        <v>90 y -</v>
      </c>
      <c r="Y1322" s="434" t="s">
        <v>65</v>
      </c>
      <c r="Z1322" s="434" t="s">
        <v>63</v>
      </c>
      <c r="AA1322" s="434" t="s">
        <v>65</v>
      </c>
      <c r="AB1322" s="434" t="s">
        <v>63</v>
      </c>
      <c r="AC1322" s="434" t="s">
        <v>66</v>
      </c>
      <c r="AD1322" s="434" t="s">
        <v>73</v>
      </c>
      <c r="AE1322" s="503">
        <v>42587</v>
      </c>
      <c r="AF1322" s="504" t="s">
        <v>74</v>
      </c>
      <c r="AG1322" s="504"/>
      <c r="AH1322" s="514"/>
      <c r="AI1322" s="514"/>
      <c r="AJ1322" s="434">
        <v>323</v>
      </c>
      <c r="AK1322" s="482">
        <v>42559</v>
      </c>
      <c r="AL1322" s="434">
        <v>304</v>
      </c>
      <c r="AM1322" s="434">
        <v>134</v>
      </c>
      <c r="AN1322" s="442" t="str">
        <f>CHOOSE(MATCH(AM:AM,{0,1,100,800000000}),"VACIO","100 y -","100 y +","")</f>
        <v>100 y +</v>
      </c>
      <c r="AO1322" s="434">
        <v>40</v>
      </c>
      <c r="AP1322" s="434">
        <v>704</v>
      </c>
      <c r="AQ1322" s="434">
        <v>11.8</v>
      </c>
      <c r="AR1322" s="442" t="str">
        <f>CHOOSE(MATCH(AQ:AQ,{0,1,7,8,9,12,30}),"VACIO","7 y -","7-8","8-9","9-12","12 y +","")</f>
        <v>9-12</v>
      </c>
      <c r="AS1322" s="434"/>
      <c r="AT1322" s="442" t="str">
        <f>CHOOSE(MATCH(AS:AS,{0;0.1;30;80000000}),"VACIO","30 y -","30 y +")</f>
        <v>VACIO</v>
      </c>
      <c r="AU1322" s="434">
        <v>0.9</v>
      </c>
      <c r="AV1322" s="434"/>
      <c r="AW1322" s="442" t="str">
        <f>CHOOSE(MATCH(AV:AV,{0,0.1,30,80000000}),"VACIO","30 y -","30 y +")</f>
        <v>VACIO</v>
      </c>
      <c r="AX1322" s="434">
        <v>97</v>
      </c>
      <c r="AY1322" s="442" t="str">
        <f ca="1">CHOOSE(MATCH(AX:AX,{0,1,15,30,45,60,80000000}),"VACIO","15 y -","15-29","30-44","45-59","60 y +","")</f>
        <v>60 y +</v>
      </c>
      <c r="AZ1322" s="434"/>
      <c r="BA1322" s="434"/>
      <c r="BB1322" s="487" t="str">
        <f ca="1" t="shared" si="128"/>
        <v>No Vigente</v>
      </c>
      <c r="BC1322" s="434"/>
      <c r="BD1322" s="482">
        <v>43317</v>
      </c>
      <c r="BE1322" s="482">
        <v>42796</v>
      </c>
      <c r="BF1322" s="519" t="str">
        <f ca="1" t="shared" si="125"/>
        <v>pasivo</v>
      </c>
    </row>
    <row r="1323" spans="1:58">
      <c r="A1323" s="434" t="s">
        <v>3214</v>
      </c>
      <c r="B1323" s="128" t="s">
        <v>3215</v>
      </c>
      <c r="C1323" s="128">
        <v>2191</v>
      </c>
      <c r="D1323" s="483">
        <v>12385</v>
      </c>
      <c r="E1323" s="439">
        <f ca="1" t="shared" si="129"/>
        <v>43990</v>
      </c>
      <c r="F1323" s="440">
        <f ca="1" t="shared" si="127"/>
        <v>31605</v>
      </c>
      <c r="G1323" s="441">
        <f ca="1" t="shared" si="126"/>
        <v>86</v>
      </c>
      <c r="H132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23" s="443">
        <v>2</v>
      </c>
      <c r="J1323" s="483">
        <v>40364</v>
      </c>
      <c r="K1323" s="128" t="s">
        <v>101</v>
      </c>
      <c r="L1323" s="495" t="s">
        <v>60</v>
      </c>
      <c r="M1323" s="128" t="s">
        <v>2329</v>
      </c>
      <c r="N1323" s="128" t="s">
        <v>62</v>
      </c>
      <c r="O1323" s="128" t="s">
        <v>62</v>
      </c>
      <c r="P1323" s="500" t="s">
        <v>63</v>
      </c>
      <c r="Q1323" s="500" t="s">
        <v>63</v>
      </c>
      <c r="R1323" s="128">
        <v>60.4</v>
      </c>
      <c r="S1323" s="128">
        <v>60.9</v>
      </c>
      <c r="T1323" s="443" t="s">
        <v>76</v>
      </c>
      <c r="U1323" s="128">
        <v>150</v>
      </c>
      <c r="V1323" s="442" t="str">
        <f>CHOOSE(MATCH(U:U,{0,1,140,150,160,800000000}),"VACIO","140 y -","140-150","150-160","&gt;160","")</f>
        <v>150-160</v>
      </c>
      <c r="W1323" s="128">
        <v>70</v>
      </c>
      <c r="X1323" s="442" t="str">
        <f>CHOOSE(MATCH(W:W,{0,1,90,120,800000000}),"VACIO","90 y -","90-120","&gt;120","")</f>
        <v>90 y -</v>
      </c>
      <c r="Y1323" s="128" t="s">
        <v>63</v>
      </c>
      <c r="Z1323" s="128" t="s">
        <v>63</v>
      </c>
      <c r="AA1323" s="128" t="s">
        <v>63</v>
      </c>
      <c r="AB1323" s="128" t="s">
        <v>63</v>
      </c>
      <c r="AC1323" s="128" t="s">
        <v>72</v>
      </c>
      <c r="AD1323" s="128" t="s">
        <v>67</v>
      </c>
      <c r="AE1323" s="513"/>
      <c r="AF1323" s="513"/>
      <c r="AG1323" s="513"/>
      <c r="AH1323" s="506" t="s">
        <v>2266</v>
      </c>
      <c r="AI1323" s="515">
        <v>43858</v>
      </c>
      <c r="AJ1323" s="128"/>
      <c r="AK1323" s="128">
        <v>2017</v>
      </c>
      <c r="AL1323" s="128"/>
      <c r="AM1323" s="128"/>
      <c r="AN1323" s="442" t="str">
        <f>CHOOSE(MATCH(AM:AM,{0;1;100;800000000}),"VACIO","100 y -","100 y +","")</f>
        <v>VACIO</v>
      </c>
      <c r="AO1323" s="128"/>
      <c r="AP1323" s="128"/>
      <c r="AQ1323" s="128"/>
      <c r="AR1323" s="442" t="str">
        <f>CHOOSE(MATCH(AQ:AQ,{0;1;7;8;9;12;30}),"VACIO","7 y -","7-8","8-9","9-12","12 y +","")</f>
        <v>VACIO</v>
      </c>
      <c r="AS1323" s="128"/>
      <c r="AT1323" s="442" t="str">
        <f>CHOOSE(MATCH(AS:AS,{0;0.1;30;80000000}),"VACIO","30 y -","30 y +")</f>
        <v>VACIO</v>
      </c>
      <c r="AU1323" s="128"/>
      <c r="AV1323" s="128"/>
      <c r="AW1323" s="442" t="str">
        <f>CHOOSE(MATCH(AV:AV,{0,0.1,30,80000000}),"VACIO","30 y -","30 y +")</f>
        <v>VACIO</v>
      </c>
      <c r="AX1323" s="128"/>
      <c r="AY1323" s="442" t="str">
        <f ca="1">CHOOSE(MATCH(AX:AX,{0,1,15,30,45,60,80000000}),"VACIO","15 y -","15-29","30-44","45-59","60 y +","")</f>
        <v>VACIO</v>
      </c>
      <c r="AZ1323" s="128"/>
      <c r="BA1323" s="128"/>
      <c r="BB1323" s="441" t="str">
        <f ca="1" t="shared" si="128"/>
        <v>No Vigente</v>
      </c>
      <c r="BC1323" s="128"/>
      <c r="BD1323" s="483">
        <v>43642</v>
      </c>
      <c r="BE1323" s="483">
        <v>43852</v>
      </c>
      <c r="BF1323" s="519" t="str">
        <f ca="1" t="shared" si="125"/>
        <v>activo</v>
      </c>
    </row>
    <row r="1324" spans="1:58">
      <c r="A1324" s="434" t="s">
        <v>3216</v>
      </c>
      <c r="B1324" s="128" t="s">
        <v>3217</v>
      </c>
      <c r="C1324" s="128">
        <v>1055</v>
      </c>
      <c r="D1324" s="483">
        <v>16388</v>
      </c>
      <c r="E1324" s="439">
        <f ca="1" t="shared" si="129"/>
        <v>43990</v>
      </c>
      <c r="F1324" s="440">
        <f ca="1" t="shared" si="127"/>
        <v>27602</v>
      </c>
      <c r="G1324" s="441">
        <f ca="1" t="shared" si="126"/>
        <v>75</v>
      </c>
      <c r="H1324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324" s="443">
        <v>2</v>
      </c>
      <c r="J1324" s="483">
        <v>40105</v>
      </c>
      <c r="K1324" s="128" t="s">
        <v>101</v>
      </c>
      <c r="L1324" s="495" t="s">
        <v>60</v>
      </c>
      <c r="M1324" s="128" t="s">
        <v>2329</v>
      </c>
      <c r="N1324" s="128" t="s">
        <v>62</v>
      </c>
      <c r="O1324" s="128" t="s">
        <v>62</v>
      </c>
      <c r="P1324" s="500" t="s">
        <v>63</v>
      </c>
      <c r="Q1324" s="500" t="s">
        <v>63</v>
      </c>
      <c r="R1324" s="128">
        <v>61</v>
      </c>
      <c r="S1324" s="128">
        <v>56</v>
      </c>
      <c r="T1324" s="443" t="s">
        <v>71</v>
      </c>
      <c r="U1324" s="128">
        <v>110</v>
      </c>
      <c r="V1324" s="442" t="str">
        <f>CHOOSE(MATCH(U:U,{0;1;140;150;160;800000000}),"VACIO","140 y -","140-150","150-160","&gt;160","")</f>
        <v>140 y -</v>
      </c>
      <c r="W1324" s="128">
        <v>70</v>
      </c>
      <c r="X1324" s="442" t="str">
        <f>CHOOSE(MATCH(W:W,{0;1;90;120;800000000}),"VACIO","90 y -","90-120","&gt;120","")</f>
        <v>90 y -</v>
      </c>
      <c r="Y1324" s="128" t="s">
        <v>63</v>
      </c>
      <c r="Z1324" s="128" t="s">
        <v>65</v>
      </c>
      <c r="AA1324" s="128" t="s">
        <v>63</v>
      </c>
      <c r="AB1324" s="128" t="s">
        <v>63</v>
      </c>
      <c r="AC1324" s="128" t="s">
        <v>66</v>
      </c>
      <c r="AD1324" s="128" t="s">
        <v>67</v>
      </c>
      <c r="AE1324" s="513"/>
      <c r="AF1324" s="513"/>
      <c r="AG1324" s="513"/>
      <c r="AH1324" s="506" t="s">
        <v>3218</v>
      </c>
      <c r="AI1324" s="505">
        <v>43220</v>
      </c>
      <c r="AJ1324" s="128">
        <v>95</v>
      </c>
      <c r="AK1324" s="483">
        <v>43552</v>
      </c>
      <c r="AL1324" s="128">
        <v>211</v>
      </c>
      <c r="AM1324" s="128">
        <v>133</v>
      </c>
      <c r="AN1324" s="442" t="str">
        <f>CHOOSE(MATCH(AM:AM,{0,1,100,800000000}),"VACIO","100 y -","100 y +","")</f>
        <v>100 y +</v>
      </c>
      <c r="AO1324" s="128">
        <v>63</v>
      </c>
      <c r="AP1324" s="128">
        <v>79</v>
      </c>
      <c r="AQ1324" s="128"/>
      <c r="AR1324" s="442" t="str">
        <f>CHOOSE(MATCH(AQ:AQ,{0,1,7,8,9,12,30}),"VACIO","7 y -","7-8","8-9","9-12","12 y +","")</f>
        <v>VACIO</v>
      </c>
      <c r="AS1324" s="128">
        <v>15</v>
      </c>
      <c r="AT1324" s="442" t="str">
        <f>CHOOSE(MATCH(AS:AS,{0,0.1,30,80000000}),"VACIO","30 y -","30 y +")</f>
        <v>30 y -</v>
      </c>
      <c r="AU1324" s="128">
        <v>0.9</v>
      </c>
      <c r="AV1324" s="128">
        <v>10</v>
      </c>
      <c r="AW1324" s="442" t="str">
        <f>CHOOSE(MATCH(AV:AV,{0,0.1,30,80000000}),"VACIO","30 y -","30 y +")</f>
        <v>30 y -</v>
      </c>
      <c r="AX1324" s="128">
        <v>83</v>
      </c>
      <c r="AY1324" s="442" t="str">
        <f ca="1">CHOOSE(MATCH(AX:AX,{0,1,15,30,45,60,80000000}),"VACIO","15 y -","15-29","30-44","45-59","60 y +","")</f>
        <v>60 y +</v>
      </c>
      <c r="AZ1324" s="128"/>
      <c r="BA1324" s="128"/>
      <c r="BB1324" s="441" t="str">
        <f ca="1" t="shared" si="128"/>
        <v>No Vigente</v>
      </c>
      <c r="BC1324" s="128"/>
      <c r="BD1324" s="483">
        <v>43552</v>
      </c>
      <c r="BE1324" s="483">
        <v>43891</v>
      </c>
      <c r="BF1324" s="519" t="str">
        <f ca="1" t="shared" si="125"/>
        <v>activo</v>
      </c>
    </row>
    <row r="1325" spans="1:58">
      <c r="A1325" s="434" t="s">
        <v>3219</v>
      </c>
      <c r="B1325" s="128" t="s">
        <v>3220</v>
      </c>
      <c r="C1325" s="128">
        <v>7055</v>
      </c>
      <c r="D1325" s="483">
        <v>24862</v>
      </c>
      <c r="E1325" s="467">
        <f ca="1" t="shared" si="129"/>
        <v>43990</v>
      </c>
      <c r="F1325" s="440">
        <f ca="1" t="shared" si="127"/>
        <v>19128</v>
      </c>
      <c r="G1325" s="491">
        <f ca="1" t="shared" si="126"/>
        <v>52</v>
      </c>
      <c r="H1325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25" s="498">
        <v>2</v>
      </c>
      <c r="J1325" s="483">
        <v>43440</v>
      </c>
      <c r="K1325" s="128" t="s">
        <v>101</v>
      </c>
      <c r="L1325" s="495" t="s">
        <v>60</v>
      </c>
      <c r="M1325" s="128"/>
      <c r="N1325" s="128" t="s">
        <v>62</v>
      </c>
      <c r="O1325" s="128" t="s">
        <v>62</v>
      </c>
      <c r="P1325" s="500" t="s">
        <v>63</v>
      </c>
      <c r="Q1325" s="500" t="s">
        <v>63</v>
      </c>
      <c r="R1325" s="128">
        <v>80</v>
      </c>
      <c r="S1325" s="128">
        <v>73</v>
      </c>
      <c r="T1325" s="498" t="s">
        <v>85</v>
      </c>
      <c r="U1325" s="128">
        <v>128</v>
      </c>
      <c r="V1325" s="442" t="str">
        <f>CHOOSE(MATCH(U:U,{0,1,140,150,160,800000000}),"VACIO","140 y -","140-150","150-160","&gt;160","")</f>
        <v>140 y -</v>
      </c>
      <c r="W1325" s="128">
        <v>80</v>
      </c>
      <c r="X1325" s="442" t="str">
        <f>CHOOSE(MATCH(W:W,{0;1;90;120;800000000}),"VACIO","90 y -","90-120","&gt;120","")</f>
        <v>90 y -</v>
      </c>
      <c r="Y1325" s="128" t="s">
        <v>63</v>
      </c>
      <c r="Z1325" s="128" t="s">
        <v>65</v>
      </c>
      <c r="AA1325" s="128" t="s">
        <v>63</v>
      </c>
      <c r="AB1325" s="128" t="s">
        <v>63</v>
      </c>
      <c r="AC1325" s="128" t="s">
        <v>66</v>
      </c>
      <c r="AD1325" s="128" t="s">
        <v>73</v>
      </c>
      <c r="AE1325" s="512"/>
      <c r="AF1325" s="512"/>
      <c r="AG1325" s="512"/>
      <c r="AH1325" s="512"/>
      <c r="AI1325" s="512"/>
      <c r="AJ1325" s="128">
        <v>85</v>
      </c>
      <c r="AK1325" s="483">
        <v>43603</v>
      </c>
      <c r="AL1325" s="128">
        <v>185</v>
      </c>
      <c r="AM1325" s="128">
        <v>123</v>
      </c>
      <c r="AN1325" s="442" t="str">
        <f>CHOOSE(MATCH(AM:AM,{0,1,100,800000000}),"VACIO","100 y -","100 y +","")</f>
        <v>100 y +</v>
      </c>
      <c r="AO1325" s="128">
        <v>52</v>
      </c>
      <c r="AP1325" s="128">
        <v>151</v>
      </c>
      <c r="AQ1325" s="128"/>
      <c r="AR1325" s="442" t="str">
        <f>CHOOSE(MATCH(AQ:AQ,{0,1,7,8,9,12,30}),"VACIO","7 y -","7-8","8-9","9-12","12 y +","")</f>
        <v>VACIO</v>
      </c>
      <c r="AS1325" s="128">
        <v>15</v>
      </c>
      <c r="AT1325" s="442" t="str">
        <f>CHOOSE(MATCH(AS:AS,{0,0.1,30,80000000}),"VACIO","30 y -","30 y +")</f>
        <v>30 y -</v>
      </c>
      <c r="AU1325" s="128">
        <v>0.9</v>
      </c>
      <c r="AV1325" s="128">
        <v>11.18</v>
      </c>
      <c r="AW1325" s="442" t="str">
        <f>CHOOSE(MATCH(AV:AV,{0,0.1,30,80000000}),"VACIO","30 y -","30 y +")</f>
        <v>30 y -</v>
      </c>
      <c r="AX1325" s="128"/>
      <c r="AY1325" s="442" t="str">
        <f ca="1">CHOOSE(MATCH(AX:AX,{0,1,15,30,45,60,80000000}),"VACIO","15 y -","15-29","30-44","45-59","60 y +","")</f>
        <v>VACIO</v>
      </c>
      <c r="AZ1325" s="128" t="s">
        <v>76</v>
      </c>
      <c r="BA1325" s="128"/>
      <c r="BB1325" s="441" t="str">
        <f ca="1" t="shared" si="128"/>
        <v>No Vigente</v>
      </c>
      <c r="BC1325" s="128"/>
      <c r="BD1325" s="483">
        <v>43603</v>
      </c>
      <c r="BE1325" s="483">
        <v>43952</v>
      </c>
      <c r="BF1325" s="519" t="str">
        <f ca="1" t="shared" si="125"/>
        <v>activo</v>
      </c>
    </row>
    <row r="1326" spans="1:58">
      <c r="A1326" s="434" t="s">
        <v>3221</v>
      </c>
      <c r="B1326" s="128" t="s">
        <v>3222</v>
      </c>
      <c r="C1326" s="128">
        <v>5456</v>
      </c>
      <c r="D1326" s="483">
        <v>16258</v>
      </c>
      <c r="E1326" s="467">
        <f ca="1" t="shared" si="129"/>
        <v>43990</v>
      </c>
      <c r="F1326" s="440">
        <f ca="1" t="shared" si="127"/>
        <v>27732</v>
      </c>
      <c r="G1326" s="491">
        <f ca="1" t="shared" si="126"/>
        <v>75</v>
      </c>
      <c r="H1326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26" s="498">
        <v>2</v>
      </c>
      <c r="J1326" s="128">
        <v>2006</v>
      </c>
      <c r="K1326" s="128" t="s">
        <v>101</v>
      </c>
      <c r="L1326" s="495" t="s">
        <v>102</v>
      </c>
      <c r="M1326" s="128"/>
      <c r="N1326" s="128" t="s">
        <v>62</v>
      </c>
      <c r="O1326" s="128" t="s">
        <v>62</v>
      </c>
      <c r="P1326" s="500" t="s">
        <v>63</v>
      </c>
      <c r="Q1326" s="500" t="s">
        <v>63</v>
      </c>
      <c r="R1326" s="128">
        <v>116</v>
      </c>
      <c r="S1326" s="128">
        <v>111</v>
      </c>
      <c r="T1326" s="498" t="s">
        <v>64</v>
      </c>
      <c r="U1326" s="128">
        <v>122</v>
      </c>
      <c r="V1326" s="442" t="str">
        <f>CHOOSE(MATCH(U:U,{0,1,140,150,160,800000000}),"VACIO","140 y -","140-150","150-160","&gt;160","")</f>
        <v>140 y -</v>
      </c>
      <c r="W1326" s="128">
        <v>80</v>
      </c>
      <c r="X1326" s="442" t="str">
        <f>CHOOSE(MATCH(W:W,{0,1,90,120,800000000}),"VACIO","90 y -","90-120","&gt;120","")</f>
        <v>90 y -</v>
      </c>
      <c r="Y1326" s="128" t="s">
        <v>65</v>
      </c>
      <c r="Z1326" s="128" t="s">
        <v>65</v>
      </c>
      <c r="AA1326" s="128" t="s">
        <v>65</v>
      </c>
      <c r="AB1326" s="128" t="s">
        <v>65</v>
      </c>
      <c r="AC1326" s="128" t="s">
        <v>72</v>
      </c>
      <c r="AD1326" s="128" t="s">
        <v>73</v>
      </c>
      <c r="AE1326" s="510">
        <v>43882</v>
      </c>
      <c r="AF1326" s="511" t="s">
        <v>73</v>
      </c>
      <c r="AG1326" s="511"/>
      <c r="AH1326" s="511" t="s">
        <v>2360</v>
      </c>
      <c r="AI1326" s="510">
        <v>43803</v>
      </c>
      <c r="AJ1326" s="128">
        <v>133</v>
      </c>
      <c r="AK1326" s="483">
        <v>43873</v>
      </c>
      <c r="AL1326" s="128">
        <v>143</v>
      </c>
      <c r="AM1326" s="128">
        <v>80</v>
      </c>
      <c r="AN1326" s="442" t="str">
        <f>CHOOSE(MATCH(AM:AM,{0;1;100;800000000}),"VACIO","100 y -","100 y +","")</f>
        <v>100 y -</v>
      </c>
      <c r="AO1326" s="128">
        <v>33</v>
      </c>
      <c r="AP1326" s="128">
        <v>145</v>
      </c>
      <c r="AQ1326" s="128">
        <v>7.9</v>
      </c>
      <c r="AR1326" s="442" t="str">
        <f>CHOOSE(MATCH(AQ:AQ,{0,1,7,8,9,12,30}),"VACIO","7 y -","7-8","8-9","9-12","12 y +","")</f>
        <v>7-8</v>
      </c>
      <c r="AS1326" s="128">
        <v>105</v>
      </c>
      <c r="AT1326" s="442" t="str">
        <f>CHOOSE(MATCH(AS:AS,{0,0.1,30,80000000}),"VACIO","30 y -","30 y +")</f>
        <v>30 y +</v>
      </c>
      <c r="AU1326" s="128">
        <v>0.9</v>
      </c>
      <c r="AV1326" s="128"/>
      <c r="AW1326" s="442" t="str">
        <f>CHOOSE(MATCH(AV:AV,{0,0.1,30,80000000}),"VACIO","30 y -","30 y +")</f>
        <v>VACIO</v>
      </c>
      <c r="AX1326" s="128">
        <v>83</v>
      </c>
      <c r="AY1326" s="442" t="str">
        <f ca="1">CHOOSE(MATCH(AX:AX,{0,1,15,30,45,60,80000000}),"VACIO","15 y -","15-29","30-44","45-59","60 y +","")</f>
        <v>60 y +</v>
      </c>
      <c r="AZ1326" s="128" t="s">
        <v>155</v>
      </c>
      <c r="BA1326" s="483">
        <v>43306</v>
      </c>
      <c r="BB1326" s="441" t="str">
        <f ca="1" t="shared" si="128"/>
        <v>No Vigente</v>
      </c>
      <c r="BC1326" s="128" t="s">
        <v>218</v>
      </c>
      <c r="BD1326" s="483">
        <v>43882</v>
      </c>
      <c r="BE1326" s="483">
        <v>44044</v>
      </c>
      <c r="BF1326" s="519" t="str">
        <f ca="1" t="shared" si="125"/>
        <v>activo</v>
      </c>
    </row>
    <row r="1327" spans="1:58">
      <c r="A1327" s="434" t="s">
        <v>3223</v>
      </c>
      <c r="B1327" s="434" t="s">
        <v>3224</v>
      </c>
      <c r="C1327" s="434">
        <v>6504</v>
      </c>
      <c r="D1327" s="482">
        <v>23231</v>
      </c>
      <c r="E1327" s="468">
        <f ca="1" t="shared" si="129"/>
        <v>43990</v>
      </c>
      <c r="F1327" s="440">
        <f ca="1" t="shared" si="127"/>
        <v>20759</v>
      </c>
      <c r="G1327" s="487">
        <f ca="1" t="shared" si="126"/>
        <v>56</v>
      </c>
      <c r="H1327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27" s="493">
        <v>2</v>
      </c>
      <c r="J1327" s="482">
        <v>43045</v>
      </c>
      <c r="K1327" s="434" t="s">
        <v>101</v>
      </c>
      <c r="L1327" s="494" t="s">
        <v>60</v>
      </c>
      <c r="M1327" s="434"/>
      <c r="N1327" s="434"/>
      <c r="O1327" s="434"/>
      <c r="P1327" s="499" t="s">
        <v>63</v>
      </c>
      <c r="Q1327" s="499" t="s">
        <v>63</v>
      </c>
      <c r="R1327" s="434">
        <v>69.5</v>
      </c>
      <c r="S1327" s="434">
        <v>69.5</v>
      </c>
      <c r="T1327" s="493" t="s">
        <v>76</v>
      </c>
      <c r="U1327" s="434">
        <v>132</v>
      </c>
      <c r="V1327" s="442" t="str">
        <f>CHOOSE(MATCH(U:U,{0,1,140,150,160,800000000}),"VACIO","140 y -","140-150","150-160","&gt;160","")</f>
        <v>140 y -</v>
      </c>
      <c r="W1327" s="434">
        <v>72</v>
      </c>
      <c r="X1327" s="442" t="str">
        <f>CHOOSE(MATCH(W:W,{0,1,90,120,800000000}),"VACIO","90 y -","90-120","&gt;120","")</f>
        <v>90 y -</v>
      </c>
      <c r="Y1327" s="434" t="s">
        <v>63</v>
      </c>
      <c r="Z1327" s="434" t="s">
        <v>63</v>
      </c>
      <c r="AA1327" s="434" t="s">
        <v>63</v>
      </c>
      <c r="AB1327" s="434" t="s">
        <v>63</v>
      </c>
      <c r="AC1327" s="434" t="s">
        <v>66</v>
      </c>
      <c r="AD1327" s="434" t="s">
        <v>73</v>
      </c>
      <c r="AE1327" s="514"/>
      <c r="AF1327" s="514"/>
      <c r="AG1327" s="514"/>
      <c r="AH1327" s="514"/>
      <c r="AI1327" s="514"/>
      <c r="AJ1327" s="434">
        <v>162</v>
      </c>
      <c r="AK1327" s="482">
        <v>43045</v>
      </c>
      <c r="AL1327" s="434">
        <v>244</v>
      </c>
      <c r="AM1327" s="434">
        <v>146</v>
      </c>
      <c r="AN1327" s="442" t="str">
        <f>CHOOSE(MATCH(AM:AM,{0,1,100,800000000}),"VACIO","100 y -","100 y +","")</f>
        <v>100 y +</v>
      </c>
      <c r="AO1327" s="434">
        <v>33</v>
      </c>
      <c r="AP1327" s="434">
        <v>326</v>
      </c>
      <c r="AQ1327" s="434"/>
      <c r="AR1327" s="442" t="str">
        <f>CHOOSE(MATCH(AQ:AQ,{0,1,7,8,9,12,30}),"VACIO","7 y -","7-8","8-9","9-12","12 y +","")</f>
        <v>VACIO</v>
      </c>
      <c r="AS1327" s="434"/>
      <c r="AT1327" s="442" t="str">
        <f>CHOOSE(MATCH(AS:AS,{0,0.1,30,80000000}),"VACIO","30 y -","30 y +")</f>
        <v>VACIO</v>
      </c>
      <c r="AU1327" s="434">
        <v>0.8</v>
      </c>
      <c r="AV1327" s="434"/>
      <c r="AW1327" s="442" t="str">
        <f>CHOOSE(MATCH(AV:AV,{0;0.1;30;80000000}),"VACIO","30 y -","30 y +")</f>
        <v>VACIO</v>
      </c>
      <c r="AX1327" s="434">
        <v>101</v>
      </c>
      <c r="AY1327" s="442" t="str">
        <f ca="1">CHOOSE(MATCH(AX:AX,{0,1,15,30,45,60,80000000}),"VACIO","15 y -","15-29","30-44","45-59","60 y +","")</f>
        <v>60 y +</v>
      </c>
      <c r="AZ1327" s="434" t="s">
        <v>76</v>
      </c>
      <c r="BA1327" s="434"/>
      <c r="BB1327" s="487" t="str">
        <f ca="1" t="shared" si="128"/>
        <v>No Vigente</v>
      </c>
      <c r="BC1327" s="434"/>
      <c r="BD1327" s="482">
        <v>43045</v>
      </c>
      <c r="BE1327" s="482">
        <v>43106</v>
      </c>
      <c r="BF1327" s="519" t="str">
        <f ca="1" t="shared" ref="BF1327:BF1373" si="130">IF((E:E-BE:BE)&lt;395,"activo","pasivo")</f>
        <v>pasivo</v>
      </c>
    </row>
    <row r="1328" spans="1:58">
      <c r="A1328" s="434" t="s">
        <v>3225</v>
      </c>
      <c r="B1328" s="114" t="s">
        <v>3226</v>
      </c>
      <c r="C1328" s="114">
        <v>2128</v>
      </c>
      <c r="D1328" s="435">
        <v>21186</v>
      </c>
      <c r="E1328" s="439">
        <f ca="1" t="shared" si="129"/>
        <v>43990</v>
      </c>
      <c r="F1328" s="440">
        <f ca="1" t="shared" si="127"/>
        <v>22804</v>
      </c>
      <c r="G1328" s="441">
        <f ca="1" t="shared" si="126"/>
        <v>62</v>
      </c>
      <c r="H132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28" s="443">
        <v>2</v>
      </c>
      <c r="J1328" s="435">
        <v>42219</v>
      </c>
      <c r="K1328" s="114" t="s">
        <v>101</v>
      </c>
      <c r="L1328" s="94" t="s">
        <v>60</v>
      </c>
      <c r="M1328" s="114"/>
      <c r="N1328" s="114" t="s">
        <v>62</v>
      </c>
      <c r="O1328" s="114" t="s">
        <v>62</v>
      </c>
      <c r="P1328" s="7" t="s">
        <v>63</v>
      </c>
      <c r="Q1328" s="7" t="s">
        <v>63</v>
      </c>
      <c r="R1328" s="114">
        <v>85</v>
      </c>
      <c r="S1328" s="114">
        <v>93.5</v>
      </c>
      <c r="T1328" s="443" t="s">
        <v>64</v>
      </c>
      <c r="U1328" s="114">
        <v>130</v>
      </c>
      <c r="V1328" s="442" t="str">
        <f>CHOOSE(MATCH(U:U,{0,1,140,150,160,800000000}),"VACIO","140 y -","140-150","150-160","&gt;160","")</f>
        <v>140 y -</v>
      </c>
      <c r="W1328" s="114">
        <v>88</v>
      </c>
      <c r="X1328" s="442" t="str">
        <f>CHOOSE(MATCH(W:W,{0,1,90,120,800000000}),"VACIO","90 y -","90-120","&gt;120","")</f>
        <v>90 y -</v>
      </c>
      <c r="Y1328" s="114" t="s">
        <v>63</v>
      </c>
      <c r="Z1328" s="114" t="s">
        <v>65</v>
      </c>
      <c r="AA1328" s="114" t="s">
        <v>63</v>
      </c>
      <c r="AB1328" s="114" t="s">
        <v>63</v>
      </c>
      <c r="AC1328" s="114" t="s">
        <v>72</v>
      </c>
      <c r="AD1328" s="114" t="s">
        <v>74</v>
      </c>
      <c r="AE1328" s="454"/>
      <c r="AF1328" s="454"/>
      <c r="AG1328" s="454"/>
      <c r="AH1328" s="454"/>
      <c r="AI1328" s="454"/>
      <c r="AJ1328" s="114">
        <v>96</v>
      </c>
      <c r="AK1328" s="435">
        <v>43530</v>
      </c>
      <c r="AL1328" s="114">
        <v>170</v>
      </c>
      <c r="AM1328" s="114">
        <v>116</v>
      </c>
      <c r="AN1328" s="442" t="str">
        <f>CHOOSE(MATCH(AM:AM,{0,1,100,800000000}),"VACIO","100 y -","100 y +","")</f>
        <v>100 y +</v>
      </c>
      <c r="AO1328" s="114">
        <v>25</v>
      </c>
      <c r="AP1328" s="114">
        <v>142</v>
      </c>
      <c r="AQ1328" s="114"/>
      <c r="AR1328" s="442" t="str">
        <f>CHOOSE(MATCH(AQ:AQ,{0,1,7,8,9,12,30}),"VACIO","7 y -","7-8","8-9","9-12","12 y +","")</f>
        <v>VACIO</v>
      </c>
      <c r="AS1328" s="114"/>
      <c r="AT1328" s="442" t="str">
        <f>CHOOSE(MATCH(AS:AS,{0,0.1,30,80000000}),"VACIO","30 y -","30 y +")</f>
        <v>VACIO</v>
      </c>
      <c r="AU1328" s="114">
        <v>0.8</v>
      </c>
      <c r="AV1328" s="114"/>
      <c r="AW1328" s="442" t="str">
        <f>CHOOSE(MATCH(AV:AV,{0;0.1;30;80000000}),"VACIO","30 y -","30 y +")</f>
        <v>VACIO</v>
      </c>
      <c r="AX1328" s="114"/>
      <c r="AY1328" s="442" t="str">
        <f ca="1">CHOOSE(MATCH(AX:AX,{0,1,15,30,45,60,80000000}),"VACIO","15 y -","15-29","30-44","45-59","60 y +","")</f>
        <v>VACIO</v>
      </c>
      <c r="AZ1328" s="114"/>
      <c r="BA1328" s="114"/>
      <c r="BB1328" s="441" t="str">
        <f ca="1" t="shared" si="128"/>
        <v>No Vigente</v>
      </c>
      <c r="BC1328" s="114"/>
      <c r="BD1328" s="435">
        <v>43894</v>
      </c>
      <c r="BE1328" s="435">
        <v>44075</v>
      </c>
      <c r="BF1328" s="519" t="str">
        <f ca="1" t="shared" si="130"/>
        <v>activo</v>
      </c>
    </row>
    <row r="1329" spans="1:58">
      <c r="A1329" s="434" t="s">
        <v>3227</v>
      </c>
      <c r="B1329" s="128" t="s">
        <v>3228</v>
      </c>
      <c r="C1329" s="128">
        <v>5292</v>
      </c>
      <c r="D1329" s="483">
        <v>21687</v>
      </c>
      <c r="E1329" s="439">
        <f ca="1" t="shared" si="129"/>
        <v>43990</v>
      </c>
      <c r="F1329" s="440">
        <f ca="1" t="shared" si="127"/>
        <v>22303</v>
      </c>
      <c r="G1329" s="441">
        <f ca="1" t="shared" si="126"/>
        <v>61</v>
      </c>
      <c r="H132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29" s="443">
        <v>2</v>
      </c>
      <c r="J1329" s="483">
        <v>43207</v>
      </c>
      <c r="K1329" s="128" t="s">
        <v>101</v>
      </c>
      <c r="L1329" s="495" t="s">
        <v>102</v>
      </c>
      <c r="M1329" s="128" t="s">
        <v>174</v>
      </c>
      <c r="N1329" s="128" t="s">
        <v>62</v>
      </c>
      <c r="O1329" s="128" t="s">
        <v>62</v>
      </c>
      <c r="P1329" s="500" t="s">
        <v>63</v>
      </c>
      <c r="Q1329" s="500" t="s">
        <v>63</v>
      </c>
      <c r="R1329" s="128">
        <v>86</v>
      </c>
      <c r="S1329" s="128">
        <v>84.5</v>
      </c>
      <c r="T1329" s="443" t="s">
        <v>64</v>
      </c>
      <c r="U1329" s="128">
        <v>134</v>
      </c>
      <c r="V1329" s="442" t="str">
        <f>CHOOSE(MATCH(U:U,{0;1;140;150;160;800000000}),"VACIO","140 y -","140-150","150-160","&gt;160","")</f>
        <v>140 y -</v>
      </c>
      <c r="W1329" s="128">
        <v>86</v>
      </c>
      <c r="X1329" s="442" t="str">
        <f>CHOOSE(MATCH(W:W,{0,1,90,120,800000000}),"VACIO","90 y -","90-120","&gt;120","")</f>
        <v>90 y -</v>
      </c>
      <c r="Y1329" s="128" t="s">
        <v>63</v>
      </c>
      <c r="Z1329" s="128" t="s">
        <v>65</v>
      </c>
      <c r="AA1329" s="128" t="s">
        <v>63</v>
      </c>
      <c r="AB1329" s="128" t="s">
        <v>65</v>
      </c>
      <c r="AC1329" s="128" t="s">
        <v>66</v>
      </c>
      <c r="AD1329" s="128" t="s">
        <v>73</v>
      </c>
      <c r="AE1329" s="505">
        <v>43374</v>
      </c>
      <c r="AF1329" s="506" t="s">
        <v>73</v>
      </c>
      <c r="AG1329" s="506"/>
      <c r="AH1329" s="513"/>
      <c r="AI1329" s="513"/>
      <c r="AJ1329" s="128">
        <v>141</v>
      </c>
      <c r="AK1329" s="483">
        <v>43507</v>
      </c>
      <c r="AL1329" s="128">
        <v>116</v>
      </c>
      <c r="AM1329" s="128">
        <v>43</v>
      </c>
      <c r="AN1329" s="442" t="str">
        <f>CHOOSE(MATCH(AM:AM,{0,1,100,800000000}),"VACIO","100 y -","100 y +","")</f>
        <v>100 y -</v>
      </c>
      <c r="AO1329" s="128">
        <v>45</v>
      </c>
      <c r="AP1329" s="128">
        <v>136</v>
      </c>
      <c r="AQ1329" s="128">
        <v>6.3</v>
      </c>
      <c r="AR1329" s="442" t="str">
        <f>CHOOSE(MATCH(AQ:AQ,{0,1,7,8,9,12,30}),"VACIO","7 y -","7-8","8-9","9-12","12 y +","")</f>
        <v>7 y -</v>
      </c>
      <c r="AS1329" s="128">
        <v>17</v>
      </c>
      <c r="AT1329" s="442" t="str">
        <f>CHOOSE(MATCH(AS:AS,{0;0.1;30;80000000}),"VACIO","30 y -","30 y +")</f>
        <v>30 y -</v>
      </c>
      <c r="AU1329" s="128">
        <v>1</v>
      </c>
      <c r="AV1329" s="128">
        <v>7</v>
      </c>
      <c r="AW1329" s="442" t="str">
        <f>CHOOSE(MATCH(AV:AV,{0,0.1,30,80000000}),"VACIO","30 y -","30 y +")</f>
        <v>30 y -</v>
      </c>
      <c r="AX1329" s="128">
        <v>82</v>
      </c>
      <c r="AY1329" s="442" t="str">
        <f ca="1">CHOOSE(MATCH(AX:AX,{0,1,15,30,45,60,80000000}),"VACIO","15 y -","15-29","30-44","45-59","60 y +","")</f>
        <v>60 y +</v>
      </c>
      <c r="AZ1329" s="128"/>
      <c r="BA1329" s="128"/>
      <c r="BB1329" s="441" t="str">
        <f ca="1" t="shared" si="128"/>
        <v>No Vigente</v>
      </c>
      <c r="BC1329" s="128"/>
      <c r="BD1329" s="483">
        <v>43644</v>
      </c>
      <c r="BE1329" s="483">
        <v>43922</v>
      </c>
      <c r="BF1329" s="519" t="str">
        <f ca="1" t="shared" si="130"/>
        <v>activo</v>
      </c>
    </row>
    <row r="1330" spans="1:58">
      <c r="A1330" s="434" t="s">
        <v>3229</v>
      </c>
      <c r="B1330" s="128" t="s">
        <v>3230</v>
      </c>
      <c r="C1330" s="128">
        <v>3217</v>
      </c>
      <c r="D1330" s="483">
        <v>16969</v>
      </c>
      <c r="E1330" s="467">
        <f ca="1" t="shared" si="129"/>
        <v>43990</v>
      </c>
      <c r="F1330" s="440">
        <f ca="1" t="shared" si="127"/>
        <v>27021</v>
      </c>
      <c r="G1330" s="491">
        <f ca="1" t="shared" si="126"/>
        <v>73</v>
      </c>
      <c r="H1330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30" s="498">
        <v>2</v>
      </c>
      <c r="J1330" s="483">
        <v>39468</v>
      </c>
      <c r="K1330" s="128" t="s">
        <v>101</v>
      </c>
      <c r="L1330" s="495" t="s">
        <v>60</v>
      </c>
      <c r="M1330" s="128" t="s">
        <v>2329</v>
      </c>
      <c r="N1330" s="128" t="s">
        <v>62</v>
      </c>
      <c r="O1330" s="128" t="s">
        <v>62</v>
      </c>
      <c r="P1330" s="500" t="s">
        <v>63</v>
      </c>
      <c r="Q1330" s="500" t="s">
        <v>63</v>
      </c>
      <c r="R1330" s="128">
        <v>86.7</v>
      </c>
      <c r="S1330" s="128">
        <v>83</v>
      </c>
      <c r="T1330" s="498" t="s">
        <v>64</v>
      </c>
      <c r="U1330" s="128">
        <v>140</v>
      </c>
      <c r="V1330" s="442" t="str">
        <f>CHOOSE(MATCH(U:U,{0,1,140,150,160,800000000}),"VACIO","140 y -","140-150","150-160","&gt;160","")</f>
        <v>140-150</v>
      </c>
      <c r="W1330" s="128">
        <v>80</v>
      </c>
      <c r="X1330" s="442" t="str">
        <f>CHOOSE(MATCH(W:W,{0,1,90,120,800000000}),"VACIO","90 y -","90-120","&gt;120","")</f>
        <v>90 y -</v>
      </c>
      <c r="Y1330" s="128" t="s">
        <v>63</v>
      </c>
      <c r="Z1330" s="128" t="s">
        <v>65</v>
      </c>
      <c r="AA1330" s="128" t="s">
        <v>65</v>
      </c>
      <c r="AB1330" s="128" t="s">
        <v>65</v>
      </c>
      <c r="AC1330" s="128" t="s">
        <v>66</v>
      </c>
      <c r="AD1330" s="128" t="s">
        <v>67</v>
      </c>
      <c r="AE1330" s="512"/>
      <c r="AF1330" s="512"/>
      <c r="AG1330" s="512"/>
      <c r="AH1330" s="511" t="s">
        <v>2322</v>
      </c>
      <c r="AI1330" s="510">
        <v>43585</v>
      </c>
      <c r="AJ1330" s="128">
        <v>96</v>
      </c>
      <c r="AK1330" s="483">
        <v>43626</v>
      </c>
      <c r="AL1330" s="128">
        <v>241</v>
      </c>
      <c r="AM1330" s="128">
        <v>167</v>
      </c>
      <c r="AN1330" s="442" t="str">
        <f>CHOOSE(MATCH(AM:AM,{0,1,100,800000000}),"VACIO","100 y -","100 y +","")</f>
        <v>100 y +</v>
      </c>
      <c r="AO1330" s="128">
        <v>37</v>
      </c>
      <c r="AP1330" s="128">
        <v>183</v>
      </c>
      <c r="AQ1330" s="128"/>
      <c r="AR1330" s="442" t="str">
        <f>CHOOSE(MATCH(AQ:AQ,{0,1,7,8,9,12,30}),"VACIO","7 y -","7-8","8-9","9-12","12 y +","")</f>
        <v>VACIO</v>
      </c>
      <c r="AS1330" s="128">
        <v>28</v>
      </c>
      <c r="AT1330" s="442" t="str">
        <f>CHOOSE(MATCH(AS:AS,{0,0.1,30,80000000}),"VACIO","30 y -","30 y +")</f>
        <v>30 y -</v>
      </c>
      <c r="AU1330" s="128">
        <v>0.8</v>
      </c>
      <c r="AV1330" s="128"/>
      <c r="AW1330" s="442" t="str">
        <f>CHOOSE(MATCH(AV:AV,{0,0.1,30,80000000}),"VACIO","30 y -","30 y +")</f>
        <v>VACIO</v>
      </c>
      <c r="AX1330" s="128">
        <v>88</v>
      </c>
      <c r="AY1330" s="442" t="str">
        <f ca="1">CHOOSE(MATCH(AX:AX,{0,1,15,30,45,60,80000000}),"VACIO","15 y -","15-29","30-44","45-59","60 y +","")</f>
        <v>60 y +</v>
      </c>
      <c r="AZ1330" s="128"/>
      <c r="BA1330" s="128"/>
      <c r="BB1330" s="441" t="str">
        <f ca="1" t="shared" si="128"/>
        <v>No Vigente</v>
      </c>
      <c r="BC1330" s="128"/>
      <c r="BD1330" s="483">
        <v>43867</v>
      </c>
      <c r="BE1330" s="483">
        <v>43922</v>
      </c>
      <c r="BF1330" s="519" t="str">
        <f ca="1" t="shared" si="130"/>
        <v>activo</v>
      </c>
    </row>
    <row r="1331" spans="1:58">
      <c r="A1331" s="434" t="s">
        <v>3231</v>
      </c>
      <c r="B1331" s="434" t="s">
        <v>3232</v>
      </c>
      <c r="C1331" s="434">
        <v>6268</v>
      </c>
      <c r="D1331" s="482">
        <v>18073</v>
      </c>
      <c r="E1331" s="468">
        <f ca="1" t="shared" si="129"/>
        <v>43990</v>
      </c>
      <c r="F1331" s="440">
        <f ca="1" t="shared" si="127"/>
        <v>25917</v>
      </c>
      <c r="G1331" s="487">
        <f ca="1" t="shared" si="126"/>
        <v>70</v>
      </c>
      <c r="H1331" s="48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31" s="493">
        <v>2</v>
      </c>
      <c r="J1331" s="434">
        <v>2011</v>
      </c>
      <c r="K1331" s="434" t="s">
        <v>101</v>
      </c>
      <c r="L1331" s="494" t="s">
        <v>60</v>
      </c>
      <c r="M1331" s="434" t="s">
        <v>2329</v>
      </c>
      <c r="N1331" s="434"/>
      <c r="O1331" s="434"/>
      <c r="P1331" s="499" t="s">
        <v>63</v>
      </c>
      <c r="Q1331" s="499" t="s">
        <v>65</v>
      </c>
      <c r="R1331" s="434">
        <v>76.5</v>
      </c>
      <c r="S1331" s="434">
        <v>76</v>
      </c>
      <c r="T1331" s="493" t="s">
        <v>76</v>
      </c>
      <c r="U1331" s="434">
        <v>100</v>
      </c>
      <c r="V1331" s="442" t="str">
        <f>CHOOSE(MATCH(U:U,{0;1;140;150;160;800000000}),"VACIO","140 y -","140-150","150-160","&gt;160","")</f>
        <v>140 y -</v>
      </c>
      <c r="W1331" s="434">
        <v>70</v>
      </c>
      <c r="X1331" s="442" t="str">
        <f>CHOOSE(MATCH(W:W,{0,1,90,120,800000000}),"VACIO","90 y -","90-120","&gt;120","")</f>
        <v>90 y -</v>
      </c>
      <c r="Y1331" s="434" t="s">
        <v>63</v>
      </c>
      <c r="Z1331" s="434" t="s">
        <v>65</v>
      </c>
      <c r="AA1331" s="434" t="s">
        <v>65</v>
      </c>
      <c r="AB1331" s="434" t="s">
        <v>65</v>
      </c>
      <c r="AC1331" s="434" t="s">
        <v>72</v>
      </c>
      <c r="AD1331" s="434" t="s">
        <v>73</v>
      </c>
      <c r="AE1331" s="514"/>
      <c r="AF1331" s="514"/>
      <c r="AG1331" s="514"/>
      <c r="AH1331" s="504" t="s">
        <v>2266</v>
      </c>
      <c r="AI1331" s="503">
        <v>43158</v>
      </c>
      <c r="AJ1331" s="434">
        <v>97</v>
      </c>
      <c r="AK1331" s="482">
        <v>43222</v>
      </c>
      <c r="AL1331" s="434">
        <v>189</v>
      </c>
      <c r="AM1331" s="434">
        <v>114</v>
      </c>
      <c r="AN1331" s="442" t="str">
        <f>CHOOSE(MATCH(AM:AM,{0,1,100,800000000}),"VACIO","100 y -","100 y +","")</f>
        <v>100 y +</v>
      </c>
      <c r="AO1331" s="434">
        <v>44</v>
      </c>
      <c r="AP1331" s="434">
        <v>153</v>
      </c>
      <c r="AQ1331" s="434"/>
      <c r="AR1331" s="442" t="str">
        <f>CHOOSE(MATCH(AQ:AQ,{0,1,7,8,9,12,30}),"VACIO","7 y -","7-8","8-9","9-12","12 y +","")</f>
        <v>VACIO</v>
      </c>
      <c r="AS1331" s="434">
        <v>7</v>
      </c>
      <c r="AT1331" s="442" t="str">
        <f>CHOOSE(MATCH(AS:AS,{0,0.1,30,80000000}),"VACIO","30 y -","30 y +")</f>
        <v>30 y -</v>
      </c>
      <c r="AU1331" s="434">
        <v>0.9</v>
      </c>
      <c r="AV1331" s="434"/>
      <c r="AW1331" s="442" t="str">
        <f>CHOOSE(MATCH(AV:AV,{0,0.1,30,80000000}),"VACIO","30 y -","30 y +")</f>
        <v>VACIO</v>
      </c>
      <c r="AX1331" s="434">
        <v>87</v>
      </c>
      <c r="AY1331" s="442" t="str">
        <f ca="1">CHOOSE(MATCH(AX:AX,{0,1,15,30,45,60,80000000}),"VACIO","15 y -","15-29","30-44","45-59","60 y +","")</f>
        <v>60 y +</v>
      </c>
      <c r="AZ1331" s="434"/>
      <c r="BA1331" s="434"/>
      <c r="BB1331" s="487" t="str">
        <f ca="1" t="shared" si="128"/>
        <v>No Vigente</v>
      </c>
      <c r="BC1331" s="434"/>
      <c r="BD1331" s="482">
        <v>43132</v>
      </c>
      <c r="BE1331" s="482">
        <v>43313</v>
      </c>
      <c r="BF1331" s="519" t="str">
        <f ca="1" t="shared" si="130"/>
        <v>pasivo</v>
      </c>
    </row>
    <row r="1332" spans="1:58">
      <c r="A1332" s="434" t="s">
        <v>3233</v>
      </c>
      <c r="B1332" s="434" t="s">
        <v>3234</v>
      </c>
      <c r="C1332" s="434">
        <v>6283</v>
      </c>
      <c r="D1332" s="482">
        <v>26093</v>
      </c>
      <c r="E1332" s="468">
        <f ca="1" t="shared" si="129"/>
        <v>43990</v>
      </c>
      <c r="F1332" s="440">
        <f ca="1" t="shared" si="127"/>
        <v>17897</v>
      </c>
      <c r="G1332" s="487">
        <f ca="1" t="shared" si="126"/>
        <v>48</v>
      </c>
      <c r="H1332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32" s="493">
        <v>2</v>
      </c>
      <c r="J1332" s="482">
        <v>42377</v>
      </c>
      <c r="K1332" s="434" t="s">
        <v>101</v>
      </c>
      <c r="L1332" s="494" t="s">
        <v>60</v>
      </c>
      <c r="M1332" s="434"/>
      <c r="N1332" s="434"/>
      <c r="O1332" s="434"/>
      <c r="P1332" s="499" t="s">
        <v>63</v>
      </c>
      <c r="Q1332" s="499" t="s">
        <v>63</v>
      </c>
      <c r="R1332" s="434">
        <v>81</v>
      </c>
      <c r="S1332" s="434">
        <v>81</v>
      </c>
      <c r="T1332" s="493" t="s">
        <v>64</v>
      </c>
      <c r="U1332" s="434">
        <v>130</v>
      </c>
      <c r="V1332" s="442" t="str">
        <f>CHOOSE(MATCH(U:U,{0,1,140,150,160,800000000}),"VACIO","140 y -","140-150","150-160","&gt;160","")</f>
        <v>140 y -</v>
      </c>
      <c r="W1332" s="434">
        <v>80</v>
      </c>
      <c r="X1332" s="442" t="str">
        <f>CHOOSE(MATCH(W:W,{0,1,90,120,800000000}),"VACIO","90 y -","90-120","&gt;120","")</f>
        <v>90 y -</v>
      </c>
      <c r="Y1332" s="434" t="s">
        <v>63</v>
      </c>
      <c r="Z1332" s="434" t="s">
        <v>65</v>
      </c>
      <c r="AA1332" s="434" t="s">
        <v>65</v>
      </c>
      <c r="AB1332" s="434" t="s">
        <v>65</v>
      </c>
      <c r="AC1332" s="434" t="s">
        <v>72</v>
      </c>
      <c r="AD1332" s="434" t="s">
        <v>73</v>
      </c>
      <c r="AE1332" s="514"/>
      <c r="AF1332" s="514"/>
      <c r="AG1332" s="514"/>
      <c r="AH1332" s="514"/>
      <c r="AI1332" s="514"/>
      <c r="AJ1332" s="434">
        <v>93</v>
      </c>
      <c r="AK1332" s="482">
        <v>42348</v>
      </c>
      <c r="AL1332" s="434">
        <v>147</v>
      </c>
      <c r="AM1332" s="434">
        <v>86</v>
      </c>
      <c r="AN1332" s="442" t="str">
        <f>CHOOSE(MATCH(AM:AM,{0,1,100,800000000}),"VACIO","100 y -","100 y +","")</f>
        <v>100 y -</v>
      </c>
      <c r="AO1332" s="434">
        <v>38</v>
      </c>
      <c r="AP1332" s="434">
        <v>111</v>
      </c>
      <c r="AQ1332" s="434"/>
      <c r="AR1332" s="442" t="str">
        <f>CHOOSE(MATCH(AQ:AQ,{0,1,7,8,9,12,30}),"VACIO","7 y -","7-8","8-9","9-12","12 y +","")</f>
        <v>VACIO</v>
      </c>
      <c r="AS1332" s="434"/>
      <c r="AT1332" s="442" t="str">
        <f>CHOOSE(MATCH(AS:AS,{0,0.1,30,80000000}),"VACIO","30 y -","30 y +")</f>
        <v>VACIO</v>
      </c>
      <c r="AU1332" s="434">
        <v>0.9</v>
      </c>
      <c r="AV1332" s="434"/>
      <c r="AW1332" s="442" t="str">
        <f>CHOOSE(MATCH(AV:AV,{0,0.1,30,80000000}),"VACIO","30 y -","30 y +")</f>
        <v>VACIO</v>
      </c>
      <c r="AX1332" s="434">
        <v>103.5</v>
      </c>
      <c r="AY1332" s="442" t="str">
        <f ca="1">CHOOSE(MATCH(AX:AX,{0,1,15,30,45,60,80000000}),"VACIO","15 y -","15-29","30-44","45-59","60 y +","")</f>
        <v>60 y +</v>
      </c>
      <c r="AZ1332" s="434"/>
      <c r="BA1332" s="434"/>
      <c r="BB1332" s="487" t="str">
        <f ca="1" t="shared" si="128"/>
        <v>No Vigente</v>
      </c>
      <c r="BC1332" s="434"/>
      <c r="BD1332" s="482">
        <v>42377</v>
      </c>
      <c r="BE1332" s="482">
        <v>42498</v>
      </c>
      <c r="BF1332" s="519" t="str">
        <f ca="1" t="shared" si="130"/>
        <v>pasivo</v>
      </c>
    </row>
    <row r="1333" spans="1:58">
      <c r="A1333" s="434" t="s">
        <v>3235</v>
      </c>
      <c r="B1333" s="128" t="s">
        <v>3236</v>
      </c>
      <c r="C1333" s="128">
        <v>2990</v>
      </c>
      <c r="D1333" s="483">
        <v>16334</v>
      </c>
      <c r="E1333" s="439">
        <f ca="1" t="shared" si="129"/>
        <v>43990</v>
      </c>
      <c r="F1333" s="440">
        <f ca="1" t="shared" si="127"/>
        <v>27656</v>
      </c>
      <c r="G1333" s="491">
        <f ca="1" t="shared" si="126"/>
        <v>75</v>
      </c>
      <c r="H1333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33" s="498">
        <v>2</v>
      </c>
      <c r="J1333" s="483">
        <v>14749</v>
      </c>
      <c r="K1333" s="128" t="s">
        <v>101</v>
      </c>
      <c r="L1333" s="495" t="s">
        <v>102</v>
      </c>
      <c r="M1333" s="128" t="s">
        <v>3237</v>
      </c>
      <c r="N1333" s="128" t="s">
        <v>62</v>
      </c>
      <c r="O1333" s="128" t="s">
        <v>62</v>
      </c>
      <c r="P1333" s="500" t="s">
        <v>63</v>
      </c>
      <c r="Q1333" s="500" t="s">
        <v>63</v>
      </c>
      <c r="R1333" s="128">
        <v>87.5</v>
      </c>
      <c r="S1333" s="128">
        <v>85</v>
      </c>
      <c r="T1333" s="498" t="s">
        <v>64</v>
      </c>
      <c r="U1333" s="128">
        <v>138</v>
      </c>
      <c r="V1333" s="442" t="str">
        <f>CHOOSE(MATCH(U:U,{0,1,140,150,160,800000000}),"VACIO","140 y -","140-150","150-160","&gt;160","")</f>
        <v>140 y -</v>
      </c>
      <c r="W1333" s="128">
        <v>80</v>
      </c>
      <c r="X1333" s="442" t="str">
        <f>CHOOSE(MATCH(W:W,{0;1;90;120;800000000}),"VACIO","90 y -","90-120","&gt;120","")</f>
        <v>90 y -</v>
      </c>
      <c r="Y1333" s="128" t="s">
        <v>65</v>
      </c>
      <c r="Z1333" s="128" t="s">
        <v>65</v>
      </c>
      <c r="AA1333" s="128" t="s">
        <v>65</v>
      </c>
      <c r="AB1333" s="128" t="s">
        <v>65</v>
      </c>
      <c r="AC1333" s="128" t="s">
        <v>72</v>
      </c>
      <c r="AD1333" s="128" t="s">
        <v>73</v>
      </c>
      <c r="AE1333" s="510">
        <v>43577</v>
      </c>
      <c r="AF1333" s="511" t="s">
        <v>74</v>
      </c>
      <c r="AG1333" s="511"/>
      <c r="AH1333" s="511" t="s">
        <v>2266</v>
      </c>
      <c r="AI1333" s="510">
        <v>43844</v>
      </c>
      <c r="AJ1333" s="128">
        <v>107</v>
      </c>
      <c r="AK1333" s="483">
        <v>43880</v>
      </c>
      <c r="AL1333" s="128">
        <v>113</v>
      </c>
      <c r="AM1333" s="128">
        <v>50</v>
      </c>
      <c r="AN1333" s="442" t="str">
        <f>CHOOSE(MATCH(AM:AM,{0,1,100,800000000}),"VACIO","100 y -","100 y +","")</f>
        <v>100 y -</v>
      </c>
      <c r="AO1333" s="128">
        <v>46</v>
      </c>
      <c r="AP1333" s="128">
        <v>83</v>
      </c>
      <c r="AQ1333" s="128">
        <v>7.8</v>
      </c>
      <c r="AR1333" s="442" t="str">
        <f>CHOOSE(MATCH(AQ:AQ,{0,1,7,8,9,12,30}),"VACIO","7 y -","7-8","8-9","9-12","12 y +","")</f>
        <v>7-8</v>
      </c>
      <c r="AS1333" s="128">
        <v>279</v>
      </c>
      <c r="AT1333" s="442" t="str">
        <f>CHOOSE(MATCH(AS:AS,{0,0.1,30,80000000}),"VACIO","30 y -","30 y +")</f>
        <v>30 y +</v>
      </c>
      <c r="AU1333" s="128">
        <v>0.9</v>
      </c>
      <c r="AV1333" s="128">
        <v>85</v>
      </c>
      <c r="AW1333" s="442" t="str">
        <f>CHOOSE(MATCH(AV:AV,{0,0.1,30,80000000}),"VACIO","30 y -","30 y +")</f>
        <v>30 y +</v>
      </c>
      <c r="AX1333" s="128">
        <v>83</v>
      </c>
      <c r="AY1333" s="442" t="str">
        <f ca="1">CHOOSE(MATCH(AX:AX,{0,1,15,30,45,60,80000000}),"VACIO","15 y -","15-29","30-44","45-59","60 y +","")</f>
        <v>60 y +</v>
      </c>
      <c r="AZ1333" s="128" t="s">
        <v>76</v>
      </c>
      <c r="BA1333" s="483">
        <v>42485</v>
      </c>
      <c r="BB1333" s="491" t="str">
        <f ca="1" t="shared" si="128"/>
        <v>No Vigente</v>
      </c>
      <c r="BC1333" s="128" t="s">
        <v>218</v>
      </c>
      <c r="BD1333" s="483">
        <v>43894</v>
      </c>
      <c r="BE1333" s="483">
        <v>44075</v>
      </c>
      <c r="BF1333" s="519" t="str">
        <f ca="1" t="shared" si="130"/>
        <v>activo</v>
      </c>
    </row>
    <row r="1334" spans="1:58">
      <c r="A1334" s="434" t="s">
        <v>3238</v>
      </c>
      <c r="B1334" s="484" t="s">
        <v>3239</v>
      </c>
      <c r="C1334" s="484">
        <v>5418</v>
      </c>
      <c r="D1334" s="485">
        <v>18221</v>
      </c>
      <c r="E1334" s="467">
        <f ca="1" t="shared" si="129"/>
        <v>43990</v>
      </c>
      <c r="F1334" s="440">
        <f ca="1" t="shared" si="127"/>
        <v>25769</v>
      </c>
      <c r="G1334" s="489">
        <f ca="1" t="shared" ref="G1334:G1397" si="131">IF(MONTH(E:E)=MONTH(D1334),IF(DAY(E:E)&lt;DAY(D1334),YEAR(E:E)-YEAR(D1334)-1,YEAR(E:E)-YEAR(D1334)),IF(MONTH(E:E)&gt;MONTH(D1334),YEAR(E:E)-YEAR(D1334),YEAR(E:E)-YEAR(D1334)-1))</f>
        <v>70</v>
      </c>
      <c r="H1334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34" s="496">
        <v>2</v>
      </c>
      <c r="J1334" s="531">
        <v>38706</v>
      </c>
      <c r="K1334" s="484" t="s">
        <v>101</v>
      </c>
      <c r="L1334" s="497" t="s">
        <v>60</v>
      </c>
      <c r="M1334" s="484"/>
      <c r="N1334" s="484" t="s">
        <v>62</v>
      </c>
      <c r="O1334" s="484" t="s">
        <v>89</v>
      </c>
      <c r="P1334" s="501" t="s">
        <v>63</v>
      </c>
      <c r="Q1334" s="501" t="s">
        <v>63</v>
      </c>
      <c r="R1334" s="484">
        <v>76</v>
      </c>
      <c r="S1334" s="484">
        <v>81</v>
      </c>
      <c r="T1334" s="496" t="s">
        <v>85</v>
      </c>
      <c r="U1334" s="484">
        <v>160</v>
      </c>
      <c r="V1334" s="442" t="str">
        <f>CHOOSE(MATCH(U:U,{0,1,140,150,160,800000000}),"VACIO","140 y -","140-150","150-160","&gt;160","")</f>
        <v>&gt;160</v>
      </c>
      <c r="W1334" s="484">
        <v>90</v>
      </c>
      <c r="X1334" s="442" t="str">
        <f>CHOOSE(MATCH(W:W,{0,1,90,120,800000000}),"VACIO","90 y -","90-120","&gt;120","")</f>
        <v>90-120</v>
      </c>
      <c r="Y1334" s="484" t="s">
        <v>63</v>
      </c>
      <c r="Z1334" s="484" t="s">
        <v>65</v>
      </c>
      <c r="AA1334" s="484" t="s">
        <v>65</v>
      </c>
      <c r="AB1334" s="484" t="s">
        <v>65</v>
      </c>
      <c r="AC1334" s="484" t="s">
        <v>72</v>
      </c>
      <c r="AD1334" s="484" t="s">
        <v>73</v>
      </c>
      <c r="AE1334" s="507"/>
      <c r="AF1334" s="507"/>
      <c r="AG1334" s="507"/>
      <c r="AH1334" s="509" t="s">
        <v>2266</v>
      </c>
      <c r="AI1334" s="508">
        <v>42790</v>
      </c>
      <c r="AJ1334" s="484">
        <v>105</v>
      </c>
      <c r="AK1334" s="485">
        <v>43599</v>
      </c>
      <c r="AL1334" s="484">
        <v>246</v>
      </c>
      <c r="AM1334" s="484">
        <v>173</v>
      </c>
      <c r="AN1334" s="442" t="str">
        <f>CHOOSE(MATCH(AM:AM,{0,1,100,800000000}),"VACIO","100 y -","100 y +","")</f>
        <v>100 y +</v>
      </c>
      <c r="AO1334" s="484">
        <v>36</v>
      </c>
      <c r="AP1334" s="484">
        <v>184</v>
      </c>
      <c r="AQ1334" s="484">
        <v>5.3</v>
      </c>
      <c r="AR1334" s="442" t="str">
        <f>CHOOSE(MATCH(AQ:AQ,{0;1;7;8;9;12;30}),"VACIO","7 y -","7-8","8-9","9-12","12 y +","")</f>
        <v>7 y -</v>
      </c>
      <c r="AS1334" s="484"/>
      <c r="AT1334" s="442" t="str">
        <f>CHOOSE(MATCH(AS:AS,{0;0.1;30;80000000}),"VACIO","30 y -","30 y +")</f>
        <v>VACIO</v>
      </c>
      <c r="AU1334" s="484">
        <v>1.1</v>
      </c>
      <c r="AV1334" s="484"/>
      <c r="AW1334" s="442" t="str">
        <f>CHOOSE(MATCH(AV:AV,{0,0.1,30,80000000}),"VACIO","30 y -","30 y +")</f>
        <v>VACIO</v>
      </c>
      <c r="AX1334" s="484">
        <v>68</v>
      </c>
      <c r="AY1334" s="442" t="str">
        <f ca="1">CHOOSE(MATCH(AX:AX,{0,1,15,30,45,60,80000000}),"VACIO","15 y -","15-29","30-44","45-59","60 y +","")</f>
        <v>60 y +</v>
      </c>
      <c r="AZ1334" s="484"/>
      <c r="BA1334" s="484"/>
      <c r="BB1334" s="489" t="str">
        <f ca="1" t="shared" si="128"/>
        <v>No Vigente</v>
      </c>
      <c r="BC1334" s="484"/>
      <c r="BD1334" s="485">
        <v>43599</v>
      </c>
      <c r="BE1334" s="485">
        <v>43800</v>
      </c>
      <c r="BF1334" s="519" t="str">
        <f ca="1" t="shared" si="130"/>
        <v>activo</v>
      </c>
    </row>
    <row r="1335" spans="1:58">
      <c r="A1335" s="434" t="s">
        <v>3240</v>
      </c>
      <c r="B1335" s="128" t="s">
        <v>3241</v>
      </c>
      <c r="C1335" s="128">
        <v>1496</v>
      </c>
      <c r="D1335" s="483">
        <v>19209</v>
      </c>
      <c r="E1335" s="439">
        <f ca="1" t="shared" si="129"/>
        <v>43990</v>
      </c>
      <c r="F1335" s="440">
        <f ca="1" t="shared" si="127"/>
        <v>24781</v>
      </c>
      <c r="G1335" s="441">
        <f ca="1" t="shared" si="131"/>
        <v>67</v>
      </c>
      <c r="H1335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35" s="443">
        <v>2</v>
      </c>
      <c r="J1335" s="483">
        <v>40667</v>
      </c>
      <c r="K1335" s="128" t="s">
        <v>101</v>
      </c>
      <c r="L1335" s="495" t="s">
        <v>102</v>
      </c>
      <c r="M1335" s="128" t="s">
        <v>1479</v>
      </c>
      <c r="N1335" s="128" t="s">
        <v>62</v>
      </c>
      <c r="O1335" s="128" t="s">
        <v>62</v>
      </c>
      <c r="P1335" s="500" t="s">
        <v>63</v>
      </c>
      <c r="Q1335" s="500" t="s">
        <v>63</v>
      </c>
      <c r="R1335" s="128">
        <v>60</v>
      </c>
      <c r="S1335" s="128">
        <v>67.7</v>
      </c>
      <c r="T1335" s="443" t="s">
        <v>85</v>
      </c>
      <c r="U1335" s="128">
        <v>146</v>
      </c>
      <c r="V1335" s="442" t="str">
        <f>CHOOSE(MATCH(U:U,{0,1,140,150,160,800000000}),"VACIO","140 y -","140-150","150-160","&gt;160","")</f>
        <v>140-150</v>
      </c>
      <c r="W1335" s="128">
        <v>82</v>
      </c>
      <c r="X1335" s="442" t="str">
        <f>CHOOSE(MATCH(W:W,{0,1,90,120,800000000}),"VACIO","90 y -","90-120","&gt;120","")</f>
        <v>90 y -</v>
      </c>
      <c r="Y1335" s="128" t="s">
        <v>63</v>
      </c>
      <c r="Z1335" s="128" t="s">
        <v>65</v>
      </c>
      <c r="AA1335" s="128" t="s">
        <v>65</v>
      </c>
      <c r="AB1335" s="128" t="s">
        <v>63</v>
      </c>
      <c r="AC1335" s="128" t="s">
        <v>66</v>
      </c>
      <c r="AD1335" s="128" t="s">
        <v>73</v>
      </c>
      <c r="AE1335" s="505">
        <v>43500</v>
      </c>
      <c r="AF1335" s="506" t="s">
        <v>74</v>
      </c>
      <c r="AG1335" s="506"/>
      <c r="AH1335" s="513"/>
      <c r="AI1335" s="513"/>
      <c r="AJ1335" s="128">
        <v>94</v>
      </c>
      <c r="AK1335" s="483">
        <v>43843</v>
      </c>
      <c r="AL1335" s="128">
        <v>158</v>
      </c>
      <c r="AM1335" s="128">
        <v>87</v>
      </c>
      <c r="AN1335" s="442" t="str">
        <f>CHOOSE(MATCH(AM:AM,{0,1,100,800000000}),"VACIO","100 y -","100 y +","")</f>
        <v>100 y -</v>
      </c>
      <c r="AO1335" s="128">
        <v>39.7</v>
      </c>
      <c r="AP1335" s="128">
        <v>156</v>
      </c>
      <c r="AQ1335" s="128">
        <v>5.9</v>
      </c>
      <c r="AR1335" s="442" t="str">
        <f>CHOOSE(MATCH(AQ:AQ,{0;1;7;8;9;12;30}),"VACIO","7 y -","7-8","8-9","9-12","12 y +","")</f>
        <v>7 y -</v>
      </c>
      <c r="AS1335" s="128">
        <v>175</v>
      </c>
      <c r="AT1335" s="442" t="str">
        <f>CHOOSE(MATCH(AS:AS,{0,0.1,30,80000000}),"VACIO","30 y -","30 y +")</f>
        <v>30 y +</v>
      </c>
      <c r="AU1335" s="128">
        <v>0.7</v>
      </c>
      <c r="AV1335" s="128"/>
      <c r="AW1335" s="442" t="str">
        <f>CHOOSE(MATCH(AV:AV,{0,0.1,30,80000000}),"VACIO","30 y -","30 y +")</f>
        <v>VACIO</v>
      </c>
      <c r="AX1335" s="128">
        <v>99.3</v>
      </c>
      <c r="AY1335" s="442" t="str">
        <f ca="1">CHOOSE(MATCH(AX:AX,{0,1,15,30,45,60,80000000}),"VACIO","15 y -","15-29","30-44","45-59","60 y +","")</f>
        <v>60 y +</v>
      </c>
      <c r="AZ1335" s="128"/>
      <c r="BA1335" s="128">
        <v>2015</v>
      </c>
      <c r="BB1335" s="441" t="str">
        <f ca="1" t="shared" si="128"/>
        <v>No Vigente</v>
      </c>
      <c r="BC1335" s="128"/>
      <c r="BD1335" s="483">
        <v>43858</v>
      </c>
      <c r="BE1335" s="483">
        <v>44013</v>
      </c>
      <c r="BF1335" s="519" t="str">
        <f ca="1" t="shared" si="130"/>
        <v>activo</v>
      </c>
    </row>
    <row r="1336" spans="1:58">
      <c r="A1336" s="434" t="s">
        <v>3242</v>
      </c>
      <c r="B1336" s="128" t="s">
        <v>3243</v>
      </c>
      <c r="C1336" s="128">
        <v>6722</v>
      </c>
      <c r="D1336" s="483">
        <v>23974</v>
      </c>
      <c r="E1336" s="467">
        <f ca="1" t="shared" si="129"/>
        <v>43990</v>
      </c>
      <c r="F1336" s="440">
        <f ca="1" t="shared" si="127"/>
        <v>20016</v>
      </c>
      <c r="G1336" s="491">
        <f ca="1" t="shared" si="131"/>
        <v>54</v>
      </c>
      <c r="H1336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36" s="498">
        <v>2</v>
      </c>
      <c r="J1336" s="483">
        <v>42296</v>
      </c>
      <c r="K1336" s="128" t="s">
        <v>101</v>
      </c>
      <c r="L1336" s="495" t="s">
        <v>70</v>
      </c>
      <c r="M1336" s="128"/>
      <c r="N1336" s="128" t="s">
        <v>62</v>
      </c>
      <c r="O1336" s="128" t="s">
        <v>62</v>
      </c>
      <c r="P1336" s="500" t="s">
        <v>63</v>
      </c>
      <c r="Q1336" s="500" t="s">
        <v>63</v>
      </c>
      <c r="R1336" s="128">
        <v>75</v>
      </c>
      <c r="S1336" s="128">
        <v>77.9</v>
      </c>
      <c r="T1336" s="498" t="s">
        <v>85</v>
      </c>
      <c r="U1336" s="128">
        <v>136</v>
      </c>
      <c r="V1336" s="442" t="str">
        <f>CHOOSE(MATCH(U:U,{0,1,140,150,160,800000000}),"VACIO","140 y -","140-150","150-160","&gt;160","")</f>
        <v>140 y -</v>
      </c>
      <c r="W1336" s="128">
        <v>80</v>
      </c>
      <c r="X1336" s="442" t="str">
        <f>CHOOSE(MATCH(W:W,{0,1,90,120,800000000}),"VACIO","90 y -","90-120","&gt;120","")</f>
        <v>90 y -</v>
      </c>
      <c r="Y1336" s="128" t="s">
        <v>65</v>
      </c>
      <c r="Z1336" s="128" t="s">
        <v>63</v>
      </c>
      <c r="AA1336" s="128" t="s">
        <v>63</v>
      </c>
      <c r="AB1336" s="128" t="s">
        <v>65</v>
      </c>
      <c r="AC1336" s="128" t="s">
        <v>72</v>
      </c>
      <c r="AD1336" s="128" t="s">
        <v>73</v>
      </c>
      <c r="AE1336" s="510">
        <v>43640</v>
      </c>
      <c r="AF1336" s="511" t="s">
        <v>74</v>
      </c>
      <c r="AG1336" s="511"/>
      <c r="AH1336" s="512"/>
      <c r="AI1336" s="512"/>
      <c r="AJ1336" s="128">
        <v>151</v>
      </c>
      <c r="AK1336" s="483">
        <v>43864</v>
      </c>
      <c r="AL1336" s="128">
        <v>153</v>
      </c>
      <c r="AM1336" s="128">
        <v>57</v>
      </c>
      <c r="AN1336" s="442" t="str">
        <f>CHOOSE(MATCH(AM:AM,{0,1,100,800000000}),"VACIO","100 y -","100 y +","")</f>
        <v>100 y -</v>
      </c>
      <c r="AO1336" s="128">
        <v>37</v>
      </c>
      <c r="AP1336" s="128">
        <v>292</v>
      </c>
      <c r="AQ1336" s="128">
        <v>8.7</v>
      </c>
      <c r="AR1336" s="442" t="str">
        <f>CHOOSE(MATCH(AQ:AQ,{0,1,7,8,9,12,30}),"VACIO","7 y -","7-8","8-9","9-12","12 y +","")</f>
        <v>8-9</v>
      </c>
      <c r="AS1336" s="128">
        <v>57</v>
      </c>
      <c r="AT1336" s="442" t="str">
        <f>CHOOSE(MATCH(AS:AS,{0,0.1,30,80000000}),"VACIO","30 y -","30 y +")</f>
        <v>30 y +</v>
      </c>
      <c r="AU1336" s="128">
        <v>0.7</v>
      </c>
      <c r="AV1336" s="128">
        <v>46</v>
      </c>
      <c r="AW1336" s="442" t="str">
        <f>CHOOSE(MATCH(AV:AV,{0;0.1;30;80000000}),"VACIO","30 y -","30 y +")</f>
        <v>30 y +</v>
      </c>
      <c r="AX1336" s="128">
        <v>111</v>
      </c>
      <c r="AY1336" s="442" t="str">
        <f ca="1">CHOOSE(MATCH(AX:AX,{0,1,15,30,45,60,80000000}),"VACIO","15 y -","15-29","30-44","45-59","60 y +","")</f>
        <v>60 y +</v>
      </c>
      <c r="AZ1336" s="128"/>
      <c r="BA1336" s="483">
        <v>43753</v>
      </c>
      <c r="BB1336" s="491" t="str">
        <f ca="1" t="shared" si="128"/>
        <v>Vigente</v>
      </c>
      <c r="BC1336" s="128" t="s">
        <v>77</v>
      </c>
      <c r="BD1336" s="483">
        <v>43879</v>
      </c>
      <c r="BE1336" s="483">
        <v>43983</v>
      </c>
      <c r="BF1336" s="519" t="str">
        <f ca="1" t="shared" si="130"/>
        <v>activo</v>
      </c>
    </row>
    <row r="1337" spans="1:58">
      <c r="A1337" s="434" t="s">
        <v>3244</v>
      </c>
      <c r="B1337" s="484" t="s">
        <v>3245</v>
      </c>
      <c r="C1337" s="484">
        <v>3874</v>
      </c>
      <c r="D1337" s="485">
        <v>27888</v>
      </c>
      <c r="E1337" s="467">
        <f ca="1" t="shared" si="129"/>
        <v>43990</v>
      </c>
      <c r="F1337" s="440">
        <f ca="1" t="shared" si="127"/>
        <v>16102</v>
      </c>
      <c r="G1337" s="489">
        <f ca="1" t="shared" si="131"/>
        <v>44</v>
      </c>
      <c r="H1337" s="490" t="str">
        <f ca="1">CHOOSE(MATCH(F:F,{0;7305;9131;10957;12784;14610;16436;18262;20089;21915;23741;25567;27394;29220;41729}),"15-19","20-24","25-29","30-34","35-39","40-44","45-49","50-54","55-59","60-64","65-69","70-74","75-79","80 y +","")</f>
        <v>40-44</v>
      </c>
      <c r="I1337" s="496">
        <v>2</v>
      </c>
      <c r="J1337" s="485">
        <v>39829</v>
      </c>
      <c r="K1337" s="484" t="s">
        <v>101</v>
      </c>
      <c r="L1337" s="497" t="s">
        <v>60</v>
      </c>
      <c r="M1337" s="484"/>
      <c r="N1337" s="484"/>
      <c r="O1337" s="484"/>
      <c r="P1337" s="501" t="s">
        <v>63</v>
      </c>
      <c r="Q1337" s="501" t="s">
        <v>63</v>
      </c>
      <c r="R1337" s="484">
        <v>85</v>
      </c>
      <c r="S1337" s="484">
        <v>90</v>
      </c>
      <c r="T1337" s="496" t="s">
        <v>64</v>
      </c>
      <c r="U1337" s="484">
        <v>150</v>
      </c>
      <c r="V1337" s="442" t="str">
        <f>CHOOSE(MATCH(U:U,{0,1,140,150,160,800000000}),"VACIO","140 y -","140-150","150-160","&gt;160","")</f>
        <v>150-160</v>
      </c>
      <c r="W1337" s="484">
        <v>96</v>
      </c>
      <c r="X1337" s="442" t="str">
        <f>CHOOSE(MATCH(W:W,{0,1,90,120,800000000}),"VACIO","90 y -","90-120","&gt;120","")</f>
        <v>90-120</v>
      </c>
      <c r="Y1337" s="484" t="s">
        <v>63</v>
      </c>
      <c r="Z1337" s="484" t="s">
        <v>65</v>
      </c>
      <c r="AA1337" s="484" t="s">
        <v>65</v>
      </c>
      <c r="AB1337" s="484" t="s">
        <v>65</v>
      </c>
      <c r="AC1337" s="484" t="s">
        <v>72</v>
      </c>
      <c r="AD1337" s="484" t="s">
        <v>73</v>
      </c>
      <c r="AE1337" s="507"/>
      <c r="AF1337" s="507"/>
      <c r="AG1337" s="507"/>
      <c r="AH1337" s="507"/>
      <c r="AI1337" s="507"/>
      <c r="AJ1337" s="484">
        <v>95</v>
      </c>
      <c r="AK1337" s="485">
        <v>43368</v>
      </c>
      <c r="AL1337" s="484">
        <v>223</v>
      </c>
      <c r="AM1337" s="484">
        <v>138</v>
      </c>
      <c r="AN1337" s="442" t="str">
        <f>CHOOSE(MATCH(AM:AM,{0,1,100,800000000}),"VACIO","100 y -","100 y +","")</f>
        <v>100 y +</v>
      </c>
      <c r="AO1337" s="484">
        <v>60</v>
      </c>
      <c r="AP1337" s="484">
        <v>123</v>
      </c>
      <c r="AQ1337" s="484"/>
      <c r="AR1337" s="442" t="str">
        <f>CHOOSE(MATCH(AQ:AQ,{0,1,7,8,9,12,30}),"VACIO","7 y -","7-8","8-9","9-12","12 y +","")</f>
        <v>VACIO</v>
      </c>
      <c r="AS1337" s="484"/>
      <c r="AT1337" s="442" t="str">
        <f>CHOOSE(MATCH(AS:AS,{0;0.1;30;80000000}),"VACIO","30 y -","30 y +")</f>
        <v>VACIO</v>
      </c>
      <c r="AU1337" s="484">
        <v>0.9</v>
      </c>
      <c r="AV1337" s="484">
        <v>81.43</v>
      </c>
      <c r="AW1337" s="442" t="str">
        <f>CHOOSE(MATCH(AV:AV,{0,0.1,30,80000000}),"VACIO","30 y -","30 y +")</f>
        <v>30 y +</v>
      </c>
      <c r="AX1337" s="484">
        <v>104</v>
      </c>
      <c r="AY1337" s="442" t="str">
        <f ca="1">CHOOSE(MATCH(AX:AX,{0,1,15,30,45,60,80000000}),"VACIO","15 y -","15-29","30-44","45-59","60 y +","")</f>
        <v>60 y +</v>
      </c>
      <c r="AZ1337" s="484" t="s">
        <v>76</v>
      </c>
      <c r="BA1337" s="484"/>
      <c r="BB1337" s="489" t="str">
        <f ca="1" t="shared" si="128"/>
        <v>No Vigente</v>
      </c>
      <c r="BC1337" s="484"/>
      <c r="BD1337" s="485">
        <v>43714</v>
      </c>
      <c r="BE1337" s="485">
        <v>43800</v>
      </c>
      <c r="BF1337" s="519" t="str">
        <f ca="1" t="shared" si="130"/>
        <v>activo</v>
      </c>
    </row>
    <row r="1338" spans="1:58">
      <c r="A1338" s="434" t="s">
        <v>3246</v>
      </c>
      <c r="B1338" s="434" t="s">
        <v>3247</v>
      </c>
      <c r="C1338" s="434">
        <v>6375</v>
      </c>
      <c r="D1338" s="482">
        <v>21394</v>
      </c>
      <c r="E1338" s="529">
        <f ca="1" t="shared" si="129"/>
        <v>43990</v>
      </c>
      <c r="F1338" s="530">
        <f ca="1" t="shared" si="127"/>
        <v>22596</v>
      </c>
      <c r="G1338" s="487">
        <f ca="1" t="shared" si="131"/>
        <v>61</v>
      </c>
      <c r="H1338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38" s="493">
        <v>2</v>
      </c>
      <c r="J1338" s="482">
        <v>43396</v>
      </c>
      <c r="K1338" s="434" t="s">
        <v>101</v>
      </c>
      <c r="L1338" s="494" t="s">
        <v>102</v>
      </c>
      <c r="M1338" s="434" t="s">
        <v>174</v>
      </c>
      <c r="N1338" s="434" t="s">
        <v>62</v>
      </c>
      <c r="O1338" s="434" t="s">
        <v>62</v>
      </c>
      <c r="P1338" s="499" t="s">
        <v>63</v>
      </c>
      <c r="Q1338" s="499" t="s">
        <v>65</v>
      </c>
      <c r="R1338" s="434">
        <v>77.5</v>
      </c>
      <c r="S1338" s="434">
        <v>96</v>
      </c>
      <c r="T1338" s="493" t="s">
        <v>64</v>
      </c>
      <c r="U1338" s="434">
        <v>150</v>
      </c>
      <c r="V1338" s="442" t="str">
        <f>CHOOSE(MATCH(U:U,{0;1;140;150;160;800000000}),"VACIO","140 y -","140-150","150-160","&gt;160","")</f>
        <v>150-160</v>
      </c>
      <c r="W1338" s="434">
        <v>90</v>
      </c>
      <c r="X1338" s="442" t="str">
        <f>CHOOSE(MATCH(W:W,{0,1,90,120,800000000}),"VACIO","90 y -","90-120","&gt;120","")</f>
        <v>90-120</v>
      </c>
      <c r="Y1338" s="434" t="s">
        <v>63</v>
      </c>
      <c r="Z1338" s="434" t="s">
        <v>63</v>
      </c>
      <c r="AA1338" s="434" t="s">
        <v>65</v>
      </c>
      <c r="AB1338" s="434" t="s">
        <v>65</v>
      </c>
      <c r="AC1338" s="434" t="s">
        <v>66</v>
      </c>
      <c r="AD1338" s="434" t="s">
        <v>355</v>
      </c>
      <c r="AE1338" s="503">
        <v>43560</v>
      </c>
      <c r="AF1338" s="504" t="s">
        <v>73</v>
      </c>
      <c r="AG1338" s="504"/>
      <c r="AH1338" s="514"/>
      <c r="AI1338" s="514"/>
      <c r="AJ1338" s="434">
        <v>184</v>
      </c>
      <c r="AK1338" s="482">
        <v>43585</v>
      </c>
      <c r="AL1338" s="434">
        <v>142</v>
      </c>
      <c r="AM1338" s="434">
        <v>82</v>
      </c>
      <c r="AN1338" s="442" t="str">
        <f>CHOOSE(MATCH(AM:AM,{0,1,100,800000000}),"VACIO","100 y -","100 y +","")</f>
        <v>100 y -</v>
      </c>
      <c r="AO1338" s="434">
        <v>41</v>
      </c>
      <c r="AP1338" s="434">
        <v>91</v>
      </c>
      <c r="AQ1338" s="434">
        <v>8.5</v>
      </c>
      <c r="AR1338" s="442" t="str">
        <f>CHOOSE(MATCH(AQ:AQ,{0,1,7,8,9,12,30}),"VACIO","7 y -","7-8","8-9","9-12","12 y +","")</f>
        <v>8-9</v>
      </c>
      <c r="AS1338" s="434">
        <v>33</v>
      </c>
      <c r="AT1338" s="442" t="str">
        <f>CHOOSE(MATCH(AS:AS,{0;0.1;30;80000000}),"VACIO","30 y -","30 y +")</f>
        <v>30 y +</v>
      </c>
      <c r="AU1338" s="434">
        <v>0.8</v>
      </c>
      <c r="AV1338" s="434">
        <v>21</v>
      </c>
      <c r="AW1338" s="442" t="str">
        <f>CHOOSE(MATCH(AV:AV,{0,0.1,30,80000000}),"VACIO","30 y -","30 y +")</f>
        <v>30 y -</v>
      </c>
      <c r="AX1338" s="434">
        <v>97</v>
      </c>
      <c r="AY1338" s="442" t="str">
        <f ca="1">CHOOSE(MATCH(AX:AX,{0,1,15,30,45,60,80000000}),"VACIO","15 y -","15-29","30-44","45-59","60 y +","")</f>
        <v>60 y +</v>
      </c>
      <c r="AZ1338" s="434"/>
      <c r="BA1338" s="482">
        <v>43672</v>
      </c>
      <c r="BB1338" s="487" t="str">
        <f ca="1" t="shared" si="128"/>
        <v>Vigente</v>
      </c>
      <c r="BC1338" s="434" t="s">
        <v>77</v>
      </c>
      <c r="BD1338" s="482">
        <v>43585</v>
      </c>
      <c r="BE1338" s="482">
        <v>43831</v>
      </c>
      <c r="BF1338" s="519" t="str">
        <f ca="1" t="shared" si="130"/>
        <v>activo</v>
      </c>
    </row>
    <row r="1339" spans="1:58">
      <c r="A1339" s="434" t="s">
        <v>3248</v>
      </c>
      <c r="B1339" s="128" t="s">
        <v>3249</v>
      </c>
      <c r="C1339" s="128">
        <v>5442</v>
      </c>
      <c r="D1339" s="483">
        <v>14695</v>
      </c>
      <c r="E1339" s="467">
        <f ca="1" t="shared" si="129"/>
        <v>43990</v>
      </c>
      <c r="F1339" s="440">
        <f ca="1" t="shared" si="127"/>
        <v>29295</v>
      </c>
      <c r="G1339" s="491">
        <f ca="1" t="shared" si="131"/>
        <v>80</v>
      </c>
      <c r="H1339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39" s="498">
        <v>2</v>
      </c>
      <c r="J1339" s="483">
        <v>40392</v>
      </c>
      <c r="K1339" s="128" t="s">
        <v>101</v>
      </c>
      <c r="L1339" s="495" t="s">
        <v>60</v>
      </c>
      <c r="M1339" s="128" t="s">
        <v>2329</v>
      </c>
      <c r="N1339" s="128" t="s">
        <v>62</v>
      </c>
      <c r="O1339" s="128" t="s">
        <v>62</v>
      </c>
      <c r="P1339" s="500" t="s">
        <v>63</v>
      </c>
      <c r="Q1339" s="500" t="s">
        <v>63</v>
      </c>
      <c r="R1339" s="128">
        <v>49</v>
      </c>
      <c r="S1339" s="128">
        <v>50</v>
      </c>
      <c r="T1339" s="498" t="s">
        <v>76</v>
      </c>
      <c r="U1339" s="128">
        <v>120</v>
      </c>
      <c r="V1339" s="442" t="str">
        <f>CHOOSE(MATCH(U:U,{0,1,140,150,160,800000000}),"VACIO","140 y -","140-150","150-160","&gt;160","")</f>
        <v>140 y -</v>
      </c>
      <c r="W1339" s="128">
        <v>64</v>
      </c>
      <c r="X1339" s="442" t="str">
        <f>CHOOSE(MATCH(W:W,{0,1,90,120,800000000}),"VACIO","90 y -","90-120","&gt;120","")</f>
        <v>90 y -</v>
      </c>
      <c r="Y1339" s="128" t="s">
        <v>63</v>
      </c>
      <c r="Z1339" s="128" t="s">
        <v>65</v>
      </c>
      <c r="AA1339" s="128" t="s">
        <v>63</v>
      </c>
      <c r="AB1339" s="128" t="s">
        <v>65</v>
      </c>
      <c r="AC1339" s="128" t="s">
        <v>72</v>
      </c>
      <c r="AD1339" s="128" t="s">
        <v>67</v>
      </c>
      <c r="AE1339" s="512"/>
      <c r="AF1339" s="512"/>
      <c r="AG1339" s="512"/>
      <c r="AH1339" s="511" t="s">
        <v>3250</v>
      </c>
      <c r="AI1339" s="510">
        <v>43895</v>
      </c>
      <c r="AJ1339" s="128">
        <v>77</v>
      </c>
      <c r="AK1339" s="483">
        <v>43871</v>
      </c>
      <c r="AL1339" s="128">
        <v>195</v>
      </c>
      <c r="AM1339" s="128">
        <v>107</v>
      </c>
      <c r="AN1339" s="442" t="str">
        <f>CHOOSE(MATCH(AM:AM,{0;1;100;800000000}),"VACIO","100 y -","100 y +","")</f>
        <v>100 y +</v>
      </c>
      <c r="AO1339" s="128">
        <v>57</v>
      </c>
      <c r="AP1339" s="128">
        <v>150</v>
      </c>
      <c r="AQ1339" s="128"/>
      <c r="AR1339" s="442" t="str">
        <f>CHOOSE(MATCH(AQ:AQ,{0,1,7,8,9,12,30}),"VACIO","7 y -","7-8","8-9","9-12","12 y +","")</f>
        <v>VACIO</v>
      </c>
      <c r="AS1339" s="128">
        <v>88</v>
      </c>
      <c r="AT1339" s="442" t="str">
        <f>CHOOSE(MATCH(AS:AS,{0,0.1,30,80000000}),"VACIO","30 y -","30 y +")</f>
        <v>30 y +</v>
      </c>
      <c r="AU1339" s="128">
        <v>0.7</v>
      </c>
      <c r="AV1339" s="128"/>
      <c r="AW1339" s="442" t="str">
        <f>CHOOSE(MATCH(AV:AV,{0,0.1,30,80000000}),"VACIO","30 y -","30 y +")</f>
        <v>VACIO</v>
      </c>
      <c r="AX1339" s="128">
        <v>89</v>
      </c>
      <c r="AY1339" s="442" t="str">
        <f ca="1">CHOOSE(MATCH(AX:AX,{0;1;15;30;45;60;80000000}),"VACIO","15 y -","15-29","30-44","45-59","60 y +","")</f>
        <v>60 y +</v>
      </c>
      <c r="AZ1339" s="128" t="s">
        <v>76</v>
      </c>
      <c r="BA1339" s="128"/>
      <c r="BB1339" s="441" t="str">
        <f ca="1" t="shared" si="128"/>
        <v>No Vigente</v>
      </c>
      <c r="BC1339" s="128"/>
      <c r="BD1339" s="483">
        <v>43887</v>
      </c>
      <c r="BE1339" s="483">
        <v>44044</v>
      </c>
      <c r="BF1339" s="519" t="str">
        <f ca="1" t="shared" si="130"/>
        <v>activo</v>
      </c>
    </row>
    <row r="1340" spans="1:58">
      <c r="A1340" s="434" t="s">
        <v>3251</v>
      </c>
      <c r="B1340" s="128" t="s">
        <v>3252</v>
      </c>
      <c r="C1340" s="128">
        <v>1564</v>
      </c>
      <c r="D1340" s="483">
        <v>14265</v>
      </c>
      <c r="E1340" s="439">
        <f ca="1" t="shared" si="129"/>
        <v>43990</v>
      </c>
      <c r="F1340" s="440">
        <f ca="1" t="shared" si="127"/>
        <v>29725</v>
      </c>
      <c r="G1340" s="441">
        <f ca="1" t="shared" si="131"/>
        <v>81</v>
      </c>
      <c r="H134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40" s="443">
        <v>2</v>
      </c>
      <c r="J1340" s="483">
        <v>36287</v>
      </c>
      <c r="K1340" s="128" t="s">
        <v>59</v>
      </c>
      <c r="L1340" s="495" t="s">
        <v>102</v>
      </c>
      <c r="M1340" s="128" t="s">
        <v>174</v>
      </c>
      <c r="N1340" s="128" t="s">
        <v>62</v>
      </c>
      <c r="O1340" s="128" t="s">
        <v>62</v>
      </c>
      <c r="P1340" s="500" t="s">
        <v>63</v>
      </c>
      <c r="Q1340" s="500" t="s">
        <v>63</v>
      </c>
      <c r="R1340" s="128">
        <v>74.5</v>
      </c>
      <c r="S1340" s="128">
        <v>75</v>
      </c>
      <c r="T1340" s="443" t="s">
        <v>64</v>
      </c>
      <c r="U1340" s="128">
        <v>138</v>
      </c>
      <c r="V1340" s="442" t="str">
        <f>CHOOSE(MATCH(U:U,{0,1,140,150,160,800000000}),"VACIO","140 y -","140-150","150-160","&gt;160","")</f>
        <v>140 y -</v>
      </c>
      <c r="W1340" s="128">
        <v>78</v>
      </c>
      <c r="X1340" s="442" t="str">
        <f>CHOOSE(MATCH(W:W,{0,1,90,120,800000000}),"VACIO","90 y -","90-120","&gt;120","")</f>
        <v>90 y -</v>
      </c>
      <c r="Y1340" s="128" t="s">
        <v>63</v>
      </c>
      <c r="Z1340" s="128" t="s">
        <v>65</v>
      </c>
      <c r="AA1340" s="128" t="s">
        <v>65</v>
      </c>
      <c r="AB1340" s="128" t="s">
        <v>65</v>
      </c>
      <c r="AC1340" s="128" t="s">
        <v>72</v>
      </c>
      <c r="AD1340" s="128" t="s">
        <v>73</v>
      </c>
      <c r="AE1340" s="505">
        <v>43846</v>
      </c>
      <c r="AF1340" s="506" t="s">
        <v>74</v>
      </c>
      <c r="AG1340" s="506"/>
      <c r="AH1340" s="506" t="s">
        <v>2322</v>
      </c>
      <c r="AI1340" s="515">
        <v>43853</v>
      </c>
      <c r="AJ1340" s="128">
        <v>127</v>
      </c>
      <c r="AK1340" s="483">
        <v>43628</v>
      </c>
      <c r="AL1340" s="128">
        <v>163</v>
      </c>
      <c r="AM1340" s="128">
        <v>87.8</v>
      </c>
      <c r="AN1340" s="442" t="str">
        <f>CHOOSE(MATCH(AM:AM,{0,1,100,800000000}),"VACIO","100 y -","100 y +","")</f>
        <v>100 y -</v>
      </c>
      <c r="AO1340" s="128">
        <v>42</v>
      </c>
      <c r="AP1340" s="128">
        <v>166</v>
      </c>
      <c r="AQ1340" s="128">
        <v>7.1</v>
      </c>
      <c r="AR1340" s="442" t="str">
        <f>CHOOSE(MATCH(AQ:AQ,{0,1,7,8,9,12,30}),"VACIO","7 y -","7-8","8-9","9-12","12 y +","")</f>
        <v>7-8</v>
      </c>
      <c r="AS1340" s="128">
        <v>6</v>
      </c>
      <c r="AT1340" s="442" t="str">
        <f>CHOOSE(MATCH(AS:AS,{0,0.1,30,80000000}),"VACIO","30 y -","30 y +")</f>
        <v>30 y -</v>
      </c>
      <c r="AU1340" s="128">
        <v>47</v>
      </c>
      <c r="AV1340" s="128">
        <v>9.1</v>
      </c>
      <c r="AW1340" s="442" t="str">
        <f>CHOOSE(MATCH(AV:AV,{0,0.1,30,80000000}),"VACIO","30 y -","30 y +")</f>
        <v>30 y -</v>
      </c>
      <c r="AX1340" s="128">
        <v>60</v>
      </c>
      <c r="AY1340" s="442" t="str">
        <f ca="1">CHOOSE(MATCH(AX:AX,{0,1,15,30,45,60,80000000}),"VACIO","15 y -","15-29","30-44","45-59","60 y +","")</f>
        <v>60 y +</v>
      </c>
      <c r="AZ1340" s="128"/>
      <c r="BA1340" s="483">
        <v>42795</v>
      </c>
      <c r="BB1340" s="441" t="str">
        <f ca="1" t="shared" si="128"/>
        <v>No Vigente</v>
      </c>
      <c r="BC1340" s="128" t="s">
        <v>77</v>
      </c>
      <c r="BD1340" s="483">
        <v>43628</v>
      </c>
      <c r="BE1340" s="483">
        <v>43891</v>
      </c>
      <c r="BF1340" s="519" t="str">
        <f ca="1" t="shared" si="130"/>
        <v>activo</v>
      </c>
    </row>
    <row r="1341" spans="1:58">
      <c r="A1341" s="434" t="s">
        <v>3253</v>
      </c>
      <c r="B1341" s="128" t="s">
        <v>3254</v>
      </c>
      <c r="C1341" s="128">
        <v>3858</v>
      </c>
      <c r="D1341" s="483">
        <v>20345</v>
      </c>
      <c r="E1341" s="439">
        <f ca="1" t="shared" si="129"/>
        <v>43990</v>
      </c>
      <c r="F1341" s="440">
        <f ca="1" t="shared" si="127"/>
        <v>23645</v>
      </c>
      <c r="G1341" s="441">
        <f ca="1" t="shared" si="131"/>
        <v>64</v>
      </c>
      <c r="H134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41" s="443">
        <v>2</v>
      </c>
      <c r="J1341" s="483">
        <v>42355</v>
      </c>
      <c r="K1341" s="128" t="s">
        <v>59</v>
      </c>
      <c r="L1341" s="495" t="s">
        <v>70</v>
      </c>
      <c r="M1341" s="128"/>
      <c r="N1341" s="128" t="s">
        <v>62</v>
      </c>
      <c r="O1341" s="128" t="s">
        <v>62</v>
      </c>
      <c r="P1341" s="500" t="s">
        <v>63</v>
      </c>
      <c r="Q1341" s="500" t="s">
        <v>63</v>
      </c>
      <c r="R1341" s="128">
        <v>70.5</v>
      </c>
      <c r="S1341" s="128">
        <v>61.6</v>
      </c>
      <c r="T1341" s="443" t="s">
        <v>85</v>
      </c>
      <c r="U1341" s="128">
        <v>118</v>
      </c>
      <c r="V1341" s="442" t="str">
        <f>CHOOSE(MATCH(U:U,{0,1,140,150,160,800000000}),"VACIO","140 y -","140-150","150-160","&gt;160","")</f>
        <v>140 y -</v>
      </c>
      <c r="W1341" s="128">
        <v>70</v>
      </c>
      <c r="X1341" s="442" t="str">
        <f>CHOOSE(MATCH(W:W,{0,1,90,120,800000000}),"VACIO","90 y -","90-120","&gt;120","")</f>
        <v>90 y -</v>
      </c>
      <c r="Y1341" s="128" t="s">
        <v>63</v>
      </c>
      <c r="Z1341" s="128" t="s">
        <v>63</v>
      </c>
      <c r="AA1341" s="128" t="s">
        <v>65</v>
      </c>
      <c r="AB1341" s="128" t="s">
        <v>63</v>
      </c>
      <c r="AC1341" s="128" t="s">
        <v>66</v>
      </c>
      <c r="AD1341" s="128" t="s">
        <v>73</v>
      </c>
      <c r="AE1341" s="505">
        <v>43511</v>
      </c>
      <c r="AF1341" s="506" t="s">
        <v>74</v>
      </c>
      <c r="AG1341" s="506"/>
      <c r="AH1341" s="513"/>
      <c r="AI1341" s="513"/>
      <c r="AJ1341" s="128">
        <v>79</v>
      </c>
      <c r="AK1341" s="483">
        <v>43230</v>
      </c>
      <c r="AL1341" s="128">
        <v>171</v>
      </c>
      <c r="AM1341" s="128">
        <v>99</v>
      </c>
      <c r="AN1341" s="442" t="str">
        <f>CHOOSE(MATCH(AM:AM,{0,1,100,800000000}),"VACIO","100 y -","100 y +","")</f>
        <v>100 y -</v>
      </c>
      <c r="AO1341" s="128">
        <v>45</v>
      </c>
      <c r="AP1341" s="128">
        <v>134</v>
      </c>
      <c r="AQ1341" s="128">
        <v>5.7</v>
      </c>
      <c r="AR1341" s="442" t="str">
        <f>CHOOSE(MATCH(AQ:AQ,{0,1,7,8,9,12,30}),"VACIO","7 y -","7-8","8-9","9-12","12 y +","")</f>
        <v>7 y -</v>
      </c>
      <c r="AS1341" s="128">
        <v>1</v>
      </c>
      <c r="AT1341" s="442" t="str">
        <f>CHOOSE(MATCH(AS:AS,{0,0.1,30,80000000}),"VACIO","30 y -","30 y +")</f>
        <v>30 y -</v>
      </c>
      <c r="AU1341" s="128">
        <v>0.7</v>
      </c>
      <c r="AV1341" s="128">
        <v>1.26</v>
      </c>
      <c r="AW1341" s="442" t="str">
        <f>CHOOSE(MATCH(AV:AV,{0,0.1,30,80000000}),"VACIO","30 y -","30 y +")</f>
        <v>30 y -</v>
      </c>
      <c r="AX1341" s="128">
        <v>92</v>
      </c>
      <c r="AY1341" s="442" t="str">
        <f ca="1">CHOOSE(MATCH(AX:AX,{0,1,15,30,45,60,80000000}),"VACIO","15 y -","15-29","30-44","45-59","60 y +","")</f>
        <v>60 y +</v>
      </c>
      <c r="AZ1341" s="128"/>
      <c r="BA1341" s="483">
        <v>42886</v>
      </c>
      <c r="BB1341" s="441" t="str">
        <f ca="1" t="shared" si="128"/>
        <v>No Vigente</v>
      </c>
      <c r="BC1341" s="128" t="s">
        <v>77</v>
      </c>
      <c r="BD1341" s="483">
        <v>43511</v>
      </c>
      <c r="BE1341" s="483">
        <v>43862</v>
      </c>
      <c r="BF1341" s="519" t="str">
        <f ca="1" t="shared" si="130"/>
        <v>activo</v>
      </c>
    </row>
    <row r="1342" spans="1:58">
      <c r="A1342" s="434" t="s">
        <v>3255</v>
      </c>
      <c r="B1342" s="484" t="s">
        <v>3256</v>
      </c>
      <c r="C1342" s="484">
        <v>198</v>
      </c>
      <c r="D1342" s="485">
        <v>12087</v>
      </c>
      <c r="E1342" s="439">
        <f ca="1" t="shared" si="129"/>
        <v>43990</v>
      </c>
      <c r="F1342" s="440">
        <f ca="1" t="shared" si="127"/>
        <v>31903</v>
      </c>
      <c r="G1342" s="489">
        <f ca="1" t="shared" si="131"/>
        <v>87</v>
      </c>
      <c r="H1342" s="490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42" s="496">
        <v>2</v>
      </c>
      <c r="J1342" s="485">
        <v>37471</v>
      </c>
      <c r="K1342" s="484" t="s">
        <v>59</v>
      </c>
      <c r="L1342" s="497" t="s">
        <v>60</v>
      </c>
      <c r="M1342" s="484" t="s">
        <v>1853</v>
      </c>
      <c r="N1342" s="484" t="s">
        <v>62</v>
      </c>
      <c r="O1342" s="484" t="s">
        <v>62</v>
      </c>
      <c r="P1342" s="501" t="s">
        <v>63</v>
      </c>
      <c r="Q1342" s="501" t="s">
        <v>63</v>
      </c>
      <c r="R1342" s="484">
        <v>59.5</v>
      </c>
      <c r="S1342" s="484">
        <v>60.6</v>
      </c>
      <c r="T1342" s="496" t="s">
        <v>85</v>
      </c>
      <c r="U1342" s="484">
        <v>136</v>
      </c>
      <c r="V1342" s="442" t="str">
        <f>CHOOSE(MATCH(U:U,{0,1,140,150,160,800000000}),"VACIO","140 y -","140-150","150-160","&gt;160","")</f>
        <v>140 y -</v>
      </c>
      <c r="W1342" s="484">
        <v>86</v>
      </c>
      <c r="X1342" s="442" t="str">
        <f>CHOOSE(MATCH(W:W,{0,1,90,120,800000000}),"VACIO","90 y -","90-120","&gt;120","")</f>
        <v>90 y -</v>
      </c>
      <c r="Y1342" s="484" t="s">
        <v>63</v>
      </c>
      <c r="Z1342" s="484" t="s">
        <v>65</v>
      </c>
      <c r="AA1342" s="484" t="s">
        <v>63</v>
      </c>
      <c r="AB1342" s="484" t="s">
        <v>65</v>
      </c>
      <c r="AC1342" s="484" t="s">
        <v>72</v>
      </c>
      <c r="AD1342" s="484" t="s">
        <v>67</v>
      </c>
      <c r="AE1342" s="507"/>
      <c r="AF1342" s="507"/>
      <c r="AG1342" s="507"/>
      <c r="AH1342" s="509" t="s">
        <v>2322</v>
      </c>
      <c r="AI1342" s="517">
        <v>43740</v>
      </c>
      <c r="AJ1342" s="484">
        <v>104</v>
      </c>
      <c r="AK1342" s="485">
        <v>43147</v>
      </c>
      <c r="AL1342" s="484">
        <v>163</v>
      </c>
      <c r="AM1342" s="484">
        <v>108</v>
      </c>
      <c r="AN1342" s="442" t="str">
        <f>CHOOSE(MATCH(AM:AM,{0,1,100,800000000}),"VACIO","100 y -","100 y +","")</f>
        <v>100 y +</v>
      </c>
      <c r="AO1342" s="484">
        <v>40</v>
      </c>
      <c r="AP1342" s="484">
        <v>73</v>
      </c>
      <c r="AQ1342" s="484"/>
      <c r="AR1342" s="442" t="str">
        <f>CHOOSE(MATCH(AQ:AQ,{0,1,7,8,9,12,30}),"VACIO","7 y -","7-8","8-9","9-12","12 y +","")</f>
        <v>VACIO</v>
      </c>
      <c r="AS1342" s="484">
        <v>500</v>
      </c>
      <c r="AT1342" s="442" t="str">
        <f>CHOOSE(MATCH(AS:AS,{0,0.1,30,80000000}),"VACIO","30 y -","30 y +")</f>
        <v>30 y +</v>
      </c>
      <c r="AU1342" s="484">
        <v>2.5</v>
      </c>
      <c r="AV1342" s="484"/>
      <c r="AW1342" s="442" t="str">
        <f>CHOOSE(MATCH(AV:AV,{0,0.1,30,80000000}),"VACIO","30 y -","30 y +")</f>
        <v>VACIO</v>
      </c>
      <c r="AX1342" s="484">
        <v>21</v>
      </c>
      <c r="AY1342" s="442" t="str">
        <f ca="1">CHOOSE(MATCH(AX:AX,{0,1,15,30,45,60,80000000}),"VACIO","15 y -","15-29","30-44","45-59","60 y +","")</f>
        <v>15-29</v>
      </c>
      <c r="AZ1342" s="484" t="s">
        <v>76</v>
      </c>
      <c r="BA1342" s="484"/>
      <c r="BB1342" s="489" t="str">
        <f ca="1" t="shared" si="128"/>
        <v>No Vigente</v>
      </c>
      <c r="BC1342" s="484"/>
      <c r="BD1342" s="485">
        <v>43475</v>
      </c>
      <c r="BE1342" s="485">
        <v>43586</v>
      </c>
      <c r="BF1342" s="519" t="str">
        <f ca="1" t="shared" si="130"/>
        <v>pasivo</v>
      </c>
    </row>
    <row r="1343" spans="1:58">
      <c r="A1343" s="434" t="s">
        <v>3257</v>
      </c>
      <c r="B1343" s="484" t="s">
        <v>3258</v>
      </c>
      <c r="C1343" s="484">
        <v>1141</v>
      </c>
      <c r="D1343" s="485">
        <v>26233</v>
      </c>
      <c r="E1343" s="439">
        <f ca="1" t="shared" si="129"/>
        <v>43990</v>
      </c>
      <c r="F1343" s="440">
        <f ca="1" t="shared" si="127"/>
        <v>17757</v>
      </c>
      <c r="G1343" s="489">
        <f ca="1" t="shared" si="131"/>
        <v>48</v>
      </c>
      <c r="H1343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43" s="496">
        <v>2</v>
      </c>
      <c r="J1343" s="485">
        <v>38833</v>
      </c>
      <c r="K1343" s="484" t="s">
        <v>59</v>
      </c>
      <c r="L1343" s="497" t="s">
        <v>60</v>
      </c>
      <c r="M1343" s="484"/>
      <c r="N1343" s="484"/>
      <c r="O1343" s="484"/>
      <c r="P1343" s="501" t="s">
        <v>63</v>
      </c>
      <c r="Q1343" s="501" t="s">
        <v>63</v>
      </c>
      <c r="R1343" s="484">
        <v>88</v>
      </c>
      <c r="S1343" s="484">
        <v>85</v>
      </c>
      <c r="T1343" s="496" t="s">
        <v>64</v>
      </c>
      <c r="U1343" s="484">
        <v>136</v>
      </c>
      <c r="V1343" s="442" t="str">
        <f>CHOOSE(MATCH(U:U,{0,1,140,150,160,800000000}),"VACIO","140 y -","140-150","150-160","&gt;160","")</f>
        <v>140 y -</v>
      </c>
      <c r="W1343" s="484">
        <v>84</v>
      </c>
      <c r="X1343" s="442" t="str">
        <f>CHOOSE(MATCH(W:W,{0,1,90,120,800000000}),"VACIO","90 y -","90-120","&gt;120","")</f>
        <v>90 y -</v>
      </c>
      <c r="Y1343" s="484" t="s">
        <v>63</v>
      </c>
      <c r="Z1343" s="484" t="s">
        <v>65</v>
      </c>
      <c r="AA1343" s="484" t="s">
        <v>65</v>
      </c>
      <c r="AB1343" s="484" t="s">
        <v>63</v>
      </c>
      <c r="AC1343" s="484" t="s">
        <v>66</v>
      </c>
      <c r="AD1343" s="484" t="s">
        <v>67</v>
      </c>
      <c r="AE1343" s="507"/>
      <c r="AF1343" s="507"/>
      <c r="AG1343" s="507"/>
      <c r="AH1343" s="507"/>
      <c r="AI1343" s="507"/>
      <c r="AJ1343" s="484">
        <v>107</v>
      </c>
      <c r="AK1343" s="485">
        <v>43341</v>
      </c>
      <c r="AL1343" s="484">
        <v>194</v>
      </c>
      <c r="AM1343" s="484">
        <v>166</v>
      </c>
      <c r="AN1343" s="442" t="str">
        <f>CHOOSE(MATCH(AM:AM,{0,1,100,800000000}),"VACIO","100 y -","100 y +","")</f>
        <v>100 y +</v>
      </c>
      <c r="AO1343" s="484">
        <v>44</v>
      </c>
      <c r="AP1343" s="484">
        <v>166</v>
      </c>
      <c r="AQ1343" s="484">
        <v>6.1</v>
      </c>
      <c r="AR1343" s="442" t="str">
        <f>CHOOSE(MATCH(AQ:AQ,{0,1,7,8,9,12,30}),"VACIO","7 y -","7-8","8-9","9-12","12 y +","")</f>
        <v>7 y -</v>
      </c>
      <c r="AS1343" s="484">
        <v>15</v>
      </c>
      <c r="AT1343" s="442" t="str">
        <f>CHOOSE(MATCH(AS:AS,{0,0.1,30,80000000}),"VACIO","30 y -","30 y +")</f>
        <v>30 y -</v>
      </c>
      <c r="AU1343" s="484">
        <v>0.8</v>
      </c>
      <c r="AV1343" s="484">
        <v>8.48</v>
      </c>
      <c r="AW1343" s="442" t="str">
        <f>CHOOSE(MATCH(AV:AV,{0,0.1,30,80000000}),"VACIO","30 y -","30 y +")</f>
        <v>30 y -</v>
      </c>
      <c r="AX1343" s="484">
        <v>88.4</v>
      </c>
      <c r="AY1343" s="442" t="str">
        <f ca="1">CHOOSE(MATCH(AX:AX,{0,1,15,30,45,60,80000000}),"VACIO","15 y -","15-29","30-44","45-59","60 y +","")</f>
        <v>60 y +</v>
      </c>
      <c r="AZ1343" s="484"/>
      <c r="BA1343" s="484"/>
      <c r="BB1343" s="489" t="str">
        <f ca="1" t="shared" si="128"/>
        <v>No Vigente</v>
      </c>
      <c r="BC1343" s="484"/>
      <c r="BD1343" s="485">
        <v>43341</v>
      </c>
      <c r="BE1343" s="485">
        <v>43556</v>
      </c>
      <c r="BF1343" s="519" t="str">
        <f ca="1" t="shared" si="130"/>
        <v>pasivo</v>
      </c>
    </row>
    <row r="1344" spans="1:58">
      <c r="A1344" s="434" t="s">
        <v>3259</v>
      </c>
      <c r="B1344" s="484" t="s">
        <v>3260</v>
      </c>
      <c r="C1344" s="484">
        <v>1016</v>
      </c>
      <c r="D1344" s="485">
        <v>18401</v>
      </c>
      <c r="E1344" s="439">
        <f ca="1" t="shared" si="129"/>
        <v>43990</v>
      </c>
      <c r="F1344" s="440">
        <f ca="1" t="shared" si="127"/>
        <v>25589</v>
      </c>
      <c r="G1344" s="489">
        <f ca="1" t="shared" si="131"/>
        <v>70</v>
      </c>
      <c r="H1344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44" s="496">
        <v>2</v>
      </c>
      <c r="J1344" s="485">
        <v>41346</v>
      </c>
      <c r="K1344" s="484" t="s">
        <v>59</v>
      </c>
      <c r="L1344" s="497" t="s">
        <v>60</v>
      </c>
      <c r="M1344" s="484" t="s">
        <v>3261</v>
      </c>
      <c r="N1344" s="484" t="s">
        <v>62</v>
      </c>
      <c r="O1344" s="484" t="s">
        <v>62</v>
      </c>
      <c r="P1344" s="501" t="s">
        <v>65</v>
      </c>
      <c r="Q1344" s="501" t="s">
        <v>63</v>
      </c>
      <c r="R1344" s="484">
        <v>77</v>
      </c>
      <c r="S1344" s="484">
        <v>78.6</v>
      </c>
      <c r="T1344" s="496" t="s">
        <v>64</v>
      </c>
      <c r="U1344" s="484">
        <v>130</v>
      </c>
      <c r="V1344" s="442" t="str">
        <f>CHOOSE(MATCH(U:U,{0;1;140;150;160;800000000}),"VACIO","140 y -","140-150","150-160","&gt;160","")</f>
        <v>140 y -</v>
      </c>
      <c r="W1344" s="484">
        <v>88</v>
      </c>
      <c r="X1344" s="442" t="str">
        <f>CHOOSE(MATCH(W:W,{0,1,90,120,800000000}),"VACIO","90 y -","90-120","&gt;120","")</f>
        <v>90 y -</v>
      </c>
      <c r="Y1344" s="484" t="s">
        <v>63</v>
      </c>
      <c r="Z1344" s="484" t="s">
        <v>65</v>
      </c>
      <c r="AA1344" s="484" t="s">
        <v>63</v>
      </c>
      <c r="AB1344" s="484" t="s">
        <v>65</v>
      </c>
      <c r="AC1344" s="484" t="s">
        <v>72</v>
      </c>
      <c r="AD1344" s="484" t="s">
        <v>73</v>
      </c>
      <c r="AE1344" s="507"/>
      <c r="AF1344" s="507"/>
      <c r="AG1344" s="507"/>
      <c r="AH1344" s="509" t="s">
        <v>3262</v>
      </c>
      <c r="AI1344" s="517">
        <v>43222</v>
      </c>
      <c r="AJ1344" s="484">
        <v>88</v>
      </c>
      <c r="AK1344" s="485">
        <v>43649</v>
      </c>
      <c r="AL1344" s="484">
        <v>214</v>
      </c>
      <c r="AM1344" s="484">
        <v>135</v>
      </c>
      <c r="AN1344" s="442" t="str">
        <f>CHOOSE(MATCH(AM:AM,{0,1,100,800000000}),"VACIO","100 y -","100 y +","")</f>
        <v>100 y +</v>
      </c>
      <c r="AO1344" s="484">
        <v>41</v>
      </c>
      <c r="AP1344" s="484">
        <v>191</v>
      </c>
      <c r="AQ1344" s="484"/>
      <c r="AR1344" s="442" t="str">
        <f>CHOOSE(MATCH(AQ:AQ,{0,1,7,8,9,12,30}),"VACIO","7 y -","7-8","8-9","9-12","12 y +","")</f>
        <v>VACIO</v>
      </c>
      <c r="AS1344" s="484">
        <v>1</v>
      </c>
      <c r="AT1344" s="442" t="str">
        <f>CHOOSE(MATCH(AS:AS,{0,0.1,30,80000000}),"VACIO","30 y -","30 y +")</f>
        <v>30 y -</v>
      </c>
      <c r="AU1344" s="484">
        <v>0.8</v>
      </c>
      <c r="AV1344" s="484"/>
      <c r="AW1344" s="442" t="str">
        <f>CHOOSE(MATCH(AV:AV,{0,0.1,30,80000000}),"VACIO","30 y -","30 y +")</f>
        <v>VACIO</v>
      </c>
      <c r="AX1344" s="484">
        <v>75.5</v>
      </c>
      <c r="AY1344" s="442" t="str">
        <f ca="1">CHOOSE(MATCH(AX:AX,{0,1,15,30,45,60,80000000}),"VACIO","15 y -","15-29","30-44","45-59","60 y +","")</f>
        <v>60 y +</v>
      </c>
      <c r="AZ1344" s="484" t="s">
        <v>76</v>
      </c>
      <c r="BA1344" s="484"/>
      <c r="BB1344" s="489" t="str">
        <f ca="1" t="shared" si="128"/>
        <v>No Vigente</v>
      </c>
      <c r="BC1344" s="484"/>
      <c r="BD1344" s="485">
        <v>43717</v>
      </c>
      <c r="BE1344" s="485">
        <v>43800</v>
      </c>
      <c r="BF1344" s="519" t="str">
        <f ca="1" t="shared" si="130"/>
        <v>activo</v>
      </c>
    </row>
    <row r="1345" spans="1:58">
      <c r="A1345" s="434" t="s">
        <v>3263</v>
      </c>
      <c r="B1345" s="484" t="s">
        <v>3264</v>
      </c>
      <c r="C1345" s="484">
        <v>3621</v>
      </c>
      <c r="D1345" s="485">
        <v>22896</v>
      </c>
      <c r="E1345" s="439">
        <f ca="1" t="shared" si="129"/>
        <v>43990</v>
      </c>
      <c r="F1345" s="440">
        <f ca="1" t="shared" si="127"/>
        <v>21094</v>
      </c>
      <c r="G1345" s="489">
        <f ca="1" t="shared" si="131"/>
        <v>57</v>
      </c>
      <c r="H1345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45" s="496">
        <v>2</v>
      </c>
      <c r="J1345" s="485">
        <v>41521</v>
      </c>
      <c r="K1345" s="484" t="s">
        <v>59</v>
      </c>
      <c r="L1345" s="497" t="s">
        <v>60</v>
      </c>
      <c r="M1345" s="484" t="s">
        <v>1853</v>
      </c>
      <c r="N1345" s="484"/>
      <c r="O1345" s="484"/>
      <c r="P1345" s="501" t="s">
        <v>63</v>
      </c>
      <c r="Q1345" s="501" t="s">
        <v>63</v>
      </c>
      <c r="R1345" s="484">
        <v>68.5</v>
      </c>
      <c r="S1345" s="484">
        <v>61.7</v>
      </c>
      <c r="T1345" s="496" t="s">
        <v>76</v>
      </c>
      <c r="U1345" s="484">
        <v>120</v>
      </c>
      <c r="V1345" s="442" t="str">
        <f>CHOOSE(MATCH(U:U,{0,1,140,150,160,800000000}),"VACIO","140 y -","140-150","150-160","&gt;160","")</f>
        <v>140 y -</v>
      </c>
      <c r="W1345" s="484">
        <v>80</v>
      </c>
      <c r="X1345" s="442" t="str">
        <f>CHOOSE(MATCH(W:W,{0,1,90,120,800000000}),"VACIO","90 y -","90-120","&gt;120","")</f>
        <v>90 y -</v>
      </c>
      <c r="Y1345" s="484" t="s">
        <v>63</v>
      </c>
      <c r="Z1345" s="484" t="s">
        <v>65</v>
      </c>
      <c r="AA1345" s="484" t="s">
        <v>63</v>
      </c>
      <c r="AB1345" s="484" t="s">
        <v>63</v>
      </c>
      <c r="AC1345" s="484" t="s">
        <v>66</v>
      </c>
      <c r="AD1345" s="484" t="s">
        <v>74</v>
      </c>
      <c r="AE1345" s="507"/>
      <c r="AF1345" s="507"/>
      <c r="AG1345" s="507"/>
      <c r="AH1345" s="507"/>
      <c r="AI1345" s="507"/>
      <c r="AJ1345" s="484">
        <v>85</v>
      </c>
      <c r="AK1345" s="485">
        <v>43251</v>
      </c>
      <c r="AL1345" s="484">
        <v>182</v>
      </c>
      <c r="AM1345" s="484">
        <v>88</v>
      </c>
      <c r="AN1345" s="442" t="str">
        <f>CHOOSE(MATCH(AM:AM,{0,1,100,800000000}),"VACIO","100 y -","100 y +","")</f>
        <v>100 y -</v>
      </c>
      <c r="AO1345" s="484">
        <v>81</v>
      </c>
      <c r="AP1345" s="484">
        <v>67</v>
      </c>
      <c r="AQ1345" s="484"/>
      <c r="AR1345" s="442" t="str">
        <f>CHOOSE(MATCH(AQ:AQ,{0,1,7,8,9,12,30}),"VACIO","7 y -","7-8","8-9","9-12","12 y +","")</f>
        <v>VACIO</v>
      </c>
      <c r="AS1345" s="484">
        <v>10</v>
      </c>
      <c r="AT1345" s="442" t="str">
        <f>CHOOSE(MATCH(AS:AS,{0,0.1,30,80000000}),"VACIO","30 y -","30 y +")</f>
        <v>30 y -</v>
      </c>
      <c r="AU1345" s="484">
        <v>0.7</v>
      </c>
      <c r="AV1345" s="484"/>
      <c r="AW1345" s="442" t="str">
        <f>CHOOSE(MATCH(AV:AV,{0,0.1,30,80000000}),"VACIO","30 y -","30 y +")</f>
        <v>VACIO</v>
      </c>
      <c r="AX1345" s="484">
        <v>97</v>
      </c>
      <c r="AY1345" s="442" t="str">
        <f ca="1">CHOOSE(MATCH(AX:AX,{0,1,15,30,45,60,80000000}),"VACIO","15 y -","15-29","30-44","45-59","60 y +","")</f>
        <v>60 y +</v>
      </c>
      <c r="AZ1345" s="484" t="s">
        <v>76</v>
      </c>
      <c r="BA1345" s="484"/>
      <c r="BB1345" s="489" t="str">
        <f ca="1" t="shared" si="128"/>
        <v>No Vigente</v>
      </c>
      <c r="BC1345" s="484"/>
      <c r="BD1345" s="485">
        <v>43350</v>
      </c>
      <c r="BE1345" s="485">
        <v>43709</v>
      </c>
      <c r="BF1345" s="519" t="str">
        <f ca="1" t="shared" si="130"/>
        <v>activo</v>
      </c>
    </row>
    <row r="1346" spans="1:58">
      <c r="A1346" s="434" t="s">
        <v>3265</v>
      </c>
      <c r="B1346" s="128" t="s">
        <v>3266</v>
      </c>
      <c r="C1346" s="128">
        <v>903</v>
      </c>
      <c r="D1346" s="483">
        <v>20444</v>
      </c>
      <c r="E1346" s="439">
        <f ca="1" t="shared" si="129"/>
        <v>43990</v>
      </c>
      <c r="F1346" s="440">
        <f ca="1" t="shared" si="127"/>
        <v>23546</v>
      </c>
      <c r="G1346" s="441">
        <f ca="1" t="shared" si="131"/>
        <v>64</v>
      </c>
      <c r="H134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46" s="443">
        <v>2</v>
      </c>
      <c r="J1346" s="483">
        <v>42767</v>
      </c>
      <c r="K1346" s="128" t="s">
        <v>59</v>
      </c>
      <c r="L1346" s="495" t="s">
        <v>70</v>
      </c>
      <c r="M1346" s="128" t="s">
        <v>2901</v>
      </c>
      <c r="N1346" s="128" t="s">
        <v>62</v>
      </c>
      <c r="O1346" s="128" t="s">
        <v>62</v>
      </c>
      <c r="P1346" s="500" t="s">
        <v>63</v>
      </c>
      <c r="Q1346" s="500" t="s">
        <v>63</v>
      </c>
      <c r="R1346" s="128">
        <v>54</v>
      </c>
      <c r="S1346" s="128">
        <v>60</v>
      </c>
      <c r="T1346" s="443" t="s">
        <v>64</v>
      </c>
      <c r="U1346" s="128">
        <v>120</v>
      </c>
      <c r="V1346" s="442" t="str">
        <f>CHOOSE(MATCH(U:U,{0;1;140;150;160;800000000}),"VACIO","140 y -","140-150","150-160","&gt;160","")</f>
        <v>140 y -</v>
      </c>
      <c r="W1346" s="128">
        <v>68</v>
      </c>
      <c r="X1346" s="442" t="str">
        <f>CHOOSE(MATCH(W:W,{0,1,90,120,800000000}),"VACIO","90 y -","90-120","&gt;120","")</f>
        <v>90 y -</v>
      </c>
      <c r="Y1346" s="128" t="s">
        <v>63</v>
      </c>
      <c r="Z1346" s="128" t="s">
        <v>63</v>
      </c>
      <c r="AA1346" s="128" t="s">
        <v>63</v>
      </c>
      <c r="AB1346" s="128" t="s">
        <v>63</v>
      </c>
      <c r="AC1346" s="128" t="s">
        <v>72</v>
      </c>
      <c r="AD1346" s="128" t="s">
        <v>73</v>
      </c>
      <c r="AE1346" s="505">
        <v>42767</v>
      </c>
      <c r="AF1346" s="506" t="s">
        <v>74</v>
      </c>
      <c r="AG1346" s="506"/>
      <c r="AH1346" s="513"/>
      <c r="AI1346" s="513"/>
      <c r="AJ1346" s="128">
        <v>90</v>
      </c>
      <c r="AK1346" s="483">
        <v>43570</v>
      </c>
      <c r="AL1346" s="128">
        <v>241</v>
      </c>
      <c r="AM1346" s="128">
        <v>147</v>
      </c>
      <c r="AN1346" s="442" t="str">
        <f>CHOOSE(MATCH(AM:AM,{0,1,100,800000000}),"VACIO","100 y -","100 y +","")</f>
        <v>100 y +</v>
      </c>
      <c r="AO1346" s="128">
        <v>34</v>
      </c>
      <c r="AP1346" s="128">
        <v>300</v>
      </c>
      <c r="AQ1346" s="128">
        <v>9</v>
      </c>
      <c r="AR1346" s="442" t="str">
        <f>CHOOSE(MATCH(AQ:AQ,{0,1,7,8,9,12,30}),"VACIO","7 y -","7-8","8-9","9-12","12 y +","")</f>
        <v>9-12</v>
      </c>
      <c r="AS1346" s="128">
        <v>4</v>
      </c>
      <c r="AT1346" s="442" t="str">
        <f>CHOOSE(MATCH(AS:AS,{0,0.1,30,80000000}),"VACIO","30 y -","30 y +")</f>
        <v>30 y -</v>
      </c>
      <c r="AU1346" s="128">
        <v>0.7</v>
      </c>
      <c r="AV1346" s="128"/>
      <c r="AW1346" s="442" t="str">
        <f>CHOOSE(MATCH(AV:AV,{0,0.1,30,80000000}),"VACIO","30 y -","30 y +")</f>
        <v>VACIO</v>
      </c>
      <c r="AX1346" s="128">
        <v>93.51</v>
      </c>
      <c r="AY1346" s="442" t="str">
        <f ca="1">CHOOSE(MATCH(AX:AX,{0;1;15;30;45;60;80000000}),"VACIO","15 y -","15-29","30-44","45-59","60 y +","")</f>
        <v>60 y +</v>
      </c>
      <c r="AZ1346" s="128"/>
      <c r="BA1346" s="128"/>
      <c r="BB1346" s="441" t="str">
        <f ca="1" t="shared" si="128"/>
        <v>No Vigente</v>
      </c>
      <c r="BC1346" s="128"/>
      <c r="BD1346" s="483">
        <v>43570</v>
      </c>
      <c r="BE1346" s="483">
        <v>43862</v>
      </c>
      <c r="BF1346" s="519" t="str">
        <f ca="1" t="shared" si="130"/>
        <v>activo</v>
      </c>
    </row>
    <row r="1347" spans="1:58">
      <c r="A1347" s="434" t="s">
        <v>3267</v>
      </c>
      <c r="B1347" s="128" t="s">
        <v>3268</v>
      </c>
      <c r="C1347" s="128">
        <v>4169</v>
      </c>
      <c r="D1347" s="483">
        <v>13039</v>
      </c>
      <c r="E1347" s="439">
        <f ca="1" t="shared" si="129"/>
        <v>43990</v>
      </c>
      <c r="F1347" s="440">
        <f ca="1" t="shared" si="127"/>
        <v>30951</v>
      </c>
      <c r="G1347" s="441">
        <f ca="1" t="shared" si="131"/>
        <v>84</v>
      </c>
      <c r="H1347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47" s="443">
        <v>2</v>
      </c>
      <c r="J1347" s="483">
        <v>39678</v>
      </c>
      <c r="K1347" s="128" t="s">
        <v>101</v>
      </c>
      <c r="L1347" s="495" t="s">
        <v>60</v>
      </c>
      <c r="M1347" s="128" t="s">
        <v>2329</v>
      </c>
      <c r="N1347" s="128" t="s">
        <v>62</v>
      </c>
      <c r="O1347" s="128" t="s">
        <v>62</v>
      </c>
      <c r="P1347" s="500" t="s">
        <v>63</v>
      </c>
      <c r="Q1347" s="500" t="s">
        <v>63</v>
      </c>
      <c r="R1347" s="128">
        <v>69</v>
      </c>
      <c r="S1347" s="128">
        <v>71</v>
      </c>
      <c r="T1347" s="443" t="s">
        <v>76</v>
      </c>
      <c r="U1347" s="128">
        <v>152</v>
      </c>
      <c r="V1347" s="442" t="str">
        <f>CHOOSE(MATCH(U:U,{0;1;140;150;160;800000000}),"VACIO","140 y -","140-150","150-160","&gt;160","")</f>
        <v>150-160</v>
      </c>
      <c r="W1347" s="128">
        <v>86</v>
      </c>
      <c r="X1347" s="442" t="str">
        <f>CHOOSE(MATCH(W:W,{0,1,90,120,800000000}),"VACIO","90 y -","90-120","&gt;120","")</f>
        <v>90 y -</v>
      </c>
      <c r="Y1347" s="128" t="s">
        <v>63</v>
      </c>
      <c r="Z1347" s="128" t="s">
        <v>65</v>
      </c>
      <c r="AA1347" s="128" t="s">
        <v>65</v>
      </c>
      <c r="AB1347" s="128" t="s">
        <v>63</v>
      </c>
      <c r="AC1347" s="128" t="s">
        <v>66</v>
      </c>
      <c r="AD1347" s="128" t="s">
        <v>73</v>
      </c>
      <c r="AE1347" s="513"/>
      <c r="AF1347" s="513"/>
      <c r="AG1347" s="513"/>
      <c r="AH1347" s="506" t="s">
        <v>3269</v>
      </c>
      <c r="AI1347" s="505">
        <v>43732</v>
      </c>
      <c r="AJ1347" s="128">
        <v>121</v>
      </c>
      <c r="AK1347" s="483">
        <v>43731</v>
      </c>
      <c r="AL1347" s="128">
        <v>193</v>
      </c>
      <c r="AM1347" s="128">
        <v>128</v>
      </c>
      <c r="AN1347" s="442" t="str">
        <f>CHOOSE(MATCH(AM:AM,{0,1,100,800000000}),"VACIO","100 y -","100 y +","")</f>
        <v>100 y +</v>
      </c>
      <c r="AO1347" s="128">
        <v>44</v>
      </c>
      <c r="AP1347" s="128">
        <v>102</v>
      </c>
      <c r="AQ1347" s="128"/>
      <c r="AR1347" s="442" t="str">
        <f>CHOOSE(MATCH(AQ:AQ,{0,1,7,8,9,12,30}),"VACIO","7 y -","7-8","8-9","9-12","12 y +","")</f>
        <v>VACIO</v>
      </c>
      <c r="AS1347" s="128">
        <v>12</v>
      </c>
      <c r="AT1347" s="442" t="str">
        <f>CHOOSE(MATCH(AS:AS,{0,0.1,30,80000000}),"VACIO","30 y -","30 y +")</f>
        <v>30 y -</v>
      </c>
      <c r="AU1347" s="128">
        <v>1.2</v>
      </c>
      <c r="AV1347" s="128"/>
      <c r="AW1347" s="442" t="str">
        <f>CHOOSE(MATCH(AV:AV,{0;0.1;30;80000000}),"VACIO","30 y -","30 y +")</f>
        <v>VACIO</v>
      </c>
      <c r="AX1347" s="128">
        <v>55</v>
      </c>
      <c r="AY1347" s="442" t="str">
        <f ca="1">CHOOSE(MATCH(AX:AX,{0;1;15;30;45;60;80000000}),"VACIO","15 y -","15-29","30-44","45-59","60 y +","")</f>
        <v>45-59</v>
      </c>
      <c r="AZ1347" s="128"/>
      <c r="BA1347" s="128"/>
      <c r="BB1347" s="441" t="str">
        <f ca="1" t="shared" si="128"/>
        <v>No Vigente</v>
      </c>
      <c r="BC1347" s="128"/>
      <c r="BD1347" s="483">
        <v>43731</v>
      </c>
      <c r="BE1347" s="483">
        <v>43922</v>
      </c>
      <c r="BF1347" s="519" t="str">
        <f ca="1" t="shared" si="130"/>
        <v>activo</v>
      </c>
    </row>
    <row r="1348" spans="1:58">
      <c r="A1348" s="434" t="s">
        <v>3270</v>
      </c>
      <c r="B1348" s="128" t="s">
        <v>3271</v>
      </c>
      <c r="C1348" s="128">
        <v>7082</v>
      </c>
      <c r="D1348" s="483">
        <v>21971</v>
      </c>
      <c r="E1348" s="467">
        <f ca="1" t="shared" si="129"/>
        <v>43990</v>
      </c>
      <c r="F1348" s="440">
        <f ca="1" t="shared" si="127"/>
        <v>22019</v>
      </c>
      <c r="G1348" s="491">
        <f ca="1" t="shared" si="131"/>
        <v>60</v>
      </c>
      <c r="H1348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48" s="498">
        <v>2</v>
      </c>
      <c r="J1348" s="483">
        <v>42999</v>
      </c>
      <c r="K1348" s="128" t="s">
        <v>101</v>
      </c>
      <c r="L1348" s="495" t="s">
        <v>102</v>
      </c>
      <c r="M1348" s="128"/>
      <c r="N1348" s="128" t="s">
        <v>62</v>
      </c>
      <c r="O1348" s="128" t="s">
        <v>89</v>
      </c>
      <c r="P1348" s="500" t="s">
        <v>65</v>
      </c>
      <c r="Q1348" s="500" t="s">
        <v>63</v>
      </c>
      <c r="R1348" s="128">
        <v>85</v>
      </c>
      <c r="S1348" s="128">
        <v>87</v>
      </c>
      <c r="T1348" s="498" t="s">
        <v>64</v>
      </c>
      <c r="U1348" s="128">
        <v>170</v>
      </c>
      <c r="V1348" s="442" t="str">
        <f>CHOOSE(MATCH(U:U,{0;1;140;150;160;800000000}),"VACIO","140 y -","140-150","150-160","&gt;160","")</f>
        <v>&gt;160</v>
      </c>
      <c r="W1348" s="128">
        <v>100</v>
      </c>
      <c r="X1348" s="442" t="str">
        <f>CHOOSE(MATCH(W:W,{0,1,90,120,800000000}),"VACIO","90 y -","90-120","&gt;120","")</f>
        <v>90-120</v>
      </c>
      <c r="Y1348" s="128" t="s">
        <v>65</v>
      </c>
      <c r="Z1348" s="128" t="s">
        <v>65</v>
      </c>
      <c r="AA1348" s="128" t="s">
        <v>63</v>
      </c>
      <c r="AB1348" s="128" t="s">
        <v>65</v>
      </c>
      <c r="AC1348" s="128" t="s">
        <v>72</v>
      </c>
      <c r="AD1348" s="128" t="s">
        <v>73</v>
      </c>
      <c r="AE1348" s="510">
        <v>43613</v>
      </c>
      <c r="AF1348" s="511" t="s">
        <v>73</v>
      </c>
      <c r="AG1348" s="511"/>
      <c r="AH1348" s="512"/>
      <c r="AI1348" s="512"/>
      <c r="AJ1348" s="128">
        <v>246</v>
      </c>
      <c r="AK1348" s="483">
        <v>43613</v>
      </c>
      <c r="AL1348" s="128">
        <v>166</v>
      </c>
      <c r="AM1348" s="128">
        <v>77</v>
      </c>
      <c r="AN1348" s="442" t="str">
        <f>CHOOSE(MATCH(AM:AM,{0,1,100,800000000}),"VACIO","100 y -","100 y +","")</f>
        <v>100 y -</v>
      </c>
      <c r="AO1348" s="128">
        <v>47</v>
      </c>
      <c r="AP1348" s="128">
        <v>182</v>
      </c>
      <c r="AQ1348" s="128">
        <v>12.4</v>
      </c>
      <c r="AR1348" s="442" t="str">
        <f>CHOOSE(MATCH(AQ:AQ,{0,1,7,8,9,12,30}),"VACIO","7 y -","7-8","8-9","9-12","12 y +","")</f>
        <v>12 y +</v>
      </c>
      <c r="AS1348" s="128">
        <v>101</v>
      </c>
      <c r="AT1348" s="442" t="str">
        <f>CHOOSE(MATCH(AS:AS,{0;0.1;30;80000000}),"VACIO","30 y -","30 y +")</f>
        <v>30 y +</v>
      </c>
      <c r="AU1348" s="128">
        <v>1.1</v>
      </c>
      <c r="AV1348" s="128"/>
      <c r="AW1348" s="442" t="str">
        <f>CHOOSE(MATCH(AV:AV,{0,0.1,30,80000000}),"VACIO","30 y -","30 y +")</f>
        <v>VACIO</v>
      </c>
      <c r="AX1348" s="128">
        <v>73</v>
      </c>
      <c r="AY1348" s="442" t="str">
        <f ca="1">CHOOSE(MATCH(AX:AX,{0,1,15,30,45,60,80000000}),"VACIO","15 y -","15-29","30-44","45-59","60 y +","")</f>
        <v>60 y +</v>
      </c>
      <c r="AZ1348" s="128"/>
      <c r="BA1348" s="483">
        <v>43066</v>
      </c>
      <c r="BB1348" s="441" t="str">
        <f ca="1" t="shared" si="128"/>
        <v>No Vigente</v>
      </c>
      <c r="BC1348" s="128" t="s">
        <v>77</v>
      </c>
      <c r="BD1348" s="483">
        <v>43712</v>
      </c>
      <c r="BE1348" s="483">
        <v>43770</v>
      </c>
      <c r="BF1348" s="519" t="str">
        <f ca="1" t="shared" si="130"/>
        <v>activo</v>
      </c>
    </row>
    <row r="1349" spans="1:58">
      <c r="A1349" s="434" t="s">
        <v>3272</v>
      </c>
      <c r="B1349" s="128" t="s">
        <v>3273</v>
      </c>
      <c r="C1349" s="128">
        <v>6906</v>
      </c>
      <c r="D1349" s="483">
        <v>26365</v>
      </c>
      <c r="E1349" s="467">
        <f ca="1" t="shared" si="129"/>
        <v>43990</v>
      </c>
      <c r="F1349" s="440">
        <f ca="1" t="shared" si="127"/>
        <v>17625</v>
      </c>
      <c r="G1349" s="491">
        <f ca="1" t="shared" si="131"/>
        <v>48</v>
      </c>
      <c r="H1349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49" s="498">
        <v>2</v>
      </c>
      <c r="J1349" s="483">
        <v>43504</v>
      </c>
      <c r="K1349" s="128" t="s">
        <v>59</v>
      </c>
      <c r="L1349" s="495" t="s">
        <v>60</v>
      </c>
      <c r="M1349" s="128" t="s">
        <v>1853</v>
      </c>
      <c r="N1349" s="128" t="s">
        <v>62</v>
      </c>
      <c r="O1349" s="128" t="s">
        <v>62</v>
      </c>
      <c r="P1349" s="500" t="s">
        <v>63</v>
      </c>
      <c r="Q1349" s="500" t="s">
        <v>63</v>
      </c>
      <c r="R1349" s="128">
        <v>62.1</v>
      </c>
      <c r="S1349" s="128">
        <v>63</v>
      </c>
      <c r="T1349" s="498" t="s">
        <v>85</v>
      </c>
      <c r="U1349" s="128">
        <v>140</v>
      </c>
      <c r="V1349" s="442" t="str">
        <f>CHOOSE(MATCH(U:U,{0,1,140,150,160,800000000}),"VACIO","140 y -","140-150","150-160","&gt;160","")</f>
        <v>140-150</v>
      </c>
      <c r="W1349" s="128">
        <v>78</v>
      </c>
      <c r="X1349" s="442" t="str">
        <f>CHOOSE(MATCH(W:W,{0;1;90;120;800000000}),"VACIO","90 y -","90-120","&gt;120","")</f>
        <v>90 y -</v>
      </c>
      <c r="Y1349" s="128" t="s">
        <v>63</v>
      </c>
      <c r="Z1349" s="128" t="s">
        <v>65</v>
      </c>
      <c r="AA1349" s="128" t="s">
        <v>63</v>
      </c>
      <c r="AB1349" s="128" t="s">
        <v>65</v>
      </c>
      <c r="AC1349" s="128" t="s">
        <v>66</v>
      </c>
      <c r="AD1349" s="128" t="s">
        <v>67</v>
      </c>
      <c r="AE1349" s="512"/>
      <c r="AF1349" s="512"/>
      <c r="AG1349" s="512"/>
      <c r="AH1349" s="512"/>
      <c r="AI1349" s="512"/>
      <c r="AJ1349" s="128">
        <v>87</v>
      </c>
      <c r="AK1349" s="483">
        <v>43686</v>
      </c>
      <c r="AL1349" s="128">
        <v>238</v>
      </c>
      <c r="AM1349" s="128">
        <v>160</v>
      </c>
      <c r="AN1349" s="442" t="str">
        <f>CHOOSE(MATCH(AM:AM,{0,1,100,800000000}),"VACIO","100 y -","100 y +","")</f>
        <v>100 y +</v>
      </c>
      <c r="AO1349" s="128">
        <v>43</v>
      </c>
      <c r="AP1349" s="128">
        <v>182</v>
      </c>
      <c r="AQ1349" s="128">
        <v>5.6</v>
      </c>
      <c r="AR1349" s="442" t="str">
        <f>CHOOSE(MATCH(AQ:AQ,{0;1;7;8;9;12;30}),"VACIO","7 y -","7-8","8-9","9-12","12 y +","")</f>
        <v>7 y -</v>
      </c>
      <c r="AS1349" s="128">
        <v>12</v>
      </c>
      <c r="AT1349" s="442" t="str">
        <f>CHOOSE(MATCH(AS:AS,{0,0.1,30,80000000}),"VACIO","30 y -","30 y +")</f>
        <v>30 y -</v>
      </c>
      <c r="AU1349" s="128">
        <v>0.7</v>
      </c>
      <c r="AV1349" s="128"/>
      <c r="AW1349" s="442" t="str">
        <f>CHOOSE(MATCH(AV:AV,{0,0.1,30,80000000}),"VACIO","30 y -","30 y +")</f>
        <v>VACIO</v>
      </c>
      <c r="AX1349" s="128">
        <v>103</v>
      </c>
      <c r="AY1349" s="442" t="str">
        <f ca="1">CHOOSE(MATCH(AX:AX,{0,1,15,30,45,60,80000000}),"VACIO","15 y -","15-29","30-44","45-59","60 y +","")</f>
        <v>60 y +</v>
      </c>
      <c r="AZ1349" s="128"/>
      <c r="BA1349" s="128"/>
      <c r="BB1349" s="441" t="str">
        <f ca="1" t="shared" si="128"/>
        <v>No Vigente</v>
      </c>
      <c r="BC1349" s="128"/>
      <c r="BD1349" s="483">
        <v>43686</v>
      </c>
      <c r="BE1349" s="483">
        <v>43922</v>
      </c>
      <c r="BF1349" s="519" t="str">
        <f ca="1" t="shared" si="130"/>
        <v>activo</v>
      </c>
    </row>
    <row r="1350" spans="1:58">
      <c r="A1350" s="434" t="s">
        <v>3274</v>
      </c>
      <c r="B1350" s="128" t="s">
        <v>3275</v>
      </c>
      <c r="C1350" s="128">
        <v>3345</v>
      </c>
      <c r="D1350" s="483">
        <v>17140</v>
      </c>
      <c r="E1350" s="439">
        <f ca="1" t="shared" si="129"/>
        <v>43990</v>
      </c>
      <c r="F1350" s="440">
        <f ca="1" t="shared" si="127"/>
        <v>26850</v>
      </c>
      <c r="G1350" s="441">
        <f ca="1" t="shared" si="131"/>
        <v>73</v>
      </c>
      <c r="H1350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350" s="443">
        <v>2</v>
      </c>
      <c r="J1350" s="483">
        <v>37356</v>
      </c>
      <c r="K1350" s="128" t="s">
        <v>59</v>
      </c>
      <c r="L1350" s="495" t="s">
        <v>60</v>
      </c>
      <c r="M1350" s="128"/>
      <c r="N1350" s="128" t="s">
        <v>62</v>
      </c>
      <c r="O1350" s="128" t="s">
        <v>62</v>
      </c>
      <c r="P1350" s="500" t="s">
        <v>63</v>
      </c>
      <c r="Q1350" s="500" t="s">
        <v>65</v>
      </c>
      <c r="R1350" s="128">
        <v>114</v>
      </c>
      <c r="S1350" s="128">
        <v>119</v>
      </c>
      <c r="T1350" s="443" t="s">
        <v>64</v>
      </c>
      <c r="U1350" s="128">
        <v>128</v>
      </c>
      <c r="V1350" s="442" t="str">
        <f>CHOOSE(MATCH(U:U,{0,1,140,150,160,800000000}),"VACIO","140 y -","140-150","150-160","&gt;160","")</f>
        <v>140 y -</v>
      </c>
      <c r="W1350" s="128">
        <v>86</v>
      </c>
      <c r="X1350" s="442" t="str">
        <f>CHOOSE(MATCH(W:W,{0,1,90,120,800000000}),"VACIO","90 y -","90-120","&gt;120","")</f>
        <v>90 y -</v>
      </c>
      <c r="Y1350" s="128" t="s">
        <v>63</v>
      </c>
      <c r="Z1350" s="128" t="s">
        <v>63</v>
      </c>
      <c r="AA1350" s="128" t="s">
        <v>65</v>
      </c>
      <c r="AB1350" s="128" t="s">
        <v>63</v>
      </c>
      <c r="AC1350" s="128" t="s">
        <v>72</v>
      </c>
      <c r="AD1350" s="128" t="s">
        <v>73</v>
      </c>
      <c r="AE1350" s="513"/>
      <c r="AF1350" s="513"/>
      <c r="AG1350" s="513"/>
      <c r="AH1350" s="506" t="s">
        <v>3276</v>
      </c>
      <c r="AI1350" s="515">
        <v>43677</v>
      </c>
      <c r="AJ1350" s="128">
        <v>107</v>
      </c>
      <c r="AK1350" s="483">
        <v>43812</v>
      </c>
      <c r="AL1350" s="128">
        <v>158</v>
      </c>
      <c r="AM1350" s="128">
        <v>91</v>
      </c>
      <c r="AN1350" s="442" t="str">
        <f>CHOOSE(MATCH(AM:AM,{0,1,100,800000000}),"VACIO","100 y -","100 y +","")</f>
        <v>100 y -</v>
      </c>
      <c r="AO1350" s="128">
        <v>37</v>
      </c>
      <c r="AP1350" s="128">
        <v>147</v>
      </c>
      <c r="AQ1350" s="128">
        <v>6.1</v>
      </c>
      <c r="AR1350" s="442" t="str">
        <f>CHOOSE(MATCH(AQ:AQ,{0,1,7,8,9,12,30}),"VACIO","7 y -","7-8","8-9","9-12","12 y +","")</f>
        <v>7 y -</v>
      </c>
      <c r="AS1350" s="128">
        <v>1</v>
      </c>
      <c r="AT1350" s="442" t="str">
        <f>CHOOSE(MATCH(AS:AS,{0,0.1,30,80000000}),"VACIO","30 y -","30 y +")</f>
        <v>30 y -</v>
      </c>
      <c r="AU1350" s="128">
        <v>0.7</v>
      </c>
      <c r="AV1350" s="128"/>
      <c r="AW1350" s="442" t="str">
        <f>CHOOSE(MATCH(AV:AV,{0,0.1,30,80000000}),"VACIO","30 y -","30 y +")</f>
        <v>VACIO</v>
      </c>
      <c r="AX1350" s="128">
        <v>35</v>
      </c>
      <c r="AY1350" s="442" t="str">
        <f ca="1">CHOOSE(MATCH(AX:AX,{0,1,15,30,45,60,80000000}),"VACIO","15 y -","15-29","30-44","45-59","60 y +","")</f>
        <v>30-44</v>
      </c>
      <c r="AZ1350" s="128"/>
      <c r="BA1350" s="128"/>
      <c r="BB1350" s="441" t="str">
        <f ca="1" t="shared" si="128"/>
        <v>No Vigente</v>
      </c>
      <c r="BC1350" s="128"/>
      <c r="BD1350" s="483" t="s">
        <v>3277</v>
      </c>
      <c r="BE1350" s="483">
        <v>44044</v>
      </c>
      <c r="BF1350" s="519" t="str">
        <f ca="1" t="shared" si="130"/>
        <v>activo</v>
      </c>
    </row>
    <row r="1351" spans="1:58">
      <c r="A1351" s="434" t="s">
        <v>3278</v>
      </c>
      <c r="B1351" s="128" t="s">
        <v>3279</v>
      </c>
      <c r="C1351" s="128">
        <v>6209</v>
      </c>
      <c r="D1351" s="483">
        <v>23575</v>
      </c>
      <c r="E1351" s="439">
        <f ca="1" t="shared" si="129"/>
        <v>43990</v>
      </c>
      <c r="F1351" s="440">
        <f ca="1" t="shared" si="127"/>
        <v>20415</v>
      </c>
      <c r="G1351" s="441">
        <f ca="1" t="shared" si="131"/>
        <v>55</v>
      </c>
      <c r="H1351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51" s="443">
        <v>2</v>
      </c>
      <c r="J1351" s="483">
        <v>41479</v>
      </c>
      <c r="K1351" s="128" t="s">
        <v>59</v>
      </c>
      <c r="L1351" s="495" t="s">
        <v>1876</v>
      </c>
      <c r="M1351" s="128" t="s">
        <v>1853</v>
      </c>
      <c r="N1351" s="128" t="s">
        <v>62</v>
      </c>
      <c r="O1351" s="128" t="s">
        <v>62</v>
      </c>
      <c r="P1351" s="500" t="s">
        <v>63</v>
      </c>
      <c r="Q1351" s="500" t="s">
        <v>63</v>
      </c>
      <c r="R1351" s="128">
        <v>84.3</v>
      </c>
      <c r="S1351" s="128">
        <v>86.5</v>
      </c>
      <c r="T1351" s="443" t="s">
        <v>64</v>
      </c>
      <c r="U1351" s="128">
        <v>120</v>
      </c>
      <c r="V1351" s="442" t="str">
        <f>CHOOSE(MATCH(U:U,{0,1,140,150,160,800000000}),"VACIO","140 y -","140-150","150-160","&gt;160","")</f>
        <v>140 y -</v>
      </c>
      <c r="W1351" s="128">
        <v>70</v>
      </c>
      <c r="X1351" s="442" t="str">
        <f>CHOOSE(MATCH(W:W,{0;1;90;120;800000000}),"VACIO","90 y -","90-120","&gt;120","")</f>
        <v>90 y -</v>
      </c>
      <c r="Y1351" s="128" t="s">
        <v>63</v>
      </c>
      <c r="Z1351" s="128" t="s">
        <v>65</v>
      </c>
      <c r="AA1351" s="128" t="s">
        <v>63</v>
      </c>
      <c r="AB1351" s="128" t="s">
        <v>63</v>
      </c>
      <c r="AC1351" s="128" t="s">
        <v>72</v>
      </c>
      <c r="AD1351" s="128" t="s">
        <v>74</v>
      </c>
      <c r="AE1351" s="513"/>
      <c r="AF1351" s="513"/>
      <c r="AG1351" s="513"/>
      <c r="AH1351" s="513"/>
      <c r="AI1351" s="513"/>
      <c r="AJ1351" s="128">
        <v>98</v>
      </c>
      <c r="AK1351" s="483">
        <v>43448</v>
      </c>
      <c r="AL1351" s="128">
        <v>211</v>
      </c>
      <c r="AM1351" s="128">
        <v>134</v>
      </c>
      <c r="AN1351" s="442" t="str">
        <f>CHOOSE(MATCH(AM:AM,{0,1,100,800000000}),"VACIO","100 y -","100 y +","")</f>
        <v>100 y +</v>
      </c>
      <c r="AO1351" s="128">
        <v>54</v>
      </c>
      <c r="AP1351" s="128">
        <v>92</v>
      </c>
      <c r="AQ1351" s="128"/>
      <c r="AR1351" s="442" t="str">
        <f>CHOOSE(MATCH(AQ:AQ,{0,1,7,8,9,12,30}),"VACIO","7 y -","7-8","8-9","9-12","12 y +","")</f>
        <v>VACIO</v>
      </c>
      <c r="AS1351" s="128">
        <v>16</v>
      </c>
      <c r="AT1351" s="442" t="str">
        <f>CHOOSE(MATCH(AS:AS,{0,0.1,30,80000000}),"VACIO","30 y -","30 y +")</f>
        <v>30 y -</v>
      </c>
      <c r="AU1351" s="128">
        <v>0.7</v>
      </c>
      <c r="AV1351" s="128"/>
      <c r="AW1351" s="442" t="str">
        <f>CHOOSE(MATCH(AV:AV,{0,0.1,30,80000000}),"VACIO","30 y -","30 y +")</f>
        <v>VACIO</v>
      </c>
      <c r="AX1351" s="128">
        <v>98</v>
      </c>
      <c r="AY1351" s="442" t="str">
        <f ca="1">CHOOSE(MATCH(AX:AX,{0,1,15,30,45,60,80000000}),"VACIO","15 y -","15-29","30-44","45-59","60 y +","")</f>
        <v>60 y +</v>
      </c>
      <c r="AZ1351" s="128" t="s">
        <v>76</v>
      </c>
      <c r="BA1351" s="128"/>
      <c r="BB1351" s="441" t="str">
        <f ca="1" t="shared" si="128"/>
        <v>No Vigente</v>
      </c>
      <c r="BC1351" s="128"/>
      <c r="BD1351" s="483">
        <v>43594</v>
      </c>
      <c r="BE1351" s="483">
        <v>43895</v>
      </c>
      <c r="BF1351" s="519" t="str">
        <f ca="1" t="shared" si="130"/>
        <v>activo</v>
      </c>
    </row>
    <row r="1352" spans="1:58">
      <c r="A1352" s="434" t="s">
        <v>3280</v>
      </c>
      <c r="B1352" s="128" t="s">
        <v>3281</v>
      </c>
      <c r="C1352" s="128">
        <v>6380</v>
      </c>
      <c r="D1352" s="483">
        <v>20768</v>
      </c>
      <c r="E1352" s="439">
        <f ca="1" t="shared" si="129"/>
        <v>43990</v>
      </c>
      <c r="F1352" s="440">
        <f ca="1" t="shared" si="127"/>
        <v>23222</v>
      </c>
      <c r="G1352" s="441">
        <f ca="1" t="shared" si="131"/>
        <v>63</v>
      </c>
      <c r="H135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52" s="443">
        <v>2</v>
      </c>
      <c r="J1352" s="483">
        <v>41778</v>
      </c>
      <c r="K1352" s="128" t="s">
        <v>59</v>
      </c>
      <c r="L1352" s="495" t="s">
        <v>102</v>
      </c>
      <c r="M1352" s="128"/>
      <c r="N1352" s="128" t="s">
        <v>62</v>
      </c>
      <c r="O1352" s="128" t="s">
        <v>62</v>
      </c>
      <c r="P1352" s="500" t="s">
        <v>63</v>
      </c>
      <c r="Q1352" s="500" t="s">
        <v>63</v>
      </c>
      <c r="R1352" s="128">
        <v>116</v>
      </c>
      <c r="S1352" s="128">
        <v>113.5</v>
      </c>
      <c r="T1352" s="443" t="s">
        <v>64</v>
      </c>
      <c r="U1352" s="128">
        <v>150</v>
      </c>
      <c r="V1352" s="442" t="str">
        <f>CHOOSE(MATCH(U:U,{0,1,140,150,160,800000000}),"VACIO","140 y -","140-150","150-160","&gt;160","")</f>
        <v>150-160</v>
      </c>
      <c r="W1352" s="128">
        <v>84</v>
      </c>
      <c r="X1352" s="442" t="str">
        <f>CHOOSE(MATCH(W:W,{0,1,90,120,800000000}),"VACIO","90 y -","90-120","&gt;120","")</f>
        <v>90 y -</v>
      </c>
      <c r="Y1352" s="128" t="s">
        <v>65</v>
      </c>
      <c r="Z1352" s="128" t="s">
        <v>65</v>
      </c>
      <c r="AA1352" s="128" t="s">
        <v>65</v>
      </c>
      <c r="AB1352" s="128" t="s">
        <v>63</v>
      </c>
      <c r="AC1352" s="128" t="s">
        <v>72</v>
      </c>
      <c r="AD1352" s="128" t="s">
        <v>73</v>
      </c>
      <c r="AE1352" s="505">
        <v>43599</v>
      </c>
      <c r="AF1352" s="513" t="s">
        <v>74</v>
      </c>
      <c r="AG1352" s="513"/>
      <c r="AH1352" s="513"/>
      <c r="AI1352" s="513"/>
      <c r="AJ1352" s="128">
        <v>122</v>
      </c>
      <c r="AK1352" s="483">
        <v>43816</v>
      </c>
      <c r="AL1352" s="128">
        <v>181</v>
      </c>
      <c r="AM1352" s="128">
        <v>123</v>
      </c>
      <c r="AN1352" s="442" t="str">
        <f>CHOOSE(MATCH(AM:AM,{0,1,100,800000000}),"VACIO","100 y -","100 y +","")</f>
        <v>100 y +</v>
      </c>
      <c r="AO1352" s="128">
        <v>42</v>
      </c>
      <c r="AP1352" s="128">
        <v>78</v>
      </c>
      <c r="AQ1352" s="128">
        <v>8.4</v>
      </c>
      <c r="AR1352" s="442" t="str">
        <f>CHOOSE(MATCH(AQ:AQ,{0,1,7,8,9,12,30}),"VACIO","7 y -","7-8","8-9","9-12","12 y +","")</f>
        <v>8-9</v>
      </c>
      <c r="AS1352" s="128"/>
      <c r="AT1352" s="442" t="str">
        <f>CHOOSE(MATCH(AS:AS,{0,0.1,30,80000000}),"VACIO","30 y -","30 y +")</f>
        <v>VACIO</v>
      </c>
      <c r="AU1352" s="128">
        <v>0.7</v>
      </c>
      <c r="AV1352" s="128">
        <v>63.59</v>
      </c>
      <c r="AW1352" s="442" t="str">
        <f>CHOOSE(MATCH(AV:AV,{0,0.1,30,80000000}),"VACIO","30 y -","30 y +")</f>
        <v>30 y +</v>
      </c>
      <c r="AX1352" s="128">
        <v>93.5</v>
      </c>
      <c r="AY1352" s="442" t="str">
        <f ca="1">CHOOSE(MATCH(AX:AX,{0,1,15,30,45,60,80000000}),"VACIO","15 y -","15-29","30-44","45-59","60 y +","")</f>
        <v>60 y +</v>
      </c>
      <c r="AZ1352" s="128" t="s">
        <v>76</v>
      </c>
      <c r="BA1352" s="483">
        <v>42335</v>
      </c>
      <c r="BB1352" s="441" t="str">
        <f ca="1" t="shared" si="128"/>
        <v>No Vigente</v>
      </c>
      <c r="BC1352" s="128" t="s">
        <v>77</v>
      </c>
      <c r="BD1352" s="483">
        <v>43826</v>
      </c>
      <c r="BE1352" s="483">
        <v>43983</v>
      </c>
      <c r="BF1352" s="519" t="str">
        <f ca="1" t="shared" si="130"/>
        <v>activo</v>
      </c>
    </row>
    <row r="1353" spans="1:58">
      <c r="A1353" s="434" t="s">
        <v>3282</v>
      </c>
      <c r="B1353" s="128" t="s">
        <v>3283</v>
      </c>
      <c r="C1353" s="128">
        <v>1581</v>
      </c>
      <c r="D1353" s="483">
        <v>16816</v>
      </c>
      <c r="E1353" s="439">
        <f ca="1" t="shared" si="129"/>
        <v>43990</v>
      </c>
      <c r="F1353" s="440">
        <f ca="1" t="shared" si="127"/>
        <v>27174</v>
      </c>
      <c r="G1353" s="441">
        <f ca="1" t="shared" si="131"/>
        <v>74</v>
      </c>
      <c r="H135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53" s="443">
        <v>2</v>
      </c>
      <c r="J1353" s="483">
        <v>35597</v>
      </c>
      <c r="K1353" s="128" t="s">
        <v>59</v>
      </c>
      <c r="L1353" s="495" t="s">
        <v>102</v>
      </c>
      <c r="M1353" s="128"/>
      <c r="N1353" s="128" t="s">
        <v>62</v>
      </c>
      <c r="O1353" s="128" t="s">
        <v>62</v>
      </c>
      <c r="P1353" s="500" t="s">
        <v>63</v>
      </c>
      <c r="Q1353" s="500" t="s">
        <v>63</v>
      </c>
      <c r="R1353" s="128">
        <v>72.5</v>
      </c>
      <c r="S1353" s="128">
        <v>57.5</v>
      </c>
      <c r="T1353" s="443" t="s">
        <v>76</v>
      </c>
      <c r="U1353" s="128">
        <v>128</v>
      </c>
      <c r="V1353" s="442" t="str">
        <f>CHOOSE(MATCH(U:U,{0,1,140,150,160,800000000}),"VACIO","140 y -","140-150","150-160","&gt;160","")</f>
        <v>140 y -</v>
      </c>
      <c r="W1353" s="128">
        <v>75</v>
      </c>
      <c r="X1353" s="442" t="str">
        <f>CHOOSE(MATCH(W:W,{0,1,90,120,800000000}),"VACIO","90 y -","90-120","&gt;120","")</f>
        <v>90 y -</v>
      </c>
      <c r="Y1353" s="128" t="s">
        <v>65</v>
      </c>
      <c r="Z1353" s="128" t="s">
        <v>65</v>
      </c>
      <c r="AA1353" s="128" t="s">
        <v>65</v>
      </c>
      <c r="AB1353" s="128" t="s">
        <v>65</v>
      </c>
      <c r="AC1353" s="128" t="s">
        <v>72</v>
      </c>
      <c r="AD1353" s="128" t="s">
        <v>73</v>
      </c>
      <c r="AE1353" s="505">
        <v>43472</v>
      </c>
      <c r="AF1353" s="506" t="s">
        <v>74</v>
      </c>
      <c r="AG1353" s="506"/>
      <c r="AH1353" s="506" t="s">
        <v>2266</v>
      </c>
      <c r="AI1353" s="505">
        <v>43857</v>
      </c>
      <c r="AJ1353" s="128">
        <v>23.7</v>
      </c>
      <c r="AK1353" s="483">
        <v>43234</v>
      </c>
      <c r="AL1353" s="128">
        <v>256</v>
      </c>
      <c r="AM1353" s="128">
        <v>146</v>
      </c>
      <c r="AN1353" s="442" t="str">
        <f>CHOOSE(MATCH(AM:AM,{0,1,100,800000000}),"VACIO","100 y -","100 y +","")</f>
        <v>100 y +</v>
      </c>
      <c r="AO1353" s="128">
        <v>48</v>
      </c>
      <c r="AP1353" s="128">
        <v>309</v>
      </c>
      <c r="AQ1353" s="128">
        <v>11</v>
      </c>
      <c r="AR1353" s="442" t="str">
        <f>CHOOSE(MATCH(AQ:AQ,{0,1,7,8,9,12,30}),"VACIO","7 y -","7-8","8-9","9-12","12 y +","")</f>
        <v>9-12</v>
      </c>
      <c r="AS1353" s="128">
        <v>33</v>
      </c>
      <c r="AT1353" s="442" t="str">
        <f>CHOOSE(MATCH(AS:AS,{0,0.1,30,80000000}),"VACIO","30 y -","30 y +")</f>
        <v>30 y +</v>
      </c>
      <c r="AU1353" s="128">
        <v>0.8</v>
      </c>
      <c r="AV1353" s="128"/>
      <c r="AW1353" s="442" t="str">
        <f>CHOOSE(MATCH(AV:AV,{0,0.1,30,80000000}),"VACIO","30 y -","30 y +")</f>
        <v>VACIO</v>
      </c>
      <c r="AX1353" s="128">
        <v>64.7</v>
      </c>
      <c r="AY1353" s="442" t="str">
        <f ca="1">CHOOSE(MATCH(AX:AX,{0;1;15;30;45;60;80000000}),"VACIO","15 y -","15-29","30-44","45-59","60 y +","")</f>
        <v>60 y +</v>
      </c>
      <c r="AZ1353" s="128"/>
      <c r="BA1353" s="483">
        <v>43003</v>
      </c>
      <c r="BB1353" s="441" t="str">
        <f ca="1" t="shared" si="128"/>
        <v>No Vigente</v>
      </c>
      <c r="BC1353" s="128"/>
      <c r="BD1353" s="483">
        <v>43602</v>
      </c>
      <c r="BE1353" s="483">
        <v>43831</v>
      </c>
      <c r="BF1353" s="519" t="str">
        <f ca="1" t="shared" si="130"/>
        <v>activo</v>
      </c>
    </row>
    <row r="1354" spans="1:58">
      <c r="A1354" s="434" t="s">
        <v>3284</v>
      </c>
      <c r="B1354" s="128" t="s">
        <v>3285</v>
      </c>
      <c r="C1354" s="128">
        <v>2690</v>
      </c>
      <c r="D1354" s="483">
        <v>18793</v>
      </c>
      <c r="E1354" s="439">
        <f ca="1" t="shared" si="129"/>
        <v>43990</v>
      </c>
      <c r="F1354" s="440">
        <f ca="1" t="shared" si="127"/>
        <v>25197</v>
      </c>
      <c r="G1354" s="441">
        <f ca="1" t="shared" si="131"/>
        <v>68</v>
      </c>
      <c r="H1354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54" s="443">
        <v>2</v>
      </c>
      <c r="J1354" s="483">
        <v>38199</v>
      </c>
      <c r="K1354" s="128" t="s">
        <v>59</v>
      </c>
      <c r="L1354" s="495" t="s">
        <v>102</v>
      </c>
      <c r="M1354" s="128" t="s">
        <v>1853</v>
      </c>
      <c r="N1354" s="128" t="s">
        <v>62</v>
      </c>
      <c r="O1354" s="128" t="s">
        <v>62</v>
      </c>
      <c r="P1354" s="500" t="s">
        <v>63</v>
      </c>
      <c r="Q1354" s="500" t="s">
        <v>63</v>
      </c>
      <c r="R1354" s="128">
        <v>93.5</v>
      </c>
      <c r="S1354" s="128">
        <v>97.5</v>
      </c>
      <c r="T1354" s="443" t="s">
        <v>64</v>
      </c>
      <c r="U1354" s="128">
        <v>144</v>
      </c>
      <c r="V1354" s="442" t="str">
        <f>CHOOSE(MATCH(U:U,{0,1,140,150,160,800000000}),"VACIO","140 y -","140-150","150-160","&gt;160","")</f>
        <v>140-150</v>
      </c>
      <c r="W1354" s="128">
        <v>92</v>
      </c>
      <c r="X1354" s="442" t="str">
        <f>CHOOSE(MATCH(W:W,{0,1,90,120,800000000}),"VACIO","90 y -","90-120","&gt;120","")</f>
        <v>90-120</v>
      </c>
      <c r="Y1354" s="128" t="s">
        <v>63</v>
      </c>
      <c r="Z1354" s="128" t="s">
        <v>65</v>
      </c>
      <c r="AA1354" s="128" t="s">
        <v>63</v>
      </c>
      <c r="AB1354" s="128" t="s">
        <v>63</v>
      </c>
      <c r="AC1354" s="128" t="s">
        <v>72</v>
      </c>
      <c r="AD1354" s="128" t="s">
        <v>73</v>
      </c>
      <c r="AE1354" s="505">
        <v>43833</v>
      </c>
      <c r="AF1354" s="506" t="s">
        <v>74</v>
      </c>
      <c r="AG1354" s="506"/>
      <c r="AH1354" s="506" t="s">
        <v>3286</v>
      </c>
      <c r="AI1354" s="505">
        <v>43171</v>
      </c>
      <c r="AJ1354" s="128">
        <v>116</v>
      </c>
      <c r="AK1354" s="483">
        <v>43500</v>
      </c>
      <c r="AL1354" s="128">
        <v>209</v>
      </c>
      <c r="AM1354" s="128">
        <v>125</v>
      </c>
      <c r="AN1354" s="442" t="str">
        <f>CHOOSE(MATCH(AM:AM,{0,1,100,800000000}),"VACIO","100 y -","100 y +","")</f>
        <v>100 y +</v>
      </c>
      <c r="AO1354" s="128">
        <v>47</v>
      </c>
      <c r="AP1354" s="128">
        <v>182</v>
      </c>
      <c r="AQ1354" s="128">
        <v>6.9</v>
      </c>
      <c r="AR1354" s="442" t="str">
        <f>CHOOSE(MATCH(AQ:AQ,{0,1,7,8,9,12,30}),"VACIO","7 y -","7-8","8-9","9-12","12 y +","")</f>
        <v>7 y -</v>
      </c>
      <c r="AS1354" s="128">
        <v>1</v>
      </c>
      <c r="AT1354" s="442" t="str">
        <f>CHOOSE(MATCH(AS:AS,{0,0.1,30,80000000}),"VACIO","30 y -","30 y +")</f>
        <v>30 y -</v>
      </c>
      <c r="AU1354" s="128">
        <v>0.7</v>
      </c>
      <c r="AV1354" s="128">
        <v>1.53</v>
      </c>
      <c r="AW1354" s="442" t="str">
        <f>CHOOSE(MATCH(AV:AV,{0,0.1,30,80000000}),"VACIO","30 y -","30 y +")</f>
        <v>30 y -</v>
      </c>
      <c r="AX1354" s="128">
        <v>89</v>
      </c>
      <c r="AY1354" s="442" t="str">
        <f ca="1">CHOOSE(MATCH(AX:AX,{0,1,15,30,45,60,80000000}),"VACIO","15 y -","15-29","30-44","45-59","60 y +","")</f>
        <v>60 y +</v>
      </c>
      <c r="AZ1354" s="128" t="s">
        <v>76</v>
      </c>
      <c r="BA1354" s="483">
        <v>42058</v>
      </c>
      <c r="BB1354" s="441" t="str">
        <f ca="1" t="shared" si="128"/>
        <v>No Vigente</v>
      </c>
      <c r="BC1354" s="128" t="s">
        <v>77</v>
      </c>
      <c r="BD1354" s="483">
        <v>43833</v>
      </c>
      <c r="BE1354" s="483">
        <v>43862</v>
      </c>
      <c r="BF1354" s="519" t="str">
        <f ca="1" t="shared" si="130"/>
        <v>activo</v>
      </c>
    </row>
    <row r="1355" spans="1:58">
      <c r="A1355" s="434" t="s">
        <v>3287</v>
      </c>
      <c r="B1355" s="128" t="s">
        <v>3288</v>
      </c>
      <c r="C1355" s="128">
        <v>1505</v>
      </c>
      <c r="D1355" s="483">
        <v>19685</v>
      </c>
      <c r="E1355" s="439">
        <f ca="1" t="shared" si="129"/>
        <v>43990</v>
      </c>
      <c r="F1355" s="440">
        <f ca="1" t="shared" si="127"/>
        <v>24305</v>
      </c>
      <c r="G1355" s="441">
        <f ca="1" t="shared" si="131"/>
        <v>66</v>
      </c>
      <c r="H1355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55" s="443">
        <v>2</v>
      </c>
      <c r="J1355" s="483">
        <v>39841</v>
      </c>
      <c r="K1355" s="128" t="s">
        <v>59</v>
      </c>
      <c r="L1355" s="495" t="s">
        <v>60</v>
      </c>
      <c r="M1355" s="128" t="s">
        <v>1853</v>
      </c>
      <c r="N1355" s="128" t="s">
        <v>62</v>
      </c>
      <c r="O1355" s="128" t="s">
        <v>62</v>
      </c>
      <c r="P1355" s="500" t="s">
        <v>63</v>
      </c>
      <c r="Q1355" s="500" t="s">
        <v>63</v>
      </c>
      <c r="R1355" s="128">
        <v>85.5</v>
      </c>
      <c r="S1355" s="128">
        <v>92</v>
      </c>
      <c r="T1355" s="443" t="s">
        <v>64</v>
      </c>
      <c r="U1355" s="128">
        <v>110</v>
      </c>
      <c r="V1355" s="442" t="str">
        <f>CHOOSE(MATCH(U:U,{0,1,140,150,160,800000000}),"VACIO","140 y -","140-150","150-160","&gt;160","")</f>
        <v>140 y -</v>
      </c>
      <c r="W1355" s="128">
        <v>70</v>
      </c>
      <c r="X1355" s="442" t="str">
        <f>CHOOSE(MATCH(W:W,{0,1,90,120,800000000}),"VACIO","90 y -","90-120","&gt;120","")</f>
        <v>90 y -</v>
      </c>
      <c r="Y1355" s="128" t="s">
        <v>63</v>
      </c>
      <c r="Z1355" s="128" t="s">
        <v>65</v>
      </c>
      <c r="AA1355" s="128" t="s">
        <v>63</v>
      </c>
      <c r="AB1355" s="128" t="s">
        <v>65</v>
      </c>
      <c r="AC1355" s="128" t="s">
        <v>72</v>
      </c>
      <c r="AD1355" s="128" t="s">
        <v>74</v>
      </c>
      <c r="AE1355" s="513"/>
      <c r="AF1355" s="513"/>
      <c r="AG1355" s="513"/>
      <c r="AH1355" s="513"/>
      <c r="AI1355" s="513"/>
      <c r="AJ1355" s="128">
        <v>89</v>
      </c>
      <c r="AK1355" s="483">
        <v>43865</v>
      </c>
      <c r="AL1355" s="128">
        <v>185</v>
      </c>
      <c r="AM1355" s="128">
        <v>84.9</v>
      </c>
      <c r="AN1355" s="442" t="str">
        <f>CHOOSE(MATCH(AM:AM,{0;1;100;800000000}),"VACIO","100 y -","100 y +","")</f>
        <v>100 y -</v>
      </c>
      <c r="AO1355" s="128">
        <v>55.6</v>
      </c>
      <c r="AP1355" s="128">
        <v>200</v>
      </c>
      <c r="AQ1355" s="128"/>
      <c r="AR1355" s="442" t="str">
        <f>CHOOSE(MATCH(AQ:AQ,{0,1,7,8,9,12,30}),"VACIO","7 y -","7-8","8-9","9-12","12 y +","")</f>
        <v>VACIO</v>
      </c>
      <c r="AS1355" s="128">
        <v>7</v>
      </c>
      <c r="AT1355" s="442" t="str">
        <f>CHOOSE(MATCH(AS:AS,{0,0.1,30,80000000}),"VACIO","30 y -","30 y +")</f>
        <v>30 y -</v>
      </c>
      <c r="AU1355" s="128">
        <v>0.6</v>
      </c>
      <c r="AV1355" s="128"/>
      <c r="AW1355" s="442" t="str">
        <f>CHOOSE(MATCH(AV:AV,{0,0.1,30,80000000}),"VACIO","30 y -","30 y +")</f>
        <v>VACIO</v>
      </c>
      <c r="AX1355" s="128">
        <v>94</v>
      </c>
      <c r="AY1355" s="442" t="str">
        <f ca="1">CHOOSE(MATCH(AX:AX,{0,1,15,30,45,60,80000000}),"VACIO","15 y -","15-29","30-44","45-59","60 y +","")</f>
        <v>60 y +</v>
      </c>
      <c r="AZ1355" s="128" t="s">
        <v>76</v>
      </c>
      <c r="BA1355" s="128"/>
      <c r="BB1355" s="441" t="str">
        <f ca="1" t="shared" si="128"/>
        <v>No Vigente</v>
      </c>
      <c r="BC1355" s="128"/>
      <c r="BD1355" s="483">
        <v>43871</v>
      </c>
      <c r="BE1355" s="483">
        <v>44044</v>
      </c>
      <c r="BF1355" s="519" t="str">
        <f ca="1" t="shared" si="130"/>
        <v>activo</v>
      </c>
    </row>
    <row r="1356" spans="1:58">
      <c r="A1356" s="434" t="s">
        <v>3289</v>
      </c>
      <c r="B1356" s="484" t="s">
        <v>3290</v>
      </c>
      <c r="C1356" s="484">
        <v>4253</v>
      </c>
      <c r="D1356" s="485">
        <v>36138</v>
      </c>
      <c r="E1356" s="467">
        <f ca="1" t="shared" si="129"/>
        <v>43990</v>
      </c>
      <c r="F1356" s="440">
        <f ca="1" t="shared" si="127"/>
        <v>7852</v>
      </c>
      <c r="G1356" s="489">
        <f ca="1" t="shared" si="131"/>
        <v>21</v>
      </c>
      <c r="H1356" s="490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1356" s="496">
        <v>2</v>
      </c>
      <c r="J1356" s="485">
        <v>43564</v>
      </c>
      <c r="K1356" s="484" t="s">
        <v>59</v>
      </c>
      <c r="L1356" s="497" t="s">
        <v>60</v>
      </c>
      <c r="M1356" s="484"/>
      <c r="N1356" s="484" t="s">
        <v>62</v>
      </c>
      <c r="O1356" s="484" t="s">
        <v>62</v>
      </c>
      <c r="P1356" s="501" t="s">
        <v>63</v>
      </c>
      <c r="Q1356" s="501" t="s">
        <v>63</v>
      </c>
      <c r="R1356" s="484">
        <v>102</v>
      </c>
      <c r="S1356" s="484">
        <v>102</v>
      </c>
      <c r="T1356" s="496" t="s">
        <v>64</v>
      </c>
      <c r="U1356" s="484">
        <v>120</v>
      </c>
      <c r="V1356" s="442" t="str">
        <f>CHOOSE(MATCH(U:U,{0,1,140,150,160,800000000}),"VACIO","140 y -","140-150","150-160","&gt;160","")</f>
        <v>140 y -</v>
      </c>
      <c r="W1356" s="484">
        <v>80</v>
      </c>
      <c r="X1356" s="442" t="str">
        <f>CHOOSE(MATCH(W:W,{0,1,90,120,800000000}),"VACIO","90 y -","90-120","&gt;120","")</f>
        <v>90 y -</v>
      </c>
      <c r="Y1356" s="484" t="s">
        <v>63</v>
      </c>
      <c r="Z1356" s="484" t="s">
        <v>63</v>
      </c>
      <c r="AA1356" s="484" t="s">
        <v>63</v>
      </c>
      <c r="AB1356" s="484" t="s">
        <v>63</v>
      </c>
      <c r="AC1356" s="484" t="s">
        <v>66</v>
      </c>
      <c r="AD1356" s="484" t="s">
        <v>74</v>
      </c>
      <c r="AE1356" s="508"/>
      <c r="AF1356" s="507"/>
      <c r="AG1356" s="507"/>
      <c r="AH1356" s="507"/>
      <c r="AI1356" s="507"/>
      <c r="AJ1356" s="484">
        <v>85</v>
      </c>
      <c r="AK1356" s="485">
        <v>43564</v>
      </c>
      <c r="AL1356" s="484">
        <v>190</v>
      </c>
      <c r="AM1356" s="484">
        <v>114</v>
      </c>
      <c r="AN1356" s="442" t="str">
        <f>CHOOSE(MATCH(AM:AM,{0,1,100,800000000}),"VACIO","100 y -","100 y +","")</f>
        <v>100 y +</v>
      </c>
      <c r="AO1356" s="484">
        <v>55</v>
      </c>
      <c r="AP1356" s="484">
        <v>104</v>
      </c>
      <c r="AQ1356" s="484"/>
      <c r="AR1356" s="442" t="str">
        <f>CHOOSE(MATCH(AQ:AQ,{0,1,7,8,9,12,30}),"VACIO","7 y -","7-8","8-9","9-12","12 y +","")</f>
        <v>VACIO</v>
      </c>
      <c r="AS1356" s="484">
        <v>6</v>
      </c>
      <c r="AT1356" s="442" t="str">
        <f>CHOOSE(MATCH(AS:AS,{0,0.1,30,80000000}),"VACIO","30 y -","30 y +")</f>
        <v>30 y -</v>
      </c>
      <c r="AU1356" s="484">
        <v>0.7</v>
      </c>
      <c r="AV1356" s="484"/>
      <c r="AW1356" s="442" t="str">
        <f>CHOOSE(MATCH(AV:AV,{0;0.1;30;80000000}),"VACIO","30 y -","30 y +")</f>
        <v>VACIO</v>
      </c>
      <c r="AX1356" s="484">
        <v>124</v>
      </c>
      <c r="AY1356" s="442" t="str">
        <f ca="1">CHOOSE(MATCH(AX:AX,{0,1,15,30,45,60,80000000}),"VACIO","15 y -","15-29","30-44","45-59","60 y +","")</f>
        <v>60 y +</v>
      </c>
      <c r="AZ1356" s="484" t="s">
        <v>76</v>
      </c>
      <c r="BA1356" s="484"/>
      <c r="BB1356" s="489" t="str">
        <f ca="1" t="shared" si="128"/>
        <v>No Vigente</v>
      </c>
      <c r="BC1356" s="484"/>
      <c r="BD1356" s="485">
        <v>43564</v>
      </c>
      <c r="BE1356" s="485">
        <v>43739</v>
      </c>
      <c r="BF1356" s="519" t="str">
        <f ca="1" t="shared" si="130"/>
        <v>activo</v>
      </c>
    </row>
    <row r="1357" spans="1:58">
      <c r="A1357" s="434" t="s">
        <v>3291</v>
      </c>
      <c r="B1357" s="128" t="s">
        <v>3292</v>
      </c>
      <c r="C1357" s="128">
        <v>5495</v>
      </c>
      <c r="D1357" s="483">
        <v>27145</v>
      </c>
      <c r="E1357" s="439">
        <f ca="1" t="shared" si="129"/>
        <v>43990</v>
      </c>
      <c r="F1357" s="440">
        <f ca="1" t="shared" si="127"/>
        <v>16845</v>
      </c>
      <c r="G1357" s="441">
        <f ca="1" t="shared" si="131"/>
        <v>46</v>
      </c>
      <c r="H1357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357" s="443">
        <v>2</v>
      </c>
      <c r="J1357" s="483">
        <v>41191</v>
      </c>
      <c r="K1357" s="128" t="s">
        <v>59</v>
      </c>
      <c r="L1357" s="495" t="s">
        <v>60</v>
      </c>
      <c r="M1357" s="128"/>
      <c r="N1357" s="128"/>
      <c r="O1357" s="128"/>
      <c r="P1357" s="500" t="s">
        <v>63</v>
      </c>
      <c r="Q1357" s="500" t="s">
        <v>63</v>
      </c>
      <c r="R1357" s="128">
        <v>71.5</v>
      </c>
      <c r="S1357" s="128">
        <v>73.5</v>
      </c>
      <c r="T1357" s="443" t="s">
        <v>64</v>
      </c>
      <c r="U1357" s="128">
        <v>130</v>
      </c>
      <c r="V1357" s="442" t="str">
        <f>CHOOSE(MATCH(U:U,{0;1;140;150;160;800000000}),"VACIO","140 y -","140-150","150-160","&gt;160","")</f>
        <v>140 y -</v>
      </c>
      <c r="W1357" s="128">
        <v>80</v>
      </c>
      <c r="X1357" s="442" t="str">
        <f>CHOOSE(MATCH(W:W,{0;1;90;120;800000000}),"VACIO","90 y -","90-120","&gt;120","")</f>
        <v>90 y -</v>
      </c>
      <c r="Y1357" s="128" t="s">
        <v>63</v>
      </c>
      <c r="Z1357" s="128" t="s">
        <v>65</v>
      </c>
      <c r="AA1357" s="128" t="s">
        <v>63</v>
      </c>
      <c r="AB1357" s="128" t="s">
        <v>65</v>
      </c>
      <c r="AC1357" s="128" t="s">
        <v>72</v>
      </c>
      <c r="AD1357" s="128" t="s">
        <v>74</v>
      </c>
      <c r="AE1357" s="513"/>
      <c r="AF1357" s="513"/>
      <c r="AG1357" s="513"/>
      <c r="AH1357" s="513"/>
      <c r="AI1357" s="513"/>
      <c r="AJ1357" s="128">
        <v>82</v>
      </c>
      <c r="AK1357" s="483">
        <v>43664</v>
      </c>
      <c r="AL1357" s="128">
        <v>201</v>
      </c>
      <c r="AM1357" s="128">
        <v>112</v>
      </c>
      <c r="AN1357" s="442" t="str">
        <f>CHOOSE(MATCH(AM:AM,{0,1,100,800000000}),"VACIO","100 y -","100 y +","")</f>
        <v>100 y +</v>
      </c>
      <c r="AO1357" s="128">
        <v>41</v>
      </c>
      <c r="AP1357" s="128">
        <v>240</v>
      </c>
      <c r="AQ1357" s="128"/>
      <c r="AR1357" s="442" t="str">
        <f>CHOOSE(MATCH(AQ:AQ,{0,1,7,8,9,12,30}),"VACIO","7 y -","7-8","8-9","9-12","12 y +","")</f>
        <v>VACIO</v>
      </c>
      <c r="AS1357" s="128">
        <v>5</v>
      </c>
      <c r="AT1357" s="442" t="str">
        <f>CHOOSE(MATCH(AS:AS,{0;0.1;30;80000000}),"VACIO","30 y -","30 y +")</f>
        <v>30 y -</v>
      </c>
      <c r="AU1357" s="128">
        <v>0.8</v>
      </c>
      <c r="AV1357" s="128">
        <v>4.6</v>
      </c>
      <c r="AW1357" s="442" t="str">
        <f>CHOOSE(MATCH(AV:AV,{0;0.1;30;80000000}),"VACIO","30 y -","30 y +")</f>
        <v>30 y -</v>
      </c>
      <c r="AX1357" s="128">
        <v>78</v>
      </c>
      <c r="AY1357" s="442" t="str">
        <f ca="1">CHOOSE(MATCH(AX:AX,{0,1,15,30,45,60,80000000}),"VACIO","15 y -","15-29","30-44","45-59","60 y +","")</f>
        <v>60 y +</v>
      </c>
      <c r="AZ1357" s="128"/>
      <c r="BA1357" s="128"/>
      <c r="BB1357" s="441" t="str">
        <f ca="1" t="shared" si="128"/>
        <v>No Vigente</v>
      </c>
      <c r="BC1357" s="128"/>
      <c r="BD1357" s="483">
        <v>43654</v>
      </c>
      <c r="BE1357" s="483">
        <v>43922</v>
      </c>
      <c r="BF1357" s="519" t="str">
        <f ca="1" t="shared" si="130"/>
        <v>activo</v>
      </c>
    </row>
    <row r="1358" spans="1:58">
      <c r="A1358" s="434" t="s">
        <v>3293</v>
      </c>
      <c r="B1358" s="128" t="s">
        <v>3294</v>
      </c>
      <c r="C1358" s="128">
        <v>5355</v>
      </c>
      <c r="D1358" s="483">
        <v>27874</v>
      </c>
      <c r="E1358" s="467">
        <f ca="1" t="shared" si="129"/>
        <v>43990</v>
      </c>
      <c r="F1358" s="440">
        <f ca="1" t="shared" si="127"/>
        <v>16116</v>
      </c>
      <c r="G1358" s="491">
        <f ca="1" t="shared" si="131"/>
        <v>44</v>
      </c>
      <c r="H1358" s="49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358" s="498">
        <v>2</v>
      </c>
      <c r="J1358" s="483">
        <v>43550</v>
      </c>
      <c r="K1358" s="128" t="s">
        <v>59</v>
      </c>
      <c r="L1358" s="495" t="s">
        <v>60</v>
      </c>
      <c r="M1358" s="128"/>
      <c r="N1358" s="128" t="s">
        <v>62</v>
      </c>
      <c r="O1358" s="128" t="s">
        <v>62</v>
      </c>
      <c r="P1358" s="500" t="s">
        <v>63</v>
      </c>
      <c r="Q1358" s="500" t="s">
        <v>63</v>
      </c>
      <c r="R1358" s="128">
        <v>79.4</v>
      </c>
      <c r="S1358" s="128">
        <v>71.8</v>
      </c>
      <c r="T1358" s="498" t="s">
        <v>85</v>
      </c>
      <c r="U1358" s="128">
        <v>130</v>
      </c>
      <c r="V1358" s="442" t="str">
        <f>CHOOSE(MATCH(U:U,{0,1,140,150,160,800000000}),"VACIO","140 y -","140-150","150-160","&gt;160","")</f>
        <v>140 y -</v>
      </c>
      <c r="W1358" s="128">
        <v>84</v>
      </c>
      <c r="X1358" s="442" t="str">
        <f>CHOOSE(MATCH(W:W,{0,1,90,120,800000000}),"VACIO","90 y -","90-120","&gt;120","")</f>
        <v>90 y -</v>
      </c>
      <c r="Y1358" s="128" t="s">
        <v>63</v>
      </c>
      <c r="Z1358" s="128" t="s">
        <v>65</v>
      </c>
      <c r="AA1358" s="128" t="s">
        <v>65</v>
      </c>
      <c r="AB1358" s="128" t="s">
        <v>63</v>
      </c>
      <c r="AC1358" s="128" t="s">
        <v>72</v>
      </c>
      <c r="AD1358" s="128" t="s">
        <v>74</v>
      </c>
      <c r="AE1358" s="510"/>
      <c r="AF1358" s="512"/>
      <c r="AG1358" s="512"/>
      <c r="AH1358" s="512"/>
      <c r="AI1358" s="512"/>
      <c r="AJ1358" s="128">
        <v>104</v>
      </c>
      <c r="AK1358" s="483">
        <v>43607</v>
      </c>
      <c r="AL1358" s="128">
        <v>199</v>
      </c>
      <c r="AM1358" s="128">
        <v>124</v>
      </c>
      <c r="AN1358" s="442" t="str">
        <f>CHOOSE(MATCH(AM:AM,{0,1,100,800000000}),"VACIO","100 y -","100 y +","")</f>
        <v>100 y +</v>
      </c>
      <c r="AO1358" s="128">
        <v>55</v>
      </c>
      <c r="AP1358" s="128">
        <v>100</v>
      </c>
      <c r="AQ1358" s="128"/>
      <c r="AR1358" s="442" t="str">
        <f>CHOOSE(MATCH(AQ:AQ,{0,1,7,8,9,12,30}),"VACIO","7 y -","7-8","8-9","9-12","12 y +","")</f>
        <v>VACIO</v>
      </c>
      <c r="AS1358" s="128">
        <v>29</v>
      </c>
      <c r="AT1358" s="442" t="str">
        <f>CHOOSE(MATCH(AS:AS,{0,0.1,30,80000000}),"VACIO","30 y -","30 y +")</f>
        <v>30 y -</v>
      </c>
      <c r="AU1358" s="128">
        <v>0.8</v>
      </c>
      <c r="AV1358" s="128"/>
      <c r="AW1358" s="442" t="str">
        <f>CHOOSE(MATCH(AV:AV,{0,0.1,30,80000000}),"VACIO","30 y -","30 y +")</f>
        <v>VACIO</v>
      </c>
      <c r="AX1358" s="128"/>
      <c r="AY1358" s="442" t="str">
        <f ca="1">CHOOSE(MATCH(AX:AX,{0,1,15,30,45,60,80000000}),"VACIO","15 y -","15-29","30-44","45-59","60 y +","")</f>
        <v>VACIO</v>
      </c>
      <c r="AZ1358" s="128"/>
      <c r="BA1358" s="128"/>
      <c r="BB1358" s="441" t="str">
        <f ca="1" t="shared" si="128"/>
        <v>No Vigente</v>
      </c>
      <c r="BC1358" s="128"/>
      <c r="BD1358" s="483">
        <v>43607</v>
      </c>
      <c r="BE1358" s="483">
        <v>43831</v>
      </c>
      <c r="BF1358" s="519" t="str">
        <f ca="1" t="shared" si="130"/>
        <v>activo</v>
      </c>
    </row>
    <row r="1359" spans="1:58">
      <c r="A1359" s="434" t="s">
        <v>3295</v>
      </c>
      <c r="B1359" s="128" t="s">
        <v>3296</v>
      </c>
      <c r="C1359" s="128">
        <v>2989</v>
      </c>
      <c r="D1359" s="483">
        <v>17957</v>
      </c>
      <c r="E1359" s="439">
        <f ca="1" t="shared" si="129"/>
        <v>43990</v>
      </c>
      <c r="F1359" s="440">
        <f ca="1" t="shared" si="127"/>
        <v>26033</v>
      </c>
      <c r="G1359" s="441">
        <f ca="1" t="shared" si="131"/>
        <v>71</v>
      </c>
      <c r="H1359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359" s="443">
        <v>2</v>
      </c>
      <c r="J1359" s="483">
        <v>39048</v>
      </c>
      <c r="K1359" s="128" t="s">
        <v>59</v>
      </c>
      <c r="L1359" s="495" t="s">
        <v>102</v>
      </c>
      <c r="M1359" s="128" t="s">
        <v>174</v>
      </c>
      <c r="N1359" s="128" t="s">
        <v>62</v>
      </c>
      <c r="O1359" s="128" t="s">
        <v>62</v>
      </c>
      <c r="P1359" s="500" t="s">
        <v>63</v>
      </c>
      <c r="Q1359" s="500" t="s">
        <v>63</v>
      </c>
      <c r="R1359" s="128">
        <v>64.5</v>
      </c>
      <c r="S1359" s="128">
        <v>61</v>
      </c>
      <c r="T1359" s="443" t="s">
        <v>76</v>
      </c>
      <c r="U1359" s="128">
        <v>152</v>
      </c>
      <c r="V1359" s="442" t="str">
        <f>CHOOSE(MATCH(U:U,{0,1,140,150,160,800000000}),"VACIO","140 y -","140-150","150-160","&gt;160","")</f>
        <v>150-160</v>
      </c>
      <c r="W1359" s="128">
        <v>145</v>
      </c>
      <c r="X1359" s="442" t="str">
        <f>CHOOSE(MATCH(W:W,{0,1,90,120,800000000}),"VACIO","90 y -","90-120","&gt;120","")</f>
        <v>&gt;120</v>
      </c>
      <c r="Y1359" s="128" t="s">
        <v>63</v>
      </c>
      <c r="Z1359" s="128" t="s">
        <v>65</v>
      </c>
      <c r="AA1359" s="128" t="s">
        <v>65</v>
      </c>
      <c r="AB1359" s="128" t="s">
        <v>65</v>
      </c>
      <c r="AC1359" s="128" t="s">
        <v>72</v>
      </c>
      <c r="AD1359" s="128" t="s">
        <v>73</v>
      </c>
      <c r="AE1359" s="505">
        <v>43382</v>
      </c>
      <c r="AF1359" s="506" t="s">
        <v>74</v>
      </c>
      <c r="AG1359" s="506"/>
      <c r="AH1359" s="506" t="s">
        <v>2266</v>
      </c>
      <c r="AI1359" s="505">
        <v>43426</v>
      </c>
      <c r="AJ1359" s="128">
        <v>145</v>
      </c>
      <c r="AK1359" s="483">
        <v>43713</v>
      </c>
      <c r="AL1359" s="128">
        <v>169</v>
      </c>
      <c r="AM1359" s="128">
        <v>91.6</v>
      </c>
      <c r="AN1359" s="442" t="str">
        <f>CHOOSE(MATCH(AM:AM,{0,1,100,800000000}),"VACIO","100 y -","100 y +","")</f>
        <v>100 y -</v>
      </c>
      <c r="AO1359" s="128">
        <v>50</v>
      </c>
      <c r="AP1359" s="128">
        <v>137</v>
      </c>
      <c r="AQ1359" s="128">
        <v>8.19</v>
      </c>
      <c r="AR1359" s="442" t="str">
        <f>CHOOSE(MATCH(AQ:AQ,{0,1,7,8,9,12,30}),"VACIO","7 y -","7-8","8-9","9-12","12 y +","")</f>
        <v>8-9</v>
      </c>
      <c r="AS1359" s="128">
        <v>16</v>
      </c>
      <c r="AT1359" s="442" t="str">
        <f>CHOOSE(MATCH(AS:AS,{0,0.1,30,80000000}),"VACIO","30 y -","30 y +")</f>
        <v>30 y -</v>
      </c>
      <c r="AU1359" s="128">
        <v>0.8</v>
      </c>
      <c r="AV1359" s="128">
        <v>23.5</v>
      </c>
      <c r="AW1359" s="442" t="str">
        <f>CHOOSE(MATCH(AV:AV,{0;0.1;30;80000000}),"VACIO","30 y -","30 y +")</f>
        <v>30 y -</v>
      </c>
      <c r="AX1359" s="128">
        <v>74.7</v>
      </c>
      <c r="AY1359" s="442" t="str">
        <f ca="1">CHOOSE(MATCH(AX:AX,{0,1,15,30,45,60,80000000}),"VACIO","15 y -","15-29","30-44","45-59","60 y +","")</f>
        <v>60 y +</v>
      </c>
      <c r="AZ1359" s="128"/>
      <c r="BA1359" s="483">
        <v>42935</v>
      </c>
      <c r="BB1359" s="441" t="str">
        <f ca="1" t="shared" si="128"/>
        <v>No Vigente</v>
      </c>
      <c r="BC1359" s="128" t="s">
        <v>77</v>
      </c>
      <c r="BD1359" s="483">
        <v>43733</v>
      </c>
      <c r="BE1359" s="483">
        <v>43891</v>
      </c>
      <c r="BF1359" s="519" t="str">
        <f ca="1" t="shared" si="130"/>
        <v>activo</v>
      </c>
    </row>
    <row r="1360" spans="1:58">
      <c r="A1360" s="434" t="s">
        <v>3297</v>
      </c>
      <c r="B1360" s="128" t="s">
        <v>3298</v>
      </c>
      <c r="C1360" s="128">
        <v>2051</v>
      </c>
      <c r="D1360" s="483">
        <v>10521</v>
      </c>
      <c r="E1360" s="439">
        <f ca="1" t="shared" si="129"/>
        <v>43990</v>
      </c>
      <c r="F1360" s="440">
        <f ca="1" t="shared" si="127"/>
        <v>33469</v>
      </c>
      <c r="G1360" s="441">
        <f ca="1" t="shared" si="131"/>
        <v>91</v>
      </c>
      <c r="H136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60" s="443">
        <v>2</v>
      </c>
      <c r="J1360" s="483">
        <v>42102</v>
      </c>
      <c r="K1360" s="128" t="s">
        <v>59</v>
      </c>
      <c r="L1360" s="495" t="s">
        <v>60</v>
      </c>
      <c r="M1360" s="128" t="s">
        <v>1479</v>
      </c>
      <c r="N1360" s="128"/>
      <c r="O1360" s="128"/>
      <c r="P1360" s="500" t="s">
        <v>63</v>
      </c>
      <c r="Q1360" s="500" t="s">
        <v>63</v>
      </c>
      <c r="R1360" s="128">
        <v>54.5</v>
      </c>
      <c r="S1360" s="128">
        <v>61</v>
      </c>
      <c r="T1360" s="443" t="s">
        <v>85</v>
      </c>
      <c r="U1360" s="128">
        <v>128</v>
      </c>
      <c r="V1360" s="442" t="str">
        <f>CHOOSE(MATCH(U:U,{0;1;140;150;160;800000000}),"VACIO","140 y -","140-150","150-160","&gt;160","")</f>
        <v>140 y -</v>
      </c>
      <c r="W1360" s="128">
        <v>60</v>
      </c>
      <c r="X1360" s="442" t="str">
        <f>CHOOSE(MATCH(W:W,{0,1,90,120,800000000}),"VACIO","90 y -","90-120","&gt;120","")</f>
        <v>90 y -</v>
      </c>
      <c r="Y1360" s="128" t="s">
        <v>63</v>
      </c>
      <c r="Z1360" s="128" t="s">
        <v>65</v>
      </c>
      <c r="AA1360" s="128" t="s">
        <v>63</v>
      </c>
      <c r="AB1360" s="128" t="s">
        <v>63</v>
      </c>
      <c r="AC1360" s="128" t="s">
        <v>72</v>
      </c>
      <c r="AD1360" s="128" t="s">
        <v>73</v>
      </c>
      <c r="AE1360" s="505">
        <v>43825</v>
      </c>
      <c r="AF1360" s="513" t="s">
        <v>333</v>
      </c>
      <c r="AG1360" s="513"/>
      <c r="AH1360" s="506" t="s">
        <v>2345</v>
      </c>
      <c r="AI1360" s="505">
        <v>43734</v>
      </c>
      <c r="AJ1360" s="128">
        <v>117</v>
      </c>
      <c r="AK1360" s="483">
        <v>43812</v>
      </c>
      <c r="AL1360" s="128">
        <v>161</v>
      </c>
      <c r="AM1360" s="128">
        <v>93</v>
      </c>
      <c r="AN1360" s="442" t="str">
        <f>CHOOSE(MATCH(AM:AM,{0;1;100;800000000}),"VACIO","100 y -","100 y +","")</f>
        <v>100 y -</v>
      </c>
      <c r="AO1360" s="128">
        <v>44</v>
      </c>
      <c r="AP1360" s="128">
        <v>117</v>
      </c>
      <c r="AQ1360" s="128">
        <v>6.9</v>
      </c>
      <c r="AR1360" s="442" t="str">
        <f>CHOOSE(MATCH(AQ:AQ,{0,1,7,8,9,12,30}),"VACIO","7 y -","7-8","8-9","9-12","12 y +","")</f>
        <v>7 y -</v>
      </c>
      <c r="AS1360" s="128">
        <v>33</v>
      </c>
      <c r="AT1360" s="442" t="str">
        <f>CHOOSE(MATCH(AS:AS,{0,0.1,30,80000000}),"VACIO","30 y -","30 y +")</f>
        <v>30 y +</v>
      </c>
      <c r="AU1360" s="128">
        <v>1.1</v>
      </c>
      <c r="AV1360" s="128">
        <v>43</v>
      </c>
      <c r="AW1360" s="442" t="str">
        <f>CHOOSE(MATCH(AV:AV,{0;0.1;30;80000000}),"VACIO","30 y -","30 y +")</f>
        <v>30 y +</v>
      </c>
      <c r="AX1360" s="128">
        <v>43</v>
      </c>
      <c r="AY1360" s="442" t="str">
        <f ca="1">CHOOSE(MATCH(AX:AX,{0,1,15,30,45,60,80000000}),"VACIO","15 y -","15-29","30-44","45-59","60 y +","")</f>
        <v>30-44</v>
      </c>
      <c r="AZ1360" s="128" t="s">
        <v>76</v>
      </c>
      <c r="BA1360" s="128"/>
      <c r="BB1360" s="441" t="str">
        <f ca="1" t="shared" si="128"/>
        <v>No Vigente</v>
      </c>
      <c r="BC1360" s="128"/>
      <c r="BD1360" s="483">
        <v>43825</v>
      </c>
      <c r="BE1360" s="483">
        <v>43983</v>
      </c>
      <c r="BF1360" s="519" t="str">
        <f ca="1" t="shared" si="130"/>
        <v>activo</v>
      </c>
    </row>
    <row r="1361" spans="1:58">
      <c r="A1361" s="434" t="s">
        <v>3299</v>
      </c>
      <c r="B1361" s="128" t="s">
        <v>3300</v>
      </c>
      <c r="C1361" s="128">
        <v>1476</v>
      </c>
      <c r="D1361" s="483">
        <v>24567</v>
      </c>
      <c r="E1361" s="439">
        <f ca="1" t="shared" si="129"/>
        <v>43990</v>
      </c>
      <c r="F1361" s="440">
        <f ca="1" t="shared" si="127"/>
        <v>19423</v>
      </c>
      <c r="G1361" s="441">
        <f ca="1" t="shared" si="131"/>
        <v>53</v>
      </c>
      <c r="H1361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61" s="443">
        <v>2</v>
      </c>
      <c r="J1361" s="483">
        <v>42128</v>
      </c>
      <c r="K1361" s="128" t="s">
        <v>59</v>
      </c>
      <c r="L1361" s="495" t="s">
        <v>70</v>
      </c>
      <c r="M1361" s="128"/>
      <c r="N1361" s="128"/>
      <c r="O1361" s="128"/>
      <c r="P1361" s="500" t="s">
        <v>63</v>
      </c>
      <c r="Q1361" s="500" t="s">
        <v>63</v>
      </c>
      <c r="R1361" s="128">
        <v>78.5</v>
      </c>
      <c r="S1361" s="128">
        <v>78.2</v>
      </c>
      <c r="T1361" s="443" t="s">
        <v>64</v>
      </c>
      <c r="U1361" s="128">
        <v>130</v>
      </c>
      <c r="V1361" s="442" t="str">
        <f>CHOOSE(MATCH(U:U,{0,1,140,150,160,800000000}),"VACIO","140 y -","140-150","150-160","&gt;160","")</f>
        <v>140 y -</v>
      </c>
      <c r="W1361" s="128">
        <v>80</v>
      </c>
      <c r="X1361" s="442" t="str">
        <f>CHOOSE(MATCH(W:W,{0,1,90,120,800000000}),"VACIO","90 y -","90-120","&gt;120","")</f>
        <v>90 y -</v>
      </c>
      <c r="Y1361" s="128" t="s">
        <v>63</v>
      </c>
      <c r="Z1361" s="128" t="s">
        <v>63</v>
      </c>
      <c r="AA1361" s="128" t="s">
        <v>65</v>
      </c>
      <c r="AB1361" s="128" t="s">
        <v>65</v>
      </c>
      <c r="AC1361" s="128" t="s">
        <v>72</v>
      </c>
      <c r="AD1361" s="128" t="s">
        <v>73</v>
      </c>
      <c r="AE1361" s="505">
        <v>43676</v>
      </c>
      <c r="AF1361" s="506" t="s">
        <v>74</v>
      </c>
      <c r="AG1361" s="506"/>
      <c r="AH1361" s="513"/>
      <c r="AI1361" s="513"/>
      <c r="AJ1361" s="128">
        <v>181</v>
      </c>
      <c r="AK1361" s="483">
        <v>43816</v>
      </c>
      <c r="AL1361" s="128">
        <v>205</v>
      </c>
      <c r="AM1361" s="128">
        <v>92</v>
      </c>
      <c r="AN1361" s="442" t="str">
        <f>CHOOSE(MATCH(AM:AM,{0;1;100;800000000}),"VACIO","100 y -","100 y +","")</f>
        <v>100 y -</v>
      </c>
      <c r="AO1361" s="128">
        <v>55</v>
      </c>
      <c r="AP1361" s="128">
        <v>189</v>
      </c>
      <c r="AQ1361" s="128">
        <v>9.5</v>
      </c>
      <c r="AR1361" s="442" t="str">
        <f>CHOOSE(MATCH(AQ:AQ,{0;1;7;8;9;12;30}),"VACIO","7 y -","7-8","8-9","9-12","12 y +","")</f>
        <v>9-12</v>
      </c>
      <c r="AS1361" s="128">
        <v>8</v>
      </c>
      <c r="AT1361" s="442" t="str">
        <f>CHOOSE(MATCH(AS:AS,{0,0.1,30,80000000}),"VACIO","30 y -","30 y +")</f>
        <v>30 y -</v>
      </c>
      <c r="AU1361" s="128">
        <v>0.9</v>
      </c>
      <c r="AV1361" s="128">
        <v>11.7</v>
      </c>
      <c r="AW1361" s="442" t="s">
        <v>184</v>
      </c>
      <c r="AX1361" s="128">
        <v>87</v>
      </c>
      <c r="AY1361" s="442" t="str">
        <f ca="1">CHOOSE(MATCH(AX:AX,{0;1;15;30;45;60;80000000}),"VACIO","15 y -","15-29","30-44","45-59","60 y +","")</f>
        <v>60 y +</v>
      </c>
      <c r="AZ1361" s="128" t="s">
        <v>76</v>
      </c>
      <c r="BA1361" s="483">
        <v>43420</v>
      </c>
      <c r="BB1361" s="441" t="str">
        <f ca="1" t="shared" si="128"/>
        <v>No Vigente</v>
      </c>
      <c r="BC1361" s="128" t="s">
        <v>77</v>
      </c>
      <c r="BD1361" s="483">
        <v>43858</v>
      </c>
      <c r="BE1361" s="483">
        <v>44013</v>
      </c>
      <c r="BF1361" s="519" t="str">
        <f ca="1" t="shared" si="130"/>
        <v>activo</v>
      </c>
    </row>
    <row r="1362" spans="1:58">
      <c r="A1362" s="434" t="s">
        <v>3301</v>
      </c>
      <c r="B1362" s="128" t="s">
        <v>3302</v>
      </c>
      <c r="C1362" s="128">
        <v>4077</v>
      </c>
      <c r="D1362" s="483">
        <v>24463</v>
      </c>
      <c r="E1362" s="439">
        <f ca="1" t="shared" si="129"/>
        <v>43990</v>
      </c>
      <c r="F1362" s="440">
        <f ca="1" t="shared" si="127"/>
        <v>19527</v>
      </c>
      <c r="G1362" s="441">
        <f ca="1" t="shared" si="131"/>
        <v>53</v>
      </c>
      <c r="H136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62" s="443">
        <v>2</v>
      </c>
      <c r="J1362" s="483">
        <v>38467</v>
      </c>
      <c r="K1362" s="128" t="s">
        <v>101</v>
      </c>
      <c r="L1362" s="495" t="s">
        <v>60</v>
      </c>
      <c r="M1362" s="128"/>
      <c r="N1362" s="128" t="s">
        <v>62</v>
      </c>
      <c r="O1362" s="128" t="s">
        <v>62</v>
      </c>
      <c r="P1362" s="500" t="s">
        <v>63</v>
      </c>
      <c r="Q1362" s="500" t="s">
        <v>63</v>
      </c>
      <c r="R1362" s="128">
        <v>75</v>
      </c>
      <c r="S1362" s="128">
        <v>78.5</v>
      </c>
      <c r="T1362" s="443" t="s">
        <v>64</v>
      </c>
      <c r="U1362" s="128">
        <v>138</v>
      </c>
      <c r="V1362" s="442" t="str">
        <f>CHOOSE(MATCH(U:U,{0,1,140,150,160,800000000}),"VACIO","140 y -","140-150","150-160","&gt;160","")</f>
        <v>140 y -</v>
      </c>
      <c r="W1362" s="128">
        <v>86</v>
      </c>
      <c r="X1362" s="442" t="str">
        <f>CHOOSE(MATCH(W:W,{0,1,90,120,800000000}),"VACIO","90 y -","90-120","&gt;120","")</f>
        <v>90 y -</v>
      </c>
      <c r="Y1362" s="128" t="s">
        <v>63</v>
      </c>
      <c r="Z1362" s="128" t="s">
        <v>65</v>
      </c>
      <c r="AA1362" s="128" t="s">
        <v>63</v>
      </c>
      <c r="AB1362" s="128" t="s">
        <v>65</v>
      </c>
      <c r="AC1362" s="128" t="s">
        <v>72</v>
      </c>
      <c r="AD1362" s="128" t="s">
        <v>74</v>
      </c>
      <c r="AE1362" s="513"/>
      <c r="AF1362" s="513"/>
      <c r="AG1362" s="513"/>
      <c r="AH1362" s="513"/>
      <c r="AI1362" s="513"/>
      <c r="AJ1362" s="128">
        <v>91</v>
      </c>
      <c r="AK1362" s="483">
        <v>43573</v>
      </c>
      <c r="AL1362" s="128">
        <v>183</v>
      </c>
      <c r="AM1362" s="128">
        <v>121</v>
      </c>
      <c r="AN1362" s="442" t="str">
        <f>CHOOSE(MATCH(AM:AM,{0,1,100,800000000}),"VACIO","100 y -","100 y +","")</f>
        <v>100 y +</v>
      </c>
      <c r="AO1362" s="128">
        <v>38</v>
      </c>
      <c r="AP1362" s="128">
        <v>119</v>
      </c>
      <c r="AQ1362" s="128"/>
      <c r="AR1362" s="442" t="str">
        <f>CHOOSE(MATCH(AQ:AQ,{0,1,7,8,9,12,30}),"VACIO","7 y -","7-8","8-9","9-12","12 y +","")</f>
        <v>VACIO</v>
      </c>
      <c r="AS1362" s="128">
        <v>92</v>
      </c>
      <c r="AT1362" s="442" t="str">
        <f>CHOOSE(MATCH(AS:AS,{0,0.1,30,80000000}),"VACIO","30 y -","30 y +")</f>
        <v>30 y +</v>
      </c>
      <c r="AU1362" s="128">
        <v>0.8</v>
      </c>
      <c r="AV1362" s="128"/>
      <c r="AW1362" s="442" t="str">
        <f>CHOOSE(MATCH(AV:AV,{0,0.1,30,80000000}),"VACIO","30 y -","30 y +")</f>
        <v>VACIO</v>
      </c>
      <c r="AX1362" s="128">
        <v>102</v>
      </c>
      <c r="AY1362" s="442" t="str">
        <f ca="1">CHOOSE(MATCH(AX:AX,{0,1,15,30,45,60,80000000}),"VACIO","15 y -","15-29","30-44","45-59","60 y +","")</f>
        <v>60 y +</v>
      </c>
      <c r="AZ1362" s="128"/>
      <c r="BA1362" s="128"/>
      <c r="BB1362" s="441" t="str">
        <f ca="1" t="shared" si="128"/>
        <v>No Vigente</v>
      </c>
      <c r="BC1362" s="128"/>
      <c r="BD1362" s="483">
        <v>43573</v>
      </c>
      <c r="BE1362" s="483">
        <v>43922</v>
      </c>
      <c r="BF1362" s="519" t="str">
        <f ca="1" t="shared" si="130"/>
        <v>activo</v>
      </c>
    </row>
    <row r="1363" spans="1:58">
      <c r="A1363" s="434" t="s">
        <v>3303</v>
      </c>
      <c r="B1363" s="128" t="s">
        <v>3304</v>
      </c>
      <c r="C1363" s="128">
        <v>4848</v>
      </c>
      <c r="D1363" s="483">
        <v>14569</v>
      </c>
      <c r="E1363" s="439">
        <f ca="1" t="shared" si="129"/>
        <v>43990</v>
      </c>
      <c r="F1363" s="440">
        <f ca="1" t="shared" si="127"/>
        <v>29421</v>
      </c>
      <c r="G1363" s="441">
        <f ca="1" t="shared" si="131"/>
        <v>80</v>
      </c>
      <c r="H1363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363" s="443">
        <v>2</v>
      </c>
      <c r="J1363" s="483">
        <v>43088</v>
      </c>
      <c r="K1363" s="128" t="s">
        <v>101</v>
      </c>
      <c r="L1363" s="495" t="s">
        <v>60</v>
      </c>
      <c r="M1363" s="128"/>
      <c r="N1363" s="128" t="s">
        <v>62</v>
      </c>
      <c r="O1363" s="128" t="s">
        <v>62</v>
      </c>
      <c r="P1363" s="500" t="s">
        <v>63</v>
      </c>
      <c r="Q1363" s="500" t="s">
        <v>63</v>
      </c>
      <c r="R1363" s="128">
        <v>63</v>
      </c>
      <c r="S1363" s="128">
        <v>62</v>
      </c>
      <c r="T1363" s="443" t="s">
        <v>76</v>
      </c>
      <c r="U1363" s="128">
        <v>120</v>
      </c>
      <c r="V1363" s="442" t="str">
        <f>CHOOSE(MATCH(U:U,{0,1,140,150,160,800000000}),"VACIO","140 y -","140-150","150-160","&gt;160","")</f>
        <v>140 y -</v>
      </c>
      <c r="W1363" s="128">
        <v>70</v>
      </c>
      <c r="X1363" s="442" t="str">
        <f>CHOOSE(MATCH(W:W,{0,1,90,120,800000000}),"VACIO","90 y -","90-120","&gt;120","")</f>
        <v>90 y -</v>
      </c>
      <c r="Y1363" s="128" t="s">
        <v>63</v>
      </c>
      <c r="Z1363" s="128" t="s">
        <v>65</v>
      </c>
      <c r="AA1363" s="128" t="s">
        <v>65</v>
      </c>
      <c r="AB1363" s="128" t="s">
        <v>65</v>
      </c>
      <c r="AC1363" s="128" t="s">
        <v>66</v>
      </c>
      <c r="AD1363" s="128" t="s">
        <v>74</v>
      </c>
      <c r="AE1363" s="513"/>
      <c r="AF1363" s="513"/>
      <c r="AG1363" s="513"/>
      <c r="AH1363" s="506" t="s">
        <v>2266</v>
      </c>
      <c r="AI1363" s="505">
        <v>43194</v>
      </c>
      <c r="AJ1363" s="128">
        <v>106</v>
      </c>
      <c r="AK1363" s="483">
        <v>43826</v>
      </c>
      <c r="AL1363" s="128">
        <v>191</v>
      </c>
      <c r="AM1363" s="128">
        <v>96.9</v>
      </c>
      <c r="AN1363" s="442" t="str">
        <f>CHOOSE(MATCH(AM:AM,{0,1,100,800000000}),"VACIO","100 y -","100 y +","")</f>
        <v>100 y -</v>
      </c>
      <c r="AO1363" s="128">
        <v>74.1</v>
      </c>
      <c r="AP1363" s="128">
        <v>100</v>
      </c>
      <c r="AQ1363" s="128"/>
      <c r="AR1363" s="442" t="str">
        <f>CHOOSE(MATCH(AQ:AQ,{0,1,7,8,9,12,30}),"VACIO","7 y -","7-8","8-9","9-12","12 y +","")</f>
        <v>VACIO</v>
      </c>
      <c r="AS1363" s="128">
        <v>8.5</v>
      </c>
      <c r="AT1363" s="442" t="str">
        <f>CHOOSE(MATCH(AS:AS,{0,0.1,30,80000000}),"VACIO","30 y -","30 y +")</f>
        <v>30 y -</v>
      </c>
      <c r="AU1363" s="128">
        <v>98</v>
      </c>
      <c r="AV1363" s="128">
        <v>0.05</v>
      </c>
      <c r="AW1363" s="442" t="str">
        <f>CHOOSE(MATCH(AV:AV,{0,0.1,30,80000000}),"VACIO","30 y -","30 y +")</f>
        <v>VACIO</v>
      </c>
      <c r="AX1363" s="128">
        <v>84</v>
      </c>
      <c r="AY1363" s="442" t="str">
        <f ca="1">CHOOSE(MATCH(AX:AX,{0,1,15,30,45,60,80000000}),"VACIO","15 y -","15-29","30-44","45-59","60 y +","")</f>
        <v>60 y +</v>
      </c>
      <c r="AZ1363" s="128" t="s">
        <v>76</v>
      </c>
      <c r="BA1363" s="128"/>
      <c r="BB1363" s="441" t="str">
        <f ca="1" t="shared" si="128"/>
        <v>No Vigente</v>
      </c>
      <c r="BC1363" s="128"/>
      <c r="BD1363" s="483">
        <v>43845</v>
      </c>
      <c r="BE1363" s="483">
        <v>44013</v>
      </c>
      <c r="BF1363" s="519" t="str">
        <f ca="1" t="shared" si="130"/>
        <v>activo</v>
      </c>
    </row>
    <row r="1364" spans="1:58">
      <c r="A1364" s="434" t="s">
        <v>3305</v>
      </c>
      <c r="B1364" s="484" t="s">
        <v>3306</v>
      </c>
      <c r="C1364" s="484">
        <v>2977</v>
      </c>
      <c r="D1364" s="485">
        <v>20233</v>
      </c>
      <c r="E1364" s="439">
        <f ca="1" t="shared" si="129"/>
        <v>43990</v>
      </c>
      <c r="F1364" s="440">
        <f ca="1" t="shared" si="127"/>
        <v>23757</v>
      </c>
      <c r="G1364" s="489">
        <f ca="1" t="shared" si="131"/>
        <v>65</v>
      </c>
      <c r="H1364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64" s="496">
        <v>2</v>
      </c>
      <c r="J1364" s="485">
        <v>43315</v>
      </c>
      <c r="K1364" s="484" t="s">
        <v>101</v>
      </c>
      <c r="L1364" s="497" t="s">
        <v>60</v>
      </c>
      <c r="M1364" s="484"/>
      <c r="N1364" s="484"/>
      <c r="O1364" s="484"/>
      <c r="P1364" s="501" t="s">
        <v>63</v>
      </c>
      <c r="Q1364" s="501" t="s">
        <v>63</v>
      </c>
      <c r="R1364" s="484">
        <v>71</v>
      </c>
      <c r="S1364" s="484">
        <v>68</v>
      </c>
      <c r="T1364" s="496" t="s">
        <v>85</v>
      </c>
      <c r="U1364" s="484">
        <v>144</v>
      </c>
      <c r="V1364" s="442" t="str">
        <f>CHOOSE(MATCH(U:U,{0,1,140,150,160,800000000}),"VACIO","140 y -","140-150","150-160","&gt;160","")</f>
        <v>140-150</v>
      </c>
      <c r="W1364" s="484">
        <v>92</v>
      </c>
      <c r="X1364" s="442" t="str">
        <f>CHOOSE(MATCH(W:W,{0,1,90,120,800000000}),"VACIO","90 y -","90-120","&gt;120","")</f>
        <v>90-120</v>
      </c>
      <c r="Y1364" s="484" t="s">
        <v>63</v>
      </c>
      <c r="Z1364" s="484" t="s">
        <v>65</v>
      </c>
      <c r="AA1364" s="484" t="s">
        <v>63</v>
      </c>
      <c r="AB1364" s="484" t="s">
        <v>63</v>
      </c>
      <c r="AC1364" s="484" t="s">
        <v>72</v>
      </c>
      <c r="AD1364" s="484" t="s">
        <v>67</v>
      </c>
      <c r="AE1364" s="507"/>
      <c r="AF1364" s="507"/>
      <c r="AG1364" s="507"/>
      <c r="AH1364" s="507"/>
      <c r="AI1364" s="507"/>
      <c r="AJ1364" s="484">
        <v>90</v>
      </c>
      <c r="AK1364" s="485">
        <v>43315</v>
      </c>
      <c r="AL1364" s="484">
        <v>197</v>
      </c>
      <c r="AM1364" s="484">
        <v>111</v>
      </c>
      <c r="AN1364" s="442" t="str">
        <f>CHOOSE(MATCH(AM:AM,{0,1,100,800000000}),"VACIO","100 y -","100 y +","")</f>
        <v>100 y +</v>
      </c>
      <c r="AO1364" s="484">
        <v>40</v>
      </c>
      <c r="AP1364" s="484">
        <v>226</v>
      </c>
      <c r="AQ1364" s="484"/>
      <c r="AR1364" s="442" t="str">
        <f>CHOOSE(MATCH(AQ:AQ,{0,1,7,8,9,12,30}),"VACIO","7 y -","7-8","8-9","9-12","12 y +","")</f>
        <v>VACIO</v>
      </c>
      <c r="AS1364" s="484">
        <v>6</v>
      </c>
      <c r="AT1364" s="442" t="str">
        <f>CHOOSE(MATCH(AS:AS,{0,0.1,30,80000000}),"VACIO","30 y -","30 y +")</f>
        <v>30 y -</v>
      </c>
      <c r="AU1364" s="484"/>
      <c r="AV1364" s="484"/>
      <c r="AW1364" s="442" t="str">
        <f>CHOOSE(MATCH(AV:AV,{0,0.1,30,80000000}),"VACIO","30 y -","30 y +")</f>
        <v>VACIO</v>
      </c>
      <c r="AX1364" s="484"/>
      <c r="AY1364" s="442" t="str">
        <f ca="1">CHOOSE(MATCH(AX:AX,{0,1,15,30,45,60,80000000}),"VACIO","15 y -","15-29","30-44","45-59","60 y +","")</f>
        <v>VACIO</v>
      </c>
      <c r="AZ1364" s="484"/>
      <c r="BA1364" s="484"/>
      <c r="BB1364" s="489" t="str">
        <f ca="1" t="shared" si="128"/>
        <v>No Vigente</v>
      </c>
      <c r="BC1364" s="484"/>
      <c r="BD1364" s="485">
        <v>43481</v>
      </c>
      <c r="BE1364" s="485">
        <v>43647</v>
      </c>
      <c r="BF1364" s="519" t="str">
        <f ca="1" t="shared" si="130"/>
        <v>activo</v>
      </c>
    </row>
    <row r="1365" spans="1:58">
      <c r="A1365" s="434" t="s">
        <v>3307</v>
      </c>
      <c r="B1365" s="128" t="s">
        <v>3308</v>
      </c>
      <c r="C1365" s="128">
        <v>942</v>
      </c>
      <c r="D1365" s="483">
        <v>18134</v>
      </c>
      <c r="E1365" s="439">
        <f ca="1" t="shared" si="129"/>
        <v>43990</v>
      </c>
      <c r="F1365" s="440">
        <f ca="1" t="shared" si="127"/>
        <v>25856</v>
      </c>
      <c r="G1365" s="441">
        <f ca="1" t="shared" si="131"/>
        <v>70</v>
      </c>
      <c r="H136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65" s="443">
        <v>2</v>
      </c>
      <c r="J1365" s="483">
        <v>39707</v>
      </c>
      <c r="K1365" s="128" t="s">
        <v>101</v>
      </c>
      <c r="L1365" s="495" t="s">
        <v>60</v>
      </c>
      <c r="M1365" s="128"/>
      <c r="N1365" s="128" t="s">
        <v>62</v>
      </c>
      <c r="O1365" s="128" t="s">
        <v>62</v>
      </c>
      <c r="P1365" s="500" t="s">
        <v>63</v>
      </c>
      <c r="Q1365" s="500" t="s">
        <v>65</v>
      </c>
      <c r="R1365" s="128">
        <v>77.5</v>
      </c>
      <c r="S1365" s="128">
        <v>85.2</v>
      </c>
      <c r="T1365" s="443" t="s">
        <v>85</v>
      </c>
      <c r="U1365" s="128">
        <v>126</v>
      </c>
      <c r="V1365" s="442" t="str">
        <f>CHOOSE(MATCH(U:U,{0,1,140,150,160,800000000}),"VACIO","140 y -","140-150","150-160","&gt;160","")</f>
        <v>140 y -</v>
      </c>
      <c r="W1365" s="128">
        <v>80</v>
      </c>
      <c r="X1365" s="442" t="str">
        <f>CHOOSE(MATCH(W:W,{0,1,90,120,800000000}),"VACIO","90 y -","90-120","&gt;120","")</f>
        <v>90 y -</v>
      </c>
      <c r="Y1365" s="128" t="s">
        <v>63</v>
      </c>
      <c r="Z1365" s="128" t="s">
        <v>63</v>
      </c>
      <c r="AA1365" s="128" t="s">
        <v>65</v>
      </c>
      <c r="AB1365" s="128" t="s">
        <v>65</v>
      </c>
      <c r="AC1365" s="128" t="s">
        <v>72</v>
      </c>
      <c r="AD1365" s="128" t="s">
        <v>67</v>
      </c>
      <c r="AE1365" s="513"/>
      <c r="AF1365" s="513"/>
      <c r="AG1365" s="513"/>
      <c r="AH1365" s="506" t="s">
        <v>3309</v>
      </c>
      <c r="AI1365" s="505">
        <v>43510</v>
      </c>
      <c r="AJ1365" s="128">
        <v>91</v>
      </c>
      <c r="AK1365" s="483">
        <v>43677</v>
      </c>
      <c r="AL1365" s="128">
        <v>118</v>
      </c>
      <c r="AM1365" s="128">
        <v>68</v>
      </c>
      <c r="AN1365" s="442" t="str">
        <f>CHOOSE(MATCH(AM:AM,{0,1,100,800000000}),"VACIO","100 y -","100 y +","")</f>
        <v>100 y -</v>
      </c>
      <c r="AO1365" s="128">
        <v>28</v>
      </c>
      <c r="AP1365" s="128">
        <v>109</v>
      </c>
      <c r="AQ1365" s="128"/>
      <c r="AR1365" s="442" t="str">
        <f>CHOOSE(MATCH(AQ:AQ,{0,1,7,8,9,12,30}),"VACIO","7 y -","7-8","8-9","9-12","12 y +","")</f>
        <v>VACIO</v>
      </c>
      <c r="AS1365" s="128">
        <v>1</v>
      </c>
      <c r="AT1365" s="442" t="str">
        <f>CHOOSE(MATCH(AS:AS,{0,0.1,30,80000000}),"VACIO","30 y -","30 y +")</f>
        <v>30 y -</v>
      </c>
      <c r="AU1365" s="128">
        <v>1.1</v>
      </c>
      <c r="AV1365" s="128"/>
      <c r="AW1365" s="442" t="str">
        <f>CHOOSE(MATCH(AV:AV,{0,0.1,30,80000000}),"VACIO","30 y -","30 y +")</f>
        <v>VACIO</v>
      </c>
      <c r="AX1365" s="128">
        <v>68.3</v>
      </c>
      <c r="AY1365" s="442" t="str">
        <f ca="1">CHOOSE(MATCH(AX:AX,{0,1,15,30,45,60,80000000}),"VACIO","15 y -","15-29","30-44","45-59","60 y +","")</f>
        <v>60 y +</v>
      </c>
      <c r="AZ1365" s="128" t="s">
        <v>76</v>
      </c>
      <c r="BA1365" s="128"/>
      <c r="BB1365" s="441" t="str">
        <f ca="1" t="shared" si="128"/>
        <v>No Vigente</v>
      </c>
      <c r="BC1365" s="128"/>
      <c r="BD1365" s="483">
        <v>43871</v>
      </c>
      <c r="BE1365" s="483">
        <v>44044</v>
      </c>
      <c r="BF1365" s="519" t="str">
        <f ca="1" t="shared" si="130"/>
        <v>activo</v>
      </c>
    </row>
    <row r="1366" spans="1:58">
      <c r="A1366" s="434" t="s">
        <v>3310</v>
      </c>
      <c r="B1366" s="484" t="s">
        <v>3311</v>
      </c>
      <c r="C1366" s="484">
        <v>1508</v>
      </c>
      <c r="D1366" s="485">
        <v>21905</v>
      </c>
      <c r="E1366" s="467">
        <f ca="1" t="shared" si="129"/>
        <v>43990</v>
      </c>
      <c r="F1366" s="440">
        <f ca="1" t="shared" si="127"/>
        <v>22085</v>
      </c>
      <c r="G1366" s="489">
        <f ca="1" t="shared" si="131"/>
        <v>60</v>
      </c>
      <c r="H1366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66" s="496">
        <v>2</v>
      </c>
      <c r="J1366" s="485">
        <v>42927</v>
      </c>
      <c r="K1366" s="484" t="s">
        <v>101</v>
      </c>
      <c r="L1366" s="497" t="s">
        <v>70</v>
      </c>
      <c r="M1366" s="484"/>
      <c r="N1366" s="484"/>
      <c r="O1366" s="484"/>
      <c r="P1366" s="501" t="s">
        <v>63</v>
      </c>
      <c r="Q1366" s="501" t="s">
        <v>63</v>
      </c>
      <c r="R1366" s="484">
        <v>47.7</v>
      </c>
      <c r="S1366" s="484">
        <v>52</v>
      </c>
      <c r="T1366" s="496" t="s">
        <v>76</v>
      </c>
      <c r="U1366" s="484">
        <v>152</v>
      </c>
      <c r="V1366" s="442" t="str">
        <f>CHOOSE(MATCH(U:U,{0,1,140,150,160,800000000}),"VACIO","140 y -","140-150","150-160","&gt;160","")</f>
        <v>150-160</v>
      </c>
      <c r="W1366" s="484">
        <v>80</v>
      </c>
      <c r="X1366" s="442" t="str">
        <f>CHOOSE(MATCH(W:W,{0,1,90,120,800000000}),"VACIO","90 y -","90-120","&gt;120","")</f>
        <v>90 y -</v>
      </c>
      <c r="Y1366" s="484" t="s">
        <v>63</v>
      </c>
      <c r="Z1366" s="484" t="s">
        <v>63</v>
      </c>
      <c r="AA1366" s="484" t="s">
        <v>63</v>
      </c>
      <c r="AB1366" s="484" t="s">
        <v>63</v>
      </c>
      <c r="AC1366" s="484" t="s">
        <v>72</v>
      </c>
      <c r="AD1366" s="484" t="s">
        <v>73</v>
      </c>
      <c r="AE1366" s="508">
        <v>43430</v>
      </c>
      <c r="AF1366" s="509" t="s">
        <v>74</v>
      </c>
      <c r="AG1366" s="509"/>
      <c r="AH1366" s="507"/>
      <c r="AI1366" s="507"/>
      <c r="AJ1366" s="484">
        <v>137</v>
      </c>
      <c r="AK1366" s="485">
        <v>42927</v>
      </c>
      <c r="AL1366" s="484">
        <v>154</v>
      </c>
      <c r="AM1366" s="484">
        <v>102</v>
      </c>
      <c r="AN1366" s="442" t="str">
        <f>CHOOSE(MATCH(AM:AM,{0,1,100,800000000}),"VACIO","100 y -","100 y +","")</f>
        <v>100 y +</v>
      </c>
      <c r="AO1366" s="484">
        <v>23</v>
      </c>
      <c r="AP1366" s="484">
        <v>110</v>
      </c>
      <c r="AQ1366" s="484"/>
      <c r="AR1366" s="442" t="str">
        <f>CHOOSE(MATCH(AQ:AQ,{0,1,7,8,9,12,30}),"VACIO","7 y -","7-8","8-9","9-12","12 y +","")</f>
        <v>VACIO</v>
      </c>
      <c r="AS1366" s="484">
        <v>51</v>
      </c>
      <c r="AT1366" s="442" t="str">
        <f>CHOOSE(MATCH(AS:AS,{0,0.1,30,80000000}),"VACIO","30 y -","30 y +")</f>
        <v>30 y +</v>
      </c>
      <c r="AU1366" s="484">
        <v>1.3</v>
      </c>
      <c r="AV1366" s="484"/>
      <c r="AW1366" s="442" t="str">
        <f>CHOOSE(MATCH(AV:AV,{0,0.1,30,80000000}),"VACIO","30 y -","30 y +")</f>
        <v>VACIO</v>
      </c>
      <c r="AX1366" s="484">
        <v>60.5</v>
      </c>
      <c r="AY1366" s="442" t="str">
        <f ca="1">CHOOSE(MATCH(AX:AX,{0,1,15,30,45,60,80000000}),"VACIO","15 y -","15-29","30-44","45-59","60 y +","")</f>
        <v>60 y +</v>
      </c>
      <c r="AZ1366" s="484"/>
      <c r="BA1366" s="484"/>
      <c r="BB1366" s="489" t="str">
        <f ca="1" t="shared" si="128"/>
        <v>No Vigente</v>
      </c>
      <c r="BC1366" s="484"/>
      <c r="BD1366" s="485">
        <v>42927</v>
      </c>
      <c r="BE1366" s="485">
        <v>43009</v>
      </c>
      <c r="BF1366" s="519" t="str">
        <f ca="1" t="shared" si="130"/>
        <v>pasivo</v>
      </c>
    </row>
    <row r="1367" spans="1:58">
      <c r="A1367" s="434" t="s">
        <v>3312</v>
      </c>
      <c r="B1367" s="128" t="s">
        <v>3313</v>
      </c>
      <c r="C1367" s="128">
        <v>1321</v>
      </c>
      <c r="D1367" s="483">
        <v>19696</v>
      </c>
      <c r="E1367" s="439">
        <f ca="1" t="shared" si="129"/>
        <v>43990</v>
      </c>
      <c r="F1367" s="440">
        <f ca="1" t="shared" si="127"/>
        <v>24294</v>
      </c>
      <c r="G1367" s="441">
        <f ca="1" t="shared" si="131"/>
        <v>66</v>
      </c>
      <c r="H136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67" s="443">
        <v>2</v>
      </c>
      <c r="J1367" s="483">
        <v>42279</v>
      </c>
      <c r="K1367" s="128" t="s">
        <v>101</v>
      </c>
      <c r="L1367" s="495" t="s">
        <v>60</v>
      </c>
      <c r="M1367" s="128"/>
      <c r="N1367" s="128" t="s">
        <v>62</v>
      </c>
      <c r="O1367" s="128" t="s">
        <v>62</v>
      </c>
      <c r="P1367" s="500" t="s">
        <v>63</v>
      </c>
      <c r="Q1367" s="500" t="s">
        <v>63</v>
      </c>
      <c r="R1367" s="128">
        <v>72.5</v>
      </c>
      <c r="S1367" s="128">
        <v>71</v>
      </c>
      <c r="T1367" s="443" t="s">
        <v>85</v>
      </c>
      <c r="U1367" s="128">
        <v>130</v>
      </c>
      <c r="V1367" s="442" t="str">
        <f>CHOOSE(MATCH(U:U,{0,1,140,150,160,800000000}),"VACIO","140 y -","140-150","150-160","&gt;160","")</f>
        <v>140 y -</v>
      </c>
      <c r="W1367" s="128">
        <v>70</v>
      </c>
      <c r="X1367" s="442" t="str">
        <f>CHOOSE(MATCH(W:W,{0,1,90,120,800000000}),"VACIO","90 y -","90-120","&gt;120","")</f>
        <v>90 y -</v>
      </c>
      <c r="Y1367" s="128" t="s">
        <v>63</v>
      </c>
      <c r="Z1367" s="128" t="s">
        <v>65</v>
      </c>
      <c r="AA1367" s="128" t="s">
        <v>63</v>
      </c>
      <c r="AB1367" s="128" t="s">
        <v>63</v>
      </c>
      <c r="AC1367" s="128" t="s">
        <v>66</v>
      </c>
      <c r="AD1367" s="128" t="s">
        <v>67</v>
      </c>
      <c r="AE1367" s="513"/>
      <c r="AF1367" s="513"/>
      <c r="AG1367" s="513"/>
      <c r="AH1367" s="506" t="s">
        <v>2266</v>
      </c>
      <c r="AI1367" s="505">
        <v>43453</v>
      </c>
      <c r="AJ1367" s="128">
        <v>98</v>
      </c>
      <c r="AK1367" s="483">
        <v>43531</v>
      </c>
      <c r="AL1367" s="128">
        <v>190</v>
      </c>
      <c r="AM1367" s="128">
        <v>128</v>
      </c>
      <c r="AN1367" s="442" t="str">
        <f>CHOOSE(MATCH(AM:AM,{0,1,100,800000000}),"VACIO","100 y -","100 y +","")</f>
        <v>100 y +</v>
      </c>
      <c r="AO1367" s="128">
        <v>43</v>
      </c>
      <c r="AP1367" s="128">
        <v>57</v>
      </c>
      <c r="AQ1367" s="128"/>
      <c r="AR1367" s="442" t="str">
        <f>CHOOSE(MATCH(AQ:AQ,{0,1,7,8,9,12,30}),"VACIO","7 y -","7-8","8-9","9-12","12 y +","")</f>
        <v>VACIO</v>
      </c>
      <c r="AS1367" s="128">
        <v>89</v>
      </c>
      <c r="AT1367" s="442" t="str">
        <f>CHOOSE(MATCH(AS:AS,{0,0.1,30,80000000}),"VACIO","30 y -","30 y +")</f>
        <v>30 y +</v>
      </c>
      <c r="AU1367" s="128">
        <v>0.9</v>
      </c>
      <c r="AV1367" s="128"/>
      <c r="AW1367" s="442" t="str">
        <f>CHOOSE(MATCH(AV:AV,{0,0.1,30,80000000}),"VACIO","30 y -","30 y +")</f>
        <v>VACIO</v>
      </c>
      <c r="AX1367" s="128">
        <v>91.2</v>
      </c>
      <c r="AY1367" s="442" t="str">
        <f ca="1">CHOOSE(MATCH(AX:AX,{0,1,15,30,45,60,80000000}),"VACIO","15 y -","15-29","30-44","45-59","60 y +","")</f>
        <v>60 y +</v>
      </c>
      <c r="AZ1367" s="128"/>
      <c r="BA1367" s="128"/>
      <c r="BB1367" s="441" t="str">
        <f ca="1" t="shared" si="128"/>
        <v>No Vigente</v>
      </c>
      <c r="BC1367" s="128"/>
      <c r="BD1367" s="483">
        <v>43558</v>
      </c>
      <c r="BE1367" s="483">
        <v>43922</v>
      </c>
      <c r="BF1367" s="519" t="str">
        <f ca="1" t="shared" si="130"/>
        <v>activo</v>
      </c>
    </row>
    <row r="1368" spans="1:58">
      <c r="A1368" s="434" t="s">
        <v>3314</v>
      </c>
      <c r="B1368" s="484" t="s">
        <v>3315</v>
      </c>
      <c r="C1368" s="484">
        <v>1637</v>
      </c>
      <c r="D1368" s="485">
        <v>18176</v>
      </c>
      <c r="E1368" s="439">
        <f ca="1" t="shared" si="129"/>
        <v>43990</v>
      </c>
      <c r="F1368" s="440">
        <f ca="1" t="shared" si="127"/>
        <v>25814</v>
      </c>
      <c r="G1368" s="489">
        <f ca="1" t="shared" si="131"/>
        <v>70</v>
      </c>
      <c r="H1368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68" s="496">
        <v>2</v>
      </c>
      <c r="J1368" s="485">
        <v>43166</v>
      </c>
      <c r="K1368" s="484" t="s">
        <v>101</v>
      </c>
      <c r="L1368" s="497" t="s">
        <v>60</v>
      </c>
      <c r="M1368" s="484"/>
      <c r="N1368" s="484" t="s">
        <v>62</v>
      </c>
      <c r="O1368" s="484" t="s">
        <v>62</v>
      </c>
      <c r="P1368" s="501" t="s">
        <v>63</v>
      </c>
      <c r="Q1368" s="501" t="s">
        <v>63</v>
      </c>
      <c r="R1368" s="484">
        <v>78</v>
      </c>
      <c r="S1368" s="484">
        <v>79</v>
      </c>
      <c r="T1368" s="496" t="s">
        <v>85</v>
      </c>
      <c r="U1368" s="484">
        <v>160</v>
      </c>
      <c r="V1368" s="442" t="str">
        <f>CHOOSE(MATCH(U:U,{0,1,140,150,160,800000000}),"VACIO","140 y -","140-150","150-160","&gt;160","")</f>
        <v>&gt;160</v>
      </c>
      <c r="W1368" s="484">
        <v>98</v>
      </c>
      <c r="X1368" s="442" t="str">
        <f>CHOOSE(MATCH(W:W,{0,1,90,120,800000000}),"VACIO","90 y -","90-120","&gt;120","")</f>
        <v>90-120</v>
      </c>
      <c r="Y1368" s="484" t="s">
        <v>63</v>
      </c>
      <c r="Z1368" s="484" t="s">
        <v>65</v>
      </c>
      <c r="AA1368" s="484" t="s">
        <v>63</v>
      </c>
      <c r="AB1368" s="484" t="s">
        <v>63</v>
      </c>
      <c r="AC1368" s="484" t="s">
        <v>72</v>
      </c>
      <c r="AD1368" s="484" t="s">
        <v>74</v>
      </c>
      <c r="AE1368" s="507"/>
      <c r="AF1368" s="507"/>
      <c r="AG1368" s="507"/>
      <c r="AH1368" s="507"/>
      <c r="AI1368" s="507"/>
      <c r="AJ1368" s="484">
        <v>96</v>
      </c>
      <c r="AK1368" s="485">
        <v>43633</v>
      </c>
      <c r="AL1368" s="484">
        <v>154</v>
      </c>
      <c r="AM1368" s="484">
        <v>94</v>
      </c>
      <c r="AN1368" s="442" t="str">
        <f>CHOOSE(MATCH(AM:AM,{0,1,100,800000000}),"VACIO","100 y -","100 y +","")</f>
        <v>100 y -</v>
      </c>
      <c r="AO1368" s="484">
        <v>45</v>
      </c>
      <c r="AP1368" s="484">
        <v>77</v>
      </c>
      <c r="AQ1368" s="484"/>
      <c r="AR1368" s="442" t="str">
        <f>CHOOSE(MATCH(AQ:AQ,{0,1,7,8,9,12,30}),"VACIO","7 y -","7-8","8-9","9-12","12 y +","")</f>
        <v>VACIO</v>
      </c>
      <c r="AS1368" s="484">
        <v>41</v>
      </c>
      <c r="AT1368" s="442" t="str">
        <f>CHOOSE(MATCH(AS:AS,{0,0.1,30,80000000}),"VACIO","30 y -","30 y +")</f>
        <v>30 y +</v>
      </c>
      <c r="AU1368" s="484">
        <v>0.8</v>
      </c>
      <c r="AV1368" s="484">
        <v>44</v>
      </c>
      <c r="AW1368" s="442" t="str">
        <f>CHOOSE(MATCH(AV:AV,{0,0.1,30,80000000}),"VACIO","30 y -","30 y +")</f>
        <v>30 y +</v>
      </c>
      <c r="AX1368" s="484">
        <v>91</v>
      </c>
      <c r="AY1368" s="442" t="str">
        <f ca="1">CHOOSE(MATCH(AX:AX,{0,1,15,30,45,60,80000000}),"VACIO","15 y -","15-29","30-44","45-59","60 y +","")</f>
        <v>60 y +</v>
      </c>
      <c r="AZ1368" s="484"/>
      <c r="BA1368" s="484"/>
      <c r="BB1368" s="489" t="str">
        <f ca="1" t="shared" si="128"/>
        <v>No Vigente</v>
      </c>
      <c r="BC1368" s="484"/>
      <c r="BD1368" s="485">
        <v>43633</v>
      </c>
      <c r="BE1368" s="485">
        <v>43800</v>
      </c>
      <c r="BF1368" s="519" t="str">
        <f ca="1" t="shared" si="130"/>
        <v>activo</v>
      </c>
    </row>
    <row r="1369" spans="1:58">
      <c r="A1369" s="434" t="s">
        <v>3316</v>
      </c>
      <c r="B1369" s="128" t="s">
        <v>3317</v>
      </c>
      <c r="C1369" s="128">
        <v>6746</v>
      </c>
      <c r="D1369" s="483">
        <v>24162</v>
      </c>
      <c r="E1369" s="467">
        <f ca="1" t="shared" si="129"/>
        <v>43990</v>
      </c>
      <c r="F1369" s="440">
        <f ca="1" t="shared" si="127"/>
        <v>19828</v>
      </c>
      <c r="G1369" s="491">
        <f ca="1" t="shared" si="131"/>
        <v>54</v>
      </c>
      <c r="H1369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69" s="498">
        <v>2</v>
      </c>
      <c r="J1369" s="483">
        <v>43329</v>
      </c>
      <c r="K1369" s="128" t="s">
        <v>101</v>
      </c>
      <c r="L1369" s="495" t="s">
        <v>70</v>
      </c>
      <c r="M1369" s="128"/>
      <c r="N1369" s="128" t="s">
        <v>62</v>
      </c>
      <c r="O1369" s="128" t="s">
        <v>62</v>
      </c>
      <c r="P1369" s="500" t="s">
        <v>63</v>
      </c>
      <c r="Q1369" s="500" t="s">
        <v>63</v>
      </c>
      <c r="R1369" s="128">
        <v>95</v>
      </c>
      <c r="S1369" s="128">
        <v>96</v>
      </c>
      <c r="T1369" s="498" t="s">
        <v>64</v>
      </c>
      <c r="U1369" s="128">
        <v>160</v>
      </c>
      <c r="V1369" s="442" t="str">
        <f>CHOOSE(MATCH(U:U,{0,1,140,150,160,800000000}),"VACIO","140 y -","140-150","150-160","&gt;160","")</f>
        <v>&gt;160</v>
      </c>
      <c r="W1369" s="128">
        <v>86</v>
      </c>
      <c r="X1369" s="442" t="str">
        <f>CHOOSE(MATCH(W:W,{0,1,90,120,800000000}),"VACIO","90 y -","90-120","&gt;120","")</f>
        <v>90 y -</v>
      </c>
      <c r="Y1369" s="128" t="s">
        <v>63</v>
      </c>
      <c r="Z1369" s="128" t="s">
        <v>63</v>
      </c>
      <c r="AA1369" s="128" t="s">
        <v>63</v>
      </c>
      <c r="AB1369" s="128" t="s">
        <v>65</v>
      </c>
      <c r="AC1369" s="128" t="s">
        <v>66</v>
      </c>
      <c r="AD1369" s="128" t="s">
        <v>73</v>
      </c>
      <c r="AE1369" s="510">
        <v>43329</v>
      </c>
      <c r="AF1369" s="511" t="s">
        <v>74</v>
      </c>
      <c r="AG1369" s="511"/>
      <c r="AH1369" s="512"/>
      <c r="AI1369" s="512"/>
      <c r="AJ1369" s="128">
        <v>157</v>
      </c>
      <c r="AK1369" s="483">
        <v>43676</v>
      </c>
      <c r="AL1369" s="128">
        <v>159</v>
      </c>
      <c r="AM1369" s="128">
        <v>102</v>
      </c>
      <c r="AN1369" s="442" t="str">
        <f>CHOOSE(MATCH(AM:AM,{0,1,100,800000000}),"VACIO","100 y -","100 y +","")</f>
        <v>100 y +</v>
      </c>
      <c r="AO1369" s="128">
        <v>31</v>
      </c>
      <c r="AP1369" s="128">
        <v>130</v>
      </c>
      <c r="AQ1369" s="128">
        <v>78</v>
      </c>
      <c r="AR1369" s="442" t="str">
        <f>CHOOSE(MATCH(AQ:AQ,{0,1,7,8,9,12,30}),"VACIO","7 y -","7-8","8-9","9-12","12 y +","")</f>
        <v/>
      </c>
      <c r="AS1369" s="128">
        <v>11</v>
      </c>
      <c r="AT1369" s="442" t="str">
        <f>CHOOSE(MATCH(AS:AS,{0,0.1,30,80000000}),"VACIO","30 y -","30 y +")</f>
        <v>30 y -</v>
      </c>
      <c r="AU1369" s="128">
        <v>0.7</v>
      </c>
      <c r="AV1369" s="128"/>
      <c r="AW1369" s="442" t="str">
        <f>CHOOSE(MATCH(AV:AV,{0,0.1,30,80000000}),"VACIO","30 y -","30 y +")</f>
        <v>VACIO</v>
      </c>
      <c r="AX1369" s="128">
        <v>107</v>
      </c>
      <c r="AY1369" s="442" t="str">
        <f ca="1">CHOOSE(MATCH(AX:AX,{0,1,15,30,45,60,80000000}),"VACIO","15 y -","15-29","30-44","45-59","60 y +","")</f>
        <v>60 y +</v>
      </c>
      <c r="AZ1369" s="128"/>
      <c r="BA1369" s="128"/>
      <c r="BB1369" s="441" t="str">
        <f ca="1" t="shared" si="128"/>
        <v>No Vigente</v>
      </c>
      <c r="BC1369" s="128"/>
      <c r="BD1369" s="483">
        <v>43685</v>
      </c>
      <c r="BE1369" s="483">
        <v>43831</v>
      </c>
      <c r="BF1369" s="519" t="str">
        <f ca="1" t="shared" si="130"/>
        <v>activo</v>
      </c>
    </row>
    <row r="1370" spans="1:58">
      <c r="A1370" s="434" t="s">
        <v>3318</v>
      </c>
      <c r="B1370" s="128" t="s">
        <v>3319</v>
      </c>
      <c r="C1370" s="128">
        <v>1505</v>
      </c>
      <c r="D1370" s="483">
        <v>20751</v>
      </c>
      <c r="E1370" s="439">
        <f ca="1" t="shared" si="129"/>
        <v>43990</v>
      </c>
      <c r="F1370" s="440">
        <f ca="1" t="shared" si="127"/>
        <v>23239</v>
      </c>
      <c r="G1370" s="441">
        <f ca="1" t="shared" si="131"/>
        <v>63</v>
      </c>
      <c r="H137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70" s="443">
        <v>2</v>
      </c>
      <c r="J1370" s="483">
        <v>39346</v>
      </c>
      <c r="K1370" s="128" t="s">
        <v>101</v>
      </c>
      <c r="L1370" s="495" t="s">
        <v>60</v>
      </c>
      <c r="M1370" s="128" t="s">
        <v>2329</v>
      </c>
      <c r="N1370" s="128" t="s">
        <v>62</v>
      </c>
      <c r="O1370" s="128" t="s">
        <v>89</v>
      </c>
      <c r="P1370" s="500" t="s">
        <v>63</v>
      </c>
      <c r="Q1370" s="500" t="s">
        <v>63</v>
      </c>
      <c r="R1370" s="128">
        <v>97</v>
      </c>
      <c r="S1370" s="128">
        <v>104</v>
      </c>
      <c r="T1370" s="443" t="s">
        <v>64</v>
      </c>
      <c r="U1370" s="128">
        <v>140</v>
      </c>
      <c r="V1370" s="442" t="str">
        <f>CHOOSE(MATCH(U:U,{0,1,140,150,160,800000000}),"VACIO","140 y -","140-150","150-160","&gt;160","")</f>
        <v>140-150</v>
      </c>
      <c r="W1370" s="128">
        <v>90</v>
      </c>
      <c r="X1370" s="442" t="str">
        <f>CHOOSE(MATCH(W:W,{0,1,90,120,800000000}),"VACIO","90 y -","90-120","&gt;120","")</f>
        <v>90-120</v>
      </c>
      <c r="Y1370" s="128" t="s">
        <v>63</v>
      </c>
      <c r="Z1370" s="128" t="s">
        <v>65</v>
      </c>
      <c r="AA1370" s="128" t="s">
        <v>65</v>
      </c>
      <c r="AB1370" s="128" t="s">
        <v>63</v>
      </c>
      <c r="AC1370" s="128" t="s">
        <v>72</v>
      </c>
      <c r="AD1370" s="128" t="s">
        <v>73</v>
      </c>
      <c r="AE1370" s="505">
        <v>43840</v>
      </c>
      <c r="AF1370" s="513" t="s">
        <v>74</v>
      </c>
      <c r="AG1370" s="513"/>
      <c r="AH1370" s="513"/>
      <c r="AI1370" s="513"/>
      <c r="AJ1370" s="128">
        <v>131</v>
      </c>
      <c r="AK1370" s="483">
        <v>43826</v>
      </c>
      <c r="AL1370" s="128">
        <v>191</v>
      </c>
      <c r="AM1370" s="128">
        <v>102</v>
      </c>
      <c r="AN1370" s="442" t="str">
        <f>CHOOSE(MATCH(AM:AM,{0,1,100,800000000}),"VACIO","100 y -","100 y +","")</f>
        <v>100 y +</v>
      </c>
      <c r="AO1370" s="128">
        <v>37</v>
      </c>
      <c r="AP1370" s="128">
        <v>254</v>
      </c>
      <c r="AQ1370" s="128">
        <v>7.7</v>
      </c>
      <c r="AR1370" s="442" t="str">
        <f>CHOOSE(MATCH(AQ:AQ,{0,1,7,8,9,12,30}),"VACIO","7 y -","7-8","8-9","9-12","12 y +","")</f>
        <v>7-8</v>
      </c>
      <c r="AS1370" s="128">
        <v>48</v>
      </c>
      <c r="AT1370" s="442" t="str">
        <f>CHOOSE(MATCH(AS:AS,{0,0.1,30,80000000}),"VACIO","30 y -","30 y +")</f>
        <v>30 y +</v>
      </c>
      <c r="AU1370" s="128">
        <v>0.7</v>
      </c>
      <c r="AV1370" s="128"/>
      <c r="AW1370" s="442" t="str">
        <f>CHOOSE(MATCH(AV:AV,{0,0.1,30,80000000}),"VACIO","30 y -","30 y +")</f>
        <v>VACIO</v>
      </c>
      <c r="AX1370" s="128">
        <v>91</v>
      </c>
      <c r="AY1370" s="442" t="str">
        <f ca="1">CHOOSE(MATCH(AX:AX,{0,1,15,30,45,60,80000000}),"VACIO","15 y -","15-29","30-44","45-59","60 y +","")</f>
        <v>60 y +</v>
      </c>
      <c r="AZ1370" s="128" t="s">
        <v>76</v>
      </c>
      <c r="BA1370" s="128"/>
      <c r="BB1370" s="441" t="str">
        <f ca="1" t="shared" si="128"/>
        <v>No Vigente</v>
      </c>
      <c r="BC1370" s="128"/>
      <c r="BD1370" s="483">
        <v>43840</v>
      </c>
      <c r="BE1370" s="483">
        <v>44013</v>
      </c>
      <c r="BF1370" s="519" t="str">
        <f ca="1" t="shared" si="130"/>
        <v>activo</v>
      </c>
    </row>
    <row r="1371" ht="30" customHeight="1" spans="1:58">
      <c r="A1371" s="434" t="s">
        <v>3320</v>
      </c>
      <c r="B1371" s="484" t="s">
        <v>3321</v>
      </c>
      <c r="C1371" s="484">
        <v>3786</v>
      </c>
      <c r="D1371" s="485">
        <v>19448</v>
      </c>
      <c r="E1371" s="468">
        <f ca="1" t="shared" si="129"/>
        <v>43990</v>
      </c>
      <c r="F1371" s="440">
        <f ca="1" t="shared" si="127"/>
        <v>24542</v>
      </c>
      <c r="G1371" s="489">
        <f ca="1" t="shared" si="131"/>
        <v>67</v>
      </c>
      <c r="H1371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71" s="496">
        <v>2</v>
      </c>
      <c r="J1371" s="485">
        <v>43448</v>
      </c>
      <c r="K1371" s="484" t="s">
        <v>101</v>
      </c>
      <c r="L1371" s="497" t="s">
        <v>60</v>
      </c>
      <c r="M1371" s="484"/>
      <c r="N1371" s="484"/>
      <c r="O1371" s="484"/>
      <c r="P1371" s="501" t="s">
        <v>63</v>
      </c>
      <c r="Q1371" s="501" t="s">
        <v>63</v>
      </c>
      <c r="R1371" s="484">
        <v>92.7</v>
      </c>
      <c r="S1371" s="484">
        <v>92.7</v>
      </c>
      <c r="T1371" s="496" t="s">
        <v>64</v>
      </c>
      <c r="U1371" s="484">
        <v>180</v>
      </c>
      <c r="V1371" s="442" t="str">
        <f>CHOOSE(MATCH(U:U,{0,1,140,150,160,800000000}),"VACIO","140 y -","140-150","150-160","&gt;160","")</f>
        <v>&gt;160</v>
      </c>
      <c r="W1371" s="484">
        <v>100</v>
      </c>
      <c r="X1371" s="442" t="str">
        <f>CHOOSE(MATCH(W:W,{0,1,90,120,800000000}),"VACIO","90 y -","90-120","&gt;120","")</f>
        <v>90-120</v>
      </c>
      <c r="Y1371" s="484" t="s">
        <v>63</v>
      </c>
      <c r="Z1371" s="484" t="s">
        <v>65</v>
      </c>
      <c r="AA1371" s="484" t="s">
        <v>65</v>
      </c>
      <c r="AB1371" s="484" t="s">
        <v>65</v>
      </c>
      <c r="AC1371" s="484" t="s">
        <v>66</v>
      </c>
      <c r="AD1371" s="484" t="s">
        <v>73</v>
      </c>
      <c r="AE1371" s="507"/>
      <c r="AF1371" s="507"/>
      <c r="AG1371" s="507"/>
      <c r="AH1371" s="507"/>
      <c r="AI1371" s="507"/>
      <c r="AJ1371" s="484">
        <v>87</v>
      </c>
      <c r="AK1371" s="485">
        <v>43448</v>
      </c>
      <c r="AL1371" s="484">
        <v>119</v>
      </c>
      <c r="AM1371" s="484">
        <v>92</v>
      </c>
      <c r="AN1371" s="442" t="str">
        <f>CHOOSE(MATCH(AM:AM,{0,1,100,800000000}),"VACIO","100 y -","100 y +","")</f>
        <v>100 y -</v>
      </c>
      <c r="AO1371" s="484">
        <v>38</v>
      </c>
      <c r="AP1371" s="484">
        <v>195</v>
      </c>
      <c r="AQ1371" s="484"/>
      <c r="AR1371" s="442" t="str">
        <f>CHOOSE(MATCH(AQ:AQ,{0,1,7,8,9,12,30}),"VACIO","7 y -","7-8","8-9","9-12","12 y +","")</f>
        <v>VACIO</v>
      </c>
      <c r="AS1371" s="484">
        <v>307</v>
      </c>
      <c r="AT1371" s="442" t="str">
        <f>CHOOSE(MATCH(AS:AS,{0,0.1,30,80000000}),"VACIO","30 y -","30 y +")</f>
        <v>30 y +</v>
      </c>
      <c r="AU1371" s="484">
        <v>0.8</v>
      </c>
      <c r="AV1371" s="484"/>
      <c r="AW1371" s="442" t="str">
        <f>CHOOSE(MATCH(AV:AV,{0,0.1,30,80000000}),"VACIO","30 y -","30 y +")</f>
        <v>VACIO</v>
      </c>
      <c r="AX1371" s="484">
        <v>93</v>
      </c>
      <c r="AY1371" s="442" t="str">
        <f ca="1">CHOOSE(MATCH(AX:AX,{0,1,15,30,45,60,80000000}),"VACIO","15 y -","15-29","30-44","45-59","60 y +","")</f>
        <v>60 y +</v>
      </c>
      <c r="AZ1371" s="484"/>
      <c r="BA1371" s="484"/>
      <c r="BB1371" s="489" t="str">
        <f ca="1" t="shared" si="128"/>
        <v>No Vigente</v>
      </c>
      <c r="BC1371" s="484"/>
      <c r="BD1371" s="485">
        <v>43448</v>
      </c>
      <c r="BE1371" s="485">
        <v>43525</v>
      </c>
      <c r="BF1371" s="519" t="str">
        <f ca="1" t="shared" si="130"/>
        <v>pasivo</v>
      </c>
    </row>
    <row r="1372" ht="19.5" customHeight="1" spans="1:58">
      <c r="A1372" s="434" t="s">
        <v>3322</v>
      </c>
      <c r="B1372" s="128" t="s">
        <v>3323</v>
      </c>
      <c r="C1372" s="128">
        <v>6237</v>
      </c>
      <c r="D1372" s="483">
        <v>23768</v>
      </c>
      <c r="E1372" s="467">
        <f ca="1" t="shared" si="129"/>
        <v>43990</v>
      </c>
      <c r="F1372" s="440">
        <f ca="1" t="shared" si="127"/>
        <v>20222</v>
      </c>
      <c r="G1372" s="491">
        <f ca="1" t="shared" si="131"/>
        <v>55</v>
      </c>
      <c r="H1372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72" s="498">
        <v>3</v>
      </c>
      <c r="J1372" s="483">
        <v>43700</v>
      </c>
      <c r="K1372" s="128" t="s">
        <v>101</v>
      </c>
      <c r="L1372" s="495"/>
      <c r="M1372" s="128" t="s">
        <v>3324</v>
      </c>
      <c r="N1372" s="128" t="s">
        <v>62</v>
      </c>
      <c r="O1372" s="128" t="s">
        <v>62</v>
      </c>
      <c r="P1372" s="500" t="s">
        <v>65</v>
      </c>
      <c r="Q1372" s="500" t="s">
        <v>63</v>
      </c>
      <c r="R1372" s="128">
        <v>90</v>
      </c>
      <c r="S1372" s="128"/>
      <c r="T1372" s="498" t="s">
        <v>85</v>
      </c>
      <c r="U1372" s="128">
        <v>130</v>
      </c>
      <c r="V1372" s="492" t="str">
        <f>CHOOSE(MATCH(U:U,{0,1,140,150,160,800000000}),"VACIO","140 y -","140-150","150-160","&gt;160","")</f>
        <v>140 y -</v>
      </c>
      <c r="W1372" s="128">
        <v>80</v>
      </c>
      <c r="X1372" s="492" t="str">
        <f>CHOOSE(MATCH(W:W,{0,1,90,120,800000000}),"VACIO","90 y -","90-120","&gt;120","")</f>
        <v>90 y -</v>
      </c>
      <c r="Y1372" s="128" t="s">
        <v>63</v>
      </c>
      <c r="Z1372" s="128" t="s">
        <v>63</v>
      </c>
      <c r="AA1372" s="128" t="s">
        <v>65</v>
      </c>
      <c r="AB1372" s="128" t="s">
        <v>63</v>
      </c>
      <c r="AC1372" s="128" t="s">
        <v>72</v>
      </c>
      <c r="AD1372" s="128" t="s">
        <v>73</v>
      </c>
      <c r="AE1372" s="510"/>
      <c r="AF1372" s="512"/>
      <c r="AG1372" s="512"/>
      <c r="AH1372" s="512"/>
      <c r="AI1372" s="512"/>
      <c r="AJ1372" s="128">
        <v>96</v>
      </c>
      <c r="AK1372" s="483">
        <v>43689</v>
      </c>
      <c r="AL1372" s="128">
        <v>208</v>
      </c>
      <c r="AM1372" s="128">
        <v>148</v>
      </c>
      <c r="AN1372" s="442" t="str">
        <f>CHOOSE(MATCH(AM:AM,{0,1,100,800000000}),"VACIO","100 y -","100 y +","")</f>
        <v>100 y +</v>
      </c>
      <c r="AO1372" s="128">
        <v>40</v>
      </c>
      <c r="AP1372" s="128"/>
      <c r="AQ1372" s="128"/>
      <c r="AR1372" s="442" t="str">
        <f>CHOOSE(MATCH(AQ:AQ,{0,1,7,8,9,12,30}),"VACIO","7 y -","7-8","8-9","9-12","12 y +","")</f>
        <v>VACIO</v>
      </c>
      <c r="AS1372" s="128"/>
      <c r="AT1372" s="442" t="str">
        <f>CHOOSE(MATCH(AS:AS,{0,0.1,30,80000000}),"VACIO","30 y -","30 y +")</f>
        <v>VACIO</v>
      </c>
      <c r="AU1372" s="128">
        <v>1</v>
      </c>
      <c r="AV1372" s="128"/>
      <c r="AW1372" s="442" t="str">
        <f>CHOOSE(MATCH(AV:AV,{0,0.1,30,80000000}),"VACIO","30 y -","30 y +")</f>
        <v>VACIO</v>
      </c>
      <c r="AX1372" s="128"/>
      <c r="AY1372" s="442" t="str">
        <f ca="1">CHOOSE(MATCH(AX:AX,{0,1,15,30,45,60,80000000}),"VACIO","15 y -","15-29","30-44","45-59","60 y +","")</f>
        <v>VACIO</v>
      </c>
      <c r="AZ1372" s="128"/>
      <c r="BA1372" s="128"/>
      <c r="BB1372" s="491" t="str">
        <f ca="1" t="shared" si="128"/>
        <v>No Vigente</v>
      </c>
      <c r="BC1372" s="128"/>
      <c r="BD1372" s="483">
        <v>43700</v>
      </c>
      <c r="BE1372" s="483">
        <v>43862</v>
      </c>
      <c r="BF1372" s="519" t="str">
        <f ca="1" t="shared" si="130"/>
        <v>activo</v>
      </c>
    </row>
    <row r="1373" ht="20.25" customHeight="1" spans="1:58">
      <c r="A1373" s="434" t="s">
        <v>3325</v>
      </c>
      <c r="B1373" s="128" t="s">
        <v>3326</v>
      </c>
      <c r="C1373" s="128">
        <v>1901</v>
      </c>
      <c r="D1373" s="483">
        <v>21033</v>
      </c>
      <c r="E1373" s="439">
        <f ca="1" t="shared" si="129"/>
        <v>43990</v>
      </c>
      <c r="F1373" s="440">
        <f ca="1" t="shared" si="127"/>
        <v>22957</v>
      </c>
      <c r="G1373" s="441">
        <f ca="1" t="shared" si="131"/>
        <v>62</v>
      </c>
      <c r="H1373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73" s="443">
        <v>2</v>
      </c>
      <c r="J1373" s="483">
        <v>42060</v>
      </c>
      <c r="K1373" s="128" t="s">
        <v>101</v>
      </c>
      <c r="L1373" s="495" t="s">
        <v>60</v>
      </c>
      <c r="M1373" s="128"/>
      <c r="N1373" s="128"/>
      <c r="O1373" s="128"/>
      <c r="P1373" s="500" t="s">
        <v>63</v>
      </c>
      <c r="Q1373" s="500" t="s">
        <v>63</v>
      </c>
      <c r="R1373" s="128">
        <v>77.5</v>
      </c>
      <c r="S1373" s="128">
        <v>74.5</v>
      </c>
      <c r="T1373" s="443" t="s">
        <v>85</v>
      </c>
      <c r="U1373" s="128">
        <v>120</v>
      </c>
      <c r="V1373" s="442" t="str">
        <f>CHOOSE(MATCH(U:U,{0,1,140,150,160,800000000}),"VACIO","140 y -","140-150","150-160","&gt;160","")</f>
        <v>140 y -</v>
      </c>
      <c r="W1373" s="128">
        <v>74</v>
      </c>
      <c r="X1373" s="442" t="str">
        <f>CHOOSE(MATCH(W:W,{0,1,90,120,800000000}),"VACIO","90 y -","90-120","&gt;120","")</f>
        <v>90 y -</v>
      </c>
      <c r="Y1373" s="128" t="s">
        <v>63</v>
      </c>
      <c r="Z1373" s="128" t="s">
        <v>65</v>
      </c>
      <c r="AA1373" s="128" t="s">
        <v>65</v>
      </c>
      <c r="AB1373" s="128" t="s">
        <v>63</v>
      </c>
      <c r="AC1373" s="128" t="s">
        <v>72</v>
      </c>
      <c r="AD1373" s="128" t="s">
        <v>74</v>
      </c>
      <c r="AE1373" s="513"/>
      <c r="AF1373" s="513"/>
      <c r="AG1373" s="513"/>
      <c r="AH1373" s="513"/>
      <c r="AI1373" s="513"/>
      <c r="AJ1373" s="128">
        <v>111</v>
      </c>
      <c r="AK1373" s="483">
        <v>43756</v>
      </c>
      <c r="AL1373" s="128">
        <v>213</v>
      </c>
      <c r="AM1373" s="128">
        <v>150</v>
      </c>
      <c r="AN1373" s="442" t="str">
        <f>CHOOSE(MATCH(AM:AM,{0,1,100,800000000}),"VACIO","100 y -","100 y +","")</f>
        <v>100 y +</v>
      </c>
      <c r="AO1373" s="128">
        <v>50</v>
      </c>
      <c r="AP1373" s="128">
        <v>64</v>
      </c>
      <c r="AQ1373" s="128"/>
      <c r="AR1373" s="442" t="str">
        <f>CHOOSE(MATCH(AQ:AQ,{0,1,7,8,9,12,30}),"VACIO","7 y -","7-8","8-9","9-12","12 y +","")</f>
        <v>VACIO</v>
      </c>
      <c r="AS1373" s="128">
        <v>8</v>
      </c>
      <c r="AT1373" s="442" t="str">
        <f>CHOOSE(MATCH(AS:AS,{0,0.1,30,80000000}),"VACIO","30 y -","30 y +")</f>
        <v>30 y -</v>
      </c>
      <c r="AU1373" s="128">
        <v>1</v>
      </c>
      <c r="AV1373" s="128">
        <v>5.91</v>
      </c>
      <c r="AW1373" s="442" t="str">
        <f>CHOOSE(MATCH(AV:AV,{0,0.1,30,80000000}),"VACIO","30 y -","30 y +")</f>
        <v>30 y -</v>
      </c>
      <c r="AX1373" s="128">
        <v>80</v>
      </c>
      <c r="AY1373" s="442" t="str">
        <f ca="1">CHOOSE(MATCH(AX:AX,{0,1,15,30,45,60,80000000}),"VACIO","15 y -","15-29","30-44","45-59","60 y +","")</f>
        <v>60 y +</v>
      </c>
      <c r="AZ1373" s="128" t="s">
        <v>76</v>
      </c>
      <c r="BA1373" s="128"/>
      <c r="BB1373" s="441" t="str">
        <f ca="1" t="shared" si="128"/>
        <v>No Vigente</v>
      </c>
      <c r="BC1373" s="128"/>
      <c r="BD1373" s="483">
        <v>43860</v>
      </c>
      <c r="BE1373" s="483">
        <v>44044</v>
      </c>
      <c r="BF1373" s="519" t="str">
        <f ca="1" t="shared" si="130"/>
        <v>activo</v>
      </c>
    </row>
    <row r="1374" spans="1:57">
      <c r="A1374" s="434" t="s">
        <v>3327</v>
      </c>
      <c r="B1374" s="128" t="s">
        <v>3328</v>
      </c>
      <c r="C1374" s="128">
        <v>1136</v>
      </c>
      <c r="D1374" s="483">
        <v>19054</v>
      </c>
      <c r="E1374" s="439">
        <f ca="1" t="shared" si="129"/>
        <v>43990</v>
      </c>
      <c r="F1374" s="440">
        <f ca="1" t="shared" si="127"/>
        <v>24936</v>
      </c>
      <c r="G1374" s="491">
        <f ca="1" t="shared" si="131"/>
        <v>68</v>
      </c>
      <c r="H1374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74" s="498">
        <v>2</v>
      </c>
      <c r="J1374" s="128">
        <v>2006</v>
      </c>
      <c r="K1374" s="128" t="s">
        <v>101</v>
      </c>
      <c r="L1374" s="495" t="s">
        <v>70</v>
      </c>
      <c r="M1374" s="128"/>
      <c r="N1374" s="128" t="s">
        <v>62</v>
      </c>
      <c r="O1374" s="128" t="s">
        <v>62</v>
      </c>
      <c r="P1374" s="500" t="s">
        <v>63</v>
      </c>
      <c r="Q1374" s="500" t="s">
        <v>63</v>
      </c>
      <c r="R1374" s="128">
        <v>68.5</v>
      </c>
      <c r="S1374" s="128">
        <v>56.8</v>
      </c>
      <c r="T1374" s="498" t="s">
        <v>76</v>
      </c>
      <c r="U1374" s="128">
        <v>122</v>
      </c>
      <c r="V1374" s="442" t="str">
        <f>CHOOSE(MATCH(U:U,{0,1,140,150,160,800000000}),"VACIO","140 y -","140-150","150-160","&gt;160","")</f>
        <v>140 y -</v>
      </c>
      <c r="W1374" s="128">
        <v>70</v>
      </c>
      <c r="X1374" s="442" t="str">
        <f>CHOOSE(MATCH(W:W,{0,1,90,120,800000000}),"VACIO","90 y -","90-120","&gt;120","")</f>
        <v>90 y -</v>
      </c>
      <c r="Y1374" s="128" t="s">
        <v>63</v>
      </c>
      <c r="Z1374" s="128" t="s">
        <v>63</v>
      </c>
      <c r="AA1374" s="128" t="s">
        <v>63</v>
      </c>
      <c r="AB1374" s="128" t="s">
        <v>65</v>
      </c>
      <c r="AC1374" s="128" t="s">
        <v>72</v>
      </c>
      <c r="AD1374" s="128" t="s">
        <v>73</v>
      </c>
      <c r="AE1374" s="510">
        <v>43537</v>
      </c>
      <c r="AF1374" s="511" t="s">
        <v>74</v>
      </c>
      <c r="AG1374" s="511"/>
      <c r="AH1374" s="511" t="s">
        <v>2322</v>
      </c>
      <c r="AI1374" s="510">
        <v>43853</v>
      </c>
      <c r="AJ1374" s="128">
        <v>262</v>
      </c>
      <c r="AK1374" s="483">
        <v>43718</v>
      </c>
      <c r="AL1374" s="128">
        <v>218</v>
      </c>
      <c r="AM1374" s="128">
        <v>150</v>
      </c>
      <c r="AN1374" s="442" t="str">
        <f>CHOOSE(MATCH(AM:AM,{0,1,100,800000000}),"VACIO","100 y -","100 y +","")</f>
        <v>100 y +</v>
      </c>
      <c r="AO1374" s="128">
        <v>37</v>
      </c>
      <c r="AP1374" s="128">
        <v>151</v>
      </c>
      <c r="AQ1374" s="128">
        <v>10.1</v>
      </c>
      <c r="AR1374" s="442" t="str">
        <f>CHOOSE(MATCH(AQ:AQ,{0,1,7,8,9,12,30}),"VACIO","7 y -","7-8","8-9","9-12","12 y +","")</f>
        <v>9-12</v>
      </c>
      <c r="AS1374" s="128">
        <v>1</v>
      </c>
      <c r="AT1374" s="442" t="str">
        <f>CHOOSE(MATCH(AS:AS,{0,0.1,30,80000000}),"VACIO","30 y -","30 y +")</f>
        <v>30 y -</v>
      </c>
      <c r="AU1374" s="128">
        <v>1.1</v>
      </c>
      <c r="AV1374" s="128">
        <v>12</v>
      </c>
      <c r="AW1374" s="442" t="str">
        <f>CHOOSE(MATCH(AV:AV,{0,0.1,30,80000000}),"VACIO","30 y -","30 y +")</f>
        <v>30 y -</v>
      </c>
      <c r="AX1374" s="128">
        <v>69</v>
      </c>
      <c r="AY1374" s="442" t="str">
        <f ca="1">CHOOSE(MATCH(AX:AX,{0,1,15,30,45,60,80000000}),"VACIO","15 y -","15-29","30-44","45-59","60 y +","")</f>
        <v>60 y +</v>
      </c>
      <c r="AZ1374" s="128"/>
      <c r="BA1374" s="483">
        <v>43420</v>
      </c>
      <c r="BB1374" s="441" t="str">
        <f ca="1" t="shared" si="128"/>
        <v>No Vigente</v>
      </c>
      <c r="BC1374" s="128"/>
      <c r="BD1374" s="483">
        <v>43839</v>
      </c>
      <c r="BE1374" s="483">
        <v>43952</v>
      </c>
    </row>
    <row r="1375" spans="1:57">
      <c r="A1375" s="434" t="s">
        <v>3329</v>
      </c>
      <c r="B1375" s="128" t="s">
        <v>3330</v>
      </c>
      <c r="C1375" s="128">
        <v>3080</v>
      </c>
      <c r="D1375" s="483">
        <v>18810</v>
      </c>
      <c r="E1375" s="468">
        <f ca="1" t="shared" si="129"/>
        <v>43990</v>
      </c>
      <c r="F1375" s="440">
        <f ca="1" t="shared" si="127"/>
        <v>25180</v>
      </c>
      <c r="G1375" s="491">
        <f ca="1" t="shared" si="131"/>
        <v>68</v>
      </c>
      <c r="H1375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75" s="498">
        <v>2</v>
      </c>
      <c r="J1375" s="483">
        <v>43476</v>
      </c>
      <c r="K1375" s="128" t="s">
        <v>101</v>
      </c>
      <c r="L1375" s="495" t="s">
        <v>60</v>
      </c>
      <c r="M1375" s="128"/>
      <c r="N1375" s="128" t="s">
        <v>62</v>
      </c>
      <c r="O1375" s="128" t="s">
        <v>62</v>
      </c>
      <c r="P1375" s="500" t="s">
        <v>63</v>
      </c>
      <c r="Q1375" s="500" t="s">
        <v>63</v>
      </c>
      <c r="R1375" s="128">
        <v>57.5</v>
      </c>
      <c r="S1375" s="128">
        <v>57.5</v>
      </c>
      <c r="T1375" s="498" t="s">
        <v>71</v>
      </c>
      <c r="U1375" s="128">
        <v>132</v>
      </c>
      <c r="V1375" s="442" t="str">
        <f>CHOOSE(MATCH(U:U,{0,1,140,150,160,800000000}),"VACIO","140 y -","140-150","150-160","&gt;160","")</f>
        <v>140 y -</v>
      </c>
      <c r="W1375" s="128">
        <v>80</v>
      </c>
      <c r="X1375" s="442" t="str">
        <f>CHOOSE(MATCH(W:W,{0,1,90,120,800000000}),"VACIO","90 y -","90-120","&gt;120","")</f>
        <v>90 y -</v>
      </c>
      <c r="Y1375" s="128" t="s">
        <v>63</v>
      </c>
      <c r="Z1375" s="128" t="s">
        <v>65</v>
      </c>
      <c r="AA1375" s="128" t="s">
        <v>63</v>
      </c>
      <c r="AB1375" s="128" t="s">
        <v>63</v>
      </c>
      <c r="AC1375" s="128"/>
      <c r="AD1375" s="128"/>
      <c r="AE1375" s="512"/>
      <c r="AF1375" s="512"/>
      <c r="AG1375" s="512"/>
      <c r="AH1375" s="512"/>
      <c r="AI1375" s="512"/>
      <c r="AJ1375" s="128"/>
      <c r="AK1375" s="128"/>
      <c r="AL1375" s="128"/>
      <c r="AM1375" s="128"/>
      <c r="AN1375" s="442" t="str">
        <f>CHOOSE(MATCH(AM:AM,{0,1,100,800000000}),"VACIO","100 y -","100 y +","")</f>
        <v>VACIO</v>
      </c>
      <c r="AO1375" s="128"/>
      <c r="AP1375" s="128"/>
      <c r="AQ1375" s="128"/>
      <c r="AR1375" s="442" t="str">
        <f>CHOOSE(MATCH(AQ:AQ,{0,1,7,8,9,12,30}),"VACIO","7 y -","7-8","8-9","9-12","12 y +","")</f>
        <v>VACIO</v>
      </c>
      <c r="AS1375" s="128"/>
      <c r="AT1375" s="442" t="str">
        <f>CHOOSE(MATCH(AS:AS,{0,0.1,30,80000000}),"VACIO","30 y -","30 y +")</f>
        <v>VACIO</v>
      </c>
      <c r="AU1375" s="128"/>
      <c r="AV1375" s="128"/>
      <c r="AW1375" s="442" t="str">
        <f>CHOOSE(MATCH(AV:AV,{0,0.1,30,80000000}),"VACIO","30 y -","30 y +")</f>
        <v>VACIO</v>
      </c>
      <c r="AX1375" s="128"/>
      <c r="AY1375" s="442" t="str">
        <f ca="1">CHOOSE(MATCH(AX:AX,{0,1,15,30,45,60,80000000}),"VACIO","15 y -","15-29","30-44","45-59","60 y +","")</f>
        <v>VACIO</v>
      </c>
      <c r="AZ1375" s="128"/>
      <c r="BA1375" s="128"/>
      <c r="BB1375" s="491" t="str">
        <f ca="1" t="shared" si="128"/>
        <v>No Vigente</v>
      </c>
      <c r="BC1375" s="128"/>
      <c r="BD1375" s="483">
        <v>43476</v>
      </c>
      <c r="BE1375" s="483">
        <v>43831</v>
      </c>
    </row>
    <row r="1376" spans="1:57">
      <c r="A1376" s="434" t="s">
        <v>3331</v>
      </c>
      <c r="B1376" s="128" t="s">
        <v>3332</v>
      </c>
      <c r="C1376" s="128">
        <v>1598</v>
      </c>
      <c r="D1376" s="483">
        <v>15464</v>
      </c>
      <c r="E1376" s="439">
        <f ca="1" t="shared" si="129"/>
        <v>43990</v>
      </c>
      <c r="F1376" s="440">
        <f ca="1" t="shared" si="127"/>
        <v>28526</v>
      </c>
      <c r="G1376" s="441">
        <f ca="1" t="shared" si="131"/>
        <v>78</v>
      </c>
      <c r="H137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76" s="443">
        <v>2</v>
      </c>
      <c r="J1376" s="483">
        <v>36305</v>
      </c>
      <c r="K1376" s="128" t="s">
        <v>101</v>
      </c>
      <c r="L1376" s="495" t="s">
        <v>102</v>
      </c>
      <c r="M1376" s="128"/>
      <c r="N1376" s="128" t="s">
        <v>62</v>
      </c>
      <c r="O1376" s="128" t="s">
        <v>62</v>
      </c>
      <c r="P1376" s="500" t="s">
        <v>63</v>
      </c>
      <c r="Q1376" s="500" t="s">
        <v>63</v>
      </c>
      <c r="R1376" s="128">
        <v>62</v>
      </c>
      <c r="S1376" s="128">
        <v>66</v>
      </c>
      <c r="T1376" s="443" t="s">
        <v>76</v>
      </c>
      <c r="U1376" s="128">
        <v>160</v>
      </c>
      <c r="V1376" s="442" t="str">
        <f>CHOOSE(MATCH(U:U,{0,1,140,150,160,800000000}),"VACIO","140 y -","140-150","150-160","&gt;160","")</f>
        <v>&gt;160</v>
      </c>
      <c r="W1376" s="128">
        <v>88</v>
      </c>
      <c r="X1376" s="442" t="str">
        <f>CHOOSE(MATCH(W:W,{0,1,90,120,800000000}),"VACIO","90 y -","90-120","&gt;120","")</f>
        <v>90 y -</v>
      </c>
      <c r="Y1376" s="128" t="s">
        <v>63</v>
      </c>
      <c r="Z1376" s="128" t="s">
        <v>65</v>
      </c>
      <c r="AA1376" s="128" t="s">
        <v>65</v>
      </c>
      <c r="AB1376" s="128" t="s">
        <v>65</v>
      </c>
      <c r="AC1376" s="128" t="s">
        <v>72</v>
      </c>
      <c r="AD1376" s="128" t="s">
        <v>73</v>
      </c>
      <c r="AE1376" s="505">
        <v>43816</v>
      </c>
      <c r="AF1376" s="506" t="s">
        <v>333</v>
      </c>
      <c r="AG1376" s="506"/>
      <c r="AH1376" s="506" t="s">
        <v>3333</v>
      </c>
      <c r="AI1376" s="505">
        <v>43889</v>
      </c>
      <c r="AJ1376" s="128">
        <v>129</v>
      </c>
      <c r="AK1376" s="483">
        <v>44186</v>
      </c>
      <c r="AL1376" s="128">
        <v>148</v>
      </c>
      <c r="AM1376" s="128">
        <v>73.4</v>
      </c>
      <c r="AN1376" s="442" t="str">
        <f>CHOOSE(MATCH(AM:AM,{0,1,100,800000000}),"VACIO","100 y -","100 y +","")</f>
        <v>100 y -</v>
      </c>
      <c r="AO1376" s="128">
        <v>56</v>
      </c>
      <c r="AP1376" s="128">
        <v>93</v>
      </c>
      <c r="AQ1376" s="128">
        <v>6</v>
      </c>
      <c r="AR1376" s="442" t="str">
        <f>CHOOSE(MATCH(AQ:AQ,{0,1,7,8,9,12,30}),"VACIO","7 y -","7-8","8-9","9-12","12 y +","")</f>
        <v>7 y -</v>
      </c>
      <c r="AS1376" s="128"/>
      <c r="AT1376" s="442" t="str">
        <f>CHOOSE(MATCH(AS:AS,{0,0.1,30,80000000}),"VACIO","30 y -","30 y +")</f>
        <v>VACIO</v>
      </c>
      <c r="AU1376" s="128">
        <v>1</v>
      </c>
      <c r="AV1376" s="128"/>
      <c r="AW1376" s="442" t="str">
        <f>CHOOSE(MATCH(AV:AV,{0,0.1,30,80000000}),"VACIO","30 y -","30 y +")</f>
        <v>VACIO</v>
      </c>
      <c r="AX1376" s="128">
        <v>72</v>
      </c>
      <c r="AY1376" s="442" t="str">
        <f ca="1">CHOOSE(MATCH(AX:AX,{0,1,15,30,45,60,80000000}),"VACIO","15 y -","15-29","30-44","45-59","60 y +","")</f>
        <v>60 y +</v>
      </c>
      <c r="AZ1376" s="128"/>
      <c r="BA1376" s="483">
        <v>43115</v>
      </c>
      <c r="BB1376" s="441" t="str">
        <f ca="1" t="shared" si="128"/>
        <v>No Vigente</v>
      </c>
      <c r="BC1376" s="128" t="s">
        <v>77</v>
      </c>
      <c r="BD1376" s="483">
        <v>43610</v>
      </c>
      <c r="BE1376" s="483">
        <v>43858</v>
      </c>
    </row>
    <row r="1377" spans="1:57">
      <c r="A1377" s="434" t="s">
        <v>3334</v>
      </c>
      <c r="B1377" s="128" t="s">
        <v>3335</v>
      </c>
      <c r="C1377" s="128">
        <v>5386</v>
      </c>
      <c r="D1377" s="483">
        <v>17909</v>
      </c>
      <c r="E1377" s="467">
        <f ca="1" t="shared" si="129"/>
        <v>43990</v>
      </c>
      <c r="F1377" s="440">
        <f ca="1" t="shared" si="127"/>
        <v>26081</v>
      </c>
      <c r="G1377" s="491">
        <f ca="1" t="shared" si="131"/>
        <v>71</v>
      </c>
      <c r="H1377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77" s="498">
        <v>2</v>
      </c>
      <c r="J1377" s="483">
        <v>40365</v>
      </c>
      <c r="K1377" s="128" t="s">
        <v>101</v>
      </c>
      <c r="L1377" s="495" t="s">
        <v>102</v>
      </c>
      <c r="M1377" s="128"/>
      <c r="N1377" s="128"/>
      <c r="O1377" s="128"/>
      <c r="P1377" s="500" t="s">
        <v>63</v>
      </c>
      <c r="Q1377" s="500" t="s">
        <v>63</v>
      </c>
      <c r="R1377" s="128">
        <v>64.2</v>
      </c>
      <c r="S1377" s="128">
        <v>64.2</v>
      </c>
      <c r="T1377" s="498" t="s">
        <v>76</v>
      </c>
      <c r="U1377" s="128">
        <v>150</v>
      </c>
      <c r="V1377" s="442" t="str">
        <f>CHOOSE(MATCH(U:U,{0,1,140,150,160,800000000}),"VACIO","140 y -","140-150","150-160","&gt;160","")</f>
        <v>150-160</v>
      </c>
      <c r="W1377" s="128">
        <v>92</v>
      </c>
      <c r="X1377" s="442" t="str">
        <f>CHOOSE(MATCH(W:W,{0,1,90,120,800000000}),"VACIO","90 y -","90-120","&gt;120","")</f>
        <v>90-120</v>
      </c>
      <c r="Y1377" s="128" t="s">
        <v>65</v>
      </c>
      <c r="Z1377" s="128" t="s">
        <v>65</v>
      </c>
      <c r="AA1377" s="128" t="s">
        <v>65</v>
      </c>
      <c r="AB1377" s="128" t="s">
        <v>65</v>
      </c>
      <c r="AC1377" s="128" t="s">
        <v>72</v>
      </c>
      <c r="AD1377" s="128" t="s">
        <v>73</v>
      </c>
      <c r="AE1377" s="510">
        <v>43685</v>
      </c>
      <c r="AF1377" s="511" t="s">
        <v>74</v>
      </c>
      <c r="AG1377" s="511"/>
      <c r="AH1377" s="511" t="s">
        <v>2266</v>
      </c>
      <c r="AI1377" s="510">
        <v>43699</v>
      </c>
      <c r="AJ1377" s="128">
        <v>90</v>
      </c>
      <c r="AK1377" s="483">
        <v>43350</v>
      </c>
      <c r="AL1377" s="128">
        <v>205</v>
      </c>
      <c r="AM1377" s="128">
        <v>126</v>
      </c>
      <c r="AN1377" s="442" t="str">
        <f>CHOOSE(MATCH(AM:AM,{0,1,100,800000000}),"VACIO","100 y -","100 y +","")</f>
        <v>100 y +</v>
      </c>
      <c r="AO1377" s="128">
        <v>47</v>
      </c>
      <c r="AP1377" s="128">
        <v>148</v>
      </c>
      <c r="AQ1377" s="128">
        <v>7.4</v>
      </c>
      <c r="AR1377" s="442" t="str">
        <f>CHOOSE(MATCH(AQ:AQ,{0,1,7,8,9,12,30}),"VACIO","7 y -","7-8","8-9","9-12","12 y +","")</f>
        <v>7-8</v>
      </c>
      <c r="AS1377" s="128">
        <v>8</v>
      </c>
      <c r="AT1377" s="442" t="str">
        <f>CHOOSE(MATCH(AS:AS,{0,0.1,30,80000000}),"VACIO","30 y -","30 y +")</f>
        <v>30 y -</v>
      </c>
      <c r="AU1377" s="128">
        <v>1</v>
      </c>
      <c r="AV1377" s="128">
        <v>15.9</v>
      </c>
      <c r="AW1377" s="442" t="str">
        <f>CHOOSE(MATCH(AV:AV,{0,0.1,30,80000000}),"VACIO","30 y -","30 y +")</f>
        <v>30 y -</v>
      </c>
      <c r="AX1377" s="128">
        <v>75.4</v>
      </c>
      <c r="AY1377" s="442" t="str">
        <f ca="1">CHOOSE(MATCH(AX:AX,{0,1,15,30,45,60,80000000}),"VACIO","15 y -","15-29","30-44","45-59","60 y +","")</f>
        <v>60 y +</v>
      </c>
      <c r="AZ1377" s="128"/>
      <c r="BA1377" s="532">
        <v>43191</v>
      </c>
      <c r="BB1377" s="441" t="str">
        <f ca="1" t="shared" si="128"/>
        <v>No Vigente</v>
      </c>
      <c r="BC1377" s="128" t="s">
        <v>77</v>
      </c>
      <c r="BD1377" s="483">
        <v>43685</v>
      </c>
      <c r="BE1377" s="483">
        <v>43862</v>
      </c>
    </row>
    <row r="1378" spans="1:57">
      <c r="A1378" s="434" t="s">
        <v>3336</v>
      </c>
      <c r="B1378" s="128" t="s">
        <v>3337</v>
      </c>
      <c r="C1378" s="128">
        <v>1461</v>
      </c>
      <c r="D1378" s="483">
        <v>17826</v>
      </c>
      <c r="E1378" s="439">
        <f ca="1" t="shared" si="129"/>
        <v>43990</v>
      </c>
      <c r="F1378" s="440">
        <f ca="1" t="shared" si="127"/>
        <v>26164</v>
      </c>
      <c r="G1378" s="441">
        <f ca="1" t="shared" si="131"/>
        <v>71</v>
      </c>
      <c r="H137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78" s="443">
        <v>2</v>
      </c>
      <c r="J1378" s="483">
        <v>38846</v>
      </c>
      <c r="K1378" s="128" t="s">
        <v>101</v>
      </c>
      <c r="L1378" s="495" t="s">
        <v>102</v>
      </c>
      <c r="M1378" s="128" t="s">
        <v>2329</v>
      </c>
      <c r="N1378" s="128" t="s">
        <v>62</v>
      </c>
      <c r="O1378" s="128" t="s">
        <v>62</v>
      </c>
      <c r="P1378" s="500" t="s">
        <v>65</v>
      </c>
      <c r="Q1378" s="500" t="s">
        <v>63</v>
      </c>
      <c r="R1378" s="128">
        <v>74</v>
      </c>
      <c r="S1378" s="128">
        <v>75</v>
      </c>
      <c r="T1378" s="443" t="s">
        <v>85</v>
      </c>
      <c r="U1378" s="128">
        <v>140</v>
      </c>
      <c r="V1378" s="442" t="str">
        <f>CHOOSE(MATCH(U:U,{0;1;140;150;160;800000000}),"VACIO","140 y -","140-150","150-160","&gt;160","")</f>
        <v>140-150</v>
      </c>
      <c r="W1378" s="128">
        <v>80</v>
      </c>
      <c r="X1378" s="442" t="str">
        <f>CHOOSE(MATCH(W:W,{0,1,90,120,800000000}),"VACIO","90 y -","90-120","&gt;120","")</f>
        <v>90 y -</v>
      </c>
      <c r="Y1378" s="128" t="s">
        <v>63</v>
      </c>
      <c r="Z1378" s="128" t="s">
        <v>65</v>
      </c>
      <c r="AA1378" s="128" t="s">
        <v>63</v>
      </c>
      <c r="AB1378" s="128" t="s">
        <v>65</v>
      </c>
      <c r="AC1378" s="128" t="s">
        <v>72</v>
      </c>
      <c r="AD1378" s="128" t="s">
        <v>73</v>
      </c>
      <c r="AE1378" s="505">
        <v>43803</v>
      </c>
      <c r="AF1378" s="506" t="s">
        <v>73</v>
      </c>
      <c r="AG1378" s="506"/>
      <c r="AH1378" s="506" t="s">
        <v>1567</v>
      </c>
      <c r="AI1378" s="505">
        <v>43803</v>
      </c>
      <c r="AJ1378" s="128">
        <v>135</v>
      </c>
      <c r="AK1378" s="483">
        <v>43880</v>
      </c>
      <c r="AL1378" s="128">
        <v>168</v>
      </c>
      <c r="AM1378" s="128">
        <v>96</v>
      </c>
      <c r="AN1378" s="442" t="str">
        <f>CHOOSE(MATCH(AM:AM,{0,1,100,800000000}),"VACIO","100 y -","100 y +","")</f>
        <v>100 y -</v>
      </c>
      <c r="AO1378" s="128">
        <v>49</v>
      </c>
      <c r="AP1378" s="128">
        <v>114</v>
      </c>
      <c r="AQ1378" s="128">
        <v>6.7</v>
      </c>
      <c r="AR1378" s="442" t="str">
        <f>CHOOSE(MATCH(AQ:AQ,{0;1;7;8;9;12;30}),"VACIO","7 y -","7-8","8-9","9-12","12 y +","")</f>
        <v>7 y -</v>
      </c>
      <c r="AS1378" s="128">
        <v>20</v>
      </c>
      <c r="AT1378" s="442" t="str">
        <f>CHOOSE(MATCH(AS:AS,{0,0.1,30,80000000}),"VACIO","30 y -","30 y +")</f>
        <v>30 y -</v>
      </c>
      <c r="AU1378" s="128">
        <v>1</v>
      </c>
      <c r="AV1378" s="128">
        <v>10.8</v>
      </c>
      <c r="AW1378" s="442" t="str">
        <f>CHOOSE(MATCH(AV:AV,{0,0.1,30,80000000}),"VACIO","30 y -","30 y +")</f>
        <v>30 y -</v>
      </c>
      <c r="AX1378" s="128">
        <v>75</v>
      </c>
      <c r="AY1378" s="442" t="str">
        <f ca="1">CHOOSE(MATCH(AX:AX,{0,1,15,30,45,60,80000000}),"VACIO","15 y -","15-29","30-44","45-59","60 y +","")</f>
        <v>60 y +</v>
      </c>
      <c r="AZ1378" s="128" t="s">
        <v>155</v>
      </c>
      <c r="BA1378" s="128">
        <v>2015</v>
      </c>
      <c r="BB1378" s="441" t="str">
        <f ca="1" t="shared" si="128"/>
        <v>No Vigente</v>
      </c>
      <c r="BC1378" s="128"/>
      <c r="BD1378" s="483">
        <v>43893</v>
      </c>
      <c r="BE1378" s="483">
        <v>44136</v>
      </c>
    </row>
    <row r="1379" spans="1:57">
      <c r="A1379" s="434" t="s">
        <v>3338</v>
      </c>
      <c r="B1379" s="128" t="s">
        <v>3339</v>
      </c>
      <c r="C1379" s="128">
        <v>3935</v>
      </c>
      <c r="D1379" s="483">
        <v>25464</v>
      </c>
      <c r="E1379" s="439">
        <f ca="1" t="shared" si="129"/>
        <v>43990</v>
      </c>
      <c r="F1379" s="440">
        <f ca="1" t="shared" si="127"/>
        <v>18526</v>
      </c>
      <c r="G1379" s="491">
        <f ca="1" t="shared" si="131"/>
        <v>50</v>
      </c>
      <c r="H1379" s="49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379" s="498">
        <v>2</v>
      </c>
      <c r="J1379" s="483">
        <v>43661</v>
      </c>
      <c r="K1379" s="128" t="s">
        <v>59</v>
      </c>
      <c r="L1379" s="495" t="s">
        <v>102</v>
      </c>
      <c r="M1379" s="128" t="s">
        <v>174</v>
      </c>
      <c r="N1379" s="128" t="s">
        <v>62</v>
      </c>
      <c r="O1379" s="128" t="s">
        <v>62</v>
      </c>
      <c r="P1379" s="500" t="s">
        <v>63</v>
      </c>
      <c r="Q1379" s="500" t="s">
        <v>63</v>
      </c>
      <c r="R1379" s="128">
        <v>73.5</v>
      </c>
      <c r="S1379" s="128"/>
      <c r="T1379" s="498" t="s">
        <v>64</v>
      </c>
      <c r="U1379" s="128">
        <v>126</v>
      </c>
      <c r="V1379" s="442" t="str">
        <f>CHOOSE(MATCH(U:U,{0,1,140,150,160,800000000}),"VACIO","140 y -","140-150","150-160","&gt;160","")</f>
        <v>140 y -</v>
      </c>
      <c r="W1379" s="128">
        <v>72</v>
      </c>
      <c r="X1379" s="442" t="str">
        <f>CHOOSE(MATCH(W:W,{0,1,90,120,800000000}),"VACIO","90 y -","90-120","&gt;120","")</f>
        <v>90 y -</v>
      </c>
      <c r="Y1379" s="128" t="s">
        <v>63</v>
      </c>
      <c r="Z1379" s="128" t="s">
        <v>63</v>
      </c>
      <c r="AA1379" s="128" t="s">
        <v>63</v>
      </c>
      <c r="AB1379" s="128" t="s">
        <v>63</v>
      </c>
      <c r="AC1379" s="128" t="s">
        <v>72</v>
      </c>
      <c r="AD1379" s="128" t="s">
        <v>73</v>
      </c>
      <c r="AE1379" s="510">
        <v>43668</v>
      </c>
      <c r="AF1379" s="512" t="s">
        <v>333</v>
      </c>
      <c r="AG1379" s="512" t="s">
        <v>62</v>
      </c>
      <c r="AH1379" s="512"/>
      <c r="AI1379" s="512"/>
      <c r="AJ1379" s="128"/>
      <c r="AK1379" s="483">
        <v>43668</v>
      </c>
      <c r="AL1379" s="128">
        <v>248</v>
      </c>
      <c r="AM1379" s="128">
        <v>177.8</v>
      </c>
      <c r="AN1379" s="442" t="str">
        <f>CHOOSE(MATCH(AM:AM,{0,1,100,800000000}),"VACIO","100 y -","100 y +","")</f>
        <v>100 y +</v>
      </c>
      <c r="AO1379" s="128">
        <v>45</v>
      </c>
      <c r="AP1379" s="128">
        <v>126</v>
      </c>
      <c r="AQ1379" s="128"/>
      <c r="AR1379" s="442" t="str">
        <f>CHOOSE(MATCH(AQ:AQ,{0,1,7,8,9,12,30}),"VACIO","7 y -","7-8","8-9","9-12","12 y +","")</f>
        <v>VACIO</v>
      </c>
      <c r="AS1379" s="128"/>
      <c r="AT1379" s="442" t="str">
        <f>CHOOSE(MATCH(AS:AS,{0,0.1,30,80000000}),"VACIO","30 y -","30 y +")</f>
        <v>VACIO</v>
      </c>
      <c r="AU1379" s="128"/>
      <c r="AV1379" s="128"/>
      <c r="AW1379" s="442" t="str">
        <f>CHOOSE(MATCH(AV:AV,{0,0.1,30,80000000}),"VACIO","30 y -","30 y +")</f>
        <v>VACIO</v>
      </c>
      <c r="AX1379" s="128"/>
      <c r="AY1379" s="442" t="str">
        <f ca="1">CHOOSE(MATCH(AX:AX,{0,1,15,30,45,60,80000000}),"VACIO","15 y -","15-29","30-44","45-59","60 y +","")</f>
        <v>VACIO</v>
      </c>
      <c r="AZ1379" s="128"/>
      <c r="BA1379" s="128"/>
      <c r="BB1379" s="491" t="str">
        <f ca="1" t="shared" si="128"/>
        <v>No Vigente</v>
      </c>
      <c r="BC1379" s="128"/>
      <c r="BD1379" s="483">
        <v>43668</v>
      </c>
      <c r="BE1379" s="483">
        <v>43831</v>
      </c>
    </row>
    <row r="1380" spans="1:57">
      <c r="A1380" s="434" t="s">
        <v>3340</v>
      </c>
      <c r="B1380" s="128" t="s">
        <v>3341</v>
      </c>
      <c r="C1380" s="128">
        <v>4159</v>
      </c>
      <c r="D1380" s="483">
        <v>17378</v>
      </c>
      <c r="E1380" s="439">
        <f ca="1" t="shared" si="129"/>
        <v>43990</v>
      </c>
      <c r="F1380" s="440">
        <f ca="1" t="shared" ref="F1380:F1443" si="132">DATEDIF(D:D,TODAY(),"d")</f>
        <v>26612</v>
      </c>
      <c r="G1380" s="441">
        <f ca="1" t="shared" si="131"/>
        <v>72</v>
      </c>
      <c r="H138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80" s="443">
        <v>2</v>
      </c>
      <c r="J1380" s="483">
        <v>38652</v>
      </c>
      <c r="K1380" s="128" t="s">
        <v>59</v>
      </c>
      <c r="L1380" s="495" t="s">
        <v>60</v>
      </c>
      <c r="M1380" s="128" t="s">
        <v>3342</v>
      </c>
      <c r="N1380" s="128" t="s">
        <v>62</v>
      </c>
      <c r="O1380" s="128" t="s">
        <v>62</v>
      </c>
      <c r="P1380" s="500" t="s">
        <v>63</v>
      </c>
      <c r="Q1380" s="500" t="s">
        <v>63</v>
      </c>
      <c r="R1380" s="128">
        <v>80.5</v>
      </c>
      <c r="S1380" s="128">
        <v>78.5</v>
      </c>
      <c r="T1380" s="443" t="s">
        <v>85</v>
      </c>
      <c r="U1380" s="128">
        <v>138</v>
      </c>
      <c r="V1380" s="442" t="str">
        <f>CHOOSE(MATCH(U:U,{0,1,140,150,160,800000000}),"VACIO","140 y -","140-150","150-160","&gt;160","")</f>
        <v>140 y -</v>
      </c>
      <c r="W1380" s="128">
        <v>70</v>
      </c>
      <c r="X1380" s="442" t="str">
        <f>CHOOSE(MATCH(W:W,{0,1,90,120,800000000}),"VACIO","90 y -","90-120","&gt;120","")</f>
        <v>90 y -</v>
      </c>
      <c r="Y1380" s="128" t="s">
        <v>63</v>
      </c>
      <c r="Z1380" s="128" t="s">
        <v>65</v>
      </c>
      <c r="AA1380" s="128" t="s">
        <v>63</v>
      </c>
      <c r="AB1380" s="128" t="s">
        <v>63</v>
      </c>
      <c r="AC1380" s="128" t="s">
        <v>66</v>
      </c>
      <c r="AD1380" s="128" t="s">
        <v>74</v>
      </c>
      <c r="AE1380" s="513"/>
      <c r="AF1380" s="513"/>
      <c r="AG1380" s="513"/>
      <c r="AH1380" s="506" t="s">
        <v>2269</v>
      </c>
      <c r="AI1380" s="515">
        <v>43663</v>
      </c>
      <c r="AJ1380" s="128">
        <v>89</v>
      </c>
      <c r="AK1380" s="483">
        <v>43693</v>
      </c>
      <c r="AL1380" s="128">
        <v>197</v>
      </c>
      <c r="AM1380" s="128">
        <v>133</v>
      </c>
      <c r="AN1380" s="442" t="str">
        <f>CHOOSE(MATCH(AM:AM,{0,1,100,800000000}),"VACIO","100 y -","100 y +","")</f>
        <v>100 y +</v>
      </c>
      <c r="AO1380" s="128">
        <v>43</v>
      </c>
      <c r="AP1380" s="128">
        <v>105</v>
      </c>
      <c r="AQ1380" s="128"/>
      <c r="AR1380" s="442" t="str">
        <f>CHOOSE(MATCH(AQ:AQ,{0,1,7,8,9,12,30}),"VACIO","7 y -","7-8","8-9","9-12","12 y +","")</f>
        <v>VACIO</v>
      </c>
      <c r="AS1380" s="128">
        <v>1.1</v>
      </c>
      <c r="AT1380" s="442" t="str">
        <f>CHOOSE(MATCH(AS:AS,{0,0.1,30,80000000}),"VACIO","30 y -","30 y +")</f>
        <v>30 y -</v>
      </c>
      <c r="AU1380" s="128">
        <v>0.6</v>
      </c>
      <c r="AV1380" s="128">
        <v>7.7</v>
      </c>
      <c r="AW1380" s="442" t="str">
        <f>CHOOSE(MATCH(AV:AV,{0,0.1,30,80000000}),"VACIO","30 y -","30 y +")</f>
        <v>30 y -</v>
      </c>
      <c r="AX1380" s="128">
        <v>92</v>
      </c>
      <c r="AY1380" s="442" t="str">
        <f ca="1">CHOOSE(MATCH(AX:AX,{0,1,15,30,45,60,80000000}),"VACIO","15 y -","15-29","30-44","45-59","60 y +","")</f>
        <v>60 y +</v>
      </c>
      <c r="AZ1380" s="128" t="s">
        <v>76</v>
      </c>
      <c r="BA1380" s="128"/>
      <c r="BB1380" s="441" t="str">
        <f ca="1" t="shared" si="128"/>
        <v>No Vigente</v>
      </c>
      <c r="BC1380" s="128"/>
      <c r="BD1380" s="483">
        <v>43693</v>
      </c>
      <c r="BE1380" s="483">
        <v>43872</v>
      </c>
    </row>
    <row r="1381" spans="1:57">
      <c r="A1381" s="434" t="s">
        <v>3343</v>
      </c>
      <c r="B1381" s="484" t="s">
        <v>3344</v>
      </c>
      <c r="C1381" s="484">
        <v>5402</v>
      </c>
      <c r="D1381" s="485">
        <v>19400</v>
      </c>
      <c r="E1381" s="439">
        <f ca="1" t="shared" si="129"/>
        <v>43990</v>
      </c>
      <c r="F1381" s="440">
        <f ca="1" t="shared" si="132"/>
        <v>24590</v>
      </c>
      <c r="G1381" s="489">
        <f ca="1" t="shared" si="131"/>
        <v>67</v>
      </c>
      <c r="H1381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81" s="496">
        <v>2</v>
      </c>
      <c r="J1381" s="485">
        <v>40064</v>
      </c>
      <c r="K1381" s="484" t="s">
        <v>59</v>
      </c>
      <c r="L1381" s="497" t="s">
        <v>102</v>
      </c>
      <c r="M1381" s="484"/>
      <c r="N1381" s="484" t="s">
        <v>62</v>
      </c>
      <c r="O1381" s="484" t="s">
        <v>62</v>
      </c>
      <c r="P1381" s="501" t="s">
        <v>65</v>
      </c>
      <c r="Q1381" s="501" t="s">
        <v>63</v>
      </c>
      <c r="R1381" s="484">
        <v>80.6</v>
      </c>
      <c r="S1381" s="484">
        <v>70.5</v>
      </c>
      <c r="T1381" s="496" t="s">
        <v>85</v>
      </c>
      <c r="U1381" s="484">
        <v>130</v>
      </c>
      <c r="V1381" s="442" t="str">
        <f>CHOOSE(MATCH(U:U,{0,1,140,150,160,800000000}),"VACIO","140 y -","140-150","150-160","&gt;160","")</f>
        <v>140 y -</v>
      </c>
      <c r="W1381" s="484">
        <v>70</v>
      </c>
      <c r="X1381" s="442" t="str">
        <f>CHOOSE(MATCH(W:W,{0,1,90,120,800000000}),"VACIO","90 y -","90-120","&gt;120","")</f>
        <v>90 y -</v>
      </c>
      <c r="Y1381" s="484" t="s">
        <v>65</v>
      </c>
      <c r="Z1381" s="484" t="s">
        <v>65</v>
      </c>
      <c r="AA1381" s="484" t="s">
        <v>65</v>
      </c>
      <c r="AB1381" s="484" t="s">
        <v>63</v>
      </c>
      <c r="AC1381" s="484" t="s">
        <v>72</v>
      </c>
      <c r="AD1381" s="484" t="s">
        <v>73</v>
      </c>
      <c r="AE1381" s="508">
        <v>43245</v>
      </c>
      <c r="AF1381" s="509" t="s">
        <v>74</v>
      </c>
      <c r="AG1381" s="509"/>
      <c r="AH1381" s="509" t="s">
        <v>2266</v>
      </c>
      <c r="AI1381" s="508">
        <v>43683</v>
      </c>
      <c r="AJ1381" s="484">
        <v>84</v>
      </c>
      <c r="AK1381" s="485">
        <v>43573</v>
      </c>
      <c r="AL1381" s="484">
        <v>179</v>
      </c>
      <c r="AM1381" s="484">
        <v>120</v>
      </c>
      <c r="AN1381" s="442" t="str">
        <f>CHOOSE(MATCH(AM:AM,{0,1,100,800000000}),"VACIO","100 y -","100 y +","")</f>
        <v>100 y +</v>
      </c>
      <c r="AO1381" s="484">
        <v>37</v>
      </c>
      <c r="AP1381" s="484">
        <v>110</v>
      </c>
      <c r="AQ1381" s="484">
        <v>6.5</v>
      </c>
      <c r="AR1381" s="442" t="str">
        <f>CHOOSE(MATCH(AQ:AQ,{0,1,7,8,9,12,30}),"VACIO","7 y -","7-8","8-9","9-12","12 y +","")</f>
        <v>7 y -</v>
      </c>
      <c r="AS1381" s="484"/>
      <c r="AT1381" s="442" t="str">
        <f>CHOOSE(MATCH(AS:AS,{0,0.1,30,80000000}),"VACIO","30 y -","30 y +")</f>
        <v>VACIO</v>
      </c>
      <c r="AU1381" s="484"/>
      <c r="AV1381" s="484"/>
      <c r="AW1381" s="442" t="str">
        <f>CHOOSE(MATCH(AV:AV,{0,0.1,30,80000000}),"VACIO","30 y -","30 y +")</f>
        <v>VACIO</v>
      </c>
      <c r="AX1381" s="484">
        <v>67</v>
      </c>
      <c r="AY1381" s="442" t="str">
        <f ca="1">CHOOSE(MATCH(AX:AX,{0,1,15,30,45,60,80000000}),"VACIO","15 y -","15-29","30-44","45-59","60 y +","")</f>
        <v>60 y +</v>
      </c>
      <c r="AZ1381" s="484"/>
      <c r="BA1381" s="485">
        <v>43231</v>
      </c>
      <c r="BB1381" s="489" t="str">
        <f ca="1" t="shared" si="128"/>
        <v>No Vigente</v>
      </c>
      <c r="BC1381" s="484"/>
      <c r="BD1381" s="485">
        <v>43511</v>
      </c>
      <c r="BE1381" s="485">
        <v>43770</v>
      </c>
    </row>
    <row r="1382" spans="1:57">
      <c r="A1382" s="434" t="s">
        <v>3345</v>
      </c>
      <c r="B1382" s="128" t="s">
        <v>3346</v>
      </c>
      <c r="C1382" s="128">
        <v>1786</v>
      </c>
      <c r="D1382" s="483">
        <v>21419</v>
      </c>
      <c r="E1382" s="439">
        <f ca="1" t="shared" si="129"/>
        <v>43990</v>
      </c>
      <c r="F1382" s="440">
        <f ca="1" t="shared" si="132"/>
        <v>22571</v>
      </c>
      <c r="G1382" s="441">
        <f ca="1" t="shared" si="131"/>
        <v>61</v>
      </c>
      <c r="H138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82" s="443">
        <v>2</v>
      </c>
      <c r="J1382" s="483">
        <v>39686</v>
      </c>
      <c r="K1382" s="128" t="s">
        <v>59</v>
      </c>
      <c r="L1382" s="495" t="s">
        <v>60</v>
      </c>
      <c r="M1382" s="128"/>
      <c r="N1382" s="128"/>
      <c r="O1382" s="128"/>
      <c r="P1382" s="500" t="s">
        <v>63</v>
      </c>
      <c r="Q1382" s="500" t="s">
        <v>63</v>
      </c>
      <c r="R1382" s="128">
        <v>67.5</v>
      </c>
      <c r="S1382" s="128">
        <v>56</v>
      </c>
      <c r="T1382" s="443" t="s">
        <v>76</v>
      </c>
      <c r="U1382" s="128">
        <v>120</v>
      </c>
      <c r="V1382" s="442" t="str">
        <f>CHOOSE(MATCH(U:U,{0,1,140,150,160,800000000}),"VACIO","140 y -","140-150","150-160","&gt;160","")</f>
        <v>140 y -</v>
      </c>
      <c r="W1382" s="128">
        <v>70</v>
      </c>
      <c r="X1382" s="442" t="str">
        <f>CHOOSE(MATCH(W:W,{0,1,90,120,800000000}),"VACIO","90 y -","90-120","&gt;120","")</f>
        <v>90 y -</v>
      </c>
      <c r="Y1382" s="128" t="s">
        <v>63</v>
      </c>
      <c r="Z1382" s="128" t="s">
        <v>65</v>
      </c>
      <c r="AA1382" s="128" t="s">
        <v>63</v>
      </c>
      <c r="AB1382" s="128" t="s">
        <v>63</v>
      </c>
      <c r="AC1382" s="128" t="s">
        <v>66</v>
      </c>
      <c r="AD1382" s="128" t="s">
        <v>74</v>
      </c>
      <c r="AE1382" s="513"/>
      <c r="AF1382" s="513"/>
      <c r="AG1382" s="513"/>
      <c r="AH1382" s="513"/>
      <c r="AI1382" s="513"/>
      <c r="AJ1382" s="128">
        <v>92</v>
      </c>
      <c r="AK1382" s="483">
        <v>42899</v>
      </c>
      <c r="AL1382" s="128">
        <v>201</v>
      </c>
      <c r="AM1382" s="128">
        <v>119</v>
      </c>
      <c r="AN1382" s="442" t="str">
        <f>CHOOSE(MATCH(AM:AM,{0,1,100,800000000}),"VACIO","100 y -","100 y +","")</f>
        <v>100 y +</v>
      </c>
      <c r="AO1382" s="128">
        <v>65</v>
      </c>
      <c r="AP1382" s="128">
        <v>83</v>
      </c>
      <c r="AQ1382" s="128"/>
      <c r="AR1382" s="442" t="str">
        <f>CHOOSE(MATCH(AQ:AQ,{0,1,7,8,9,12,30}),"VACIO","7 y -","7-8","8-9","9-12","12 y +","")</f>
        <v>VACIO</v>
      </c>
      <c r="AS1382" s="128">
        <v>7.4</v>
      </c>
      <c r="AT1382" s="442" t="str">
        <f>CHOOSE(MATCH(AS:AS,{0,0.1,30,80000000}),"VACIO","30 y -","30 y +")</f>
        <v>30 y -</v>
      </c>
      <c r="AU1382" s="128">
        <v>0.7</v>
      </c>
      <c r="AV1382" s="128"/>
      <c r="AW1382" s="442" t="str">
        <f>CHOOSE(MATCH(AV:AV,{0,0.1,30,80000000}),"VACIO","30 y -","30 y +")</f>
        <v>VACIO</v>
      </c>
      <c r="AX1382" s="128">
        <v>96.8</v>
      </c>
      <c r="AY1382" s="442" t="str">
        <f ca="1">CHOOSE(MATCH(AX:AX,{0,1,15,30,45,60,80000000}),"VACIO","15 y -","15-29","30-44","45-59","60 y +","")</f>
        <v>60 y +</v>
      </c>
      <c r="AZ1382" s="128" t="s">
        <v>76</v>
      </c>
      <c r="BA1382" s="128"/>
      <c r="BB1382" s="441" t="str">
        <f ca="1" t="shared" si="128"/>
        <v>No Vigente</v>
      </c>
      <c r="BC1382" s="128"/>
      <c r="BD1382" s="483">
        <v>43676</v>
      </c>
      <c r="BE1382" s="483">
        <v>44013</v>
      </c>
    </row>
    <row r="1383" spans="1:57">
      <c r="A1383" s="434" t="s">
        <v>3347</v>
      </c>
      <c r="B1383" s="128" t="s">
        <v>3348</v>
      </c>
      <c r="C1383" s="128">
        <v>3879</v>
      </c>
      <c r="D1383" s="483">
        <v>19666</v>
      </c>
      <c r="E1383" s="439">
        <f ca="1" t="shared" si="129"/>
        <v>43990</v>
      </c>
      <c r="F1383" s="440">
        <f ca="1" t="shared" si="132"/>
        <v>24324</v>
      </c>
      <c r="G1383" s="491">
        <f ca="1" t="shared" si="131"/>
        <v>66</v>
      </c>
      <c r="H1383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83" s="498">
        <v>2</v>
      </c>
      <c r="J1383" s="483">
        <v>38230</v>
      </c>
      <c r="K1383" s="128" t="s">
        <v>59</v>
      </c>
      <c r="L1383" s="495" t="s">
        <v>102</v>
      </c>
      <c r="M1383" s="128" t="s">
        <v>1853</v>
      </c>
      <c r="N1383" s="128" t="s">
        <v>62</v>
      </c>
      <c r="O1383" s="128" t="s">
        <v>62</v>
      </c>
      <c r="P1383" s="500" t="s">
        <v>63</v>
      </c>
      <c r="Q1383" s="500" t="s">
        <v>63</v>
      </c>
      <c r="R1383" s="128">
        <v>79.5</v>
      </c>
      <c r="S1383" s="128">
        <v>84</v>
      </c>
      <c r="T1383" s="498" t="s">
        <v>64</v>
      </c>
      <c r="U1383" s="128">
        <v>120</v>
      </c>
      <c r="V1383" s="442" t="str">
        <f>CHOOSE(MATCH(U:U,{0,1,140,150,160,800000000}),"VACIO","140 y -","140-150","150-160","&gt;160","")</f>
        <v>140 y -</v>
      </c>
      <c r="W1383" s="128">
        <v>60</v>
      </c>
      <c r="X1383" s="442" t="str">
        <f>CHOOSE(MATCH(W:W,{0,1,90,120,800000000}),"VACIO","90 y -","90-120","&gt;120","")</f>
        <v>90 y -</v>
      </c>
      <c r="Y1383" s="128" t="s">
        <v>63</v>
      </c>
      <c r="Z1383" s="128" t="s">
        <v>65</v>
      </c>
      <c r="AA1383" s="128" t="s">
        <v>65</v>
      </c>
      <c r="AB1383" s="128" t="s">
        <v>65</v>
      </c>
      <c r="AC1383" s="128" t="s">
        <v>66</v>
      </c>
      <c r="AD1383" s="128" t="s">
        <v>73</v>
      </c>
      <c r="AE1383" s="510">
        <v>43881</v>
      </c>
      <c r="AF1383" s="512" t="s">
        <v>74</v>
      </c>
      <c r="AG1383" s="512"/>
      <c r="AH1383" s="512"/>
      <c r="AI1383" s="512"/>
      <c r="AJ1383" s="128">
        <v>124</v>
      </c>
      <c r="AK1383" s="483">
        <v>43867</v>
      </c>
      <c r="AL1383" s="128">
        <v>154</v>
      </c>
      <c r="AM1383" s="128">
        <v>71.7</v>
      </c>
      <c r="AN1383" s="442" t="str">
        <f>CHOOSE(MATCH(AM:AM,{0,1,100,800000000}),"VACIO","100 y -","100 y +","")</f>
        <v>100 y -</v>
      </c>
      <c r="AO1383" s="128">
        <v>41.3</v>
      </c>
      <c r="AP1383" s="128">
        <v>210</v>
      </c>
      <c r="AQ1383" s="128">
        <v>5.4</v>
      </c>
      <c r="AR1383" s="442" t="str">
        <f>CHOOSE(MATCH(AQ:AQ,{0,1,7,8,9,12,30}),"VACIO","7 y -","7-8","8-9","9-12","12 y +","")</f>
        <v>7 y -</v>
      </c>
      <c r="AS1383" s="128">
        <v>8</v>
      </c>
      <c r="AT1383" s="442" t="str">
        <f>CHOOSE(MATCH(AS:AS,{0,0.1,30,80000000}),"VACIO","30 y -","30 y +")</f>
        <v>30 y -</v>
      </c>
      <c r="AU1383" s="128">
        <v>0.8</v>
      </c>
      <c r="AV1383" s="128">
        <v>26</v>
      </c>
      <c r="AW1383" s="442" t="str">
        <f>CHOOSE(MATCH(AV:AV,{0,0.1,30,80000000}),"VACIO","30 y -","30 y +")</f>
        <v>30 y -</v>
      </c>
      <c r="AX1383" s="128">
        <v>91</v>
      </c>
      <c r="AY1383" s="442" t="str">
        <f ca="1">CHOOSE(MATCH(AX:AX,{0,1,15,30,45,60,80000000}),"VACIO","15 y -","15-29","30-44","45-59","60 y +","")</f>
        <v>60 y +</v>
      </c>
      <c r="AZ1383" s="128"/>
      <c r="BA1383" s="483">
        <v>42332</v>
      </c>
      <c r="BB1383" s="491" t="str">
        <f ca="1" t="shared" ref="BB1383:BB1415" si="133">IF((E:E-BA:BA)&lt;365,"Vigente","No Vigente")</f>
        <v>No Vigente</v>
      </c>
      <c r="BC1383" s="128" t="s">
        <v>77</v>
      </c>
      <c r="BD1383" s="483">
        <v>43881</v>
      </c>
      <c r="BE1383" s="483">
        <v>43952</v>
      </c>
    </row>
    <row r="1384" spans="1:57">
      <c r="A1384" s="434" t="s">
        <v>3349</v>
      </c>
      <c r="B1384" s="128" t="s">
        <v>3350</v>
      </c>
      <c r="C1384" s="128">
        <v>2932</v>
      </c>
      <c r="D1384" s="483">
        <v>20431</v>
      </c>
      <c r="E1384" s="439">
        <f ca="1" t="shared" si="129"/>
        <v>43990</v>
      </c>
      <c r="F1384" s="440">
        <f ca="1" t="shared" si="132"/>
        <v>23559</v>
      </c>
      <c r="G1384" s="441">
        <f ca="1" t="shared" si="131"/>
        <v>64</v>
      </c>
      <c r="H1384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84" s="443">
        <v>2</v>
      </c>
      <c r="J1384" s="483">
        <v>40681</v>
      </c>
      <c r="K1384" s="128" t="s">
        <v>101</v>
      </c>
      <c r="L1384" s="495" t="s">
        <v>60</v>
      </c>
      <c r="M1384" s="128"/>
      <c r="N1384" s="128"/>
      <c r="O1384" s="128"/>
      <c r="P1384" s="500" t="s">
        <v>63</v>
      </c>
      <c r="Q1384" s="500" t="s">
        <v>63</v>
      </c>
      <c r="R1384" s="128">
        <v>78</v>
      </c>
      <c r="S1384" s="128">
        <v>86</v>
      </c>
      <c r="T1384" s="443" t="s">
        <v>64</v>
      </c>
      <c r="U1384" s="128">
        <v>140</v>
      </c>
      <c r="V1384" s="442" t="str">
        <f>CHOOSE(MATCH(U:U,{0,1,140,150,160,800000000}),"VACIO","140 y -","140-150","150-160","&gt;160","")</f>
        <v>140-150</v>
      </c>
      <c r="W1384" s="128">
        <v>86</v>
      </c>
      <c r="X1384" s="442" t="str">
        <f>CHOOSE(MATCH(W:W,{0,1,90,120,800000000}),"VACIO","90 y -","90-120","&gt;120","")</f>
        <v>90 y -</v>
      </c>
      <c r="Y1384" s="128" t="s">
        <v>63</v>
      </c>
      <c r="Z1384" s="128" t="s">
        <v>65</v>
      </c>
      <c r="AA1384" s="128" t="s">
        <v>63</v>
      </c>
      <c r="AB1384" s="128" t="s">
        <v>65</v>
      </c>
      <c r="AC1384" s="128" t="s">
        <v>72</v>
      </c>
      <c r="AD1384" s="128" t="s">
        <v>67</v>
      </c>
      <c r="AE1384" s="513"/>
      <c r="AF1384" s="513"/>
      <c r="AG1384" s="513"/>
      <c r="AH1384" s="513"/>
      <c r="AI1384" s="513"/>
      <c r="AJ1384" s="128">
        <v>60</v>
      </c>
      <c r="AK1384" s="483">
        <v>43871</v>
      </c>
      <c r="AL1384" s="128">
        <v>159</v>
      </c>
      <c r="AM1384" s="128">
        <v>83</v>
      </c>
      <c r="AN1384" s="442" t="str">
        <f>CHOOSE(MATCH(AM:AM,{0,1,100,800000000}),"VACIO","100 y -","100 y +","")</f>
        <v>100 y -</v>
      </c>
      <c r="AO1384" s="128">
        <v>42</v>
      </c>
      <c r="AP1384" s="128">
        <v>163</v>
      </c>
      <c r="AQ1384" s="128"/>
      <c r="AR1384" s="442" t="str">
        <f>CHOOSE(MATCH(AQ:AQ,{0;1;7;8;9;12;30}),"VACIO","7 y -","7-8","8-9","9-12","12 y +","")</f>
        <v>VACIO</v>
      </c>
      <c r="AS1384" s="128">
        <v>0.3</v>
      </c>
      <c r="AT1384" s="442" t="str">
        <f>CHOOSE(MATCH(AS:AS,{0,0.1,30,80000000}),"VACIO","30 y -","30 y +")</f>
        <v>30 y -</v>
      </c>
      <c r="AU1384" s="128">
        <v>0.8</v>
      </c>
      <c r="AV1384" s="128"/>
      <c r="AW1384" s="442" t="str">
        <f>CHOOSE(MATCH(AV:AV,{0,0.1,30,80000000}),"VACIO","30 y -","30 y +")</f>
        <v>VACIO</v>
      </c>
      <c r="AX1384" s="128">
        <v>105</v>
      </c>
      <c r="AY1384" s="442" t="str">
        <f ca="1">CHOOSE(MATCH(AX:AX,{0,1,15,30,45,60,80000000}),"VACIO","15 y -","15-29","30-44","45-59","60 y +","")</f>
        <v>60 y +</v>
      </c>
      <c r="AZ1384" s="128" t="s">
        <v>76</v>
      </c>
      <c r="BA1384" s="128"/>
      <c r="BB1384" s="441" t="str">
        <f ca="1" t="shared" si="133"/>
        <v>No Vigente</v>
      </c>
      <c r="BC1384" s="128"/>
      <c r="BD1384" s="483">
        <v>43882</v>
      </c>
      <c r="BE1384" s="483">
        <v>44075</v>
      </c>
    </row>
    <row r="1385" spans="1:57">
      <c r="A1385" s="434" t="s">
        <v>3351</v>
      </c>
      <c r="B1385" s="128" t="s">
        <v>3352</v>
      </c>
      <c r="C1385" s="128">
        <v>7098</v>
      </c>
      <c r="D1385" s="483">
        <v>23413</v>
      </c>
      <c r="E1385" s="467">
        <f ca="1" t="shared" ref="E1385:E1448" si="134">TODAY()</f>
        <v>43990</v>
      </c>
      <c r="F1385" s="440">
        <f ca="1" t="shared" si="132"/>
        <v>20577</v>
      </c>
      <c r="G1385" s="491">
        <f ca="1" t="shared" si="131"/>
        <v>56</v>
      </c>
      <c r="H1385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85" s="498">
        <v>2</v>
      </c>
      <c r="J1385" s="483">
        <v>43549</v>
      </c>
      <c r="K1385" s="128" t="s">
        <v>101</v>
      </c>
      <c r="L1385" s="495" t="s">
        <v>102</v>
      </c>
      <c r="M1385" s="128" t="s">
        <v>1853</v>
      </c>
      <c r="N1385" s="128" t="s">
        <v>62</v>
      </c>
      <c r="O1385" s="128" t="s">
        <v>62</v>
      </c>
      <c r="P1385" s="500" t="s">
        <v>63</v>
      </c>
      <c r="Q1385" s="500" t="s">
        <v>63</v>
      </c>
      <c r="R1385" s="128">
        <v>83</v>
      </c>
      <c r="S1385" s="128">
        <v>90</v>
      </c>
      <c r="T1385" s="498" t="s">
        <v>64</v>
      </c>
      <c r="U1385" s="128">
        <v>146</v>
      </c>
      <c r="V1385" s="442" t="str">
        <f>CHOOSE(MATCH(U:U,{0,1,140,150,160,800000000}),"VACIO","140 y -","140-150","150-160","&gt;160","")</f>
        <v>140-150</v>
      </c>
      <c r="W1385" s="128">
        <v>90</v>
      </c>
      <c r="X1385" s="442" t="str">
        <f>CHOOSE(MATCH(W:W,{0,1,90,120,800000000}),"VACIO","90 y -","90-120","&gt;120","")</f>
        <v>90-120</v>
      </c>
      <c r="Y1385" s="128" t="s">
        <v>63</v>
      </c>
      <c r="Z1385" s="128" t="s">
        <v>65</v>
      </c>
      <c r="AA1385" s="128" t="s">
        <v>65</v>
      </c>
      <c r="AB1385" s="128" t="s">
        <v>65</v>
      </c>
      <c r="AC1385" s="128" t="s">
        <v>72</v>
      </c>
      <c r="AD1385" s="128" t="s">
        <v>73</v>
      </c>
      <c r="AE1385" s="510">
        <v>43845</v>
      </c>
      <c r="AF1385" s="511" t="s">
        <v>333</v>
      </c>
      <c r="AG1385" s="512"/>
      <c r="AH1385" s="512"/>
      <c r="AI1385" s="512"/>
      <c r="AJ1385" s="128">
        <v>158</v>
      </c>
      <c r="AK1385" s="483">
        <v>43822</v>
      </c>
      <c r="AL1385" s="128">
        <v>237</v>
      </c>
      <c r="AM1385" s="128">
        <v>92</v>
      </c>
      <c r="AN1385" s="442" t="str">
        <f>CHOOSE(MATCH(AM:AM,{0,1,100,800000000}),"VACIO","100 y -","100 y +","")</f>
        <v>100 y -</v>
      </c>
      <c r="AO1385" s="128">
        <v>43.2</v>
      </c>
      <c r="AP1385" s="128">
        <v>463</v>
      </c>
      <c r="AQ1385" s="128">
        <v>7</v>
      </c>
      <c r="AR1385" s="442" t="str">
        <f>CHOOSE(MATCH(AQ:AQ,{0,1,7,8,9,12,30}),"VACIO","7 y -","7-8","8-9","9-12","12 y +","")</f>
        <v>7-8</v>
      </c>
      <c r="AS1385" s="128">
        <v>282</v>
      </c>
      <c r="AT1385" s="442" t="str">
        <f>CHOOSE(MATCH(AS:AS,{0,0.1,30,80000000}),"VACIO","30 y -","30 y +")</f>
        <v>30 y +</v>
      </c>
      <c r="AU1385" s="128">
        <v>1.1</v>
      </c>
      <c r="AV1385" s="128">
        <v>0.3</v>
      </c>
      <c r="AW1385" s="442" t="str">
        <f>CHOOSE(MATCH(AV:AV,{0,0.1,30,80000000}),"VACIO","30 y -","30 y +")</f>
        <v>30 y -</v>
      </c>
      <c r="AX1385" s="128">
        <v>75.1</v>
      </c>
      <c r="AY1385" s="442" t="str">
        <f ca="1">CHOOSE(MATCH(AX:AX,{0,1,15,30,45,60,80000000}),"VACIO","15 y -","15-29","30-44","45-59","60 y +","")</f>
        <v>60 y +</v>
      </c>
      <c r="AZ1385" s="128"/>
      <c r="BA1385" s="128"/>
      <c r="BB1385" s="441" t="str">
        <f ca="1" t="shared" si="133"/>
        <v>No Vigente</v>
      </c>
      <c r="BC1385" s="128"/>
      <c r="BD1385" s="483">
        <v>43845</v>
      </c>
      <c r="BE1385" s="483">
        <v>43922</v>
      </c>
    </row>
    <row r="1386" spans="1:57">
      <c r="A1386" s="434" t="s">
        <v>3353</v>
      </c>
      <c r="B1386" s="128" t="s">
        <v>3354</v>
      </c>
      <c r="C1386" s="128">
        <v>4756</v>
      </c>
      <c r="D1386" s="483">
        <v>20611</v>
      </c>
      <c r="E1386" s="439">
        <f ca="1" t="shared" si="134"/>
        <v>43990</v>
      </c>
      <c r="F1386" s="440">
        <f ca="1" t="shared" si="132"/>
        <v>23379</v>
      </c>
      <c r="G1386" s="441">
        <f ca="1" t="shared" si="131"/>
        <v>64</v>
      </c>
      <c r="H138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86" s="443">
        <v>2</v>
      </c>
      <c r="J1386" s="483">
        <v>43151</v>
      </c>
      <c r="K1386" s="128" t="s">
        <v>101</v>
      </c>
      <c r="L1386" s="495" t="s">
        <v>60</v>
      </c>
      <c r="M1386" s="128"/>
      <c r="N1386" s="128" t="s">
        <v>62</v>
      </c>
      <c r="O1386" s="128" t="s">
        <v>62</v>
      </c>
      <c r="P1386" s="500" t="s">
        <v>63</v>
      </c>
      <c r="Q1386" s="500" t="s">
        <v>63</v>
      </c>
      <c r="R1386" s="128">
        <v>90.5</v>
      </c>
      <c r="S1386" s="128">
        <v>90</v>
      </c>
      <c r="T1386" s="443" t="s">
        <v>64</v>
      </c>
      <c r="U1386" s="128">
        <v>130</v>
      </c>
      <c r="V1386" s="442" t="str">
        <f>CHOOSE(MATCH(U:U,{0,1,140,150,160,800000000}),"VACIO","140 y -","140-150","150-160","&gt;160","")</f>
        <v>140 y -</v>
      </c>
      <c r="W1386" s="128">
        <v>80</v>
      </c>
      <c r="X1386" s="442" t="str">
        <f>CHOOSE(MATCH(W:W,{0,1,90,120,800000000}),"VACIO","90 y -","90-120","&gt;120","")</f>
        <v>90 y -</v>
      </c>
      <c r="Y1386" s="128" t="s">
        <v>63</v>
      </c>
      <c r="Z1386" s="128" t="s">
        <v>65</v>
      </c>
      <c r="AA1386" s="128" t="s">
        <v>65</v>
      </c>
      <c r="AB1386" s="128" t="s">
        <v>65</v>
      </c>
      <c r="AC1386" s="128" t="s">
        <v>72</v>
      </c>
      <c r="AD1386" s="128" t="s">
        <v>67</v>
      </c>
      <c r="AE1386" s="513"/>
      <c r="AF1386" s="513"/>
      <c r="AG1386" s="513"/>
      <c r="AH1386" s="513"/>
      <c r="AI1386" s="513"/>
      <c r="AJ1386" s="128">
        <v>99</v>
      </c>
      <c r="AK1386" s="483">
        <v>43151</v>
      </c>
      <c r="AL1386" s="128">
        <v>141</v>
      </c>
      <c r="AM1386" s="128">
        <v>83</v>
      </c>
      <c r="AN1386" s="442" t="str">
        <f>CHOOSE(MATCH(AM:AM,{0,1,100,800000000}),"VACIO","100 y -","100 y +","")</f>
        <v>100 y -</v>
      </c>
      <c r="AO1386" s="128">
        <v>36</v>
      </c>
      <c r="AP1386" s="128">
        <v>110</v>
      </c>
      <c r="AQ1386" s="128"/>
      <c r="AR1386" s="442" t="str">
        <f>CHOOSE(MATCH(AQ:AQ,{0,1,7,8,9,12,30}),"VACIO","7 y -","7-8","8-9","9-12","12 y +","")</f>
        <v>VACIO</v>
      </c>
      <c r="AS1386" s="128">
        <v>10</v>
      </c>
      <c r="AT1386" s="442" t="str">
        <f>CHOOSE(MATCH(AS:AS,{0,0.1,30,80000000}),"VACIO","30 y -","30 y +")</f>
        <v>30 y -</v>
      </c>
      <c r="AU1386" s="128">
        <v>1.3</v>
      </c>
      <c r="AV1386" s="128">
        <v>58.9</v>
      </c>
      <c r="AW1386" s="442" t="str">
        <f>CHOOSE(MATCH(AV:AV,{0,0.1,30,80000000}),"VACIO","30 y -","30 y +")</f>
        <v>30 y +</v>
      </c>
      <c r="AX1386" s="128"/>
      <c r="AY1386" s="442" t="str">
        <f ca="1">CHOOSE(MATCH(AX:AX,{0,1,15,30,45,60,80000000}),"VACIO","15 y -","15-29","30-44","45-59","60 y +","")</f>
        <v>VACIO</v>
      </c>
      <c r="AZ1386" s="128" t="s">
        <v>76</v>
      </c>
      <c r="BA1386" s="128"/>
      <c r="BB1386" s="441" t="str">
        <f ca="1" t="shared" si="133"/>
        <v>No Vigente</v>
      </c>
      <c r="BC1386" s="128"/>
      <c r="BD1386" s="483">
        <v>43810</v>
      </c>
      <c r="BE1386" s="483">
        <v>43891</v>
      </c>
    </row>
    <row r="1387" spans="1:57">
      <c r="A1387" s="434" t="s">
        <v>3355</v>
      </c>
      <c r="B1387" s="128" t="s">
        <v>3356</v>
      </c>
      <c r="C1387" s="128">
        <v>5459</v>
      </c>
      <c r="D1387" s="483">
        <v>20536</v>
      </c>
      <c r="E1387" s="439">
        <f ca="1" t="shared" si="134"/>
        <v>43990</v>
      </c>
      <c r="F1387" s="440">
        <f ca="1" t="shared" si="132"/>
        <v>23454</v>
      </c>
      <c r="G1387" s="441">
        <f ca="1" t="shared" si="131"/>
        <v>64</v>
      </c>
      <c r="H138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87" s="443">
        <v>2</v>
      </c>
      <c r="J1387" s="483">
        <v>40399</v>
      </c>
      <c r="K1387" s="128" t="s">
        <v>101</v>
      </c>
      <c r="L1387" s="495" t="s">
        <v>102</v>
      </c>
      <c r="M1387" s="128"/>
      <c r="N1387" s="128" t="s">
        <v>62</v>
      </c>
      <c r="O1387" s="128" t="s">
        <v>62</v>
      </c>
      <c r="P1387" s="500" t="s">
        <v>63</v>
      </c>
      <c r="Q1387" s="500" t="s">
        <v>63</v>
      </c>
      <c r="R1387" s="128">
        <v>70</v>
      </c>
      <c r="S1387" s="128">
        <v>75</v>
      </c>
      <c r="T1387" s="443" t="s">
        <v>85</v>
      </c>
      <c r="U1387" s="128">
        <v>122</v>
      </c>
      <c r="V1387" s="442" t="str">
        <f>CHOOSE(MATCH(U:U,{0,1,140,150,160,800000000}),"VACIO","140 y -","140-150","150-160","&gt;160","")</f>
        <v>140 y -</v>
      </c>
      <c r="W1387" s="128">
        <v>78</v>
      </c>
      <c r="X1387" s="442" t="str">
        <f>CHOOSE(MATCH(W:W,{0,1,90,120,800000000}),"VACIO","90 y -","90-120","&gt;120","")</f>
        <v>90 y -</v>
      </c>
      <c r="Y1387" s="128" t="s">
        <v>63</v>
      </c>
      <c r="Z1387" s="128" t="s">
        <v>63</v>
      </c>
      <c r="AA1387" s="128" t="s">
        <v>65</v>
      </c>
      <c r="AB1387" s="128" t="s">
        <v>65</v>
      </c>
      <c r="AC1387" s="128" t="s">
        <v>72</v>
      </c>
      <c r="AD1387" s="128" t="s">
        <v>73</v>
      </c>
      <c r="AE1387" s="505">
        <v>43416</v>
      </c>
      <c r="AF1387" s="506" t="s">
        <v>74</v>
      </c>
      <c r="AG1387" s="506"/>
      <c r="AH1387" s="513"/>
      <c r="AI1387" s="513"/>
      <c r="AJ1387" s="128">
        <v>136</v>
      </c>
      <c r="AK1387" s="483">
        <v>43881</v>
      </c>
      <c r="AL1387" s="128">
        <v>138</v>
      </c>
      <c r="AM1387" s="128">
        <v>46.8</v>
      </c>
      <c r="AN1387" s="442" t="str">
        <f>CHOOSE(MATCH(AM:AM,{0,1,100,800000000}),"VACIO","100 y -","100 y +","")</f>
        <v>100 y -</v>
      </c>
      <c r="AO1387" s="128">
        <v>74.4</v>
      </c>
      <c r="AP1387" s="128">
        <v>124</v>
      </c>
      <c r="AQ1387" s="128">
        <v>6.5</v>
      </c>
      <c r="AR1387" s="442" t="str">
        <f>CHOOSE(MATCH(AQ:AQ,{0,1,7,8,9,12,30}),"VACIO","7 y -","7-8","8-9","9-12","12 y +","")</f>
        <v>7 y -</v>
      </c>
      <c r="AS1387" s="128">
        <v>25</v>
      </c>
      <c r="AT1387" s="442" t="str">
        <f>CHOOSE(MATCH(AS:AS,{0,0.1,30,80000000}),"VACIO","30 y -","30 y +")</f>
        <v>30 y -</v>
      </c>
      <c r="AU1387" s="128">
        <v>0.81</v>
      </c>
      <c r="AV1387" s="128"/>
      <c r="AW1387" s="442" t="str">
        <f>CHOOSE(MATCH(AV:AV,{0,0.1,30,80000000}),"VACIO","30 y -","30 y +")</f>
        <v>VACIO</v>
      </c>
      <c r="AX1387" s="128">
        <v>93</v>
      </c>
      <c r="AY1387" s="442" t="str">
        <f ca="1">CHOOSE(MATCH(AX:AX,{0,1,15,30,45,60,80000000}),"VACIO","15 y -","15-29","30-44","45-59","60 y +","")</f>
        <v>60 y +</v>
      </c>
      <c r="AZ1387" s="128" t="s">
        <v>76</v>
      </c>
      <c r="BA1387" s="483">
        <v>43340</v>
      </c>
      <c r="BB1387" s="441" t="str">
        <f ca="1" t="shared" si="133"/>
        <v>No Vigente</v>
      </c>
      <c r="BC1387" s="128" t="s">
        <v>77</v>
      </c>
      <c r="BD1387" s="483">
        <v>43881</v>
      </c>
      <c r="BE1387" s="483">
        <v>44105</v>
      </c>
    </row>
    <row r="1388" spans="1:57">
      <c r="A1388" s="434" t="s">
        <v>3357</v>
      </c>
      <c r="B1388" s="434" t="s">
        <v>3358</v>
      </c>
      <c r="C1388" s="434">
        <v>943</v>
      </c>
      <c r="D1388" s="482">
        <v>33776</v>
      </c>
      <c r="E1388" s="468">
        <f ca="1" t="shared" si="134"/>
        <v>43990</v>
      </c>
      <c r="F1388" s="440">
        <f ca="1" t="shared" si="132"/>
        <v>10214</v>
      </c>
      <c r="G1388" s="487">
        <f ca="1" t="shared" si="131"/>
        <v>27</v>
      </c>
      <c r="H1388" s="488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388" s="493">
        <v>2</v>
      </c>
      <c r="J1388" s="482">
        <v>43350</v>
      </c>
      <c r="K1388" s="434" t="s">
        <v>101</v>
      </c>
      <c r="L1388" s="494" t="s">
        <v>60</v>
      </c>
      <c r="M1388" s="434"/>
      <c r="N1388" s="434"/>
      <c r="O1388" s="434"/>
      <c r="P1388" s="499" t="s">
        <v>63</v>
      </c>
      <c r="Q1388" s="499" t="s">
        <v>63</v>
      </c>
      <c r="R1388" s="434">
        <v>72.5</v>
      </c>
      <c r="S1388" s="434">
        <v>75.6</v>
      </c>
      <c r="T1388" s="493" t="s">
        <v>85</v>
      </c>
      <c r="U1388" s="434">
        <v>126</v>
      </c>
      <c r="V1388" s="442" t="str">
        <f>CHOOSE(MATCH(U:U,{0,1,140,150,160,800000000}),"VACIO","140 y -","140-150","150-160","&gt;160","")</f>
        <v>140 y -</v>
      </c>
      <c r="W1388" s="434">
        <v>80</v>
      </c>
      <c r="X1388" s="442" t="str">
        <f>CHOOSE(MATCH(W:W,{0;1;90;120;800000000}),"VACIO","90 y -","90-120","&gt;120","")</f>
        <v>90 y -</v>
      </c>
      <c r="Y1388" s="434" t="s">
        <v>63</v>
      </c>
      <c r="Z1388" s="434" t="s">
        <v>65</v>
      </c>
      <c r="AA1388" s="434" t="s">
        <v>65</v>
      </c>
      <c r="AB1388" s="434" t="s">
        <v>65</v>
      </c>
      <c r="AC1388" s="434" t="s">
        <v>72</v>
      </c>
      <c r="AD1388" s="434" t="s">
        <v>74</v>
      </c>
      <c r="AE1388" s="514"/>
      <c r="AF1388" s="514"/>
      <c r="AG1388" s="514"/>
      <c r="AH1388" s="514"/>
      <c r="AI1388" s="514"/>
      <c r="AJ1388" s="434">
        <v>82</v>
      </c>
      <c r="AK1388" s="482">
        <v>43395</v>
      </c>
      <c r="AL1388" s="434">
        <v>193</v>
      </c>
      <c r="AM1388" s="434">
        <v>107</v>
      </c>
      <c r="AN1388" s="442" t="str">
        <f>CHOOSE(MATCH(AM:AM,{0,1,100,800000000}),"VACIO","100 y -","100 y +","")</f>
        <v>100 y +</v>
      </c>
      <c r="AO1388" s="434">
        <v>44</v>
      </c>
      <c r="AP1388" s="434">
        <v>209</v>
      </c>
      <c r="AQ1388" s="434"/>
      <c r="AR1388" s="442" t="str">
        <f>CHOOSE(MATCH(AQ:AQ,{0,1,7,8,9,12,30}),"VACIO","7 y -","7-8","8-9","9-12","12 y +","")</f>
        <v>VACIO</v>
      </c>
      <c r="AS1388" s="434"/>
      <c r="AT1388" s="442" t="str">
        <f>CHOOSE(MATCH(AS:AS,{0,0.1,30,80000000}),"VACIO","30 y -","30 y +")</f>
        <v>VACIO</v>
      </c>
      <c r="AU1388" s="434">
        <v>0.9</v>
      </c>
      <c r="AV1388" s="434"/>
      <c r="AW1388" s="442" t="str">
        <f>CHOOSE(MATCH(AV:AV,{0,0.1,30,80000000}),"VACIO","30 y -","30 y +")</f>
        <v>VACIO</v>
      </c>
      <c r="AX1388" s="434">
        <v>117</v>
      </c>
      <c r="AY1388" s="442" t="str">
        <f ca="1">CHOOSE(MATCH(AX:AX,{0,1,15,30,45,60,80000000}),"VACIO","15 y -","15-29","30-44","45-59","60 y +","")</f>
        <v>60 y +</v>
      </c>
      <c r="AZ1388" s="434"/>
      <c r="BA1388" s="434"/>
      <c r="BB1388" s="487" t="str">
        <f ca="1" t="shared" si="133"/>
        <v>No Vigente</v>
      </c>
      <c r="BC1388" s="434"/>
      <c r="BD1388" s="482">
        <v>43395</v>
      </c>
      <c r="BE1388" s="482">
        <v>43426</v>
      </c>
    </row>
    <row r="1389" spans="1:57">
      <c r="A1389" s="434" t="s">
        <v>3359</v>
      </c>
      <c r="B1389" s="128" t="s">
        <v>3360</v>
      </c>
      <c r="C1389" s="128">
        <v>941</v>
      </c>
      <c r="D1389" s="483">
        <v>14920</v>
      </c>
      <c r="E1389" s="439">
        <f ca="1" t="shared" si="134"/>
        <v>43990</v>
      </c>
      <c r="F1389" s="440">
        <f ca="1" t="shared" si="132"/>
        <v>29070</v>
      </c>
      <c r="G1389" s="441">
        <f ca="1" t="shared" si="131"/>
        <v>79</v>
      </c>
      <c r="H1389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89" s="443">
        <v>2</v>
      </c>
      <c r="J1389" s="483">
        <v>36742</v>
      </c>
      <c r="K1389" s="128" t="s">
        <v>101</v>
      </c>
      <c r="L1389" s="495" t="s">
        <v>102</v>
      </c>
      <c r="M1389" s="128" t="s">
        <v>2329</v>
      </c>
      <c r="N1389" s="128"/>
      <c r="O1389" s="128"/>
      <c r="P1389" s="500" t="s">
        <v>65</v>
      </c>
      <c r="Q1389" s="500" t="s">
        <v>63</v>
      </c>
      <c r="R1389" s="128">
        <v>83.5</v>
      </c>
      <c r="S1389" s="128">
        <v>84</v>
      </c>
      <c r="T1389" s="443" t="s">
        <v>76</v>
      </c>
      <c r="U1389" s="128">
        <v>126</v>
      </c>
      <c r="V1389" s="442" t="str">
        <f>CHOOSE(MATCH(U:U,{0,1,140,150,160,800000000}),"VACIO","140 y -","140-150","150-160","&gt;160","")</f>
        <v>140 y -</v>
      </c>
      <c r="W1389" s="128">
        <v>72</v>
      </c>
      <c r="X1389" s="442" t="str">
        <f>CHOOSE(MATCH(W:W,{0,1,90,120,800000000}),"VACIO","90 y -","90-120","&gt;120","")</f>
        <v>90 y -</v>
      </c>
      <c r="Y1389" s="128" t="s">
        <v>63</v>
      </c>
      <c r="Z1389" s="128" t="s">
        <v>65</v>
      </c>
      <c r="AA1389" s="128" t="s">
        <v>65</v>
      </c>
      <c r="AB1389" s="128" t="s">
        <v>65</v>
      </c>
      <c r="AC1389" s="128" t="s">
        <v>72</v>
      </c>
      <c r="AD1389" s="128" t="s">
        <v>73</v>
      </c>
      <c r="AE1389" s="505">
        <v>43689</v>
      </c>
      <c r="AF1389" s="506" t="s">
        <v>74</v>
      </c>
      <c r="AG1389" s="506"/>
      <c r="AH1389" s="506" t="s">
        <v>844</v>
      </c>
      <c r="AI1389" s="505">
        <v>43816</v>
      </c>
      <c r="AJ1389" s="128">
        <v>144</v>
      </c>
      <c r="AK1389" s="483">
        <v>43825</v>
      </c>
      <c r="AL1389" s="128">
        <v>174</v>
      </c>
      <c r="AM1389" s="128">
        <v>94</v>
      </c>
      <c r="AN1389" s="442" t="str">
        <f>CHOOSE(MATCH(AM:AM,{0,1,100,800000000}),"VACIO","100 y -","100 y +","")</f>
        <v>100 y -</v>
      </c>
      <c r="AO1389" s="128">
        <v>36</v>
      </c>
      <c r="AP1389" s="128">
        <v>218</v>
      </c>
      <c r="AQ1389" s="128">
        <v>6.4</v>
      </c>
      <c r="AR1389" s="442" t="str">
        <f>CHOOSE(MATCH(AQ:AQ,{0,1,7,8,9,12,30}),"VACIO","7 y -","7-8","8-9","9-12","12 y +","")</f>
        <v>7 y -</v>
      </c>
      <c r="AS1389" s="128">
        <v>8</v>
      </c>
      <c r="AT1389" s="442" t="str">
        <f>CHOOSE(MATCH(AS:AS,{0,0.1,30,80000000}),"VACIO","30 y -","30 y +")</f>
        <v>30 y -</v>
      </c>
      <c r="AU1389" s="128">
        <v>1.2</v>
      </c>
      <c r="AV1389" s="128">
        <v>11</v>
      </c>
      <c r="AW1389" s="442" t="str">
        <f>CHOOSE(MATCH(AV:AV,{0,0.1,30,80000000}),"VACIO","30 y -","30 y +")</f>
        <v>30 y -</v>
      </c>
      <c r="AX1389" s="128">
        <v>57.5</v>
      </c>
      <c r="AY1389" s="442" t="str">
        <f ca="1">CHOOSE(MATCH(AX:AX,{0,1,15,30,45,60,80000000}),"VACIO","15 y -","15-29","30-44","45-59","60 y +","")</f>
        <v>45-59</v>
      </c>
      <c r="AZ1389" s="128"/>
      <c r="BA1389" s="483">
        <v>43235</v>
      </c>
      <c r="BB1389" s="441" t="str">
        <f ca="1" t="shared" si="133"/>
        <v>No Vigente</v>
      </c>
      <c r="BC1389" s="128" t="s">
        <v>77</v>
      </c>
      <c r="BD1389" s="483">
        <v>43825</v>
      </c>
      <c r="BE1389" s="483">
        <v>43983</v>
      </c>
    </row>
    <row r="1390" spans="1:57">
      <c r="A1390" s="434" t="s">
        <v>3361</v>
      </c>
      <c r="B1390" s="484" t="s">
        <v>3362</v>
      </c>
      <c r="C1390" s="484">
        <v>4159</v>
      </c>
      <c r="D1390" s="485">
        <v>25627</v>
      </c>
      <c r="E1390" s="468">
        <f ca="1" t="shared" si="134"/>
        <v>43990</v>
      </c>
      <c r="F1390" s="440">
        <f ca="1" t="shared" si="132"/>
        <v>18363</v>
      </c>
      <c r="G1390" s="489">
        <f ca="1" t="shared" si="131"/>
        <v>50</v>
      </c>
      <c r="H1390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390" s="496">
        <v>2</v>
      </c>
      <c r="J1390" s="485">
        <v>42849</v>
      </c>
      <c r="K1390" s="484" t="s">
        <v>101</v>
      </c>
      <c r="L1390" s="497" t="s">
        <v>60</v>
      </c>
      <c r="M1390" s="484"/>
      <c r="N1390" s="484"/>
      <c r="O1390" s="484"/>
      <c r="P1390" s="501" t="s">
        <v>63</v>
      </c>
      <c r="Q1390" s="501" t="s">
        <v>63</v>
      </c>
      <c r="R1390" s="484">
        <v>96.8</v>
      </c>
      <c r="S1390" s="484">
        <v>96.8</v>
      </c>
      <c r="T1390" s="496" t="s">
        <v>64</v>
      </c>
      <c r="U1390" s="484">
        <v>150</v>
      </c>
      <c r="V1390" s="442" t="str">
        <f>CHOOSE(MATCH(U:U,{0,1,140,150,160,800000000}),"VACIO","140 y -","140-150","150-160","&gt;160","")</f>
        <v>150-160</v>
      </c>
      <c r="W1390" s="484">
        <v>90</v>
      </c>
      <c r="X1390" s="442" t="str">
        <f>CHOOSE(MATCH(W:W,{0,1,90,120,800000000}),"VACIO","90 y -","90-120","&gt;120","")</f>
        <v>90-120</v>
      </c>
      <c r="Y1390" s="484" t="s">
        <v>63</v>
      </c>
      <c r="Z1390" s="484" t="s">
        <v>63</v>
      </c>
      <c r="AA1390" s="484" t="s">
        <v>63</v>
      </c>
      <c r="AB1390" s="484" t="s">
        <v>63</v>
      </c>
      <c r="AC1390" s="484" t="s">
        <v>72</v>
      </c>
      <c r="AD1390" s="484" t="s">
        <v>74</v>
      </c>
      <c r="AE1390" s="507"/>
      <c r="AF1390" s="507"/>
      <c r="AG1390" s="507"/>
      <c r="AH1390" s="507"/>
      <c r="AI1390" s="507"/>
      <c r="AJ1390" s="484"/>
      <c r="AK1390" s="485"/>
      <c r="AL1390" s="484"/>
      <c r="AM1390" s="484"/>
      <c r="AN1390" s="442" t="str">
        <f>CHOOSE(MATCH(AM:AM,{0,1,100,800000000}),"VACIO","100 y -","100 y +","")</f>
        <v>VACIO</v>
      </c>
      <c r="AO1390" s="484"/>
      <c r="AP1390" s="484"/>
      <c r="AQ1390" s="484"/>
      <c r="AR1390" s="442" t="str">
        <f>CHOOSE(MATCH(AQ:AQ,{0,1,7,8,9,12,30}),"VACIO","7 y -","7-8","8-9","9-12","12 y +","")</f>
        <v>VACIO</v>
      </c>
      <c r="AS1390" s="484"/>
      <c r="AT1390" s="442" t="str">
        <f>CHOOSE(MATCH(AS:AS,{0,0.1,30,80000000}),"VACIO","30 y -","30 y +")</f>
        <v>VACIO</v>
      </c>
      <c r="AU1390" s="484"/>
      <c r="AV1390" s="484"/>
      <c r="AW1390" s="442" t="str">
        <f>CHOOSE(MATCH(AV:AV,{0,0.1,30,80000000}),"VACIO","30 y -","30 y +")</f>
        <v>VACIO</v>
      </c>
      <c r="AX1390" s="484"/>
      <c r="AY1390" s="442" t="str">
        <f ca="1">CHOOSE(MATCH(AX:AX,{0,1,15,30,45,60,80000000}),"VACIO","15 y -","15-29","30-44","45-59","60 y +","")</f>
        <v>VACIO</v>
      </c>
      <c r="AZ1390" s="484"/>
      <c r="BA1390" s="484"/>
      <c r="BB1390" s="489" t="str">
        <f ca="1" t="shared" si="133"/>
        <v>No Vigente</v>
      </c>
      <c r="BC1390" s="484"/>
      <c r="BD1390" s="485">
        <v>42849</v>
      </c>
      <c r="BE1390" s="485">
        <v>43032</v>
      </c>
    </row>
    <row r="1391" spans="1:57">
      <c r="A1391" s="434" t="s">
        <v>3363</v>
      </c>
      <c r="B1391" s="484" t="s">
        <v>3364</v>
      </c>
      <c r="C1391" s="484">
        <v>6241</v>
      </c>
      <c r="D1391" s="485">
        <v>22628</v>
      </c>
      <c r="E1391" s="468">
        <f ca="1" t="shared" si="134"/>
        <v>43990</v>
      </c>
      <c r="F1391" s="440">
        <f ca="1" t="shared" si="132"/>
        <v>21362</v>
      </c>
      <c r="G1391" s="489">
        <f ca="1" t="shared" si="131"/>
        <v>58</v>
      </c>
      <c r="H1391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91" s="496">
        <v>2</v>
      </c>
      <c r="J1391" s="485">
        <v>42423</v>
      </c>
      <c r="K1391" s="484" t="s">
        <v>101</v>
      </c>
      <c r="L1391" s="497" t="s">
        <v>60</v>
      </c>
      <c r="M1391" s="484"/>
      <c r="N1391" s="484"/>
      <c r="O1391" s="484"/>
      <c r="P1391" s="501" t="s">
        <v>63</v>
      </c>
      <c r="Q1391" s="501" t="s">
        <v>63</v>
      </c>
      <c r="R1391" s="484">
        <v>98.8</v>
      </c>
      <c r="S1391" s="484">
        <v>88</v>
      </c>
      <c r="T1391" s="496" t="s">
        <v>85</v>
      </c>
      <c r="U1391" s="484">
        <v>142</v>
      </c>
      <c r="V1391" s="442" t="str">
        <f>CHOOSE(MATCH(U:U,{0,1,140,150,160,800000000}),"VACIO","140 y -","140-150","150-160","&gt;160","")</f>
        <v>140-150</v>
      </c>
      <c r="W1391" s="484">
        <v>86</v>
      </c>
      <c r="X1391" s="442" t="str">
        <f>CHOOSE(MATCH(W:W,{0,1,90,120,800000000}),"VACIO","90 y -","90-120","&gt;120","")</f>
        <v>90 y -</v>
      </c>
      <c r="Y1391" s="484" t="s">
        <v>63</v>
      </c>
      <c r="Z1391" s="484" t="s">
        <v>65</v>
      </c>
      <c r="AA1391" s="484" t="s">
        <v>65</v>
      </c>
      <c r="AB1391" s="484" t="s">
        <v>65</v>
      </c>
      <c r="AC1391" s="484" t="s">
        <v>66</v>
      </c>
      <c r="AD1391" s="484" t="s">
        <v>73</v>
      </c>
      <c r="AE1391" s="507"/>
      <c r="AF1391" s="507"/>
      <c r="AG1391" s="507"/>
      <c r="AH1391" s="507"/>
      <c r="AI1391" s="507"/>
      <c r="AJ1391" s="484">
        <v>109</v>
      </c>
      <c r="AK1391" s="485">
        <v>42415</v>
      </c>
      <c r="AL1391" s="484">
        <v>235</v>
      </c>
      <c r="AM1391" s="484"/>
      <c r="AN1391" s="442" t="str">
        <f>CHOOSE(MATCH(AM:AM,{0,1,100,800000000}),"VACIO","100 y -","100 y +","")</f>
        <v>VACIO</v>
      </c>
      <c r="AO1391" s="484">
        <v>44</v>
      </c>
      <c r="AP1391" s="484">
        <v>486</v>
      </c>
      <c r="AQ1391" s="484"/>
      <c r="AR1391" s="442" t="str">
        <f>CHOOSE(MATCH(AQ:AQ,{0,1,7,8,9,12,30}),"VACIO","7 y -","7-8","8-9","9-12","12 y +","")</f>
        <v>VACIO</v>
      </c>
      <c r="AS1391" s="484"/>
      <c r="AT1391" s="442" t="str">
        <f>CHOOSE(MATCH(AS:AS,{0,0.1,30,80000000}),"VACIO","30 y -","30 y +")</f>
        <v>VACIO</v>
      </c>
      <c r="AU1391" s="484">
        <v>1.1</v>
      </c>
      <c r="AV1391" s="484"/>
      <c r="AW1391" s="442" t="str">
        <f>CHOOSE(MATCH(AV:AV,{0,0.1,30,80000000}),"VACIO","30 y -","30 y +")</f>
        <v>VACIO</v>
      </c>
      <c r="AX1391" s="484"/>
      <c r="AY1391" s="442" t="str">
        <f ca="1">CHOOSE(MATCH(AX:AX,{0,1,15,30,45,60,80000000}),"VACIO","15 y -","15-29","30-44","45-59","60 y +","")</f>
        <v>VACIO</v>
      </c>
      <c r="AZ1391" s="484" t="s">
        <v>76</v>
      </c>
      <c r="BA1391" s="484"/>
      <c r="BB1391" s="489" t="str">
        <f ca="1" t="shared" si="133"/>
        <v>No Vigente</v>
      </c>
      <c r="BC1391" s="484"/>
      <c r="BD1391" s="485">
        <v>42465</v>
      </c>
      <c r="BE1391" s="485">
        <v>42491</v>
      </c>
    </row>
    <row r="1392" spans="1:57">
      <c r="A1392" s="434" t="s">
        <v>3365</v>
      </c>
      <c r="B1392" s="128" t="s">
        <v>3366</v>
      </c>
      <c r="C1392" s="128">
        <v>1404</v>
      </c>
      <c r="D1392" s="483">
        <v>23538</v>
      </c>
      <c r="E1392" s="467">
        <f ca="1" t="shared" si="134"/>
        <v>43990</v>
      </c>
      <c r="F1392" s="440">
        <f ca="1" t="shared" si="132"/>
        <v>20452</v>
      </c>
      <c r="G1392" s="491">
        <f ca="1" t="shared" si="131"/>
        <v>55</v>
      </c>
      <c r="H1392" s="49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392" s="498">
        <v>2</v>
      </c>
      <c r="J1392" s="483">
        <v>43447</v>
      </c>
      <c r="K1392" s="128" t="s">
        <v>101</v>
      </c>
      <c r="L1392" s="495" t="s">
        <v>60</v>
      </c>
      <c r="M1392" s="128"/>
      <c r="N1392" s="128" t="s">
        <v>62</v>
      </c>
      <c r="O1392" s="128" t="s">
        <v>62</v>
      </c>
      <c r="P1392" s="500" t="s">
        <v>63</v>
      </c>
      <c r="Q1392" s="500" t="s">
        <v>65</v>
      </c>
      <c r="R1392" s="128">
        <v>77.5</v>
      </c>
      <c r="S1392" s="128">
        <v>79</v>
      </c>
      <c r="T1392" s="498" t="s">
        <v>85</v>
      </c>
      <c r="U1392" s="128">
        <v>120</v>
      </c>
      <c r="V1392" s="442" t="str">
        <f>CHOOSE(MATCH(U:U,{0,1,140,150,160,800000000}),"VACIO","140 y -","140-150","150-160","&gt;160","")</f>
        <v>140 y -</v>
      </c>
      <c r="W1392" s="128">
        <v>70</v>
      </c>
      <c r="X1392" s="442" t="str">
        <f>CHOOSE(MATCH(W:W,{0,1,90,120,800000000}),"VACIO","90 y -","90-120","&gt;120","")</f>
        <v>90 y -</v>
      </c>
      <c r="Y1392" s="128" t="s">
        <v>63</v>
      </c>
      <c r="Z1392" s="128" t="s">
        <v>65</v>
      </c>
      <c r="AA1392" s="128" t="s">
        <v>65</v>
      </c>
      <c r="AB1392" s="128" t="s">
        <v>65</v>
      </c>
      <c r="AC1392" s="128" t="s">
        <v>72</v>
      </c>
      <c r="AD1392" s="128" t="s">
        <v>73</v>
      </c>
      <c r="AE1392" s="512"/>
      <c r="AF1392" s="512"/>
      <c r="AG1392" s="512"/>
      <c r="AH1392" s="512"/>
      <c r="AI1392" s="512"/>
      <c r="AJ1392" s="128"/>
      <c r="AK1392" s="483">
        <v>43567</v>
      </c>
      <c r="AL1392" s="128">
        <v>105</v>
      </c>
      <c r="AM1392" s="128"/>
      <c r="AN1392" s="442" t="str">
        <f>CHOOSE(MATCH(AM:AM,{0,1,100,800000000}),"VACIO","100 y -","100 y +","")</f>
        <v>VACIO</v>
      </c>
      <c r="AO1392" s="128">
        <v>39</v>
      </c>
      <c r="AP1392" s="128">
        <v>71</v>
      </c>
      <c r="AQ1392" s="128"/>
      <c r="AR1392" s="442" t="str">
        <f>CHOOSE(MATCH(AQ:AQ,{0,1,7,8,9,12,30}),"VACIO","7 y -","7-8","8-9","9-12","12 y +","")</f>
        <v>VACIO</v>
      </c>
      <c r="AS1392" s="128">
        <v>7</v>
      </c>
      <c r="AT1392" s="442" t="str">
        <f>CHOOSE(MATCH(AS:AS,{0,0.1,30,80000000}),"VACIO","30 y -","30 y +")</f>
        <v>30 y -</v>
      </c>
      <c r="AU1392" s="128">
        <v>1.1</v>
      </c>
      <c r="AV1392" s="128"/>
      <c r="AW1392" s="442" t="str">
        <f>CHOOSE(MATCH(AV:AV,{0,0.1,30,80000000}),"VACIO","30 y -","30 y +")</f>
        <v>VACIO</v>
      </c>
      <c r="AX1392" s="128">
        <v>75</v>
      </c>
      <c r="AY1392" s="442" t="str">
        <f ca="1">CHOOSE(MATCH(AX:AX,{0,1,15,30,45,60,80000000}),"VACIO","15 y -","15-29","30-44","45-59","60 y +","")</f>
        <v>60 y +</v>
      </c>
      <c r="AZ1392" s="128"/>
      <c r="BA1392" s="128"/>
      <c r="BB1392" s="441" t="str">
        <f ca="1" t="shared" si="133"/>
        <v>No Vigente</v>
      </c>
      <c r="BC1392" s="128"/>
      <c r="BD1392" s="483">
        <v>43567</v>
      </c>
      <c r="BE1392" s="483">
        <v>43862</v>
      </c>
    </row>
    <row r="1393" spans="1:57">
      <c r="A1393" s="434" t="s">
        <v>3367</v>
      </c>
      <c r="B1393" s="520" t="s">
        <v>3368</v>
      </c>
      <c r="C1393" s="520">
        <v>1880</v>
      </c>
      <c r="D1393" s="521">
        <v>20423</v>
      </c>
      <c r="E1393" s="468">
        <f ca="1" t="shared" si="134"/>
        <v>43990</v>
      </c>
      <c r="F1393" s="440">
        <f ca="1" t="shared" si="132"/>
        <v>23567</v>
      </c>
      <c r="G1393" s="523">
        <f ca="1" t="shared" si="131"/>
        <v>64</v>
      </c>
      <c r="H1393" s="50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93" s="524">
        <v>2</v>
      </c>
      <c r="J1393" s="521">
        <v>42269</v>
      </c>
      <c r="K1393" s="520" t="s">
        <v>101</v>
      </c>
      <c r="L1393" s="525" t="s">
        <v>60</v>
      </c>
      <c r="M1393" s="520"/>
      <c r="N1393" s="520"/>
      <c r="O1393" s="520"/>
      <c r="P1393" s="526" t="s">
        <v>63</v>
      </c>
      <c r="Q1393" s="526" t="s">
        <v>63</v>
      </c>
      <c r="R1393" s="520">
        <v>90.5</v>
      </c>
      <c r="S1393" s="520">
        <v>90.5</v>
      </c>
      <c r="T1393" s="524" t="s">
        <v>64</v>
      </c>
      <c r="U1393" s="520">
        <v>160</v>
      </c>
      <c r="V1393" s="442" t="str">
        <f>CHOOSE(MATCH(U:U,{0;1;140;150;160;800000000}),"VACIO","140 y -","140-150","150-160","&gt;160","")</f>
        <v>&gt;160</v>
      </c>
      <c r="W1393" s="520">
        <v>90</v>
      </c>
      <c r="X1393" s="442" t="str">
        <f>CHOOSE(MATCH(W:W,{0,1,90,120,800000000}),"VACIO","90 y -","90-120","&gt;120","")</f>
        <v>90-120</v>
      </c>
      <c r="Y1393" s="520" t="s">
        <v>63</v>
      </c>
      <c r="Z1393" s="520" t="s">
        <v>65</v>
      </c>
      <c r="AA1393" s="520" t="s">
        <v>65</v>
      </c>
      <c r="AB1393" s="520" t="s">
        <v>65</v>
      </c>
      <c r="AC1393" s="520" t="s">
        <v>66</v>
      </c>
      <c r="AD1393" s="520" t="s">
        <v>67</v>
      </c>
      <c r="AE1393" s="527"/>
      <c r="AF1393" s="527"/>
      <c r="AG1393" s="527"/>
      <c r="AH1393" s="527"/>
      <c r="AI1393" s="527"/>
      <c r="AJ1393" s="520">
        <v>101</v>
      </c>
      <c r="AK1393" s="521">
        <v>42993</v>
      </c>
      <c r="AL1393" s="520">
        <v>173</v>
      </c>
      <c r="AM1393" s="520">
        <v>102</v>
      </c>
      <c r="AN1393" s="442" t="str">
        <f>CHOOSE(MATCH(AM:AM,{0;1;100;800000000}),"VACIO","100 y -","100 y +","")</f>
        <v>100 y +</v>
      </c>
      <c r="AO1393" s="520">
        <v>38</v>
      </c>
      <c r="AP1393" s="520">
        <v>167</v>
      </c>
      <c r="AQ1393" s="520"/>
      <c r="AR1393" s="442" t="str">
        <f>CHOOSE(MATCH(AQ:AQ,{0,1,7,8,9,12,30}),"VACIO","7 y -","7-8","8-9","9-12","12 y +","")</f>
        <v>VACIO</v>
      </c>
      <c r="AS1393" s="520"/>
      <c r="AT1393" s="442" t="str">
        <f>CHOOSE(MATCH(AS:AS,{0,0.1,30,80000000}),"VACIO","30 y -","30 y +")</f>
        <v>VACIO</v>
      </c>
      <c r="AU1393" s="520">
        <v>1.1</v>
      </c>
      <c r="AV1393" s="520"/>
      <c r="AW1393" s="442" t="str">
        <f>CHOOSE(MATCH(AV:AV,{0,0.1,30,80000000}),"VACIO","30 y -","30 y +")</f>
        <v>VACIO</v>
      </c>
      <c r="AX1393" s="520">
        <v>72</v>
      </c>
      <c r="AY1393" s="442" t="str">
        <f ca="1">CHOOSE(MATCH(AX:AX,{0,1,15,30,45,60,80000000}),"VACIO","15 y -","15-29","30-44","45-59","60 y +","")</f>
        <v>60 y +</v>
      </c>
      <c r="AZ1393" s="520"/>
      <c r="BA1393" s="520"/>
      <c r="BB1393" s="523" t="str">
        <f ca="1" t="shared" si="133"/>
        <v>No Vigente</v>
      </c>
      <c r="BC1393" s="520"/>
      <c r="BD1393" s="521">
        <v>43263</v>
      </c>
      <c r="BE1393" s="521">
        <v>43446</v>
      </c>
    </row>
    <row r="1394" spans="1:57">
      <c r="A1394" s="434" t="s">
        <v>3369</v>
      </c>
      <c r="B1394" s="128" t="s">
        <v>3370</v>
      </c>
      <c r="C1394" s="128">
        <v>3057</v>
      </c>
      <c r="D1394" s="483">
        <v>15570</v>
      </c>
      <c r="E1394" s="439">
        <f ca="1" t="shared" si="134"/>
        <v>43990</v>
      </c>
      <c r="F1394" s="440">
        <f ca="1" t="shared" si="132"/>
        <v>28420</v>
      </c>
      <c r="G1394" s="441">
        <f ca="1" t="shared" si="131"/>
        <v>77</v>
      </c>
      <c r="H139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394" s="443">
        <v>2</v>
      </c>
      <c r="J1394" s="483">
        <v>39664</v>
      </c>
      <c r="K1394" s="128" t="s">
        <v>101</v>
      </c>
      <c r="L1394" s="495" t="s">
        <v>60</v>
      </c>
      <c r="M1394" s="128" t="s">
        <v>2787</v>
      </c>
      <c r="N1394" s="128" t="s">
        <v>62</v>
      </c>
      <c r="O1394" s="128" t="s">
        <v>62</v>
      </c>
      <c r="P1394" s="500" t="s">
        <v>63</v>
      </c>
      <c r="Q1394" s="500" t="s">
        <v>63</v>
      </c>
      <c r="R1394" s="128">
        <v>72.9</v>
      </c>
      <c r="S1394" s="128">
        <v>72</v>
      </c>
      <c r="T1394" s="443" t="s">
        <v>76</v>
      </c>
      <c r="U1394" s="128">
        <v>118</v>
      </c>
      <c r="V1394" s="442" t="str">
        <f>CHOOSE(MATCH(U:U,{0,1,140,150,160,800000000}),"VACIO","140 y -","140-150","150-160","&gt;160","")</f>
        <v>140 y -</v>
      </c>
      <c r="W1394" s="128">
        <v>70</v>
      </c>
      <c r="X1394" s="442" t="str">
        <f>CHOOSE(MATCH(W:W,{0,1,90,120,800000000}),"VACIO","90 y -","90-120","&gt;120","")</f>
        <v>90 y -</v>
      </c>
      <c r="Y1394" s="128" t="s">
        <v>63</v>
      </c>
      <c r="Z1394" s="128" t="s">
        <v>65</v>
      </c>
      <c r="AA1394" s="128" t="s">
        <v>63</v>
      </c>
      <c r="AB1394" s="128" t="s">
        <v>63</v>
      </c>
      <c r="AC1394" s="128" t="s">
        <v>72</v>
      </c>
      <c r="AD1394" s="128" t="s">
        <v>73</v>
      </c>
      <c r="AE1394" s="513"/>
      <c r="AF1394" s="513"/>
      <c r="AG1394" s="513"/>
      <c r="AH1394" s="506" t="s">
        <v>2266</v>
      </c>
      <c r="AI1394" s="505">
        <v>43623</v>
      </c>
      <c r="AJ1394" s="128">
        <v>87</v>
      </c>
      <c r="AK1394" s="483">
        <v>43843</v>
      </c>
      <c r="AL1394" s="128">
        <v>200</v>
      </c>
      <c r="AM1394" s="128">
        <v>131</v>
      </c>
      <c r="AN1394" s="442" t="str">
        <f>CHOOSE(MATCH(AM:AM,{0,1,100,800000000}),"VACIO","100 y -","100 y +","")</f>
        <v>100 y +</v>
      </c>
      <c r="AO1394" s="128">
        <v>49.7</v>
      </c>
      <c r="AP1394" s="128">
        <v>92</v>
      </c>
      <c r="AQ1394" s="128">
        <v>5.8</v>
      </c>
      <c r="AR1394" s="442" t="str">
        <f>CHOOSE(MATCH(AQ:AQ,{0,1,7,8,9,12,30}),"VACIO","7 y -","7-8","8-9","9-12","12 y +","")</f>
        <v>7 y -</v>
      </c>
      <c r="AS1394" s="128">
        <v>27</v>
      </c>
      <c r="AT1394" s="442" t="str">
        <f>CHOOSE(MATCH(AS:AS,{0,0.1,30,80000000}),"VACIO","30 y -","30 y +")</f>
        <v>30 y -</v>
      </c>
      <c r="AU1394" s="128">
        <v>1.3</v>
      </c>
      <c r="AV1394" s="128">
        <v>21</v>
      </c>
      <c r="AW1394" s="442" t="str">
        <f>CHOOSE(MATCH(AV:AV,{0;0.1;30;80000000}),"VACIO","30 y -","30 y +")</f>
        <v>30 y -</v>
      </c>
      <c r="AX1394" s="128">
        <v>52</v>
      </c>
      <c r="AY1394" s="442" t="str">
        <f ca="1">CHOOSE(MATCH(AX:AX,{0;1;15;30;45;60;80000000}),"VACIO","15 y -","15-29","30-44","45-59","60 y +","")</f>
        <v>45-59</v>
      </c>
      <c r="AZ1394" s="128" t="s">
        <v>76</v>
      </c>
      <c r="BA1394" s="128"/>
      <c r="BB1394" s="441" t="str">
        <f ca="1" t="shared" si="133"/>
        <v>No Vigente</v>
      </c>
      <c r="BC1394" s="128"/>
      <c r="BD1394" s="483">
        <v>43857</v>
      </c>
      <c r="BE1394" s="483">
        <v>44013</v>
      </c>
    </row>
    <row r="1395" spans="1:57">
      <c r="A1395" s="434" t="s">
        <v>3371</v>
      </c>
      <c r="B1395" s="484" t="s">
        <v>3372</v>
      </c>
      <c r="C1395" s="484">
        <v>6626</v>
      </c>
      <c r="D1395" s="485">
        <v>23327</v>
      </c>
      <c r="E1395" s="468">
        <f ca="1" t="shared" si="134"/>
        <v>43990</v>
      </c>
      <c r="F1395" s="440">
        <f ca="1" t="shared" si="132"/>
        <v>20663</v>
      </c>
      <c r="G1395" s="489">
        <f ca="1" t="shared" si="131"/>
        <v>56</v>
      </c>
      <c r="H1395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395" s="496">
        <v>2</v>
      </c>
      <c r="J1395" s="485">
        <v>43537</v>
      </c>
      <c r="K1395" s="484" t="s">
        <v>59</v>
      </c>
      <c r="L1395" s="497" t="s">
        <v>70</v>
      </c>
      <c r="M1395" s="484" t="s">
        <v>3373</v>
      </c>
      <c r="N1395" s="484" t="s">
        <v>62</v>
      </c>
      <c r="O1395" s="484" t="s">
        <v>62</v>
      </c>
      <c r="P1395" s="501" t="s">
        <v>63</v>
      </c>
      <c r="Q1395" s="501" t="s">
        <v>63</v>
      </c>
      <c r="R1395" s="484">
        <v>105</v>
      </c>
      <c r="S1395" s="484">
        <v>105</v>
      </c>
      <c r="T1395" s="496" t="s">
        <v>64</v>
      </c>
      <c r="U1395" s="484">
        <v>130</v>
      </c>
      <c r="V1395" s="442" t="str">
        <f>CHOOSE(MATCH(U:U,{0,1,140,150,160,800000000}),"VACIO","140 y -","140-150","150-160","&gt;160","")</f>
        <v>140 y -</v>
      </c>
      <c r="W1395" s="484">
        <v>70</v>
      </c>
      <c r="X1395" s="442" t="str">
        <f>CHOOSE(MATCH(W:W,{0,1,90,120,800000000}),"VACIO","90 y -","90-120","&gt;120","")</f>
        <v>90 y -</v>
      </c>
      <c r="Y1395" s="484" t="s">
        <v>63</v>
      </c>
      <c r="Z1395" s="484" t="s">
        <v>63</v>
      </c>
      <c r="AA1395" s="484" t="s">
        <v>65</v>
      </c>
      <c r="AB1395" s="484" t="s">
        <v>63</v>
      </c>
      <c r="AC1395" s="484" t="s">
        <v>72</v>
      </c>
      <c r="AD1395" s="484" t="s">
        <v>73</v>
      </c>
      <c r="AE1395" s="507"/>
      <c r="AF1395" s="507"/>
      <c r="AG1395" s="507"/>
      <c r="AH1395" s="507"/>
      <c r="AI1395" s="507"/>
      <c r="AJ1395" s="484">
        <v>145</v>
      </c>
      <c r="AK1395" s="485">
        <v>43537</v>
      </c>
      <c r="AL1395" s="484"/>
      <c r="AM1395" s="484"/>
      <c r="AN1395" s="442" t="str">
        <f>CHOOSE(MATCH(AM:AM,{0,1,100,800000000}),"VACIO","100 y -","100 y +","")</f>
        <v>VACIO</v>
      </c>
      <c r="AO1395" s="484"/>
      <c r="AP1395" s="484"/>
      <c r="AQ1395" s="484"/>
      <c r="AR1395" s="442" t="str">
        <f>CHOOSE(MATCH(AQ:AQ,{0,1,7,8,9,12,30}),"VACIO","7 y -","7-8","8-9","9-12","12 y +","")</f>
        <v>VACIO</v>
      </c>
      <c r="AS1395" s="484"/>
      <c r="AT1395" s="442" t="str">
        <f>CHOOSE(MATCH(AS:AS,{0;0.1;30;80000000}),"VACIO","30 y -","30 y +")</f>
        <v>VACIO</v>
      </c>
      <c r="AU1395" s="484">
        <v>0.9</v>
      </c>
      <c r="AV1395" s="484"/>
      <c r="AW1395" s="442" t="str">
        <f>CHOOSE(MATCH(AV:AV,{0;0.1;30;80000000}),"VACIO","30 y -","30 y +")</f>
        <v>VACIO</v>
      </c>
      <c r="AX1395" s="484"/>
      <c r="AY1395" s="442" t="str">
        <f ca="1">CHOOSE(MATCH(AX:AX,{0;1;15;30;45;60;80000000}),"VACIO","15 y -","15-29","30-44","45-59","60 y +","")</f>
        <v>VACIO</v>
      </c>
      <c r="AZ1395" s="484"/>
      <c r="BA1395" s="484"/>
      <c r="BB1395" s="489" t="str">
        <f ca="1" t="shared" si="133"/>
        <v>No Vigente</v>
      </c>
      <c r="BC1395" s="484"/>
      <c r="BD1395" s="485">
        <v>43537</v>
      </c>
      <c r="BE1395" s="485">
        <v>43647</v>
      </c>
    </row>
    <row r="1396" spans="1:57">
      <c r="A1396" s="434" t="s">
        <v>3374</v>
      </c>
      <c r="B1396" s="128" t="s">
        <v>3375</v>
      </c>
      <c r="C1396" s="128">
        <v>1688</v>
      </c>
      <c r="D1396" s="483">
        <v>21813</v>
      </c>
      <c r="E1396" s="468">
        <f ca="1" t="shared" si="134"/>
        <v>43990</v>
      </c>
      <c r="F1396" s="440">
        <f ca="1" t="shared" si="132"/>
        <v>22177</v>
      </c>
      <c r="G1396" s="491">
        <f ca="1" t="shared" si="131"/>
        <v>60</v>
      </c>
      <c r="H1396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396" s="498">
        <v>2</v>
      </c>
      <c r="J1396" s="483">
        <v>39155</v>
      </c>
      <c r="K1396" s="128" t="s">
        <v>59</v>
      </c>
      <c r="L1396" s="495" t="s">
        <v>102</v>
      </c>
      <c r="M1396" s="128" t="s">
        <v>1853</v>
      </c>
      <c r="N1396" s="128" t="s">
        <v>62</v>
      </c>
      <c r="O1396" s="128" t="s">
        <v>62</v>
      </c>
      <c r="P1396" s="500" t="s">
        <v>63</v>
      </c>
      <c r="Q1396" s="500" t="s">
        <v>63</v>
      </c>
      <c r="R1396" s="128">
        <v>73</v>
      </c>
      <c r="S1396" s="128">
        <v>68</v>
      </c>
      <c r="T1396" s="498" t="s">
        <v>85</v>
      </c>
      <c r="U1396" s="128">
        <v>136</v>
      </c>
      <c r="V1396" s="442" t="str">
        <f>CHOOSE(MATCH(U:U,{0,1,140,150,160,800000000}),"VACIO","140 y -","140-150","150-160","&gt;160","")</f>
        <v>140 y -</v>
      </c>
      <c r="W1396" s="128">
        <v>72</v>
      </c>
      <c r="X1396" s="442" t="str">
        <f>CHOOSE(MATCH(W:W,{0,1,90,120,800000000}),"VACIO","90 y -","90-120","&gt;120","")</f>
        <v>90 y -</v>
      </c>
      <c r="Y1396" s="128" t="s">
        <v>63</v>
      </c>
      <c r="Z1396" s="128" t="s">
        <v>65</v>
      </c>
      <c r="AA1396" s="128" t="s">
        <v>65</v>
      </c>
      <c r="AB1396" s="128" t="s">
        <v>65</v>
      </c>
      <c r="AC1396" s="128" t="s">
        <v>72</v>
      </c>
      <c r="AD1396" s="128" t="s">
        <v>73</v>
      </c>
      <c r="AE1396" s="510">
        <v>43811</v>
      </c>
      <c r="AF1396" s="511" t="s">
        <v>74</v>
      </c>
      <c r="AG1396" s="511"/>
      <c r="AH1396" s="512"/>
      <c r="AI1396" s="512"/>
      <c r="AJ1396" s="128">
        <v>171</v>
      </c>
      <c r="AK1396" s="483">
        <v>43755</v>
      </c>
      <c r="AL1396" s="128">
        <v>197</v>
      </c>
      <c r="AM1396" s="128">
        <v>120</v>
      </c>
      <c r="AN1396" s="442" t="str">
        <f>CHOOSE(MATCH(AM:AM,{0,1,100,800000000}),"VACIO","100 y -","100 y +","")</f>
        <v>100 y +</v>
      </c>
      <c r="AO1396" s="128">
        <v>30</v>
      </c>
      <c r="AP1396" s="128">
        <v>207</v>
      </c>
      <c r="AQ1396" s="128">
        <v>7.9</v>
      </c>
      <c r="AR1396" s="442" t="str">
        <f>CHOOSE(MATCH(AQ:AQ,{0,1,7,8,9,12,30}),"VACIO","7 y -","7-8","8-9","9-12","12 y +","")</f>
        <v>7-8</v>
      </c>
      <c r="AS1396" s="128">
        <v>12</v>
      </c>
      <c r="AT1396" s="442" t="s">
        <v>184</v>
      </c>
      <c r="AU1396" s="128">
        <v>0.7</v>
      </c>
      <c r="AV1396" s="128"/>
      <c r="AW1396" s="442" t="str">
        <f>CHOOSE(MATCH(AV:AV,{0,0.1,30,80000000}),"VACIO","30 y -","30 y +")</f>
        <v>VACIO</v>
      </c>
      <c r="AX1396" s="128">
        <v>95</v>
      </c>
      <c r="AY1396" s="442" t="str">
        <f ca="1">CHOOSE(MATCH(AX:AX,{0,1,15,30,45,60,80000000}),"VACIO","15 y -","15-29","30-44","45-59","60 y +","")</f>
        <v>60 y +</v>
      </c>
      <c r="AZ1396" s="128"/>
      <c r="BA1396" s="532">
        <v>42826</v>
      </c>
      <c r="BB1396" s="491" t="str">
        <f ca="1" t="shared" si="133"/>
        <v>No Vigente</v>
      </c>
      <c r="BC1396" s="128" t="s">
        <v>77</v>
      </c>
      <c r="BD1396" s="483">
        <v>43908</v>
      </c>
      <c r="BE1396" s="483">
        <v>43952</v>
      </c>
    </row>
    <row r="1397" spans="1:57">
      <c r="A1397" s="434" t="s">
        <v>3376</v>
      </c>
      <c r="B1397" s="128" t="s">
        <v>3377</v>
      </c>
      <c r="C1397" s="128">
        <v>5865</v>
      </c>
      <c r="D1397" s="483">
        <v>16755</v>
      </c>
      <c r="E1397" s="439">
        <f ca="1" t="shared" si="134"/>
        <v>43990</v>
      </c>
      <c r="F1397" s="440">
        <f ca="1" t="shared" si="132"/>
        <v>27235</v>
      </c>
      <c r="G1397" s="441">
        <f ca="1" t="shared" si="131"/>
        <v>74</v>
      </c>
      <c r="H139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97" s="443">
        <v>2</v>
      </c>
      <c r="J1397" s="483">
        <v>41071</v>
      </c>
      <c r="K1397" s="128" t="s">
        <v>101</v>
      </c>
      <c r="L1397" s="495" t="s">
        <v>60</v>
      </c>
      <c r="M1397" s="128"/>
      <c r="N1397" s="128" t="s">
        <v>62</v>
      </c>
      <c r="O1397" s="128" t="s">
        <v>62</v>
      </c>
      <c r="P1397" s="500" t="s">
        <v>63</v>
      </c>
      <c r="Q1397" s="500" t="s">
        <v>65</v>
      </c>
      <c r="R1397" s="128">
        <v>82.5</v>
      </c>
      <c r="S1397" s="128">
        <v>79</v>
      </c>
      <c r="T1397" s="443" t="s">
        <v>64</v>
      </c>
      <c r="U1397" s="128">
        <v>162</v>
      </c>
      <c r="V1397" s="442" t="str">
        <f>CHOOSE(MATCH(U:U,{0,1,140,150,160,800000000}),"VACIO","140 y -","140-150","150-160","&gt;160","")</f>
        <v>&gt;160</v>
      </c>
      <c r="W1397" s="128">
        <v>90</v>
      </c>
      <c r="X1397" s="442" t="str">
        <f>CHOOSE(MATCH(W:W,{0,1,90,120,800000000}),"VACIO","90 y -","90-120","&gt;120","")</f>
        <v>90-120</v>
      </c>
      <c r="Y1397" s="128" t="s">
        <v>63</v>
      </c>
      <c r="Z1397" s="128" t="s">
        <v>65</v>
      </c>
      <c r="AA1397" s="128" t="s">
        <v>65</v>
      </c>
      <c r="AB1397" s="128" t="s">
        <v>65</v>
      </c>
      <c r="AC1397" s="128" t="s">
        <v>72</v>
      </c>
      <c r="AD1397" s="128" t="s">
        <v>73</v>
      </c>
      <c r="AE1397" s="513"/>
      <c r="AF1397" s="513"/>
      <c r="AG1397" s="513"/>
      <c r="AH1397" s="506" t="s">
        <v>2266</v>
      </c>
      <c r="AI1397" s="505">
        <v>43803</v>
      </c>
      <c r="AJ1397" s="128">
        <v>98</v>
      </c>
      <c r="AK1397" s="483">
        <v>43382</v>
      </c>
      <c r="AL1397" s="128">
        <v>151</v>
      </c>
      <c r="AM1397" s="128">
        <v>78</v>
      </c>
      <c r="AN1397" s="442" t="str">
        <f>CHOOSE(MATCH(AM:AM,{0,1,100,800000000}),"VACIO","100 y -","100 y +","")</f>
        <v>100 y -</v>
      </c>
      <c r="AO1397" s="128">
        <v>45</v>
      </c>
      <c r="AP1397" s="128">
        <v>140</v>
      </c>
      <c r="AQ1397" s="128"/>
      <c r="AR1397" s="442" t="str">
        <f>CHOOSE(MATCH(AQ:AQ,{0,1,7,8,9,12,30}),"VACIO","7 y -","7-8","8-9","9-12","12 y +","")</f>
        <v>VACIO</v>
      </c>
      <c r="AS1397" s="128"/>
      <c r="AT1397" s="442" t="str">
        <f>CHOOSE(MATCH(AS:AS,{0,0.1,30,80000000}),"VACIO","30 y -","30 y +")</f>
        <v>VACIO</v>
      </c>
      <c r="AU1397" s="128">
        <v>0.7</v>
      </c>
      <c r="AV1397" s="128"/>
      <c r="AW1397" s="442" t="str">
        <f>CHOOSE(MATCH(AV:AV,{0,0.1,30,80000000}),"VACIO","30 y -","30 y +")</f>
        <v>VACIO</v>
      </c>
      <c r="AX1397" s="128">
        <v>73</v>
      </c>
      <c r="AY1397" s="442" t="str">
        <f ca="1">CHOOSE(MATCH(AX:AX,{0,1,15,30,45,60,80000000}),"VACIO","15 y -","15-29","30-44","45-59","60 y +","")</f>
        <v>60 y +</v>
      </c>
      <c r="AZ1397" s="128"/>
      <c r="BA1397" s="128"/>
      <c r="BB1397" s="441" t="str">
        <f ca="1" t="shared" si="133"/>
        <v>No Vigente</v>
      </c>
      <c r="BC1397" s="128"/>
      <c r="BD1397" s="483">
        <v>43850</v>
      </c>
      <c r="BE1397" s="483">
        <v>43891</v>
      </c>
    </row>
    <row r="1398" spans="1:57">
      <c r="A1398" s="434" t="s">
        <v>3378</v>
      </c>
      <c r="B1398" s="114" t="s">
        <v>3379</v>
      </c>
      <c r="C1398" s="114">
        <v>5405</v>
      </c>
      <c r="D1398" s="435">
        <v>19014</v>
      </c>
      <c r="E1398" s="439">
        <f ca="1" t="shared" si="134"/>
        <v>43990</v>
      </c>
      <c r="F1398" s="440">
        <f ca="1" t="shared" si="132"/>
        <v>24976</v>
      </c>
      <c r="G1398" s="441">
        <f ca="1" t="shared" ref="G1398:G1461" si="135">IF(MONTH(E:E)=MONTH(D1398),IF(DAY(E:E)&lt;DAY(D1398),YEAR(E:E)-YEAR(D1398)-1,YEAR(E:E)-YEAR(D1398)),IF(MONTH(E:E)&gt;MONTH(D1398),YEAR(E:E)-YEAR(D1398),YEAR(E:E)-YEAR(D1398)-1))</f>
        <v>68</v>
      </c>
      <c r="H139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398" s="443">
        <v>2</v>
      </c>
      <c r="J1398" s="435">
        <v>42516</v>
      </c>
      <c r="K1398" s="114" t="s">
        <v>59</v>
      </c>
      <c r="L1398" s="94" t="s">
        <v>102</v>
      </c>
      <c r="M1398" s="114" t="s">
        <v>3380</v>
      </c>
      <c r="N1398" s="114" t="s">
        <v>62</v>
      </c>
      <c r="O1398" s="114" t="s">
        <v>62</v>
      </c>
      <c r="P1398" s="7" t="s">
        <v>65</v>
      </c>
      <c r="Q1398" s="7" t="s">
        <v>63</v>
      </c>
      <c r="R1398" s="114">
        <v>89</v>
      </c>
      <c r="S1398" s="114">
        <v>85.5</v>
      </c>
      <c r="T1398" s="443" t="s">
        <v>64</v>
      </c>
      <c r="U1398" s="114">
        <v>128</v>
      </c>
      <c r="V1398" s="442" t="str">
        <f>CHOOSE(MATCH(U:U,{0,1,140,150,160,800000000}),"VACIO","140 y -","140-150","150-160","&gt;160","")</f>
        <v>140 y -</v>
      </c>
      <c r="W1398" s="114">
        <v>88</v>
      </c>
      <c r="X1398" s="442" t="str">
        <f>CHOOSE(MATCH(W:W,{0,1,90,120,800000000}),"VACIO","90 y -","90-120","&gt;120","")</f>
        <v>90 y -</v>
      </c>
      <c r="Y1398" s="114" t="s">
        <v>63</v>
      </c>
      <c r="Z1398" s="114" t="s">
        <v>65</v>
      </c>
      <c r="AA1398" s="114" t="s">
        <v>65</v>
      </c>
      <c r="AB1398" s="114" t="s">
        <v>63</v>
      </c>
      <c r="AC1398" s="114" t="s">
        <v>66</v>
      </c>
      <c r="AD1398" s="114" t="s">
        <v>73</v>
      </c>
      <c r="AE1398" s="452">
        <v>43916</v>
      </c>
      <c r="AF1398" s="453" t="s">
        <v>74</v>
      </c>
      <c r="AG1398" s="453"/>
      <c r="AH1398" s="453" t="s">
        <v>2266</v>
      </c>
      <c r="AI1398" s="452">
        <v>43398</v>
      </c>
      <c r="AJ1398" s="114">
        <v>93</v>
      </c>
      <c r="AK1398" s="435">
        <v>43742</v>
      </c>
      <c r="AL1398" s="114">
        <v>164</v>
      </c>
      <c r="AM1398" s="114">
        <v>96</v>
      </c>
      <c r="AN1398" s="442" t="str">
        <f>CHOOSE(MATCH(AM:AM,{0,1,100,800000000}),"VACIO","100 y -","100 y +","")</f>
        <v>100 y -</v>
      </c>
      <c r="AO1398" s="114">
        <v>51</v>
      </c>
      <c r="AP1398" s="114">
        <v>82</v>
      </c>
      <c r="AQ1398" s="114">
        <v>6.3</v>
      </c>
      <c r="AR1398" s="442" t="str">
        <f>CHOOSE(MATCH(AQ:AQ,{0,1,7,8,9,12,30}),"VACIO","7 y -","7-8","8-9","9-12","12 y +","")</f>
        <v>7 y -</v>
      </c>
      <c r="AS1398" s="114">
        <v>1</v>
      </c>
      <c r="AT1398" s="442" t="str">
        <f>CHOOSE(MATCH(AS:AS,{0,0.1,30,80000000}),"VACIO","30 y -","30 y +")</f>
        <v>30 y -</v>
      </c>
      <c r="AU1398" s="114">
        <v>0.8</v>
      </c>
      <c r="AV1398" s="114">
        <v>1.5</v>
      </c>
      <c r="AW1398" s="442" t="str">
        <f>CHOOSE(MATCH(AV:AV,{0,0.1,30,80000000}),"VACIO","30 y -","30 y +")</f>
        <v>30 y -</v>
      </c>
      <c r="AX1398" s="114">
        <v>75</v>
      </c>
      <c r="AY1398" s="442" t="str">
        <f ca="1">CHOOSE(MATCH(AX:AX,{0,1,15,30,45,60,80000000}),"VACIO","15 y -","15-29","30-44","45-59","60 y +","")</f>
        <v>60 y +</v>
      </c>
      <c r="AZ1398" s="114"/>
      <c r="BA1398" s="435">
        <v>43613</v>
      </c>
      <c r="BB1398" s="441" t="str">
        <f ca="1" t="shared" si="133"/>
        <v>No Vigente</v>
      </c>
      <c r="BC1398" s="114"/>
      <c r="BD1398" s="435">
        <v>43896</v>
      </c>
      <c r="BE1398" s="435">
        <v>44136</v>
      </c>
    </row>
    <row r="1399" spans="1:57">
      <c r="A1399" s="434" t="s">
        <v>3381</v>
      </c>
      <c r="B1399" s="128" t="s">
        <v>3382</v>
      </c>
      <c r="C1399" s="128">
        <v>7320</v>
      </c>
      <c r="D1399" s="483">
        <v>17488</v>
      </c>
      <c r="E1399" s="467">
        <f ca="1" t="shared" si="134"/>
        <v>43990</v>
      </c>
      <c r="F1399" s="440">
        <f ca="1" t="shared" si="132"/>
        <v>26502</v>
      </c>
      <c r="G1399" s="491">
        <f ca="1" t="shared" si="135"/>
        <v>72</v>
      </c>
      <c r="H1399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399" s="498">
        <v>2</v>
      </c>
      <c r="J1399" s="483">
        <v>43732</v>
      </c>
      <c r="K1399" s="128" t="s">
        <v>59</v>
      </c>
      <c r="L1399" s="495" t="s">
        <v>60</v>
      </c>
      <c r="M1399" s="128" t="s">
        <v>755</v>
      </c>
      <c r="N1399" s="128" t="s">
        <v>62</v>
      </c>
      <c r="O1399" s="128" t="s">
        <v>62</v>
      </c>
      <c r="P1399" s="500" t="s">
        <v>63</v>
      </c>
      <c r="Q1399" s="500" t="s">
        <v>63</v>
      </c>
      <c r="R1399" s="128">
        <v>54.2</v>
      </c>
      <c r="S1399" s="128">
        <v>52</v>
      </c>
      <c r="T1399" s="498" t="s">
        <v>76</v>
      </c>
      <c r="U1399" s="128">
        <v>110</v>
      </c>
      <c r="V1399" s="442" t="str">
        <f>CHOOSE(MATCH(U:U,{0,1,140,150,160,800000000}),"VACIO","140 y -","140-150","150-160","&gt;160","")</f>
        <v>140 y -</v>
      </c>
      <c r="W1399" s="128">
        <v>76</v>
      </c>
      <c r="X1399" s="442" t="str">
        <f>CHOOSE(MATCH(W:W,{0,1,90,120,800000000}),"VACIO","90 y -","90-120","&gt;120","")</f>
        <v>90 y -</v>
      </c>
      <c r="Y1399" s="128" t="s">
        <v>63</v>
      </c>
      <c r="Z1399" s="128" t="s">
        <v>65</v>
      </c>
      <c r="AA1399" s="128" t="s">
        <v>63</v>
      </c>
      <c r="AB1399" s="128" t="s">
        <v>63</v>
      </c>
      <c r="AC1399" s="128" t="s">
        <v>72</v>
      </c>
      <c r="AD1399" s="128" t="s">
        <v>67</v>
      </c>
      <c r="AE1399" s="510"/>
      <c r="AF1399" s="512"/>
      <c r="AG1399" s="512"/>
      <c r="AH1399" s="511" t="s">
        <v>3383</v>
      </c>
      <c r="AI1399" s="510">
        <v>43865</v>
      </c>
      <c r="AJ1399" s="128">
        <v>93</v>
      </c>
      <c r="AK1399" s="483">
        <v>43907</v>
      </c>
      <c r="AL1399" s="128">
        <v>240</v>
      </c>
      <c r="AM1399" s="128">
        <v>125</v>
      </c>
      <c r="AN1399" s="442" t="str">
        <f>CHOOSE(MATCH(AM:AM,{0,1,100,800000000}),"VACIO","100 y -","100 y +","")</f>
        <v>100 y +</v>
      </c>
      <c r="AO1399" s="128">
        <v>77</v>
      </c>
      <c r="AP1399" s="128">
        <v>183</v>
      </c>
      <c r="AQ1399" s="128"/>
      <c r="AR1399" s="442" t="str">
        <f>CHOOSE(MATCH(AQ:AQ,{0,1,7,8,9,12,30}),"VACIO","7 y -","7-8","8-9","9-12","12 y +","")</f>
        <v>VACIO</v>
      </c>
      <c r="AS1399" s="128">
        <v>13</v>
      </c>
      <c r="AT1399" s="442" t="str">
        <f>CHOOSE(MATCH(AS:AS,{0,0.1,30,80000000}),"VACIO","30 y -","30 y +")</f>
        <v>30 y -</v>
      </c>
      <c r="AU1399" s="128">
        <v>1.23</v>
      </c>
      <c r="AV1399" s="128">
        <v>104</v>
      </c>
      <c r="AW1399" s="442" t="str">
        <f>CHOOSE(MATCH(AV:AV,{0,0.1,30,80000000}),"VACIO","30 y -","30 y +")</f>
        <v>30 y +</v>
      </c>
      <c r="AX1399" s="128">
        <v>43</v>
      </c>
      <c r="AY1399" s="442" t="str">
        <f ca="1">CHOOSE(MATCH(AX:AX,{0,1,15,30,45,60,80000000}),"VACIO","15 y -","15-29","30-44","45-59","60 y +","")</f>
        <v>30-44</v>
      </c>
      <c r="AZ1399" s="128" t="s">
        <v>76</v>
      </c>
      <c r="BA1399" s="128"/>
      <c r="BB1399" s="441" t="str">
        <f ca="1" t="shared" si="133"/>
        <v>No Vigente</v>
      </c>
      <c r="BC1399" s="128"/>
      <c r="BD1399" s="483">
        <v>43907</v>
      </c>
      <c r="BE1399" s="483">
        <v>44075</v>
      </c>
    </row>
    <row r="1400" spans="1:57">
      <c r="A1400" s="434" t="s">
        <v>3384</v>
      </c>
      <c r="B1400" s="484" t="s">
        <v>3385</v>
      </c>
      <c r="C1400" s="484">
        <v>5788</v>
      </c>
      <c r="D1400" s="485">
        <v>25004</v>
      </c>
      <c r="E1400" s="468">
        <f ca="1" t="shared" si="134"/>
        <v>43990</v>
      </c>
      <c r="F1400" s="440">
        <f ca="1" t="shared" si="132"/>
        <v>18986</v>
      </c>
      <c r="G1400" s="489">
        <f ca="1" t="shared" si="135"/>
        <v>51</v>
      </c>
      <c r="H1400" s="490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400" s="496">
        <v>2</v>
      </c>
      <c r="J1400" s="485">
        <v>41767</v>
      </c>
      <c r="K1400" s="484" t="s">
        <v>59</v>
      </c>
      <c r="L1400" s="497" t="s">
        <v>102</v>
      </c>
      <c r="M1400" s="484"/>
      <c r="N1400" s="484"/>
      <c r="O1400" s="484"/>
      <c r="P1400" s="501" t="s">
        <v>63</v>
      </c>
      <c r="Q1400" s="501" t="s">
        <v>63</v>
      </c>
      <c r="R1400" s="484">
        <v>96</v>
      </c>
      <c r="S1400" s="484">
        <v>77.5</v>
      </c>
      <c r="T1400" s="496" t="s">
        <v>85</v>
      </c>
      <c r="U1400" s="484">
        <v>122</v>
      </c>
      <c r="V1400" s="442" t="str">
        <f>CHOOSE(MATCH(U:U,{0,1,140,150,160,800000000}),"VACIO","140 y -","140-150","150-160","&gt;160","")</f>
        <v>140 y -</v>
      </c>
      <c r="W1400" s="484">
        <v>76</v>
      </c>
      <c r="X1400" s="442" t="str">
        <f>CHOOSE(MATCH(W:W,{0,1,90,120,800000000}),"VACIO","90 y -","90-120","&gt;120","")</f>
        <v>90 y -</v>
      </c>
      <c r="Y1400" s="484" t="s">
        <v>63</v>
      </c>
      <c r="Z1400" s="484" t="s">
        <v>65</v>
      </c>
      <c r="AA1400" s="484" t="s">
        <v>63</v>
      </c>
      <c r="AB1400" s="484" t="s">
        <v>63</v>
      </c>
      <c r="AC1400" s="484" t="s">
        <v>66</v>
      </c>
      <c r="AD1400" s="484" t="s">
        <v>73</v>
      </c>
      <c r="AE1400" s="508">
        <v>43245</v>
      </c>
      <c r="AF1400" s="509" t="s">
        <v>74</v>
      </c>
      <c r="AG1400" s="509"/>
      <c r="AH1400" s="507"/>
      <c r="AI1400" s="507"/>
      <c r="AJ1400" s="484">
        <v>86</v>
      </c>
      <c r="AK1400" s="485">
        <v>43205</v>
      </c>
      <c r="AL1400" s="484">
        <v>277</v>
      </c>
      <c r="AM1400" s="484">
        <v>168</v>
      </c>
      <c r="AN1400" s="442" t="str">
        <f>CHOOSE(MATCH(AM:AM,{0,1,100,800000000}),"VACIO","100 y -","100 y +","")</f>
        <v>100 y +</v>
      </c>
      <c r="AO1400" s="484">
        <v>69</v>
      </c>
      <c r="AP1400" s="484">
        <v>199</v>
      </c>
      <c r="AQ1400" s="484">
        <v>5.9</v>
      </c>
      <c r="AR1400" s="442" t="str">
        <f>CHOOSE(MATCH(AQ:AQ,{0,1,7,8,9,12,30}),"VACIO","7 y -","7-8","8-9","9-12","12 y +","")</f>
        <v>7 y -</v>
      </c>
      <c r="AS1400" s="484">
        <v>500</v>
      </c>
      <c r="AT1400" s="442" t="str">
        <f>CHOOSE(MATCH(AS:AS,{0,0.1,30,80000000}),"VACIO","30 y -","30 y +")</f>
        <v>30 y +</v>
      </c>
      <c r="AU1400" s="484">
        <v>0.7</v>
      </c>
      <c r="AV1400" s="484"/>
      <c r="AW1400" s="442" t="str">
        <f>CHOOSE(MATCH(AV:AV,{0,0.1,30,80000000}),"VACIO","30 y -","30 y +")</f>
        <v>VACIO</v>
      </c>
      <c r="AX1400" s="484">
        <v>101</v>
      </c>
      <c r="AY1400" s="442" t="str">
        <f ca="1">CHOOSE(MATCH(AX:AX,{0;1;15;30;45;60;80000000}),"VACIO","15 y -","15-29","30-44","45-59","60 y +","")</f>
        <v>60 y +</v>
      </c>
      <c r="AZ1400" s="484" t="s">
        <v>76</v>
      </c>
      <c r="BA1400" s="484"/>
      <c r="BB1400" s="489" t="str">
        <f ca="1" t="shared" si="133"/>
        <v>No Vigente</v>
      </c>
      <c r="BC1400" s="484"/>
      <c r="BD1400" s="485">
        <v>43686</v>
      </c>
      <c r="BE1400" s="485">
        <v>43770</v>
      </c>
    </row>
    <row r="1401" spans="1:57">
      <c r="A1401" s="434" t="s">
        <v>3386</v>
      </c>
      <c r="B1401" s="128" t="s">
        <v>3387</v>
      </c>
      <c r="C1401" s="128">
        <v>6830</v>
      </c>
      <c r="D1401" s="483">
        <v>25060</v>
      </c>
      <c r="E1401" s="439">
        <f ca="1" t="shared" si="134"/>
        <v>43990</v>
      </c>
      <c r="F1401" s="440">
        <f ca="1" t="shared" si="132"/>
        <v>18930</v>
      </c>
      <c r="G1401" s="441">
        <f ca="1" t="shared" si="135"/>
        <v>51</v>
      </c>
      <c r="H1401" s="44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401" s="443">
        <v>2</v>
      </c>
      <c r="J1401" s="483">
        <v>43277</v>
      </c>
      <c r="K1401" s="128" t="s">
        <v>59</v>
      </c>
      <c r="L1401" s="495" t="s">
        <v>102</v>
      </c>
      <c r="M1401" s="128" t="s">
        <v>2272</v>
      </c>
      <c r="N1401" s="128" t="s">
        <v>62</v>
      </c>
      <c r="O1401" s="128" t="s">
        <v>62</v>
      </c>
      <c r="P1401" s="500" t="s">
        <v>63</v>
      </c>
      <c r="Q1401" s="500" t="s">
        <v>63</v>
      </c>
      <c r="R1401" s="128">
        <v>71</v>
      </c>
      <c r="S1401" s="128">
        <v>72.5</v>
      </c>
      <c r="T1401" s="443" t="s">
        <v>85</v>
      </c>
      <c r="U1401" s="128">
        <v>138</v>
      </c>
      <c r="V1401" s="442" t="str">
        <f>CHOOSE(MATCH(U:U,{0,1,140,150,160,800000000}),"VACIO","140 y -","140-150","150-160","&gt;160","")</f>
        <v>140 y -</v>
      </c>
      <c r="W1401" s="128">
        <v>80</v>
      </c>
      <c r="X1401" s="442" t="str">
        <f>CHOOSE(MATCH(W:W,{0,1,90,120,800000000}),"VACIO","90 y -","90-120","&gt;120","")</f>
        <v>90 y -</v>
      </c>
      <c r="Y1401" s="128" t="s">
        <v>63</v>
      </c>
      <c r="Z1401" s="128" t="s">
        <v>65</v>
      </c>
      <c r="AA1401" s="128" t="s">
        <v>63</v>
      </c>
      <c r="AB1401" s="128" t="s">
        <v>65</v>
      </c>
      <c r="AC1401" s="128" t="s">
        <v>66</v>
      </c>
      <c r="AD1401" s="128" t="s">
        <v>73</v>
      </c>
      <c r="AE1401" s="505">
        <v>43829</v>
      </c>
      <c r="AF1401" s="506" t="s">
        <v>74</v>
      </c>
      <c r="AG1401" s="506"/>
      <c r="AH1401" s="513"/>
      <c r="AI1401" s="513"/>
      <c r="AJ1401" s="128">
        <v>98</v>
      </c>
      <c r="AK1401" s="483">
        <v>43721</v>
      </c>
      <c r="AL1401" s="128">
        <v>150</v>
      </c>
      <c r="AM1401" s="128">
        <v>76</v>
      </c>
      <c r="AN1401" s="442" t="str">
        <f>CHOOSE(MATCH(AM:AM,{0;1;100;800000000}),"VACIO","100 y -","100 y +","")</f>
        <v>100 y -</v>
      </c>
      <c r="AO1401" s="128">
        <v>46</v>
      </c>
      <c r="AP1401" s="128">
        <v>139</v>
      </c>
      <c r="AQ1401" s="128">
        <v>6.1</v>
      </c>
      <c r="AR1401" s="442" t="str">
        <f>CHOOSE(MATCH(AQ:AQ,{0,1,7,8,9,12,30}),"VACIO","7 y -","7-8","8-9","9-12","12 y +","")</f>
        <v>7 y -</v>
      </c>
      <c r="AS1401" s="128"/>
      <c r="AT1401" s="442" t="str">
        <f>CHOOSE(MATCH(AS:AS,{0,0.1,30,80000000}),"VACIO","30 y -","30 y +")</f>
        <v>VACIO</v>
      </c>
      <c r="AU1401" s="128">
        <v>0.8</v>
      </c>
      <c r="AV1401" s="128"/>
      <c r="AW1401" s="442" t="str">
        <f>CHOOSE(MATCH(AV:AV,{0,0.1,30,80000000}),"VACIO","30 y -","30 y +")</f>
        <v>VACIO</v>
      </c>
      <c r="AX1401" s="128">
        <v>85</v>
      </c>
      <c r="AY1401" s="442" t="str">
        <f ca="1">CHOOSE(MATCH(AX:AX,{0,1,15,30,45,60,80000000}),"VACIO","15 y -","15-29","30-44","45-59","60 y +","")</f>
        <v>60 y +</v>
      </c>
      <c r="AZ1401" s="128"/>
      <c r="BA1401" s="483">
        <v>43374</v>
      </c>
      <c r="BB1401" s="441" t="str">
        <f ca="1" t="shared" si="133"/>
        <v>No Vigente</v>
      </c>
      <c r="BC1401" s="128" t="s">
        <v>77</v>
      </c>
      <c r="BD1401" s="483">
        <v>43829</v>
      </c>
      <c r="BE1401" s="483">
        <v>43922</v>
      </c>
    </row>
    <row r="1402" spans="1:57">
      <c r="A1402" s="434" t="s">
        <v>3388</v>
      </c>
      <c r="B1402" s="128" t="s">
        <v>3389</v>
      </c>
      <c r="C1402" s="128">
        <v>4169</v>
      </c>
      <c r="D1402" s="483">
        <v>14891</v>
      </c>
      <c r="E1402" s="467">
        <f ca="1" t="shared" si="134"/>
        <v>43990</v>
      </c>
      <c r="F1402" s="440">
        <f ca="1" t="shared" si="132"/>
        <v>29099</v>
      </c>
      <c r="G1402" s="441">
        <f ca="1" t="shared" si="135"/>
        <v>79</v>
      </c>
      <c r="H140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02" s="443">
        <v>2</v>
      </c>
      <c r="J1402" s="483">
        <v>24438</v>
      </c>
      <c r="K1402" s="128" t="s">
        <v>59</v>
      </c>
      <c r="L1402" s="495" t="s">
        <v>102</v>
      </c>
      <c r="M1402" s="128" t="s">
        <v>2272</v>
      </c>
      <c r="N1402" s="128" t="s">
        <v>62</v>
      </c>
      <c r="O1402" s="128" t="s">
        <v>62</v>
      </c>
      <c r="P1402" s="500" t="s">
        <v>63</v>
      </c>
      <c r="Q1402" s="500" t="s">
        <v>63</v>
      </c>
      <c r="R1402" s="128">
        <v>62</v>
      </c>
      <c r="S1402" s="128">
        <v>52.5</v>
      </c>
      <c r="T1402" s="443" t="s">
        <v>85</v>
      </c>
      <c r="U1402" s="128">
        <v>128</v>
      </c>
      <c r="V1402" s="442" t="str">
        <f>CHOOSE(MATCH(U:U,{0,1,140,150,160,800000000}),"VACIO","140 y -","140-150","150-160","&gt;160","")</f>
        <v>140 y -</v>
      </c>
      <c r="W1402" s="128">
        <v>66</v>
      </c>
      <c r="X1402" s="442" t="str">
        <f>CHOOSE(MATCH(W:W,{0,1,90,120,800000000}),"VACIO","90 y -","90-120","&gt;120","")</f>
        <v>90 y -</v>
      </c>
      <c r="Y1402" s="128" t="s">
        <v>65</v>
      </c>
      <c r="Z1402" s="128" t="s">
        <v>65</v>
      </c>
      <c r="AA1402" s="128" t="s">
        <v>65</v>
      </c>
      <c r="AB1402" s="128" t="s">
        <v>65</v>
      </c>
      <c r="AC1402" s="128" t="s">
        <v>72</v>
      </c>
      <c r="AD1402" s="128" t="s">
        <v>73</v>
      </c>
      <c r="AE1402" s="505">
        <v>43804</v>
      </c>
      <c r="AF1402" s="506" t="s">
        <v>333</v>
      </c>
      <c r="AG1402" s="506" t="s">
        <v>62</v>
      </c>
      <c r="AH1402" s="506" t="s">
        <v>2266</v>
      </c>
      <c r="AI1402" s="505">
        <v>43528</v>
      </c>
      <c r="AJ1402" s="128">
        <v>89</v>
      </c>
      <c r="AK1402" s="483">
        <v>43881</v>
      </c>
      <c r="AL1402" s="128">
        <v>161</v>
      </c>
      <c r="AM1402" s="128">
        <v>86</v>
      </c>
      <c r="AN1402" s="442" t="str">
        <f>CHOOSE(MATCH(AM:AM,{0,1,100,800000000}),"VACIO","100 y -","100 y +","")</f>
        <v>100 y -</v>
      </c>
      <c r="AO1402" s="128">
        <v>46</v>
      </c>
      <c r="AP1402" s="128">
        <v>140</v>
      </c>
      <c r="AQ1402" s="128">
        <v>6.3</v>
      </c>
      <c r="AR1402" s="442" t="str">
        <f>CHOOSE(MATCH(AQ:AQ,{0,1,7,8,9,12,30}),"VACIO","7 y -","7-8","8-9","9-12","12 y +","")</f>
        <v>7 y -</v>
      </c>
      <c r="AS1402" s="128">
        <v>143</v>
      </c>
      <c r="AT1402" s="442" t="str">
        <f>CHOOSE(MATCH(AS:AS,{0,0.1,30,80000000}),"VACIO","30 y -","30 y +")</f>
        <v>30 y +</v>
      </c>
      <c r="AU1402" s="128">
        <v>5.3</v>
      </c>
      <c r="AV1402" s="128">
        <v>279.9</v>
      </c>
      <c r="AW1402" s="442" t="str">
        <f>CHOOSE(MATCH(AV:AV,{0,0.1,30,80000000}),"VACIO","30 y -","30 y +")</f>
        <v>30 y +</v>
      </c>
      <c r="AX1402" s="128">
        <v>7</v>
      </c>
      <c r="AY1402" s="442" t="str">
        <f ca="1">CHOOSE(MATCH(AX:AX,{0;1;15;30;45;60;80000000}),"VACIO","15 y -","15-29","30-44","45-59","60 y +","")</f>
        <v>15 y -</v>
      </c>
      <c r="AZ1402" s="128"/>
      <c r="BA1402" s="128"/>
      <c r="BB1402" s="441" t="str">
        <f ca="1" t="shared" si="133"/>
        <v>No Vigente</v>
      </c>
      <c r="BC1402" s="128"/>
      <c r="BD1402" s="483">
        <v>43886</v>
      </c>
      <c r="BE1402" s="483">
        <v>43983</v>
      </c>
    </row>
    <row r="1403" spans="1:57">
      <c r="A1403" s="434" t="s">
        <v>3390</v>
      </c>
      <c r="B1403" s="484" t="s">
        <v>3391</v>
      </c>
      <c r="C1403" s="484">
        <v>2056</v>
      </c>
      <c r="D1403" s="485">
        <v>16550</v>
      </c>
      <c r="E1403" s="467">
        <f ca="1" t="shared" si="134"/>
        <v>43990</v>
      </c>
      <c r="F1403" s="440">
        <f ca="1" t="shared" si="132"/>
        <v>27440</v>
      </c>
      <c r="G1403" s="489">
        <f ca="1" t="shared" si="135"/>
        <v>75</v>
      </c>
      <c r="H1403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03" s="496">
        <v>2</v>
      </c>
      <c r="J1403" s="485">
        <v>39356</v>
      </c>
      <c r="K1403" s="484" t="s">
        <v>59</v>
      </c>
      <c r="L1403" s="497" t="s">
        <v>60</v>
      </c>
      <c r="M1403" s="484"/>
      <c r="N1403" s="484" t="s">
        <v>62</v>
      </c>
      <c r="O1403" s="484" t="s">
        <v>62</v>
      </c>
      <c r="P1403" s="501" t="s">
        <v>63</v>
      </c>
      <c r="Q1403" s="501" t="s">
        <v>63</v>
      </c>
      <c r="R1403" s="484">
        <v>85.5</v>
      </c>
      <c r="S1403" s="484">
        <v>77</v>
      </c>
      <c r="T1403" s="496" t="s">
        <v>64</v>
      </c>
      <c r="U1403" s="484">
        <v>122</v>
      </c>
      <c r="V1403" s="442" t="str">
        <f>CHOOSE(MATCH(U:U,{0;1;140;150;160;800000000}),"VACIO","140 y -","140-150","150-160","&gt;160","")</f>
        <v>140 y -</v>
      </c>
      <c r="W1403" s="484">
        <v>60</v>
      </c>
      <c r="X1403" s="442" t="str">
        <f>CHOOSE(MATCH(W:W,{0,1,90,120,800000000}),"VACIO","90 y -","90-120","&gt;120","")</f>
        <v>90 y -</v>
      </c>
      <c r="Y1403" s="484" t="s">
        <v>63</v>
      </c>
      <c r="Z1403" s="484" t="s">
        <v>65</v>
      </c>
      <c r="AA1403" s="484" t="s">
        <v>63</v>
      </c>
      <c r="AB1403" s="484" t="s">
        <v>63</v>
      </c>
      <c r="AC1403" s="484" t="s">
        <v>72</v>
      </c>
      <c r="AD1403" s="484" t="s">
        <v>73</v>
      </c>
      <c r="AE1403" s="507"/>
      <c r="AF1403" s="507"/>
      <c r="AG1403" s="507"/>
      <c r="AH1403" s="509" t="s">
        <v>3392</v>
      </c>
      <c r="AI1403" s="517">
        <v>43346</v>
      </c>
      <c r="AJ1403" s="484">
        <v>108</v>
      </c>
      <c r="AK1403" s="485">
        <v>43003</v>
      </c>
      <c r="AL1403" s="484">
        <v>141</v>
      </c>
      <c r="AM1403" s="484">
        <v>74</v>
      </c>
      <c r="AN1403" s="442" t="str">
        <f>CHOOSE(MATCH(AM:AM,{0,1,100,800000000}),"VACIO","100 y -","100 y +","")</f>
        <v>100 y -</v>
      </c>
      <c r="AO1403" s="484">
        <v>45</v>
      </c>
      <c r="AP1403" s="484">
        <v>108</v>
      </c>
      <c r="AQ1403" s="484"/>
      <c r="AR1403" s="442" t="str">
        <f>CHOOSE(MATCH(AQ:AQ,{0,1,7,8,9,12,30}),"VACIO","7 y -","7-8","8-9","9-12","12 y +","")</f>
        <v>VACIO</v>
      </c>
      <c r="AS1403" s="484">
        <v>295</v>
      </c>
      <c r="AT1403" s="442" t="str">
        <f>CHOOSE(MATCH(AS:AS,{0,0.1,30,80000000}),"VACIO","30 y -","30 y +")</f>
        <v>30 y +</v>
      </c>
      <c r="AU1403" s="484">
        <v>0.8</v>
      </c>
      <c r="AV1403" s="484"/>
      <c r="AW1403" s="442" t="str">
        <f>CHOOSE(MATCH(AV:AV,{0,0.1,30,80000000}),"VACIO","30 y -","30 y +")</f>
        <v>VACIO</v>
      </c>
      <c r="AX1403" s="484">
        <v>73</v>
      </c>
      <c r="AY1403" s="442" t="str">
        <f ca="1">CHOOSE(MATCH(AX:AX,{0,1,15,30,45,60,80000000}),"VACIO","15 y -","15-29","30-44","45-59","60 y +","")</f>
        <v>60 y +</v>
      </c>
      <c r="AZ1403" s="484" t="s">
        <v>155</v>
      </c>
      <c r="BA1403" s="484"/>
      <c r="BB1403" s="489" t="str">
        <f ca="1" t="shared" si="133"/>
        <v>No Vigente</v>
      </c>
      <c r="BC1403" s="484"/>
      <c r="BD1403" s="485">
        <v>43635</v>
      </c>
      <c r="BE1403" s="485">
        <v>43770</v>
      </c>
    </row>
    <row r="1404" spans="1:57">
      <c r="A1404" s="434" t="s">
        <v>3393</v>
      </c>
      <c r="B1404" s="128" t="s">
        <v>3394</v>
      </c>
      <c r="C1404" s="128">
        <v>1356</v>
      </c>
      <c r="D1404" s="483">
        <v>14731</v>
      </c>
      <c r="E1404" s="439">
        <f ca="1" t="shared" si="134"/>
        <v>43990</v>
      </c>
      <c r="F1404" s="440">
        <f ca="1" t="shared" si="132"/>
        <v>29259</v>
      </c>
      <c r="G1404" s="441">
        <f ca="1" t="shared" si="135"/>
        <v>80</v>
      </c>
      <c r="H1404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404" s="443">
        <v>2</v>
      </c>
      <c r="J1404" s="483">
        <v>36505</v>
      </c>
      <c r="K1404" s="128" t="s">
        <v>59</v>
      </c>
      <c r="L1404" s="495" t="s">
        <v>60</v>
      </c>
      <c r="M1404" s="128"/>
      <c r="N1404" s="128" t="s">
        <v>62</v>
      </c>
      <c r="O1404" s="128" t="s">
        <v>62</v>
      </c>
      <c r="P1404" s="500" t="s">
        <v>63</v>
      </c>
      <c r="Q1404" s="500" t="s">
        <v>63</v>
      </c>
      <c r="R1404" s="128">
        <v>52</v>
      </c>
      <c r="S1404" s="128">
        <v>58</v>
      </c>
      <c r="T1404" s="443" t="s">
        <v>76</v>
      </c>
      <c r="U1404" s="128">
        <v>132</v>
      </c>
      <c r="V1404" s="442" t="str">
        <f>CHOOSE(MATCH(U:U,{0,1,140,150,160,800000000}),"VACIO","140 y -","140-150","150-160","&gt;160","")</f>
        <v>140 y -</v>
      </c>
      <c r="W1404" s="128">
        <v>80</v>
      </c>
      <c r="X1404" s="442" t="str">
        <f>CHOOSE(MATCH(W:W,{0,1,90,120,800000000}),"VACIO","90 y -","90-120","&gt;120","")</f>
        <v>90 y -</v>
      </c>
      <c r="Y1404" s="128" t="s">
        <v>63</v>
      </c>
      <c r="Z1404" s="128" t="s">
        <v>63</v>
      </c>
      <c r="AA1404" s="128" t="s">
        <v>65</v>
      </c>
      <c r="AB1404" s="128" t="s">
        <v>63</v>
      </c>
      <c r="AC1404" s="128" t="s">
        <v>72</v>
      </c>
      <c r="AD1404" s="128" t="s">
        <v>74</v>
      </c>
      <c r="AE1404" s="513"/>
      <c r="AF1404" s="513"/>
      <c r="AG1404" s="513"/>
      <c r="AH1404" s="506" t="s">
        <v>2266</v>
      </c>
      <c r="AI1404" s="515">
        <v>43403</v>
      </c>
      <c r="AJ1404" s="128">
        <v>94</v>
      </c>
      <c r="AK1404" s="483">
        <v>43850</v>
      </c>
      <c r="AL1404" s="128">
        <v>224</v>
      </c>
      <c r="AM1404" s="128">
        <v>125</v>
      </c>
      <c r="AN1404" s="442" t="str">
        <f>CHOOSE(MATCH(AM:AM,{0,1,100,800000000}),"VACIO","100 y -","100 y +","")</f>
        <v>100 y +</v>
      </c>
      <c r="AO1404" s="128">
        <v>70</v>
      </c>
      <c r="AP1404" s="128">
        <v>143</v>
      </c>
      <c r="AQ1404" s="128"/>
      <c r="AR1404" s="442" t="str">
        <f>CHOOSE(MATCH(AQ:AQ,{0,1,7,8,9,12,30}),"VACIO","7 y -","7-8","8-9","9-12","12 y +","")</f>
        <v>VACIO</v>
      </c>
      <c r="AS1404" s="128">
        <v>6</v>
      </c>
      <c r="AT1404" s="442" t="str">
        <f>CHOOSE(MATCH(AS:AS,{0,0.1,30,80000000}),"VACIO","30 y -","30 y +")</f>
        <v>30 y -</v>
      </c>
      <c r="AU1404" s="128">
        <v>0.9</v>
      </c>
      <c r="AV1404" s="128">
        <v>1</v>
      </c>
      <c r="AW1404" s="442" t="str">
        <f>CHOOSE(MATCH(AV:AV,{0,0.1,30,80000000}),"VACIO","30 y -","30 y +")</f>
        <v>30 y -</v>
      </c>
      <c r="AX1404" s="128">
        <v>60</v>
      </c>
      <c r="AY1404" s="442" t="str">
        <f ca="1">CHOOSE(MATCH(AX:AX,{0,1,15,30,45,60,80000000}),"VACIO","15 y -","15-29","30-44","45-59","60 y +","")</f>
        <v>60 y +</v>
      </c>
      <c r="AZ1404" s="128"/>
      <c r="BA1404" s="128"/>
      <c r="BB1404" s="441" t="str">
        <f ca="1" t="shared" si="133"/>
        <v>No Vigente</v>
      </c>
      <c r="BC1404" s="128"/>
      <c r="BD1404" s="483">
        <v>43850</v>
      </c>
      <c r="BE1404" s="483">
        <v>44075</v>
      </c>
    </row>
    <row r="1405" spans="1:57">
      <c r="A1405" s="434" t="s">
        <v>3395</v>
      </c>
      <c r="B1405" s="128" t="s">
        <v>3396</v>
      </c>
      <c r="C1405" s="128">
        <v>943</v>
      </c>
      <c r="D1405" s="483">
        <v>25259</v>
      </c>
      <c r="E1405" s="439">
        <f ca="1" t="shared" si="134"/>
        <v>43990</v>
      </c>
      <c r="F1405" s="440">
        <f ca="1" t="shared" si="132"/>
        <v>18731</v>
      </c>
      <c r="G1405" s="441">
        <f ca="1" t="shared" si="135"/>
        <v>51</v>
      </c>
      <c r="H1405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05" s="443">
        <v>2</v>
      </c>
      <c r="J1405" s="483">
        <v>39447</v>
      </c>
      <c r="K1405" s="128" t="s">
        <v>59</v>
      </c>
      <c r="L1405" s="495" t="s">
        <v>60</v>
      </c>
      <c r="M1405" s="128"/>
      <c r="N1405" s="128" t="s">
        <v>62</v>
      </c>
      <c r="O1405" s="128" t="s">
        <v>62</v>
      </c>
      <c r="P1405" s="500" t="s">
        <v>63</v>
      </c>
      <c r="Q1405" s="500" t="s">
        <v>63</v>
      </c>
      <c r="R1405" s="128">
        <v>90</v>
      </c>
      <c r="S1405" s="128">
        <v>95.4</v>
      </c>
      <c r="T1405" s="443" t="s">
        <v>64</v>
      </c>
      <c r="U1405" s="128">
        <v>120</v>
      </c>
      <c r="V1405" s="442" t="str">
        <f>CHOOSE(MATCH(U:U,{0,1,140,150,160,800000000}),"VACIO","140 y -","140-150","150-160","&gt;160","")</f>
        <v>140 y -</v>
      </c>
      <c r="W1405" s="128">
        <v>86</v>
      </c>
      <c r="X1405" s="442" t="str">
        <f>CHOOSE(MATCH(W:W,{0,1,90,120,800000000}),"VACIO","90 y -","90-120","&gt;120","")</f>
        <v>90 y -</v>
      </c>
      <c r="Y1405" s="128" t="s">
        <v>63</v>
      </c>
      <c r="Z1405" s="128" t="s">
        <v>63</v>
      </c>
      <c r="AA1405" s="128" t="s">
        <v>63</v>
      </c>
      <c r="AB1405" s="128" t="s">
        <v>63</v>
      </c>
      <c r="AC1405" s="128" t="s">
        <v>72</v>
      </c>
      <c r="AD1405" s="128" t="s">
        <v>74</v>
      </c>
      <c r="AE1405" s="513"/>
      <c r="AF1405" s="513"/>
      <c r="AG1405" s="513"/>
      <c r="AH1405" s="513"/>
      <c r="AI1405" s="513"/>
      <c r="AJ1405" s="128">
        <v>73</v>
      </c>
      <c r="AK1405" s="483">
        <v>43854</v>
      </c>
      <c r="AL1405" s="128">
        <v>186</v>
      </c>
      <c r="AM1405" s="128">
        <v>115</v>
      </c>
      <c r="AN1405" s="442" t="str">
        <f>CHOOSE(MATCH(AM:AM,{0,1,100,800000000}),"VACIO","100 y -","100 y +","")</f>
        <v>100 y +</v>
      </c>
      <c r="AO1405" s="128">
        <v>50</v>
      </c>
      <c r="AP1405" s="128">
        <v>100</v>
      </c>
      <c r="AQ1405" s="128"/>
      <c r="AR1405" s="442" t="str">
        <f>CHOOSE(MATCH(AQ:AQ,{0,1,7,8,9,12,30}),"VACIO","7 y -","7-8","8-9","9-12","12 y +","")</f>
        <v>VACIO</v>
      </c>
      <c r="AS1405" s="128">
        <v>8</v>
      </c>
      <c r="AT1405" s="442" t="str">
        <f>CHOOSE(MATCH(AS:AS,{0,0.1,30,80000000}),"VACIO","30 y -","30 y +")</f>
        <v>30 y -</v>
      </c>
      <c r="AU1405" s="128">
        <v>0.6</v>
      </c>
      <c r="AV1405" s="128">
        <v>19</v>
      </c>
      <c r="AW1405" s="442" t="str">
        <f>CHOOSE(MATCH(AV:AV,{0,0.1,30,80000000}),"VACIO","30 y -","30 y +")</f>
        <v>30 y -</v>
      </c>
      <c r="AX1405" s="128">
        <v>106</v>
      </c>
      <c r="AY1405" s="442" t="str">
        <f ca="1">CHOOSE(MATCH(AX:AX,{0,1,15,30,45,60,80000000}),"VACIO","15 y -","15-29","30-44","45-59","60 y +","")</f>
        <v>60 y +</v>
      </c>
      <c r="AZ1405" s="128"/>
      <c r="BA1405" s="128"/>
      <c r="BB1405" s="441" t="str">
        <f ca="1" t="shared" si="133"/>
        <v>No Vigente</v>
      </c>
      <c r="BC1405" s="128"/>
      <c r="BD1405" s="483">
        <v>43861</v>
      </c>
      <c r="BE1405" s="483">
        <v>44197</v>
      </c>
    </row>
    <row r="1406" spans="1:57">
      <c r="A1406" s="434" t="s">
        <v>3397</v>
      </c>
      <c r="B1406" s="128" t="s">
        <v>1109</v>
      </c>
      <c r="C1406" s="128">
        <v>4672</v>
      </c>
      <c r="D1406" s="483">
        <v>17914</v>
      </c>
      <c r="E1406" s="467">
        <f ca="1" t="shared" si="134"/>
        <v>43990</v>
      </c>
      <c r="F1406" s="440">
        <f ca="1" t="shared" si="132"/>
        <v>26076</v>
      </c>
      <c r="G1406" s="491">
        <f ca="1" t="shared" si="135"/>
        <v>71</v>
      </c>
      <c r="H1406" s="49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406" s="498">
        <v>2</v>
      </c>
      <c r="J1406" s="483">
        <v>17914</v>
      </c>
      <c r="K1406" s="128" t="s">
        <v>59</v>
      </c>
      <c r="L1406" s="495" t="s">
        <v>60</v>
      </c>
      <c r="M1406" s="128" t="s">
        <v>755</v>
      </c>
      <c r="N1406" s="128" t="s">
        <v>62</v>
      </c>
      <c r="O1406" s="128" t="s">
        <v>62</v>
      </c>
      <c r="P1406" s="500" t="s">
        <v>63</v>
      </c>
      <c r="Q1406" s="500" t="s">
        <v>63</v>
      </c>
      <c r="R1406" s="128">
        <v>67</v>
      </c>
      <c r="S1406" s="128">
        <v>66</v>
      </c>
      <c r="T1406" s="498" t="s">
        <v>85</v>
      </c>
      <c r="U1406" s="128">
        <v>130</v>
      </c>
      <c r="V1406" s="442" t="str">
        <f>CHOOSE(MATCH(U:U,{0,1,140,150,160,800000000}),"VACIO","140 y -","140-150","150-160","&gt;160","")</f>
        <v>140 y -</v>
      </c>
      <c r="W1406" s="128">
        <v>86</v>
      </c>
      <c r="X1406" s="442" t="str">
        <f>CHOOSE(MATCH(W:W,{0;1;90;120;800000000}),"VACIO","90 y -","90-120","&gt;120","")</f>
        <v>90 y -</v>
      </c>
      <c r="Y1406" s="128" t="s">
        <v>63</v>
      </c>
      <c r="Z1406" s="128" t="s">
        <v>65</v>
      </c>
      <c r="AA1406" s="128" t="s">
        <v>63</v>
      </c>
      <c r="AB1406" s="128" t="s">
        <v>63</v>
      </c>
      <c r="AC1406" s="128" t="s">
        <v>72</v>
      </c>
      <c r="AD1406" s="128" t="s">
        <v>74</v>
      </c>
      <c r="AE1406" s="510"/>
      <c r="AF1406" s="512"/>
      <c r="AG1406" s="512"/>
      <c r="AH1406" s="511" t="s">
        <v>3383</v>
      </c>
      <c r="AI1406" s="510">
        <v>43837</v>
      </c>
      <c r="AJ1406" s="128">
        <v>82</v>
      </c>
      <c r="AK1406" s="483">
        <v>43861</v>
      </c>
      <c r="AL1406" s="128">
        <v>165</v>
      </c>
      <c r="AM1406" s="128">
        <v>96</v>
      </c>
      <c r="AN1406" s="442" t="str">
        <f>CHOOSE(MATCH(AM:AM,{0,1,100,800000000}),"VACIO","100 y -","100 y +","")</f>
        <v>100 y -</v>
      </c>
      <c r="AO1406" s="128">
        <v>54</v>
      </c>
      <c r="AP1406" s="128">
        <v>74</v>
      </c>
      <c r="AQ1406" s="128">
        <v>78</v>
      </c>
      <c r="AR1406" s="442" t="str">
        <f>CHOOSE(MATCH(AQ:AQ,{0,1,7,8,9,12,30}),"VACIO","7 y -","7-8","8-9","9-12","12 y +","")</f>
        <v/>
      </c>
      <c r="AS1406" s="128">
        <v>2.8</v>
      </c>
      <c r="AT1406" s="442" t="str">
        <f>CHOOSE(MATCH(AS:AS,{0,0.1,30,80000000}),"VACIO","30 y -","30 y +")</f>
        <v>30 y -</v>
      </c>
      <c r="AU1406" s="128">
        <v>0.7</v>
      </c>
      <c r="AV1406" s="128">
        <v>0.003</v>
      </c>
      <c r="AW1406" s="442" t="str">
        <f>CHOOSE(MATCH(AV:AV,{0;0.1;30;80000000}),"VACIO","30 y -","30 y +")</f>
        <v>VACIO</v>
      </c>
      <c r="AX1406" s="128">
        <v>87.1</v>
      </c>
      <c r="AY1406" s="442" t="str">
        <f ca="1">CHOOSE(MATCH(AX:AX,{0;1;15;30;45;60;80000000}),"VACIO","15 y -","15-29","30-44","45-59","60 y +","")</f>
        <v>60 y +</v>
      </c>
      <c r="AZ1406" s="128"/>
      <c r="BA1406" s="128"/>
      <c r="BB1406" s="441" t="str">
        <f ca="1" t="shared" si="133"/>
        <v>No Vigente</v>
      </c>
      <c r="BC1406" s="128"/>
      <c r="BD1406" s="483">
        <v>43906</v>
      </c>
      <c r="BE1406" s="483">
        <v>44105</v>
      </c>
    </row>
    <row r="1407" spans="1:57">
      <c r="A1407" s="434" t="s">
        <v>3398</v>
      </c>
      <c r="B1407" s="128" t="s">
        <v>3399</v>
      </c>
      <c r="C1407" s="128">
        <v>4306</v>
      </c>
      <c r="D1407" s="483">
        <v>19620</v>
      </c>
      <c r="E1407" s="439">
        <f ca="1" t="shared" si="134"/>
        <v>43990</v>
      </c>
      <c r="F1407" s="440">
        <f ca="1" t="shared" si="132"/>
        <v>24370</v>
      </c>
      <c r="G1407" s="441">
        <f ca="1" t="shared" si="135"/>
        <v>66</v>
      </c>
      <c r="H140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07" s="443">
        <v>2</v>
      </c>
      <c r="J1407" s="483">
        <v>38853</v>
      </c>
      <c r="K1407" s="128" t="s">
        <v>59</v>
      </c>
      <c r="L1407" s="495" t="s">
        <v>60</v>
      </c>
      <c r="M1407" s="128"/>
      <c r="N1407" s="128" t="s">
        <v>62</v>
      </c>
      <c r="O1407" s="128" t="s">
        <v>62</v>
      </c>
      <c r="P1407" s="500" t="s">
        <v>63</v>
      </c>
      <c r="Q1407" s="500" t="s">
        <v>63</v>
      </c>
      <c r="R1407" s="128">
        <v>53.6</v>
      </c>
      <c r="S1407" s="128">
        <v>56.1</v>
      </c>
      <c r="T1407" s="443" t="s">
        <v>76</v>
      </c>
      <c r="U1407" s="128">
        <v>118</v>
      </c>
      <c r="V1407" s="442" t="str">
        <f>CHOOSE(MATCH(U:U,{0;1;140;150;160;800000000}),"VACIO","140 y -","140-150","150-160","&gt;160","")</f>
        <v>140 y -</v>
      </c>
      <c r="W1407" s="128">
        <v>74</v>
      </c>
      <c r="X1407" s="442" t="str">
        <f>CHOOSE(MATCH(W:W,{0,1,90,120,800000000}),"VACIO","90 y -","90-120","&gt;120","")</f>
        <v>90 y -</v>
      </c>
      <c r="Y1407" s="128" t="s">
        <v>63</v>
      </c>
      <c r="Z1407" s="128" t="s">
        <v>65</v>
      </c>
      <c r="AA1407" s="128" t="s">
        <v>63</v>
      </c>
      <c r="AB1407" s="128" t="s">
        <v>65</v>
      </c>
      <c r="AC1407" s="128" t="s">
        <v>72</v>
      </c>
      <c r="AD1407" s="128" t="s">
        <v>67</v>
      </c>
      <c r="AE1407" s="513"/>
      <c r="AF1407" s="513"/>
      <c r="AG1407" s="513"/>
      <c r="AH1407" s="506" t="s">
        <v>2266</v>
      </c>
      <c r="AI1407" s="505">
        <v>43435</v>
      </c>
      <c r="AJ1407" s="128">
        <v>81</v>
      </c>
      <c r="AK1407" s="483">
        <v>43868</v>
      </c>
      <c r="AL1407" s="128">
        <v>190</v>
      </c>
      <c r="AM1407" s="128">
        <v>98</v>
      </c>
      <c r="AN1407" s="442" t="str">
        <f>CHOOSE(MATCH(AM:AM,{0;1;100;800000000}),"VACIO","100 y -","100 y +","")</f>
        <v>100 y -</v>
      </c>
      <c r="AO1407" s="128">
        <v>71</v>
      </c>
      <c r="AP1407" s="128">
        <v>105</v>
      </c>
      <c r="AQ1407" s="128">
        <v>5.6</v>
      </c>
      <c r="AR1407" s="442" t="str">
        <f>CHOOSE(MATCH(AQ:AQ,{0;1;7;8;9;12;30}),"VACIO","7 y -","7-8","8-9","9-12","12 y +","")</f>
        <v>7 y -</v>
      </c>
      <c r="AS1407" s="128">
        <v>178</v>
      </c>
      <c r="AT1407" s="442" t="str">
        <f>CHOOSE(MATCH(AS:AS,{0,0.1,30,80000000}),"VACIO","30 y -","30 y +")</f>
        <v>30 y +</v>
      </c>
      <c r="AU1407" s="128">
        <v>0.5</v>
      </c>
      <c r="AV1407" s="128"/>
      <c r="AW1407" s="442" t="str">
        <f>CHOOSE(MATCH(AV:AV,{0,0.1,30,80000000}),"VACIO","30 y -","30 y +")</f>
        <v>VACIO</v>
      </c>
      <c r="AX1407" s="128">
        <v>100</v>
      </c>
      <c r="AY1407" s="442" t="str">
        <f ca="1">CHOOSE(MATCH(AX:AX,{0,1,15,30,45,60,80000000}),"VACIO","15 y -","15-29","30-44","45-59","60 y +","")</f>
        <v>60 y +</v>
      </c>
      <c r="AZ1407" s="128" t="s">
        <v>76</v>
      </c>
      <c r="BA1407" s="128"/>
      <c r="BB1407" s="441" t="str">
        <f ca="1" t="shared" si="133"/>
        <v>No Vigente</v>
      </c>
      <c r="BC1407" s="128"/>
      <c r="BD1407" s="483">
        <v>43889</v>
      </c>
      <c r="BE1407" s="483">
        <v>44044</v>
      </c>
    </row>
    <row r="1408" spans="1:57">
      <c r="A1408" s="434" t="s">
        <v>3400</v>
      </c>
      <c r="B1408" s="128" t="s">
        <v>3401</v>
      </c>
      <c r="C1408" s="128">
        <v>5396</v>
      </c>
      <c r="D1408" s="483">
        <v>19429</v>
      </c>
      <c r="E1408" s="439">
        <f ca="1" t="shared" si="134"/>
        <v>43990</v>
      </c>
      <c r="F1408" s="440">
        <f ca="1" t="shared" si="132"/>
        <v>24561</v>
      </c>
      <c r="G1408" s="441">
        <f ca="1" t="shared" si="135"/>
        <v>67</v>
      </c>
      <c r="H140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08" s="443">
        <v>2</v>
      </c>
      <c r="J1408" s="483">
        <v>40630</v>
      </c>
      <c r="K1408" s="128" t="s">
        <v>59</v>
      </c>
      <c r="L1408" s="495" t="s">
        <v>60</v>
      </c>
      <c r="M1408" s="128" t="s">
        <v>3402</v>
      </c>
      <c r="N1408" s="128" t="s">
        <v>62</v>
      </c>
      <c r="O1408" s="128" t="s">
        <v>62</v>
      </c>
      <c r="P1408" s="500" t="s">
        <v>63</v>
      </c>
      <c r="Q1408" s="500" t="s">
        <v>63</v>
      </c>
      <c r="R1408" s="128">
        <v>63.8</v>
      </c>
      <c r="S1408" s="128">
        <v>75</v>
      </c>
      <c r="T1408" s="443" t="s">
        <v>76</v>
      </c>
      <c r="U1408" s="128">
        <v>150</v>
      </c>
      <c r="V1408" s="442" t="str">
        <f>CHOOSE(MATCH(U:U,{0;1;140;150;160;800000000}),"VACIO","140 y -","140-150","150-160","&gt;160","")</f>
        <v>150-160</v>
      </c>
      <c r="W1408" s="128">
        <v>100</v>
      </c>
      <c r="X1408" s="442" t="str">
        <f>CHOOSE(MATCH(W:W,{0,1,90,120,800000000}),"VACIO","90 y -","90-120","&gt;120","")</f>
        <v>90-120</v>
      </c>
      <c r="Y1408" s="128" t="s">
        <v>63</v>
      </c>
      <c r="Z1408" s="128" t="s">
        <v>65</v>
      </c>
      <c r="AA1408" s="128" t="s">
        <v>63</v>
      </c>
      <c r="AB1408" s="128" t="s">
        <v>63</v>
      </c>
      <c r="AC1408" s="128" t="s">
        <v>72</v>
      </c>
      <c r="AD1408" s="128" t="s">
        <v>74</v>
      </c>
      <c r="AE1408" s="513"/>
      <c r="AF1408" s="513"/>
      <c r="AG1408" s="513"/>
      <c r="AH1408" s="506" t="s">
        <v>2266</v>
      </c>
      <c r="AI1408" s="505">
        <v>43564</v>
      </c>
      <c r="AJ1408" s="128">
        <v>85</v>
      </c>
      <c r="AK1408" s="483">
        <v>43080</v>
      </c>
      <c r="AL1408" s="128">
        <v>193</v>
      </c>
      <c r="AM1408" s="128">
        <v>136</v>
      </c>
      <c r="AN1408" s="442" t="str">
        <f>CHOOSE(MATCH(AM:AM,{0,1,100,800000000}),"VACIO","100 y -","100 y +","")</f>
        <v>100 y +</v>
      </c>
      <c r="AO1408" s="128">
        <v>43</v>
      </c>
      <c r="AP1408" s="128">
        <v>67</v>
      </c>
      <c r="AQ1408" s="128"/>
      <c r="AR1408" s="442" t="str">
        <f>CHOOSE(MATCH(AQ:AQ,{0;1;7;8;9;12;30}),"VACIO","7 y -","7-8","8-9","9-12","12 y +","")</f>
        <v>VACIO</v>
      </c>
      <c r="AS1408" s="128">
        <v>1</v>
      </c>
      <c r="AT1408" s="442" t="str">
        <f>CHOOSE(MATCH(AS:AS,{0,0.1,30,80000000}),"VACIO","30 y -","30 y +")</f>
        <v>30 y -</v>
      </c>
      <c r="AU1408" s="128">
        <v>0.8</v>
      </c>
      <c r="AV1408" s="128"/>
      <c r="AW1408" s="442" t="str">
        <f>CHOOSE(MATCH(AV:AV,{0,0.1,30,80000000}),"VACIO","30 y -","30 y +")</f>
        <v>VACIO</v>
      </c>
      <c r="AX1408" s="128">
        <v>77</v>
      </c>
      <c r="AY1408" s="442" t="str">
        <f ca="1">CHOOSE(MATCH(AX:AX,{0,1,15,30,45,60,80000000}),"VACIO","15 y -","15-29","30-44","45-59","60 y +","")</f>
        <v>60 y +</v>
      </c>
      <c r="AZ1408" s="128" t="s">
        <v>76</v>
      </c>
      <c r="BA1408" s="128"/>
      <c r="BB1408" s="441" t="str">
        <f ca="1" t="shared" si="133"/>
        <v>No Vigente</v>
      </c>
      <c r="BC1408" s="128"/>
      <c r="BD1408" s="483">
        <v>43242</v>
      </c>
      <c r="BE1408" s="483">
        <v>43831</v>
      </c>
    </row>
    <row r="1409" spans="1:57">
      <c r="A1409" s="434" t="s">
        <v>3403</v>
      </c>
      <c r="B1409" s="520" t="s">
        <v>3404</v>
      </c>
      <c r="C1409" s="520">
        <v>6415</v>
      </c>
      <c r="D1409" s="521">
        <v>24023</v>
      </c>
      <c r="E1409" s="468">
        <f ca="1" t="shared" si="134"/>
        <v>43990</v>
      </c>
      <c r="F1409" s="440">
        <f ca="1" t="shared" si="132"/>
        <v>19967</v>
      </c>
      <c r="G1409" s="523">
        <f ca="1" t="shared" si="135"/>
        <v>54</v>
      </c>
      <c r="H1409" s="50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09" s="524">
        <v>2</v>
      </c>
      <c r="J1409" s="521">
        <v>41750</v>
      </c>
      <c r="K1409" s="520" t="s">
        <v>59</v>
      </c>
      <c r="L1409" s="525" t="s">
        <v>102</v>
      </c>
      <c r="M1409" s="520" t="s">
        <v>3405</v>
      </c>
      <c r="N1409" s="520"/>
      <c r="O1409" s="520"/>
      <c r="P1409" s="526" t="s">
        <v>63</v>
      </c>
      <c r="Q1409" s="526" t="s">
        <v>63</v>
      </c>
      <c r="R1409" s="520">
        <v>69.5</v>
      </c>
      <c r="S1409" s="520">
        <v>63.5</v>
      </c>
      <c r="T1409" s="524" t="s">
        <v>85</v>
      </c>
      <c r="U1409" s="520">
        <v>128</v>
      </c>
      <c r="V1409" s="442" t="str">
        <f>CHOOSE(MATCH(U:U,{0;1;140;150;160;800000000}),"VACIO","140 y -","140-150","150-160","&gt;160","")</f>
        <v>140 y -</v>
      </c>
      <c r="W1409" s="520">
        <v>86</v>
      </c>
      <c r="X1409" s="442" t="str">
        <f>CHOOSE(MATCH(W:W,{0,1,90,120,800000000}),"VACIO","90 y -","90-120","&gt;120","")</f>
        <v>90 y -</v>
      </c>
      <c r="Y1409" s="520" t="s">
        <v>63</v>
      </c>
      <c r="Z1409" s="520" t="s">
        <v>65</v>
      </c>
      <c r="AA1409" s="520" t="s">
        <v>63</v>
      </c>
      <c r="AB1409" s="520" t="s">
        <v>63</v>
      </c>
      <c r="AC1409" s="520" t="s">
        <v>72</v>
      </c>
      <c r="AD1409" s="520" t="s">
        <v>73</v>
      </c>
      <c r="AE1409" s="533">
        <v>43269</v>
      </c>
      <c r="AF1409" s="527" t="s">
        <v>333</v>
      </c>
      <c r="AG1409" s="527"/>
      <c r="AH1409" s="527"/>
      <c r="AI1409" s="527"/>
      <c r="AJ1409" s="520">
        <v>97</v>
      </c>
      <c r="AK1409" s="521">
        <v>43136</v>
      </c>
      <c r="AL1409" s="520">
        <v>226</v>
      </c>
      <c r="AM1409" s="520">
        <v>150</v>
      </c>
      <c r="AN1409" s="442" t="str">
        <f>CHOOSE(MATCH(AM:AM,{0,1,100,800000000}),"VACIO","100 y -","100 y +","")</f>
        <v>100 y +</v>
      </c>
      <c r="AO1409" s="520">
        <v>45</v>
      </c>
      <c r="AP1409" s="520">
        <v>154</v>
      </c>
      <c r="AQ1409" s="520">
        <v>6.4</v>
      </c>
      <c r="AR1409" s="442" t="str">
        <f>CHOOSE(MATCH(AQ:AQ,{0,1,7,8,9,12,30}),"VACIO","7 y -","7-8","8-9","9-12","12 y +","")</f>
        <v>7 y -</v>
      </c>
      <c r="AS1409" s="520">
        <v>5</v>
      </c>
      <c r="AT1409" s="442" t="str">
        <f>CHOOSE(MATCH(AS:AS,{0;0.1;30;80000000}),"VACIO","30 y -","30 y +")</f>
        <v>30 y -</v>
      </c>
      <c r="AU1409" s="520">
        <v>0.6</v>
      </c>
      <c r="AV1409" s="520"/>
      <c r="AW1409" s="442" t="str">
        <f>CHOOSE(MATCH(AV:AV,{0,0.1,30,80000000}),"VACIO","30 y -","30 y +")</f>
        <v>VACIO</v>
      </c>
      <c r="AX1409" s="520">
        <v>104</v>
      </c>
      <c r="AY1409" s="442" t="str">
        <f ca="1">CHOOSE(MATCH(AX:AX,{0,1,15,30,45,60,80000000}),"VACIO","15 y -","15-29","30-44","45-59","60 y +","")</f>
        <v>60 y +</v>
      </c>
      <c r="AZ1409" s="520" t="s">
        <v>76</v>
      </c>
      <c r="BA1409" s="521">
        <v>42551</v>
      </c>
      <c r="BB1409" s="523" t="str">
        <f ca="1" t="shared" si="133"/>
        <v>No Vigente</v>
      </c>
      <c r="BC1409" s="520" t="s">
        <v>77</v>
      </c>
      <c r="BD1409" s="521">
        <v>43269</v>
      </c>
      <c r="BE1409" s="521">
        <v>43435</v>
      </c>
    </row>
    <row r="1410" spans="1:57">
      <c r="A1410" s="434" t="s">
        <v>3406</v>
      </c>
      <c r="B1410" s="128" t="s">
        <v>3407</v>
      </c>
      <c r="C1410" s="128">
        <v>2820</v>
      </c>
      <c r="D1410" s="483">
        <v>19265</v>
      </c>
      <c r="E1410" s="439">
        <f ca="1" t="shared" si="134"/>
        <v>43990</v>
      </c>
      <c r="F1410" s="440">
        <f ca="1" t="shared" si="132"/>
        <v>24725</v>
      </c>
      <c r="G1410" s="441">
        <f ca="1" t="shared" si="135"/>
        <v>67</v>
      </c>
      <c r="H1410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10" s="443">
        <v>2</v>
      </c>
      <c r="J1410" s="483">
        <v>38555</v>
      </c>
      <c r="K1410" s="128" t="s">
        <v>59</v>
      </c>
      <c r="L1410" s="495" t="s">
        <v>60</v>
      </c>
      <c r="M1410" s="128" t="s">
        <v>2780</v>
      </c>
      <c r="N1410" s="128"/>
      <c r="O1410" s="128"/>
      <c r="P1410" s="500" t="s">
        <v>63</v>
      </c>
      <c r="Q1410" s="500" t="s">
        <v>63</v>
      </c>
      <c r="R1410" s="128">
        <v>81</v>
      </c>
      <c r="S1410" s="128">
        <v>60</v>
      </c>
      <c r="T1410" s="443" t="s">
        <v>85</v>
      </c>
      <c r="U1410" s="128">
        <v>128</v>
      </c>
      <c r="V1410" s="442" t="str">
        <f>CHOOSE(MATCH(U:U,{0;1;140;150;160;800000000}),"VACIO","140 y -","140-150","150-160","&gt;160","")</f>
        <v>140 y -</v>
      </c>
      <c r="W1410" s="128">
        <v>76</v>
      </c>
      <c r="X1410" s="442" t="str">
        <f>CHOOSE(MATCH(W:W,{0,1,90,120,800000000}),"VACIO","90 y -","90-120","&gt;120","")</f>
        <v>90 y -</v>
      </c>
      <c r="Y1410" s="128" t="s">
        <v>63</v>
      </c>
      <c r="Z1410" s="128" t="s">
        <v>65</v>
      </c>
      <c r="AA1410" s="128" t="s">
        <v>63</v>
      </c>
      <c r="AB1410" s="128" t="s">
        <v>65</v>
      </c>
      <c r="AC1410" s="128" t="s">
        <v>66</v>
      </c>
      <c r="AD1410" s="128" t="s">
        <v>67</v>
      </c>
      <c r="AE1410" s="513"/>
      <c r="AF1410" s="513"/>
      <c r="AG1410" s="513"/>
      <c r="AH1410" s="513"/>
      <c r="AI1410" s="513"/>
      <c r="AJ1410" s="128">
        <v>147</v>
      </c>
      <c r="AK1410" s="483">
        <v>43325</v>
      </c>
      <c r="AL1410" s="128">
        <v>179</v>
      </c>
      <c r="AM1410" s="128">
        <v>75</v>
      </c>
      <c r="AN1410" s="442" t="str">
        <f>CHOOSE(MATCH(AM:AM,{0,1,100,800000000}),"VACIO","100 y -","100 y +","")</f>
        <v>100 y -</v>
      </c>
      <c r="AO1410" s="128">
        <v>85</v>
      </c>
      <c r="AP1410" s="128">
        <v>95</v>
      </c>
      <c r="AQ1410" s="128">
        <v>7.2</v>
      </c>
      <c r="AR1410" s="442" t="str">
        <f>CHOOSE(MATCH(AQ:AQ,{0,1,7,8,9,12,30}),"VACIO","7 y -","7-8","8-9","9-12","12 y +","")</f>
        <v>7-8</v>
      </c>
      <c r="AS1410" s="128">
        <v>10</v>
      </c>
      <c r="AT1410" s="442" t="str">
        <f>CHOOSE(MATCH(AS:AS,{0,0.1,30,80000000}),"VACIO","30 y -","30 y +")</f>
        <v>30 y -</v>
      </c>
      <c r="AU1410" s="128">
        <v>0.6</v>
      </c>
      <c r="AV1410" s="128"/>
      <c r="AW1410" s="442" t="str">
        <f>CHOOSE(MATCH(AV:AV,{0,0.1,30,80000000}),"VACIO","30 y -","30 y +")</f>
        <v>VACIO</v>
      </c>
      <c r="AX1410" s="128">
        <v>95.65</v>
      </c>
      <c r="AY1410" s="442" t="str">
        <f ca="1">CHOOSE(MATCH(AX:AX,{0,1,15,30,45,60,80000000}),"VACIO","15 y -","15-29","30-44","45-59","60 y +","")</f>
        <v>60 y +</v>
      </c>
      <c r="AZ1410" s="128"/>
      <c r="BA1410" s="128"/>
      <c r="BB1410" s="441" t="str">
        <f ca="1" t="shared" si="133"/>
        <v>No Vigente</v>
      </c>
      <c r="BC1410" s="128"/>
      <c r="BD1410" s="483">
        <v>43325</v>
      </c>
      <c r="BE1410" s="483">
        <v>43862</v>
      </c>
    </row>
    <row r="1411" spans="1:57">
      <c r="A1411" s="434" t="s">
        <v>3408</v>
      </c>
      <c r="B1411" s="128" t="s">
        <v>3409</v>
      </c>
      <c r="C1411" s="128">
        <v>1951</v>
      </c>
      <c r="D1411" s="483">
        <v>16386</v>
      </c>
      <c r="E1411" s="439">
        <f ca="1" t="shared" si="134"/>
        <v>43990</v>
      </c>
      <c r="F1411" s="440">
        <f ca="1" t="shared" si="132"/>
        <v>27604</v>
      </c>
      <c r="G1411" s="441">
        <f ca="1" t="shared" si="135"/>
        <v>75</v>
      </c>
      <c r="H1411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411" s="443">
        <v>2</v>
      </c>
      <c r="J1411" s="483">
        <v>43171</v>
      </c>
      <c r="K1411" s="128" t="s">
        <v>59</v>
      </c>
      <c r="L1411" s="495" t="s">
        <v>102</v>
      </c>
      <c r="M1411" s="128" t="s">
        <v>2901</v>
      </c>
      <c r="N1411" s="128"/>
      <c r="O1411" s="128"/>
      <c r="P1411" s="500" t="s">
        <v>63</v>
      </c>
      <c r="Q1411" s="500" t="s">
        <v>65</v>
      </c>
      <c r="R1411" s="128">
        <v>113</v>
      </c>
      <c r="S1411" s="128">
        <v>108.8</v>
      </c>
      <c r="T1411" s="443" t="s">
        <v>64</v>
      </c>
      <c r="U1411" s="128">
        <v>146</v>
      </c>
      <c r="V1411" s="442" t="str">
        <f>CHOOSE(MATCH(U:U,{0;1;140;150;160;800000000}),"VACIO","140 y -","140-150","150-160","&gt;160","")</f>
        <v>140-150</v>
      </c>
      <c r="W1411" s="128">
        <v>70</v>
      </c>
      <c r="X1411" s="442" t="str">
        <f>CHOOSE(MATCH(W:W,{0,1,90,120,800000000}),"VACIO","90 y -","90-120","&gt;120","")</f>
        <v>90 y -</v>
      </c>
      <c r="Y1411" s="128" t="s">
        <v>63</v>
      </c>
      <c r="Z1411" s="128" t="s">
        <v>65</v>
      </c>
      <c r="AA1411" s="128" t="s">
        <v>63</v>
      </c>
      <c r="AB1411" s="128" t="s">
        <v>63</v>
      </c>
      <c r="AC1411" s="128" t="s">
        <v>72</v>
      </c>
      <c r="AD1411" s="128" t="s">
        <v>73</v>
      </c>
      <c r="AE1411" s="505">
        <v>43663</v>
      </c>
      <c r="AF1411" s="506" t="s">
        <v>74</v>
      </c>
      <c r="AG1411" s="506"/>
      <c r="AH1411" s="506" t="s">
        <v>2715</v>
      </c>
      <c r="AI1411" s="505">
        <v>43300</v>
      </c>
      <c r="AJ1411" s="128">
        <v>143</v>
      </c>
      <c r="AK1411" s="483">
        <v>43663</v>
      </c>
      <c r="AL1411" s="128">
        <v>187</v>
      </c>
      <c r="AM1411" s="128">
        <v>108</v>
      </c>
      <c r="AN1411" s="442" t="str">
        <f>CHOOSE(MATCH(AM:AM,{0,1,100,800000000}),"VACIO","100 y -","100 y +","")</f>
        <v>100 y +</v>
      </c>
      <c r="AO1411" s="128">
        <v>42</v>
      </c>
      <c r="AP1411" s="128">
        <v>186</v>
      </c>
      <c r="AQ1411" s="128">
        <v>6.8</v>
      </c>
      <c r="AR1411" s="442" t="str">
        <f>CHOOSE(MATCH(AQ:AQ,{0,1,7,8,9,12,30}),"VACIO","7 y -","7-8","8-9","9-12","12 y +","")</f>
        <v>7 y -</v>
      </c>
      <c r="AS1411" s="128">
        <v>7</v>
      </c>
      <c r="AT1411" s="442" t="str">
        <f>CHOOSE(MATCH(AS:AS,{0,0.1,30,80000000}),"VACIO","30 y -","30 y +")</f>
        <v>30 y -</v>
      </c>
      <c r="AU1411" s="128">
        <v>0.8</v>
      </c>
      <c r="AV1411" s="128">
        <v>6.69</v>
      </c>
      <c r="AW1411" s="442" t="str">
        <f>CHOOSE(MATCH(AV:AV,{0;0.1;30;80000000}),"VACIO","30 y -","30 y +")</f>
        <v>30 y -</v>
      </c>
      <c r="AX1411" s="128">
        <v>73</v>
      </c>
      <c r="AY1411" s="442" t="str">
        <f ca="1">CHOOSE(MATCH(AX:AX,{0,1,15,30,45,60,80000000}),"VACIO","15 y -","15-29","30-44","45-59","60 y +","")</f>
        <v>60 y +</v>
      </c>
      <c r="AZ1411" s="128"/>
      <c r="BA1411" s="483">
        <v>43272</v>
      </c>
      <c r="BB1411" s="441" t="str">
        <f ca="1" t="shared" si="133"/>
        <v>No Vigente</v>
      </c>
      <c r="BC1411" s="128"/>
      <c r="BD1411" s="483">
        <v>43663</v>
      </c>
      <c r="BE1411" s="483">
        <v>43831</v>
      </c>
    </row>
    <row r="1412" spans="1:57">
      <c r="A1412" s="434" t="s">
        <v>3410</v>
      </c>
      <c r="B1412" s="434" t="s">
        <v>3411</v>
      </c>
      <c r="C1412" s="434">
        <v>2075</v>
      </c>
      <c r="D1412" s="482">
        <v>17221</v>
      </c>
      <c r="E1412" s="468">
        <f ca="1" t="shared" si="134"/>
        <v>43990</v>
      </c>
      <c r="F1412" s="440">
        <f ca="1" t="shared" si="132"/>
        <v>26769</v>
      </c>
      <c r="G1412" s="487">
        <f ca="1" t="shared" si="135"/>
        <v>73</v>
      </c>
      <c r="H1412" s="48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12" s="493">
        <v>2</v>
      </c>
      <c r="J1412" s="482">
        <v>40917</v>
      </c>
      <c r="K1412" s="434" t="s">
        <v>59</v>
      </c>
      <c r="L1412" s="494" t="s">
        <v>60</v>
      </c>
      <c r="M1412" s="434" t="s">
        <v>3412</v>
      </c>
      <c r="N1412" s="434"/>
      <c r="O1412" s="434"/>
      <c r="P1412" s="499" t="s">
        <v>63</v>
      </c>
      <c r="Q1412" s="499" t="s">
        <v>63</v>
      </c>
      <c r="R1412" s="434">
        <v>64</v>
      </c>
      <c r="S1412" s="434">
        <v>63</v>
      </c>
      <c r="T1412" s="493" t="s">
        <v>76</v>
      </c>
      <c r="U1412" s="434">
        <v>130</v>
      </c>
      <c r="V1412" s="442" t="str">
        <f>CHOOSE(MATCH(U:U,{0,1,140,150,160,800000000}),"VACIO","140 y -","140-150","150-160","&gt;160","")</f>
        <v>140 y -</v>
      </c>
      <c r="W1412" s="434">
        <v>70</v>
      </c>
      <c r="X1412" s="442" t="str">
        <f>CHOOSE(MATCH(W:W,{0,1,90,120,800000000}),"VACIO","90 y -","90-120","&gt;120","")</f>
        <v>90 y -</v>
      </c>
      <c r="Y1412" s="434" t="s">
        <v>63</v>
      </c>
      <c r="Z1412" s="434" t="s">
        <v>65</v>
      </c>
      <c r="AA1412" s="434" t="s">
        <v>63</v>
      </c>
      <c r="AB1412" s="434" t="s">
        <v>65</v>
      </c>
      <c r="AC1412" s="434" t="s">
        <v>72</v>
      </c>
      <c r="AD1412" s="434" t="s">
        <v>74</v>
      </c>
      <c r="AE1412" s="514"/>
      <c r="AF1412" s="514"/>
      <c r="AG1412" s="514"/>
      <c r="AH1412" s="504" t="s">
        <v>2322</v>
      </c>
      <c r="AI1412" s="514">
        <v>2017</v>
      </c>
      <c r="AJ1412" s="434"/>
      <c r="AK1412" s="434">
        <v>2017</v>
      </c>
      <c r="AL1412" s="434"/>
      <c r="AM1412" s="434"/>
      <c r="AN1412" s="442" t="str">
        <f>CHOOSE(MATCH(AM:AM,{0,1,100,800000000}),"VACIO","100 y -","100 y +","")</f>
        <v>VACIO</v>
      </c>
      <c r="AO1412" s="434"/>
      <c r="AP1412" s="434"/>
      <c r="AQ1412" s="434"/>
      <c r="AR1412" s="442" t="str">
        <f>CHOOSE(MATCH(AQ:AQ,{0,1,7,8,9,12,30}),"VACIO","7 y -","7-8","8-9","9-12","12 y +","")</f>
        <v>VACIO</v>
      </c>
      <c r="AS1412" s="434"/>
      <c r="AT1412" s="442" t="str">
        <f>CHOOSE(MATCH(AS:AS,{0,0.1,30,80000000}),"VACIO","30 y -","30 y +")</f>
        <v>VACIO</v>
      </c>
      <c r="AU1412" s="434"/>
      <c r="AV1412" s="434"/>
      <c r="AW1412" s="442" t="str">
        <f>CHOOSE(MATCH(AV:AV,{0,0.1,30,80000000}),"VACIO","30 y -","30 y +")</f>
        <v>VACIO</v>
      </c>
      <c r="AX1412" s="434"/>
      <c r="AY1412" s="442" t="str">
        <f ca="1">CHOOSE(MATCH(AX:AX,{0,1,15,30,45,60,80000000}),"VACIO","15 y -","15-29","30-44","45-59","60 y +","")</f>
        <v>VACIO</v>
      </c>
      <c r="AZ1412" s="434"/>
      <c r="BA1412" s="434"/>
      <c r="BB1412" s="487" t="str">
        <f ca="1" t="shared" si="133"/>
        <v>No Vigente</v>
      </c>
      <c r="BC1412" s="434"/>
      <c r="BD1412" s="482">
        <v>42891</v>
      </c>
      <c r="BE1412" s="482">
        <v>43070</v>
      </c>
    </row>
    <row r="1413" spans="1:57">
      <c r="A1413" s="434" t="s">
        <v>3413</v>
      </c>
      <c r="B1413" s="128" t="s">
        <v>3414</v>
      </c>
      <c r="C1413" s="128">
        <v>1496</v>
      </c>
      <c r="D1413" s="483">
        <v>20804</v>
      </c>
      <c r="E1413" s="439">
        <f ca="1" t="shared" si="134"/>
        <v>43990</v>
      </c>
      <c r="F1413" s="440">
        <f ca="1" t="shared" si="132"/>
        <v>23186</v>
      </c>
      <c r="G1413" s="441">
        <f ca="1" t="shared" si="135"/>
        <v>63</v>
      </c>
      <c r="H1413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13" s="443">
        <v>2</v>
      </c>
      <c r="J1413" s="483">
        <v>40031</v>
      </c>
      <c r="K1413" s="128" t="s">
        <v>59</v>
      </c>
      <c r="L1413" s="495" t="s">
        <v>102</v>
      </c>
      <c r="M1413" s="128"/>
      <c r="N1413" s="128" t="s">
        <v>62</v>
      </c>
      <c r="O1413" s="128" t="s">
        <v>62</v>
      </c>
      <c r="P1413" s="500" t="s">
        <v>63</v>
      </c>
      <c r="Q1413" s="500" t="s">
        <v>63</v>
      </c>
      <c r="R1413" s="128">
        <v>73</v>
      </c>
      <c r="S1413" s="128">
        <v>69.5</v>
      </c>
      <c r="T1413" s="443" t="s">
        <v>64</v>
      </c>
      <c r="U1413" s="128">
        <v>130</v>
      </c>
      <c r="V1413" s="442" t="str">
        <f>CHOOSE(MATCH(U:U,{0,1,140,150,160,800000000}),"VACIO","140 y -","140-150","150-160","&gt;160","")</f>
        <v>140 y -</v>
      </c>
      <c r="W1413" s="128">
        <v>74</v>
      </c>
      <c r="X1413" s="442" t="str">
        <f>CHOOSE(MATCH(W:W,{0,1,90,120,800000000}),"VACIO","90 y -","90-120","&gt;120","")</f>
        <v>90 y -</v>
      </c>
      <c r="Y1413" s="128" t="s">
        <v>63</v>
      </c>
      <c r="Z1413" s="128" t="s">
        <v>65</v>
      </c>
      <c r="AA1413" s="128" t="s">
        <v>65</v>
      </c>
      <c r="AB1413" s="128" t="s">
        <v>65</v>
      </c>
      <c r="AC1413" s="128" t="s">
        <v>72</v>
      </c>
      <c r="AD1413" s="128" t="s">
        <v>73</v>
      </c>
      <c r="AE1413" s="505">
        <v>43609</v>
      </c>
      <c r="AF1413" s="506" t="s">
        <v>74</v>
      </c>
      <c r="AG1413" s="506"/>
      <c r="AH1413" s="513"/>
      <c r="AI1413" s="513"/>
      <c r="AJ1413" s="128">
        <v>110</v>
      </c>
      <c r="AK1413" s="483">
        <v>43592</v>
      </c>
      <c r="AL1413" s="128">
        <v>209</v>
      </c>
      <c r="AM1413" s="128">
        <v>123</v>
      </c>
      <c r="AN1413" s="442" t="str">
        <f>CHOOSE(MATCH(AM:AM,{0,1,100,800000000}),"VACIO","100 y -","100 y +","")</f>
        <v>100 y +</v>
      </c>
      <c r="AO1413" s="128">
        <v>38</v>
      </c>
      <c r="AP1413" s="128">
        <v>239</v>
      </c>
      <c r="AQ1413" s="128">
        <v>6.5</v>
      </c>
      <c r="AR1413" s="442" t="str">
        <f>CHOOSE(MATCH(AQ:AQ,{0,1,7,8,9,12,30}),"VACIO","7 y -","7-8","8-9","9-12","12 y +","")</f>
        <v>7 y -</v>
      </c>
      <c r="AS1413" s="128">
        <v>5</v>
      </c>
      <c r="AT1413" s="442" t="str">
        <f>CHOOSE(MATCH(AS:AS,{0,0.1,30,80000000}),"VACIO","30 y -","30 y +")</f>
        <v>30 y -</v>
      </c>
      <c r="AU1413" s="128">
        <v>0.8</v>
      </c>
      <c r="AV1413" s="128">
        <v>8</v>
      </c>
      <c r="AW1413" s="442" t="str">
        <f>CHOOSE(MATCH(AV:AV,{0,0.1,30,80000000}),"VACIO","30 y -","30 y +")</f>
        <v>30 y -</v>
      </c>
      <c r="AX1413" s="128">
        <v>80.1</v>
      </c>
      <c r="AY1413" s="442" t="str">
        <f ca="1">CHOOSE(MATCH(AX:AX,{0,1,15,30,45,60,80000000}),"VACIO","15 y -","15-29","30-44","45-59","60 y +","")</f>
        <v>60 y +</v>
      </c>
      <c r="AZ1413" s="128"/>
      <c r="BA1413" s="483">
        <v>43559</v>
      </c>
      <c r="BB1413" s="441" t="str">
        <f ca="1" t="shared" si="133"/>
        <v>No Vigente</v>
      </c>
      <c r="BC1413" s="128" t="s">
        <v>77</v>
      </c>
      <c r="BD1413" s="483">
        <v>43825</v>
      </c>
      <c r="BE1413" s="483">
        <v>44013</v>
      </c>
    </row>
    <row r="1414" spans="1:57">
      <c r="A1414" s="434" t="s">
        <v>3415</v>
      </c>
      <c r="B1414" s="128" t="s">
        <v>3416</v>
      </c>
      <c r="C1414" s="128">
        <v>3632</v>
      </c>
      <c r="D1414" s="483">
        <v>23016</v>
      </c>
      <c r="E1414" s="468">
        <f ca="1" t="shared" si="134"/>
        <v>43990</v>
      </c>
      <c r="F1414" s="440">
        <f ca="1" t="shared" si="132"/>
        <v>20974</v>
      </c>
      <c r="G1414" s="491">
        <f ca="1" t="shared" si="135"/>
        <v>57</v>
      </c>
      <c r="H1414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14" s="498">
        <v>2</v>
      </c>
      <c r="J1414" s="483">
        <v>39232</v>
      </c>
      <c r="K1414" s="128" t="s">
        <v>59</v>
      </c>
      <c r="L1414" s="495" t="s">
        <v>60</v>
      </c>
      <c r="M1414" s="128" t="s">
        <v>1853</v>
      </c>
      <c r="N1414" s="128"/>
      <c r="O1414" s="128"/>
      <c r="P1414" s="500" t="s">
        <v>63</v>
      </c>
      <c r="Q1414" s="500" t="s">
        <v>63</v>
      </c>
      <c r="R1414" s="128">
        <v>81.9</v>
      </c>
      <c r="S1414" s="128">
        <v>85.5</v>
      </c>
      <c r="T1414" s="498" t="s">
        <v>64</v>
      </c>
      <c r="U1414" s="128">
        <v>122</v>
      </c>
      <c r="V1414" s="442" t="str">
        <f>CHOOSE(MATCH(U:U,{0,1,140,150,160,800000000}),"VACIO","140 y -","140-150","150-160","&gt;160","")</f>
        <v>140 y -</v>
      </c>
      <c r="W1414" s="128">
        <v>80</v>
      </c>
      <c r="X1414" s="442" t="str">
        <f>CHOOSE(MATCH(W:W,{0,1,90,120,800000000}),"VACIO","90 y -","90-120","&gt;120","")</f>
        <v>90 y -</v>
      </c>
      <c r="Y1414" s="128" t="s">
        <v>63</v>
      </c>
      <c r="Z1414" s="128" t="s">
        <v>65</v>
      </c>
      <c r="AA1414" s="128" t="s">
        <v>65</v>
      </c>
      <c r="AB1414" s="128" t="s">
        <v>63</v>
      </c>
      <c r="AC1414" s="128" t="s">
        <v>72</v>
      </c>
      <c r="AD1414" s="128" t="s">
        <v>67</v>
      </c>
      <c r="AE1414" s="512"/>
      <c r="AF1414" s="512"/>
      <c r="AG1414" s="512"/>
      <c r="AH1414" s="512"/>
      <c r="AI1414" s="512"/>
      <c r="AJ1414" s="128">
        <v>99</v>
      </c>
      <c r="AK1414" s="483">
        <v>42940</v>
      </c>
      <c r="AL1414" s="128">
        <v>219</v>
      </c>
      <c r="AM1414" s="128">
        <v>127</v>
      </c>
      <c r="AN1414" s="442" t="str">
        <f>CHOOSE(MATCH(AM:AM,{0,1,100,800000000}),"VACIO","100 y -","100 y +","")</f>
        <v>100 y +</v>
      </c>
      <c r="AO1414" s="128">
        <v>64</v>
      </c>
      <c r="AP1414" s="128">
        <v>142</v>
      </c>
      <c r="AQ1414" s="128"/>
      <c r="AR1414" s="442" t="str">
        <f>CHOOSE(MATCH(AQ:AQ,{0,1,7,8,9,12,30}),"VACIO","7 y -","7-8","8-9","9-12","12 y +","")</f>
        <v>VACIO</v>
      </c>
      <c r="AS1414" s="128">
        <v>5</v>
      </c>
      <c r="AT1414" s="442" t="str">
        <f>CHOOSE(MATCH(AS:AS,{0,0.1,30,80000000}),"VACIO","30 y -","30 y +")</f>
        <v>30 y -</v>
      </c>
      <c r="AU1414" s="128">
        <v>0.8</v>
      </c>
      <c r="AV1414" s="128"/>
      <c r="AW1414" s="442" t="str">
        <f>CHOOSE(MATCH(AV:AV,{0,0.1,30,80000000}),"VACIO","30 y -","30 y +")</f>
        <v>VACIO</v>
      </c>
      <c r="AX1414" s="128">
        <v>83.5</v>
      </c>
      <c r="AY1414" s="442" t="str">
        <f ca="1">CHOOSE(MATCH(AX:AX,{0,1,15,30,45,60,80000000}),"VACIO","15 y -","15-29","30-44","45-59","60 y +","")</f>
        <v>60 y +</v>
      </c>
      <c r="AZ1414" s="128"/>
      <c r="BA1414" s="128"/>
      <c r="BB1414" s="491" t="str">
        <f ca="1" t="shared" si="133"/>
        <v>No Vigente</v>
      </c>
      <c r="BC1414" s="128"/>
      <c r="BD1414" s="483">
        <v>43269</v>
      </c>
      <c r="BE1414" s="483">
        <v>43862</v>
      </c>
    </row>
    <row r="1415" spans="1:57">
      <c r="A1415" s="434" t="s">
        <v>3417</v>
      </c>
      <c r="B1415" s="484" t="s">
        <v>3418</v>
      </c>
      <c r="C1415" s="484">
        <v>4812</v>
      </c>
      <c r="D1415" s="485">
        <v>21367</v>
      </c>
      <c r="E1415" s="439">
        <f ca="1" t="shared" si="134"/>
        <v>43990</v>
      </c>
      <c r="F1415" s="440">
        <f ca="1" t="shared" si="132"/>
        <v>22623</v>
      </c>
      <c r="G1415" s="489">
        <f ca="1" t="shared" si="135"/>
        <v>61</v>
      </c>
      <c r="H1415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15" s="496">
        <v>2</v>
      </c>
      <c r="J1415" s="485">
        <v>42772</v>
      </c>
      <c r="K1415" s="484" t="s">
        <v>59</v>
      </c>
      <c r="L1415" s="497" t="s">
        <v>102</v>
      </c>
      <c r="M1415" s="484"/>
      <c r="N1415" s="484" t="s">
        <v>62</v>
      </c>
      <c r="O1415" s="484" t="s">
        <v>62</v>
      </c>
      <c r="P1415" s="501" t="s">
        <v>65</v>
      </c>
      <c r="Q1415" s="501" t="s">
        <v>65</v>
      </c>
      <c r="R1415" s="484">
        <v>98</v>
      </c>
      <c r="S1415" s="484">
        <v>100.5</v>
      </c>
      <c r="T1415" s="496" t="s">
        <v>64</v>
      </c>
      <c r="U1415" s="484">
        <v>148</v>
      </c>
      <c r="V1415" s="442" t="str">
        <f>CHOOSE(MATCH(U:U,{0,1,140,150,160,800000000}),"VACIO","140 y -","140-150","150-160","&gt;160","")</f>
        <v>140-150</v>
      </c>
      <c r="W1415" s="484">
        <v>90</v>
      </c>
      <c r="X1415" s="442" t="str">
        <f>CHOOSE(MATCH(W:W,{0,1,90,120,800000000}),"VACIO","90 y -","90-120","&gt;120","")</f>
        <v>90-120</v>
      </c>
      <c r="Y1415" s="484" t="s">
        <v>63</v>
      </c>
      <c r="Z1415" s="484" t="s">
        <v>65</v>
      </c>
      <c r="AA1415" s="484" t="s">
        <v>63</v>
      </c>
      <c r="AB1415" s="484" t="s">
        <v>63</v>
      </c>
      <c r="AC1415" s="484" t="s">
        <v>66</v>
      </c>
      <c r="AD1415" s="484" t="s">
        <v>67</v>
      </c>
      <c r="AE1415" s="508">
        <v>43290</v>
      </c>
      <c r="AF1415" s="509" t="s">
        <v>74</v>
      </c>
      <c r="AG1415" s="509"/>
      <c r="AH1415" s="507"/>
      <c r="AI1415" s="507"/>
      <c r="AJ1415" s="484">
        <v>110</v>
      </c>
      <c r="AK1415" s="485">
        <v>232</v>
      </c>
      <c r="AL1415" s="484">
        <v>146</v>
      </c>
      <c r="AM1415" s="484">
        <v>54</v>
      </c>
      <c r="AN1415" s="442" t="str">
        <f>CHOOSE(MATCH(AM:AM,{0,1,100,800000000}),"VACIO","100 y -","100 y +","")</f>
        <v>100 y -</v>
      </c>
      <c r="AO1415" s="484">
        <v>160</v>
      </c>
      <c r="AP1415" s="484">
        <v>190</v>
      </c>
      <c r="AQ1415" s="484">
        <v>6.1</v>
      </c>
      <c r="AR1415" s="442" t="str">
        <f>CHOOSE(MATCH(AQ:AQ,{0,1,7,8,9,12,30}),"VACIO","7 y -","7-8","8-9","9-12","12 y +","")</f>
        <v>7 y -</v>
      </c>
      <c r="AS1415" s="484">
        <v>12</v>
      </c>
      <c r="AT1415" s="442" t="str">
        <f>CHOOSE(MATCH(AS:AS,{0,0.1,30,80000000}),"VACIO","30 y -","30 y +")</f>
        <v>30 y -</v>
      </c>
      <c r="AU1415" s="484">
        <v>0.8</v>
      </c>
      <c r="AV1415" s="484"/>
      <c r="AW1415" s="442" t="str">
        <f>CHOOSE(MATCH(AV:AV,{0,0.1,30,80000000}),"VACIO","30 y -","30 y +")</f>
        <v>VACIO</v>
      </c>
      <c r="AX1415" s="484">
        <v>80</v>
      </c>
      <c r="AY1415" s="442" t="str">
        <f ca="1">CHOOSE(MATCH(AX:AX,{0,1,15,30,45,60,80000000}),"VACIO","15 y -","15-29","30-44","45-59","60 y +","")</f>
        <v>60 y +</v>
      </c>
      <c r="AZ1415" s="484"/>
      <c r="BA1415" s="484"/>
      <c r="BB1415" s="489" t="str">
        <f ca="1" t="shared" si="133"/>
        <v>No Vigente</v>
      </c>
      <c r="BC1415" s="484"/>
      <c r="BD1415" s="485">
        <v>43596</v>
      </c>
      <c r="BE1415" s="485">
        <v>43770</v>
      </c>
    </row>
    <row r="1416" spans="1:57">
      <c r="A1416" s="434" t="s">
        <v>3419</v>
      </c>
      <c r="B1416" s="128" t="s">
        <v>3420</v>
      </c>
      <c r="C1416" s="128">
        <v>6111</v>
      </c>
      <c r="D1416" s="483">
        <v>23033</v>
      </c>
      <c r="E1416" s="439">
        <f ca="1" t="shared" si="134"/>
        <v>43990</v>
      </c>
      <c r="F1416" s="440">
        <f ca="1" t="shared" si="132"/>
        <v>20957</v>
      </c>
      <c r="G1416" s="441">
        <f ca="1" t="shared" si="135"/>
        <v>57</v>
      </c>
      <c r="H1416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16" s="443">
        <v>2</v>
      </c>
      <c r="J1416" s="483">
        <v>41850</v>
      </c>
      <c r="K1416" s="128" t="s">
        <v>59</v>
      </c>
      <c r="L1416" s="495" t="s">
        <v>102</v>
      </c>
      <c r="M1416" s="128" t="s">
        <v>3056</v>
      </c>
      <c r="N1416" s="128" t="s">
        <v>62</v>
      </c>
      <c r="O1416" s="128" t="s">
        <v>62</v>
      </c>
      <c r="P1416" s="500" t="s">
        <v>63</v>
      </c>
      <c r="Q1416" s="500" t="s">
        <v>63</v>
      </c>
      <c r="R1416" s="128">
        <v>64.5</v>
      </c>
      <c r="S1416" s="128">
        <v>65</v>
      </c>
      <c r="T1416" s="443" t="s">
        <v>85</v>
      </c>
      <c r="U1416" s="128">
        <v>150</v>
      </c>
      <c r="V1416" s="442" t="str">
        <f>CHOOSE(MATCH(U:U,{0,1,140,150,160,800000000}),"VACIO","140 y -","140-150","150-160","&gt;160","")</f>
        <v>150-160</v>
      </c>
      <c r="W1416" s="128">
        <v>80</v>
      </c>
      <c r="X1416" s="442" t="str">
        <f>CHOOSE(MATCH(W:W,{0,1,90,120,800000000}),"VACIO","90 y -","90-120","&gt;120","")</f>
        <v>90 y -</v>
      </c>
      <c r="Y1416" s="128" t="s">
        <v>63</v>
      </c>
      <c r="Z1416" s="128" t="s">
        <v>65</v>
      </c>
      <c r="AA1416" s="128" t="s">
        <v>65</v>
      </c>
      <c r="AB1416" s="128" t="s">
        <v>65</v>
      </c>
      <c r="AC1416" s="128" t="s">
        <v>72</v>
      </c>
      <c r="AD1416" s="128" t="s">
        <v>73</v>
      </c>
      <c r="AE1416" s="505">
        <v>43833</v>
      </c>
      <c r="AF1416" s="506" t="s">
        <v>74</v>
      </c>
      <c r="AG1416" s="506"/>
      <c r="AH1416" s="513"/>
      <c r="AI1416" s="513"/>
      <c r="AJ1416" s="128">
        <v>137</v>
      </c>
      <c r="AK1416" s="483">
        <v>43888</v>
      </c>
      <c r="AL1416" s="128">
        <v>153</v>
      </c>
      <c r="AM1416" s="128">
        <v>82</v>
      </c>
      <c r="AN1416" s="442" t="str">
        <f>CHOOSE(MATCH(AM:AM,{0,1,100,800000000}),"VACIO","100 y -","100 y +","")</f>
        <v>100 y -</v>
      </c>
      <c r="AO1416" s="128">
        <v>44</v>
      </c>
      <c r="AP1416" s="128">
        <v>131</v>
      </c>
      <c r="AQ1416" s="128">
        <v>7.3</v>
      </c>
      <c r="AR1416" s="442" t="str">
        <f>CHOOSE(MATCH(AQ:AQ,{0,1,7,8,9,12,30}),"VACIO","7 y -","7-8","8-9","9-12","12 y +","")</f>
        <v>7-8</v>
      </c>
      <c r="AS1416" s="128">
        <v>32</v>
      </c>
      <c r="AT1416" s="442" t="str">
        <f>CHOOSE(MATCH(AS:AS,{0,0.1,30,80000000}),"VACIO","30 y -","30 y +")</f>
        <v>30 y +</v>
      </c>
      <c r="AU1416" s="128">
        <v>0.6</v>
      </c>
      <c r="AV1416" s="128"/>
      <c r="AW1416" s="442" t="str">
        <f>CHOOSE(MATCH(AV:AV,{0,0.1,30,80000000}),"VACIO","30 y -","30 y +")</f>
        <v>VACIO</v>
      </c>
      <c r="AX1416" s="128">
        <v>97</v>
      </c>
      <c r="AY1416" s="442" t="str">
        <f ca="1">CHOOSE(MATCH(AX:AX,{0,1,15,30,45,60,80000000}),"VACIO","15 y -","15-29","30-44","45-59","60 y +","")</f>
        <v>60 y +</v>
      </c>
      <c r="AZ1416" s="128"/>
      <c r="BA1416" s="483">
        <v>41954</v>
      </c>
      <c r="BB1416" s="441" t="s">
        <v>3421</v>
      </c>
      <c r="BC1416" s="128" t="s">
        <v>77</v>
      </c>
      <c r="BD1416" s="483">
        <v>43942</v>
      </c>
      <c r="BE1416" s="483">
        <v>44033</v>
      </c>
    </row>
    <row r="1417" spans="1:57">
      <c r="A1417" s="434" t="s">
        <v>3422</v>
      </c>
      <c r="B1417" s="434" t="s">
        <v>3423</v>
      </c>
      <c r="C1417" s="434">
        <v>1986</v>
      </c>
      <c r="D1417" s="482">
        <v>29334</v>
      </c>
      <c r="E1417" s="468">
        <f ca="1" t="shared" si="134"/>
        <v>43990</v>
      </c>
      <c r="F1417" s="440">
        <f ca="1" t="shared" si="132"/>
        <v>14656</v>
      </c>
      <c r="G1417" s="487">
        <f ca="1" t="shared" si="135"/>
        <v>40</v>
      </c>
      <c r="H1417" s="48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417" s="493">
        <v>2</v>
      </c>
      <c r="J1417" s="482">
        <v>40961</v>
      </c>
      <c r="K1417" s="434" t="s">
        <v>59</v>
      </c>
      <c r="L1417" s="494" t="s">
        <v>102</v>
      </c>
      <c r="M1417" s="434"/>
      <c r="N1417" s="434"/>
      <c r="O1417" s="434"/>
      <c r="P1417" s="499" t="s">
        <v>63</v>
      </c>
      <c r="Q1417" s="499" t="s">
        <v>63</v>
      </c>
      <c r="R1417" s="434">
        <v>100.5</v>
      </c>
      <c r="S1417" s="434">
        <v>87.5</v>
      </c>
      <c r="T1417" s="493" t="s">
        <v>64</v>
      </c>
      <c r="U1417" s="434">
        <v>126</v>
      </c>
      <c r="V1417" s="442" t="str">
        <f>CHOOSE(MATCH(U:U,{0,1,140,150,160,800000000}),"VACIO","140 y -","140-150","150-160","&gt;160","")</f>
        <v>140 y -</v>
      </c>
      <c r="W1417" s="434">
        <v>92</v>
      </c>
      <c r="X1417" s="442" t="str">
        <f>CHOOSE(MATCH(W:W,{0,1,90,120,800000000}),"VACIO","90 y -","90-120","&gt;120","")</f>
        <v>90-120</v>
      </c>
      <c r="Y1417" s="434" t="s">
        <v>63</v>
      </c>
      <c r="Z1417" s="434" t="s">
        <v>65</v>
      </c>
      <c r="AA1417" s="434" t="s">
        <v>65</v>
      </c>
      <c r="AB1417" s="434" t="s">
        <v>63</v>
      </c>
      <c r="AC1417" s="434" t="s">
        <v>72</v>
      </c>
      <c r="AD1417" s="434" t="s">
        <v>73</v>
      </c>
      <c r="AE1417" s="503">
        <v>43428</v>
      </c>
      <c r="AF1417" s="504" t="s">
        <v>74</v>
      </c>
      <c r="AG1417" s="504"/>
      <c r="AH1417" s="514"/>
      <c r="AI1417" s="514"/>
      <c r="AJ1417" s="434">
        <v>163</v>
      </c>
      <c r="AK1417" s="482">
        <v>42961</v>
      </c>
      <c r="AL1417" s="434">
        <v>189</v>
      </c>
      <c r="AM1417" s="434">
        <v>119</v>
      </c>
      <c r="AN1417" s="442" t="str">
        <f>CHOOSE(MATCH(AM:AM,{0,1,100,800000000}),"VACIO","100 y -","100 y +","")</f>
        <v>100 y +</v>
      </c>
      <c r="AO1417" s="434">
        <v>35</v>
      </c>
      <c r="AP1417" s="434">
        <v>73</v>
      </c>
      <c r="AQ1417" s="434">
        <v>7.3</v>
      </c>
      <c r="AR1417" s="442" t="str">
        <f>CHOOSE(MATCH(AQ:AQ,{0,1,7,8,9,12,30}),"VACIO","7 y -","7-8","8-9","9-12","12 y +","")</f>
        <v>7-8</v>
      </c>
      <c r="AS1417" s="434">
        <v>119</v>
      </c>
      <c r="AT1417" s="442" t="str">
        <f>CHOOSE(MATCH(AS:AS,{0,0.1,30,80000000}),"VACIO","30 y -","30 y +")</f>
        <v>30 y +</v>
      </c>
      <c r="AU1417" s="434">
        <v>0.7</v>
      </c>
      <c r="AV1417" s="434"/>
      <c r="AW1417" s="442" t="str">
        <f>CHOOSE(MATCH(AV:AV,{0,0.1,30,80000000}),"VACIO","30 y -","30 y +")</f>
        <v>VACIO</v>
      </c>
      <c r="AX1417" s="434">
        <v>110</v>
      </c>
      <c r="AY1417" s="442" t="str">
        <f ca="1">CHOOSE(MATCH(AX:AX,{0,1,15,30,45,60,80000000}),"VACIO","15 y -","15-29","30-44","45-59","60 y +","")</f>
        <v>60 y +</v>
      </c>
      <c r="AZ1417" s="434"/>
      <c r="BA1417" s="482">
        <v>42908</v>
      </c>
      <c r="BB1417" s="487" t="str">
        <f ca="1" t="shared" ref="BB1417:BB1480" si="136">IF((E:E-BA:BA)&lt;365,"Vigente","No Vigente")</f>
        <v>No Vigente</v>
      </c>
      <c r="BC1417" s="434" t="s">
        <v>77</v>
      </c>
      <c r="BD1417" s="482">
        <v>43108</v>
      </c>
      <c r="BE1417" s="482">
        <v>43191</v>
      </c>
    </row>
    <row r="1418" spans="1:57">
      <c r="A1418" s="434" t="s">
        <v>3424</v>
      </c>
      <c r="B1418" s="128" t="s">
        <v>3425</v>
      </c>
      <c r="C1418" s="128">
        <v>4261</v>
      </c>
      <c r="D1418" s="483">
        <v>19011</v>
      </c>
      <c r="E1418" s="467">
        <f ca="1" t="shared" si="134"/>
        <v>43990</v>
      </c>
      <c r="F1418" s="440">
        <f ca="1" t="shared" si="132"/>
        <v>24979</v>
      </c>
      <c r="G1418" s="491">
        <f ca="1" t="shared" si="135"/>
        <v>68</v>
      </c>
      <c r="H1418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18" s="498">
        <v>2</v>
      </c>
      <c r="J1418" s="483">
        <v>39611</v>
      </c>
      <c r="K1418" s="128" t="s">
        <v>59</v>
      </c>
      <c r="L1418" s="495" t="s">
        <v>102</v>
      </c>
      <c r="M1418" s="128" t="s">
        <v>2910</v>
      </c>
      <c r="N1418" s="128" t="s">
        <v>62</v>
      </c>
      <c r="O1418" s="128" t="s">
        <v>62</v>
      </c>
      <c r="P1418" s="500" t="s">
        <v>63</v>
      </c>
      <c r="Q1418" s="500" t="s">
        <v>63</v>
      </c>
      <c r="R1418" s="128">
        <v>67.5</v>
      </c>
      <c r="S1418" s="128">
        <v>60</v>
      </c>
      <c r="T1418" s="498" t="s">
        <v>85</v>
      </c>
      <c r="U1418" s="128">
        <v>148</v>
      </c>
      <c r="V1418" s="442" t="str">
        <f>CHOOSE(MATCH(U:U,{0;1;140;150;160;800000000}),"VACIO","140 y -","140-150","150-160","&gt;160","")</f>
        <v>140-150</v>
      </c>
      <c r="W1418" s="128">
        <v>90</v>
      </c>
      <c r="X1418" s="442" t="str">
        <f>CHOOSE(MATCH(W:W,{0;1;90;120;800000000}),"VACIO","90 y -","90-120","&gt;120","")</f>
        <v>90-120</v>
      </c>
      <c r="Y1418" s="128" t="s">
        <v>65</v>
      </c>
      <c r="Z1418" s="128" t="s">
        <v>63</v>
      </c>
      <c r="AA1418" s="128" t="s">
        <v>63</v>
      </c>
      <c r="AB1418" s="128" t="s">
        <v>65</v>
      </c>
      <c r="AC1418" s="128" t="s">
        <v>72</v>
      </c>
      <c r="AD1418" s="128" t="s">
        <v>73</v>
      </c>
      <c r="AE1418" s="510">
        <v>43803</v>
      </c>
      <c r="AF1418" s="511" t="s">
        <v>73</v>
      </c>
      <c r="AG1418" s="511"/>
      <c r="AH1418" s="511" t="s">
        <v>3426</v>
      </c>
      <c r="AI1418" s="510">
        <v>43699</v>
      </c>
      <c r="AJ1418" s="128">
        <v>260</v>
      </c>
      <c r="AK1418" s="483">
        <v>43606</v>
      </c>
      <c r="AL1418" s="128">
        <v>99</v>
      </c>
      <c r="AM1418" s="128">
        <v>134</v>
      </c>
      <c r="AN1418" s="442" t="str">
        <f>CHOOSE(MATCH(AM:AM,{0,1,100,800000000}),"VACIO","100 y -","100 y +","")</f>
        <v>100 y +</v>
      </c>
      <c r="AO1418" s="128">
        <v>41</v>
      </c>
      <c r="AP1418" s="128">
        <v>122</v>
      </c>
      <c r="AQ1418" s="128">
        <v>12.8</v>
      </c>
      <c r="AR1418" s="442" t="str">
        <f>CHOOSE(MATCH(AQ:AQ,{0,1,7,8,9,12,30}),"VACIO","7 y -","7-8","8-9","9-12","12 y +","")</f>
        <v>12 y +</v>
      </c>
      <c r="AS1418" s="128">
        <v>118</v>
      </c>
      <c r="AT1418" s="442" t="str">
        <f>CHOOSE(MATCH(AS:AS,{0;0.1;30;80000000}),"VACIO","30 y -","30 y +")</f>
        <v>30 y +</v>
      </c>
      <c r="AU1418" s="128">
        <v>0.8</v>
      </c>
      <c r="AV1418" s="128">
        <v>1557</v>
      </c>
      <c r="AW1418" s="442" t="str">
        <f>CHOOSE(MATCH(AV:AV,{0,0.1,30,80000000}),"VACIO","30 y -","30 y +")</f>
        <v>30 y +</v>
      </c>
      <c r="AX1418" s="128">
        <v>76.5</v>
      </c>
      <c r="AY1418" s="442" t="str">
        <f ca="1">CHOOSE(MATCH(AX:AX,{0,1,15,30,45,60,80000000}),"VACIO","15 y -","15-29","30-44","45-59","60 y +","")</f>
        <v>60 y +</v>
      </c>
      <c r="AZ1418" s="128"/>
      <c r="BA1418" s="483">
        <v>42298</v>
      </c>
      <c r="BB1418" s="441" t="str">
        <f ca="1" t="shared" si="136"/>
        <v>No Vigente</v>
      </c>
      <c r="BC1418" s="128" t="s">
        <v>77</v>
      </c>
      <c r="BD1418" s="483">
        <v>43689</v>
      </c>
      <c r="BE1418" s="483">
        <v>43831</v>
      </c>
    </row>
    <row r="1419" spans="1:57">
      <c r="A1419" s="434" t="s">
        <v>3427</v>
      </c>
      <c r="B1419" s="128" t="s">
        <v>3428</v>
      </c>
      <c r="C1419" s="128">
        <v>3170</v>
      </c>
      <c r="D1419" s="483">
        <v>13359</v>
      </c>
      <c r="E1419" s="439">
        <f ca="1" t="shared" si="134"/>
        <v>43990</v>
      </c>
      <c r="F1419" s="440">
        <f ca="1" t="shared" si="132"/>
        <v>30631</v>
      </c>
      <c r="G1419" s="441">
        <f ca="1" t="shared" si="135"/>
        <v>83</v>
      </c>
      <c r="H1419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19" s="443">
        <v>2</v>
      </c>
      <c r="J1419" s="483">
        <v>41431</v>
      </c>
      <c r="K1419" s="128" t="s">
        <v>59</v>
      </c>
      <c r="L1419" s="495" t="s">
        <v>102</v>
      </c>
      <c r="M1419" s="128" t="s">
        <v>174</v>
      </c>
      <c r="N1419" s="128"/>
      <c r="O1419" s="128"/>
      <c r="P1419" s="500" t="s">
        <v>63</v>
      </c>
      <c r="Q1419" s="500" t="s">
        <v>63</v>
      </c>
      <c r="R1419" s="128">
        <v>76.5</v>
      </c>
      <c r="S1419" s="128">
        <v>86</v>
      </c>
      <c r="T1419" s="443" t="s">
        <v>64</v>
      </c>
      <c r="U1419" s="128">
        <v>126</v>
      </c>
      <c r="V1419" s="442" t="str">
        <f>CHOOSE(MATCH(U:U,{0;1;140;150;160;800000000}),"VACIO","140 y -","140-150","150-160","&gt;160","")</f>
        <v>140 y -</v>
      </c>
      <c r="W1419" s="128">
        <v>60</v>
      </c>
      <c r="X1419" s="442" t="str">
        <f>CHOOSE(MATCH(W:W,{0,1,90,120,800000000}),"VACIO","90 y -","90-120","&gt;120","")</f>
        <v>90 y -</v>
      </c>
      <c r="Y1419" s="128" t="s">
        <v>63</v>
      </c>
      <c r="Z1419" s="128" t="s">
        <v>65</v>
      </c>
      <c r="AA1419" s="128" t="s">
        <v>65</v>
      </c>
      <c r="AB1419" s="128" t="s">
        <v>63</v>
      </c>
      <c r="AC1419" s="128" t="s">
        <v>72</v>
      </c>
      <c r="AD1419" s="128" t="s">
        <v>73</v>
      </c>
      <c r="AE1419" s="505">
        <v>43609</v>
      </c>
      <c r="AF1419" s="506" t="s">
        <v>74</v>
      </c>
      <c r="AG1419" s="506"/>
      <c r="AH1419" s="506" t="s">
        <v>3075</v>
      </c>
      <c r="AI1419" s="505">
        <v>43669</v>
      </c>
      <c r="AJ1419" s="128"/>
      <c r="AK1419" s="483">
        <v>43818</v>
      </c>
      <c r="AL1419" s="128">
        <v>155</v>
      </c>
      <c r="AM1419" s="128">
        <v>102</v>
      </c>
      <c r="AN1419" s="442" t="str">
        <f>CHOOSE(MATCH(AM:AM,{0,1,100,800000000}),"VACIO","100 y -","100 y +","")</f>
        <v>100 y +</v>
      </c>
      <c r="AO1419" s="128">
        <v>34</v>
      </c>
      <c r="AP1419" s="128">
        <v>150</v>
      </c>
      <c r="AQ1419" s="128">
        <v>7</v>
      </c>
      <c r="AR1419" s="442" t="str">
        <f>CHOOSE(MATCH(AQ:AQ,{0,1,7,8,9,12,30}),"VACIO","7 y -","7-8","8-9","9-12","12 y +","")</f>
        <v>7-8</v>
      </c>
      <c r="AS1419" s="128">
        <v>10</v>
      </c>
      <c r="AT1419" s="442" t="str">
        <f>CHOOSE(MATCH(AS:AS,{0;0.1;30;80000000}),"VACIO","30 y -","30 y +")</f>
        <v>30 y -</v>
      </c>
      <c r="AU1419" s="128">
        <v>0.8</v>
      </c>
      <c r="AV1419" s="128">
        <v>196.4</v>
      </c>
      <c r="AW1419" s="442" t="str">
        <f>CHOOSE(MATCH(AV:AV,{0,0.1,30,80000000}),"VACIO","30 y -","30 y +")</f>
        <v>30 y +</v>
      </c>
      <c r="AX1419" s="128">
        <v>68.6</v>
      </c>
      <c r="AY1419" s="442" t="str">
        <f ca="1">CHOOSE(MATCH(AX:AX,{0,1,15,30,45,60,80000000}),"VACIO","15 y -","15-29","30-44","45-59","60 y +","")</f>
        <v>60 y +</v>
      </c>
      <c r="AZ1419" s="128"/>
      <c r="BA1419" s="483">
        <v>43217</v>
      </c>
      <c r="BB1419" s="441" t="str">
        <f ca="1" t="shared" si="136"/>
        <v>No Vigente</v>
      </c>
      <c r="BC1419" s="128" t="s">
        <v>218</v>
      </c>
      <c r="BD1419" s="483">
        <v>43818</v>
      </c>
      <c r="BE1419" s="483">
        <v>43891</v>
      </c>
    </row>
    <row r="1420" spans="1:57">
      <c r="A1420" s="434" t="s">
        <v>3429</v>
      </c>
      <c r="B1420" s="128" t="s">
        <v>3430</v>
      </c>
      <c r="C1420" s="128">
        <v>4797</v>
      </c>
      <c r="D1420" s="483">
        <v>16372</v>
      </c>
      <c r="E1420" s="439">
        <f ca="1" t="shared" si="134"/>
        <v>43990</v>
      </c>
      <c r="F1420" s="440">
        <f ca="1" t="shared" si="132"/>
        <v>27618</v>
      </c>
      <c r="G1420" s="491">
        <f ca="1" t="shared" si="135"/>
        <v>75</v>
      </c>
      <c r="H1420" s="49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420" s="498">
        <v>2</v>
      </c>
      <c r="J1420" s="483">
        <v>39804</v>
      </c>
      <c r="K1420" s="128" t="s">
        <v>59</v>
      </c>
      <c r="L1420" s="495" t="s">
        <v>60</v>
      </c>
      <c r="M1420" s="128" t="s">
        <v>1853</v>
      </c>
      <c r="N1420" s="128" t="s">
        <v>62</v>
      </c>
      <c r="O1420" s="128" t="s">
        <v>62</v>
      </c>
      <c r="P1420" s="500" t="s">
        <v>63</v>
      </c>
      <c r="Q1420" s="500" t="s">
        <v>63</v>
      </c>
      <c r="R1420" s="128">
        <v>77</v>
      </c>
      <c r="S1420" s="128">
        <v>65</v>
      </c>
      <c r="T1420" s="498" t="s">
        <v>85</v>
      </c>
      <c r="U1420" s="128">
        <v>148</v>
      </c>
      <c r="V1420" s="442" t="str">
        <f>CHOOSE(MATCH(U:U,{0;1;140;150;160;800000000}),"VACIO","140 y -","140-150","150-160","&gt;160","")</f>
        <v>140-150</v>
      </c>
      <c r="W1420" s="128">
        <v>92</v>
      </c>
      <c r="X1420" s="442" t="str">
        <f>CHOOSE(MATCH(W:W,{0,1,90,120,800000000}),"VACIO","90 y -","90-120","&gt;120","")</f>
        <v>90-120</v>
      </c>
      <c r="Y1420" s="128" t="s">
        <v>63</v>
      </c>
      <c r="Z1420" s="128" t="s">
        <v>65</v>
      </c>
      <c r="AA1420" s="128" t="s">
        <v>65</v>
      </c>
      <c r="AB1420" s="128" t="s">
        <v>63</v>
      </c>
      <c r="AC1420" s="128" t="s">
        <v>72</v>
      </c>
      <c r="AD1420" s="128" t="s">
        <v>73</v>
      </c>
      <c r="AE1420" s="512"/>
      <c r="AF1420" s="512"/>
      <c r="AG1420" s="512"/>
      <c r="AH1420" s="511" t="s">
        <v>2457</v>
      </c>
      <c r="AI1420" s="516">
        <v>42391</v>
      </c>
      <c r="AJ1420" s="128">
        <v>75</v>
      </c>
      <c r="AK1420" s="483">
        <v>42605</v>
      </c>
      <c r="AL1420" s="128">
        <v>338</v>
      </c>
      <c r="AM1420" s="128">
        <v>243</v>
      </c>
      <c r="AN1420" s="442" t="str">
        <f>CHOOSE(MATCH(AM:AM,{0,1,100,800000000}),"VACIO","100 y -","100 y +","")</f>
        <v>100 y +</v>
      </c>
      <c r="AO1420" s="128">
        <v>57</v>
      </c>
      <c r="AP1420" s="128">
        <v>192</v>
      </c>
      <c r="AQ1420" s="128"/>
      <c r="AR1420" s="442" t="str">
        <f>CHOOSE(MATCH(AQ:AQ,{0,1,7,8,9,12,30}),"VACIO","7 y -","7-8","8-9","9-12","12 y +","")</f>
        <v>VACIO</v>
      </c>
      <c r="AS1420" s="128">
        <v>89</v>
      </c>
      <c r="AT1420" s="442" t="str">
        <f>CHOOSE(MATCH(AS:AS,{0,0.1,30,80000000}),"VACIO","30 y -","30 y +")</f>
        <v>30 y +</v>
      </c>
      <c r="AU1420" s="128">
        <v>0.8</v>
      </c>
      <c r="AV1420" s="128">
        <v>253</v>
      </c>
      <c r="AW1420" s="442" t="str">
        <f>CHOOSE(MATCH(AV:AV,{0,0.1,30,80000000}),"VACIO","30 y -","30 y +")</f>
        <v>30 y +</v>
      </c>
      <c r="AX1420" s="128">
        <v>72.6</v>
      </c>
      <c r="AY1420" s="442" t="str">
        <f ca="1">CHOOSE(MATCH(AX:AX,{0,1,15,30,45,60,80000000}),"VACIO","15 y -","15-29","30-44","45-59","60 y +","")</f>
        <v>60 y +</v>
      </c>
      <c r="AZ1420" s="128" t="s">
        <v>76</v>
      </c>
      <c r="BA1420" s="128"/>
      <c r="BB1420" s="441" t="str">
        <f ca="1" t="shared" si="136"/>
        <v>No Vigente</v>
      </c>
      <c r="BC1420" s="128"/>
      <c r="BD1420" s="483">
        <v>43685</v>
      </c>
      <c r="BE1420" s="483">
        <v>43862</v>
      </c>
    </row>
    <row r="1421" spans="1:57">
      <c r="A1421" s="434" t="s">
        <v>3431</v>
      </c>
      <c r="B1421" s="128" t="s">
        <v>3432</v>
      </c>
      <c r="C1421" s="128">
        <v>5649</v>
      </c>
      <c r="D1421" s="483">
        <v>21841</v>
      </c>
      <c r="E1421" s="439">
        <f ca="1" t="shared" si="134"/>
        <v>43990</v>
      </c>
      <c r="F1421" s="440">
        <f ca="1" t="shared" si="132"/>
        <v>22149</v>
      </c>
      <c r="G1421" s="441">
        <f ca="1" t="shared" si="135"/>
        <v>60</v>
      </c>
      <c r="H142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21" s="443">
        <v>2</v>
      </c>
      <c r="J1421" s="483">
        <v>40708</v>
      </c>
      <c r="K1421" s="128" t="s">
        <v>59</v>
      </c>
      <c r="L1421" s="495" t="s">
        <v>102</v>
      </c>
      <c r="M1421" s="128" t="s">
        <v>228</v>
      </c>
      <c r="N1421" s="128" t="s">
        <v>62</v>
      </c>
      <c r="O1421" s="128" t="s">
        <v>62</v>
      </c>
      <c r="P1421" s="500" t="s">
        <v>63</v>
      </c>
      <c r="Q1421" s="500" t="s">
        <v>63</v>
      </c>
      <c r="R1421" s="128">
        <v>57</v>
      </c>
      <c r="S1421" s="128">
        <v>67</v>
      </c>
      <c r="T1421" s="443" t="s">
        <v>85</v>
      </c>
      <c r="U1421" s="128">
        <v>130</v>
      </c>
      <c r="V1421" s="442" t="str">
        <f>CHOOSE(MATCH(U:U,{0,1,140,150,160,800000000}),"VACIO","140 y -","140-150","150-160","&gt;160","")</f>
        <v>140 y -</v>
      </c>
      <c r="W1421" s="128">
        <v>84</v>
      </c>
      <c r="X1421" s="442" t="str">
        <f>CHOOSE(MATCH(W:W,{0,1,90,120,800000000}),"VACIO","90 y -","90-120","&gt;120","")</f>
        <v>90 y -</v>
      </c>
      <c r="Y1421" s="128" t="s">
        <v>63</v>
      </c>
      <c r="Z1421" s="128" t="s">
        <v>65</v>
      </c>
      <c r="AA1421" s="128" t="s">
        <v>65</v>
      </c>
      <c r="AB1421" s="128" t="s">
        <v>65</v>
      </c>
      <c r="AC1421" s="128" t="s">
        <v>66</v>
      </c>
      <c r="AD1421" s="128" t="s">
        <v>73</v>
      </c>
      <c r="AE1421" s="505">
        <v>43509</v>
      </c>
      <c r="AF1421" s="506" t="s">
        <v>74</v>
      </c>
      <c r="AG1421" s="506"/>
      <c r="AH1421" s="513"/>
      <c r="AI1421" s="513"/>
      <c r="AJ1421" s="128">
        <v>175</v>
      </c>
      <c r="AK1421" s="483">
        <v>43578</v>
      </c>
      <c r="AL1421" s="128">
        <v>187</v>
      </c>
      <c r="AM1421" s="128">
        <v>99</v>
      </c>
      <c r="AN1421" s="442" t="str">
        <f>CHOOSE(MATCH(AM:AM,{0,1,100,800000000}),"VACIO","100 y -","100 y +","")</f>
        <v>100 y -</v>
      </c>
      <c r="AO1421" s="128">
        <v>46</v>
      </c>
      <c r="AP1421" s="128">
        <v>210</v>
      </c>
      <c r="AQ1421" s="128">
        <v>7.9</v>
      </c>
      <c r="AR1421" s="442" t="str">
        <f>CHOOSE(MATCH(AQ:AQ,{0,1,7,8,9,12,30}),"VACIO","7 y -","7-8","8-9","9-12","12 y +","")</f>
        <v>7-8</v>
      </c>
      <c r="AS1421" s="128">
        <v>5</v>
      </c>
      <c r="AT1421" s="442" t="str">
        <f>CHOOSE(MATCH(AS:AS,{0,0.1,30,80000000}),"VACIO","30 y -","30 y +")</f>
        <v>30 y -</v>
      </c>
      <c r="AU1421" s="128">
        <v>0.7</v>
      </c>
      <c r="AV1421" s="128"/>
      <c r="AW1421" s="442" t="str">
        <f>CHOOSE(MATCH(AV:AV,{0,0.1,30,80000000}),"VACIO","30 y -","30 y +")</f>
        <v>VACIO</v>
      </c>
      <c r="AX1421" s="128">
        <v>95</v>
      </c>
      <c r="AY1421" s="442" t="str">
        <f ca="1">CHOOSE(MATCH(AX:AX,{0,1,15,30,45,60,80000000}),"VACIO","15 y -","15-29","30-44","45-59","60 y +","")</f>
        <v>60 y +</v>
      </c>
      <c r="AZ1421" s="128"/>
      <c r="BA1421" s="483">
        <v>42626</v>
      </c>
      <c r="BB1421" s="441" t="str">
        <f ca="1" t="shared" si="136"/>
        <v>No Vigente</v>
      </c>
      <c r="BC1421" s="128" t="s">
        <v>77</v>
      </c>
      <c r="BD1421" s="483">
        <v>43690</v>
      </c>
      <c r="BE1421" s="483">
        <v>43862</v>
      </c>
    </row>
    <row r="1422" spans="1:57">
      <c r="A1422" s="434" t="s">
        <v>3433</v>
      </c>
      <c r="B1422" s="128" t="s">
        <v>3434</v>
      </c>
      <c r="C1422" s="128">
        <v>5496</v>
      </c>
      <c r="D1422" s="483">
        <v>16226</v>
      </c>
      <c r="E1422" s="439">
        <f ca="1" t="shared" si="134"/>
        <v>43990</v>
      </c>
      <c r="F1422" s="440">
        <f ca="1" t="shared" si="132"/>
        <v>27764</v>
      </c>
      <c r="G1422" s="441">
        <f ca="1" t="shared" si="135"/>
        <v>76</v>
      </c>
      <c r="H1422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22" s="443">
        <v>2</v>
      </c>
      <c r="J1422" s="483">
        <v>40430</v>
      </c>
      <c r="K1422" s="128" t="s">
        <v>59</v>
      </c>
      <c r="L1422" s="495" t="s">
        <v>102</v>
      </c>
      <c r="M1422" s="128"/>
      <c r="N1422" s="128" t="s">
        <v>62</v>
      </c>
      <c r="O1422" s="128" t="s">
        <v>62</v>
      </c>
      <c r="P1422" s="500" t="s">
        <v>63</v>
      </c>
      <c r="Q1422" s="500" t="s">
        <v>63</v>
      </c>
      <c r="R1422" s="128">
        <v>107</v>
      </c>
      <c r="S1422" s="128">
        <v>110.5</v>
      </c>
      <c r="T1422" s="443" t="s">
        <v>64</v>
      </c>
      <c r="U1422" s="128">
        <v>146</v>
      </c>
      <c r="V1422" s="442" t="str">
        <f>CHOOSE(MATCH(U:U,{0,1,140,150,160,800000000}),"VACIO","140 y -","140-150","150-160","&gt;160","")</f>
        <v>140-150</v>
      </c>
      <c r="W1422" s="128">
        <v>90</v>
      </c>
      <c r="X1422" s="442" t="str">
        <f>CHOOSE(MATCH(W:W,{0,1,90,120,800000000}),"VACIO","90 y -","90-120","&gt;120","")</f>
        <v>90-120</v>
      </c>
      <c r="Y1422" s="128" t="s">
        <v>63</v>
      </c>
      <c r="Z1422" s="128" t="s">
        <v>65</v>
      </c>
      <c r="AA1422" s="128" t="s">
        <v>65</v>
      </c>
      <c r="AB1422" s="128" t="s">
        <v>65</v>
      </c>
      <c r="AC1422" s="128" t="s">
        <v>72</v>
      </c>
      <c r="AD1422" s="128" t="s">
        <v>73</v>
      </c>
      <c r="AE1422" s="505">
        <v>43648</v>
      </c>
      <c r="AF1422" s="506" t="s">
        <v>73</v>
      </c>
      <c r="AG1422" s="506"/>
      <c r="AH1422" s="506" t="s">
        <v>3435</v>
      </c>
      <c r="AI1422" s="505">
        <v>43802</v>
      </c>
      <c r="AJ1422" s="128">
        <v>139</v>
      </c>
      <c r="AK1422" s="483">
        <v>43819</v>
      </c>
      <c r="AL1422" s="128">
        <v>167</v>
      </c>
      <c r="AM1422" s="128">
        <v>88</v>
      </c>
      <c r="AN1422" s="442" t="str">
        <f>CHOOSE(MATCH(AM:AM,{0,1,100,800000000}),"VACIO","100 y -","100 y +","")</f>
        <v>100 y -</v>
      </c>
      <c r="AO1422" s="128">
        <v>40.3</v>
      </c>
      <c r="AP1422" s="128">
        <v>190</v>
      </c>
      <c r="AQ1422" s="128">
        <v>7.1</v>
      </c>
      <c r="AR1422" s="442" t="str">
        <f>CHOOSE(MATCH(AQ:AQ,{0,1,7,8,9,12,30}),"VACIO","7 y -","7-8","8-9","9-12","12 y +","")</f>
        <v>7-8</v>
      </c>
      <c r="AS1422" s="128">
        <v>5.3</v>
      </c>
      <c r="AT1422" s="442" t="str">
        <f>CHOOSE(MATCH(AS:AS,{0,0.1,30,80000000}),"VACIO","30 y -","30 y +")</f>
        <v>30 y -</v>
      </c>
      <c r="AU1422" s="128">
        <v>0.78</v>
      </c>
      <c r="AV1422" s="128">
        <v>13</v>
      </c>
      <c r="AW1422" s="442" t="str">
        <f>CHOOSE(MATCH(AV:AV,{0,0.1,30,80000000}),"VACIO","30 y -","30 y +")</f>
        <v>30 y -</v>
      </c>
      <c r="AX1422" s="128">
        <v>74</v>
      </c>
      <c r="AY1422" s="442" t="str">
        <f ca="1">CHOOSE(MATCH(AX:AX,{0,1,15,30,45,60,80000000}),"VACIO","15 y -","15-29","30-44","45-59","60 y +","")</f>
        <v>60 y +</v>
      </c>
      <c r="AZ1422" s="128"/>
      <c r="BA1422" s="483">
        <v>43178</v>
      </c>
      <c r="BB1422" s="441" t="str">
        <f ca="1" t="shared" si="136"/>
        <v>No Vigente</v>
      </c>
      <c r="BC1422" s="128" t="s">
        <v>77</v>
      </c>
      <c r="BD1422" s="483">
        <v>43867</v>
      </c>
      <c r="BE1422" s="483">
        <v>44044</v>
      </c>
    </row>
    <row r="1423" spans="1:57">
      <c r="A1423" s="434" t="s">
        <v>3436</v>
      </c>
      <c r="B1423" s="128" t="s">
        <v>3437</v>
      </c>
      <c r="C1423" s="128">
        <v>972</v>
      </c>
      <c r="D1423" s="483">
        <v>19614</v>
      </c>
      <c r="E1423" s="439">
        <f ca="1" t="shared" si="134"/>
        <v>43990</v>
      </c>
      <c r="F1423" s="440">
        <f ca="1" t="shared" si="132"/>
        <v>24376</v>
      </c>
      <c r="G1423" s="441">
        <f ca="1" t="shared" si="135"/>
        <v>66</v>
      </c>
      <c r="H1423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23" s="443">
        <v>2</v>
      </c>
      <c r="J1423" s="483">
        <v>39217</v>
      </c>
      <c r="K1423" s="128" t="s">
        <v>59</v>
      </c>
      <c r="L1423" s="495" t="s">
        <v>60</v>
      </c>
      <c r="M1423" s="128"/>
      <c r="N1423" s="128"/>
      <c r="O1423" s="128"/>
      <c r="P1423" s="500" t="s">
        <v>63</v>
      </c>
      <c r="Q1423" s="500" t="s">
        <v>63</v>
      </c>
      <c r="R1423" s="128">
        <v>70</v>
      </c>
      <c r="S1423" s="128">
        <v>65.8</v>
      </c>
      <c r="T1423" s="443" t="s">
        <v>76</v>
      </c>
      <c r="U1423" s="128">
        <v>120</v>
      </c>
      <c r="V1423" s="442" t="str">
        <f>CHOOSE(MATCH(U:U,{0,1,140,150,160,800000000}),"VACIO","140 y -","140-150","150-160","&gt;160","")</f>
        <v>140 y -</v>
      </c>
      <c r="W1423" s="128">
        <v>70</v>
      </c>
      <c r="X1423" s="442" t="str">
        <f>CHOOSE(MATCH(W:W,{0,1,90,120,800000000}),"VACIO","90 y -","90-120","&gt;120","")</f>
        <v>90 y -</v>
      </c>
      <c r="Y1423" s="128" t="s">
        <v>63</v>
      </c>
      <c r="Z1423" s="128" t="s">
        <v>65</v>
      </c>
      <c r="AA1423" s="128" t="s">
        <v>63</v>
      </c>
      <c r="AB1423" s="128" t="s">
        <v>63</v>
      </c>
      <c r="AC1423" s="128" t="s">
        <v>72</v>
      </c>
      <c r="AD1423" s="128" t="s">
        <v>74</v>
      </c>
      <c r="AE1423" s="513"/>
      <c r="AF1423" s="513"/>
      <c r="AG1423" s="513"/>
      <c r="AH1423" s="506" t="s">
        <v>3438</v>
      </c>
      <c r="AI1423" s="505">
        <v>43817</v>
      </c>
      <c r="AJ1423" s="128">
        <v>90</v>
      </c>
      <c r="AK1423" s="483">
        <v>43825</v>
      </c>
      <c r="AL1423" s="128">
        <v>198</v>
      </c>
      <c r="AM1423" s="128">
        <v>120</v>
      </c>
      <c r="AN1423" s="442" t="str">
        <f>CHOOSE(MATCH(AM:AM,{0,1,100,800000000}),"VACIO","100 y -","100 y +","")</f>
        <v>100 y +</v>
      </c>
      <c r="AO1423" s="128">
        <v>50</v>
      </c>
      <c r="AP1423" s="128">
        <v>135</v>
      </c>
      <c r="AQ1423" s="128"/>
      <c r="AR1423" s="442" t="str">
        <f>CHOOSE(MATCH(AQ:AQ,{0,1,7,8,9,12,30}),"VACIO","7 y -","7-8","8-9","9-12","12 y +","")</f>
        <v>VACIO</v>
      </c>
      <c r="AS1423" s="128">
        <v>0.9</v>
      </c>
      <c r="AT1423" s="442" t="str">
        <f>CHOOSE(MATCH(AS:AS,{0,0.1,30,80000000}),"VACIO","30 y -","30 y +")</f>
        <v>30 y -</v>
      </c>
      <c r="AU1423" s="128">
        <v>0.5</v>
      </c>
      <c r="AV1423" s="128"/>
      <c r="AW1423" s="442" t="str">
        <f>CHOOSE(MATCH(AV:AV,{0,0.1,30,80000000}),"VACIO","30 y -","30 y +")</f>
        <v>VACIO</v>
      </c>
      <c r="AX1423" s="128">
        <v>100.8</v>
      </c>
      <c r="AY1423" s="442" t="str">
        <f ca="1">CHOOSE(MATCH(AX:AX,{0,1,15,30,45,60,80000000}),"VACIO","15 y -","15-29","30-44","45-59","60 y +","")</f>
        <v>60 y +</v>
      </c>
      <c r="AZ1423" s="128"/>
      <c r="BA1423" s="128"/>
      <c r="BB1423" s="441" t="str">
        <f ca="1" t="shared" si="136"/>
        <v>No Vigente</v>
      </c>
      <c r="BC1423" s="128"/>
      <c r="BD1423" s="483">
        <v>43858</v>
      </c>
      <c r="BE1423" s="483">
        <v>44013</v>
      </c>
    </row>
    <row r="1424" spans="1:57">
      <c r="A1424" s="434" t="s">
        <v>3439</v>
      </c>
      <c r="B1424" s="128" t="s">
        <v>3440</v>
      </c>
      <c r="C1424" s="128">
        <v>3632</v>
      </c>
      <c r="D1424" s="483">
        <v>15164</v>
      </c>
      <c r="E1424" s="439">
        <f ca="1" t="shared" si="134"/>
        <v>43990</v>
      </c>
      <c r="F1424" s="440">
        <f ca="1" t="shared" si="132"/>
        <v>28826</v>
      </c>
      <c r="G1424" s="491">
        <f ca="1" t="shared" si="135"/>
        <v>78</v>
      </c>
      <c r="H1424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24" s="498">
        <v>2</v>
      </c>
      <c r="J1424" s="483">
        <v>37778</v>
      </c>
      <c r="K1424" s="128" t="s">
        <v>59</v>
      </c>
      <c r="L1424" s="495" t="s">
        <v>102</v>
      </c>
      <c r="M1424" s="128"/>
      <c r="N1424" s="128" t="s">
        <v>62</v>
      </c>
      <c r="O1424" s="128" t="s">
        <v>62</v>
      </c>
      <c r="P1424" s="500" t="s">
        <v>63</v>
      </c>
      <c r="Q1424" s="500" t="s">
        <v>63</v>
      </c>
      <c r="R1424" s="128">
        <v>80.5</v>
      </c>
      <c r="S1424" s="128">
        <v>76</v>
      </c>
      <c r="T1424" s="498" t="s">
        <v>64</v>
      </c>
      <c r="U1424" s="128">
        <v>150</v>
      </c>
      <c r="V1424" s="442" t="str">
        <f>CHOOSE(MATCH(U:U,{0,1,140,150,160,800000000}),"VACIO","140 y -","140-150","150-160","&gt;160","")</f>
        <v>150-160</v>
      </c>
      <c r="W1424" s="128">
        <v>70</v>
      </c>
      <c r="X1424" s="442" t="str">
        <f>CHOOSE(MATCH(W:W,{0,1,90,120,800000000}),"VACIO","90 y -","90-120","&gt;120","")</f>
        <v>90 y -</v>
      </c>
      <c r="Y1424" s="128" t="s">
        <v>63</v>
      </c>
      <c r="Z1424" s="128" t="s">
        <v>65</v>
      </c>
      <c r="AA1424" s="128" t="s">
        <v>65</v>
      </c>
      <c r="AB1424" s="128" t="s">
        <v>63</v>
      </c>
      <c r="AC1424" s="128" t="s">
        <v>72</v>
      </c>
      <c r="AD1424" s="128" t="s">
        <v>73</v>
      </c>
      <c r="AE1424" s="510">
        <v>43582</v>
      </c>
      <c r="AF1424" s="511" t="s">
        <v>73</v>
      </c>
      <c r="AG1424" s="511"/>
      <c r="AH1424" s="511" t="s">
        <v>2322</v>
      </c>
      <c r="AI1424" s="510">
        <v>43269</v>
      </c>
      <c r="AJ1424" s="128">
        <v>141</v>
      </c>
      <c r="AK1424" s="483">
        <v>43336</v>
      </c>
      <c r="AL1424" s="128">
        <v>231</v>
      </c>
      <c r="AM1424" s="128">
        <v>150</v>
      </c>
      <c r="AN1424" s="442" t="str">
        <f>CHOOSE(MATCH(AM:AM,{0,1,100,800000000}),"VACIO","100 y -","100 y +","")</f>
        <v>100 y +</v>
      </c>
      <c r="AO1424" s="128">
        <v>49</v>
      </c>
      <c r="AP1424" s="128">
        <v>159</v>
      </c>
      <c r="AQ1424" s="128">
        <v>6.9</v>
      </c>
      <c r="AR1424" s="442" t="str">
        <f>CHOOSE(MATCH(AQ:AQ,{0,1,7,8,9,12,30}),"VACIO","7 y -","7-8","8-9","9-12","12 y +","")</f>
        <v>7 y -</v>
      </c>
      <c r="AS1424" s="128"/>
      <c r="AT1424" s="442" t="str">
        <f>CHOOSE(MATCH(AS:AS,{0,0.1,30,80000000}),"VACIO","30 y -","30 y +")</f>
        <v>VACIO</v>
      </c>
      <c r="AU1424" s="128">
        <v>0.9</v>
      </c>
      <c r="AV1424" s="128"/>
      <c r="AW1424" s="442" t="str">
        <f>CHOOSE(MATCH(AV:AV,{0,0.1,30,80000000}),"VACIO","30 y -","30 y +")</f>
        <v>VACIO</v>
      </c>
      <c r="AX1424" s="128">
        <v>49</v>
      </c>
      <c r="AY1424" s="442" t="str">
        <f ca="1">CHOOSE(MATCH(AX:AX,{0,1,15,30,45,60,80000000}),"VACIO","15 y -","15-29","30-44","45-59","60 y +","")</f>
        <v>45-59</v>
      </c>
      <c r="AZ1424" s="128"/>
      <c r="BA1424" s="483">
        <v>42935</v>
      </c>
      <c r="BB1424" s="491" t="str">
        <f ca="1" t="shared" si="136"/>
        <v>No Vigente</v>
      </c>
      <c r="BC1424" s="128" t="s">
        <v>77</v>
      </c>
      <c r="BD1424" s="483">
        <v>43582</v>
      </c>
      <c r="BE1424" s="483">
        <v>43831</v>
      </c>
    </row>
    <row r="1425" spans="1:57">
      <c r="A1425" s="434" t="s">
        <v>3441</v>
      </c>
      <c r="B1425" s="128" t="s">
        <v>3442</v>
      </c>
      <c r="C1425" s="128">
        <v>4305</v>
      </c>
      <c r="D1425" s="483">
        <v>15999</v>
      </c>
      <c r="E1425" s="467">
        <f ca="1" t="shared" si="134"/>
        <v>43990</v>
      </c>
      <c r="F1425" s="440">
        <f ca="1" t="shared" si="132"/>
        <v>27991</v>
      </c>
      <c r="G1425" s="491">
        <f ca="1" t="shared" si="135"/>
        <v>76</v>
      </c>
      <c r="H1425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25" s="498">
        <v>2</v>
      </c>
      <c r="J1425" s="483">
        <v>38996</v>
      </c>
      <c r="K1425" s="128" t="s">
        <v>59</v>
      </c>
      <c r="L1425" s="495" t="s">
        <v>60</v>
      </c>
      <c r="M1425" s="128"/>
      <c r="N1425" s="128" t="s">
        <v>62</v>
      </c>
      <c r="O1425" s="128" t="s">
        <v>62</v>
      </c>
      <c r="P1425" s="500" t="s">
        <v>63</v>
      </c>
      <c r="Q1425" s="500" t="s">
        <v>63</v>
      </c>
      <c r="R1425" s="128">
        <v>74</v>
      </c>
      <c r="S1425" s="128">
        <v>71.8</v>
      </c>
      <c r="T1425" s="498" t="s">
        <v>64</v>
      </c>
      <c r="U1425" s="128">
        <v>120</v>
      </c>
      <c r="V1425" s="442" t="str">
        <f>CHOOSE(MATCH(U:U,{0,1,140,150,160,800000000}),"VACIO","140 y -","140-150","150-160","&gt;160","")</f>
        <v>140 y -</v>
      </c>
      <c r="W1425" s="128">
        <v>60</v>
      </c>
      <c r="X1425" s="442" t="str">
        <f>CHOOSE(MATCH(W:W,{0,1,90,120,800000000}),"VACIO","90 y -","90-120","&gt;120","")</f>
        <v>90 y -</v>
      </c>
      <c r="Y1425" s="128" t="s">
        <v>63</v>
      </c>
      <c r="Z1425" s="128" t="s">
        <v>65</v>
      </c>
      <c r="AA1425" s="128" t="s">
        <v>63</v>
      </c>
      <c r="AB1425" s="128" t="s">
        <v>65</v>
      </c>
      <c r="AC1425" s="128" t="s">
        <v>72</v>
      </c>
      <c r="AD1425" s="128" t="s">
        <v>74</v>
      </c>
      <c r="AE1425" s="512"/>
      <c r="AF1425" s="512"/>
      <c r="AG1425" s="512"/>
      <c r="AH1425" s="511" t="s">
        <v>2457</v>
      </c>
      <c r="AI1425" s="516">
        <v>43636</v>
      </c>
      <c r="AJ1425" s="128">
        <v>89</v>
      </c>
      <c r="AK1425" s="483">
        <v>43866</v>
      </c>
      <c r="AL1425" s="128">
        <v>239</v>
      </c>
      <c r="AM1425" s="128">
        <v>160</v>
      </c>
      <c r="AN1425" s="442" t="str">
        <f>CHOOSE(MATCH(AM:AM,{0,1,100,800000000}),"VACIO","100 y -","100 y +","")</f>
        <v>100 y +</v>
      </c>
      <c r="AO1425" s="128">
        <v>59</v>
      </c>
      <c r="AP1425" s="128">
        <v>86</v>
      </c>
      <c r="AQ1425" s="128"/>
      <c r="AR1425" s="442" t="str">
        <f>CHOOSE(MATCH(AQ:AQ,{0,1,7,8,9,12,30}),"VACIO","7 y -","7-8","8-9","9-12","12 y +","")</f>
        <v>VACIO</v>
      </c>
      <c r="AS1425" s="128">
        <v>42</v>
      </c>
      <c r="AT1425" s="442" t="str">
        <f>CHOOSE(MATCH(AS:AS,{0,0.1,30,80000000}),"VACIO","30 y -","30 y +")</f>
        <v>30 y +</v>
      </c>
      <c r="AU1425" s="128">
        <v>0.7</v>
      </c>
      <c r="AV1425" s="128">
        <v>1.9</v>
      </c>
      <c r="AW1425" s="442" t="str">
        <f>CHOOSE(MATCH(AV:AV,{0,0.1,30,80000000}),"VACIO","30 y -","30 y +")</f>
        <v>30 y -</v>
      </c>
      <c r="AX1425" s="128">
        <v>84</v>
      </c>
      <c r="AY1425" s="442" t="str">
        <f ca="1">CHOOSE(MATCH(AX:AX,{0,1,15,30,45,60,80000000}),"VACIO","15 y -","15-29","30-44","45-59","60 y +","")</f>
        <v>60 y +</v>
      </c>
      <c r="AZ1425" s="128" t="s">
        <v>76</v>
      </c>
      <c r="BA1425" s="128"/>
      <c r="BB1425" s="441" t="str">
        <f ca="1" t="shared" si="136"/>
        <v>No Vigente</v>
      </c>
      <c r="BC1425" s="128"/>
      <c r="BD1425" s="483">
        <v>43879</v>
      </c>
      <c r="BE1425" s="483">
        <v>44044</v>
      </c>
    </row>
    <row r="1426" spans="1:57">
      <c r="A1426" s="434" t="s">
        <v>3443</v>
      </c>
      <c r="B1426" s="434" t="s">
        <v>3444</v>
      </c>
      <c r="C1426" s="434">
        <v>4059</v>
      </c>
      <c r="D1426" s="482">
        <v>15865</v>
      </c>
      <c r="E1426" s="468">
        <f ca="1" t="shared" si="134"/>
        <v>43990</v>
      </c>
      <c r="F1426" s="440">
        <f ca="1" t="shared" si="132"/>
        <v>28125</v>
      </c>
      <c r="G1426" s="487">
        <f ca="1" t="shared" si="135"/>
        <v>77</v>
      </c>
      <c r="H1426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26" s="493">
        <v>2</v>
      </c>
      <c r="J1426" s="482">
        <v>42486</v>
      </c>
      <c r="K1426" s="434" t="s">
        <v>59</v>
      </c>
      <c r="L1426" s="494" t="s">
        <v>60</v>
      </c>
      <c r="M1426" s="434" t="s">
        <v>3445</v>
      </c>
      <c r="N1426" s="434"/>
      <c r="O1426" s="434"/>
      <c r="P1426" s="499" t="s">
        <v>63</v>
      </c>
      <c r="Q1426" s="499" t="s">
        <v>63</v>
      </c>
      <c r="R1426" s="434">
        <v>74</v>
      </c>
      <c r="S1426" s="434">
        <v>73</v>
      </c>
      <c r="T1426" s="493" t="s">
        <v>64</v>
      </c>
      <c r="U1426" s="434">
        <v>150</v>
      </c>
      <c r="V1426" s="442" t="str">
        <f>CHOOSE(MATCH(U:U,{0,1,140,150,160,800000000}),"VACIO","140 y -","140-150","150-160","&gt;160","")</f>
        <v>150-160</v>
      </c>
      <c r="W1426" s="434">
        <v>62</v>
      </c>
      <c r="X1426" s="442" t="str">
        <f>CHOOSE(MATCH(W:W,{0,1,90,120,800000000}),"VACIO","90 y -","90-120","&gt;120","")</f>
        <v>90 y -</v>
      </c>
      <c r="Y1426" s="434" t="s">
        <v>63</v>
      </c>
      <c r="Z1426" s="434" t="s">
        <v>63</v>
      </c>
      <c r="AA1426" s="434" t="s">
        <v>63</v>
      </c>
      <c r="AB1426" s="434" t="s">
        <v>63</v>
      </c>
      <c r="AC1426" s="434" t="s">
        <v>72</v>
      </c>
      <c r="AD1426" s="434" t="s">
        <v>73</v>
      </c>
      <c r="AE1426" s="514"/>
      <c r="AF1426" s="514"/>
      <c r="AG1426" s="514"/>
      <c r="AH1426" s="504" t="s">
        <v>2266</v>
      </c>
      <c r="AI1426" s="503">
        <v>43181</v>
      </c>
      <c r="AJ1426" s="434">
        <v>78</v>
      </c>
      <c r="AK1426" s="482">
        <v>43300</v>
      </c>
      <c r="AL1426" s="434">
        <v>146</v>
      </c>
      <c r="AM1426" s="434">
        <v>76</v>
      </c>
      <c r="AN1426" s="442" t="str">
        <f>CHOOSE(MATCH(AM:AM,{0,1,100,800000000}),"VACIO","100 y -","100 y +","")</f>
        <v>100 y -</v>
      </c>
      <c r="AO1426" s="434">
        <v>51</v>
      </c>
      <c r="AP1426" s="434">
        <v>92</v>
      </c>
      <c r="AQ1426" s="434"/>
      <c r="AR1426" s="442" t="str">
        <f>CHOOSE(MATCH(AQ:AQ,{0,1,7,8,9,12,30}),"VACIO","7 y -","7-8","8-9","9-12","12 y +","")</f>
        <v>VACIO</v>
      </c>
      <c r="AS1426" s="434">
        <v>45</v>
      </c>
      <c r="AT1426" s="442" t="str">
        <f>CHOOSE(MATCH(AS:AS,{0,0.1,30,80000000}),"VACIO","30 y -","30 y +")</f>
        <v>30 y +</v>
      </c>
      <c r="AU1426" s="434">
        <v>1.4</v>
      </c>
      <c r="AV1426" s="434">
        <v>396</v>
      </c>
      <c r="AW1426" s="442" t="str">
        <f>CHOOSE(MATCH(AV:AV,{0,0.1,30,80000000}),"VACIO","30 y -","30 y +")</f>
        <v>30 y +</v>
      </c>
      <c r="AX1426" s="434">
        <v>36</v>
      </c>
      <c r="AY1426" s="442" t="str">
        <f ca="1">CHOOSE(MATCH(AX:AX,{0;1;15;30;45;60;80000000}),"VACIO","15 y -","15-29","30-44","45-59","60 y +","")</f>
        <v>30-44</v>
      </c>
      <c r="AZ1426" s="434"/>
      <c r="BA1426" s="434"/>
      <c r="BB1426" s="487" t="str">
        <f ca="1" t="shared" si="136"/>
        <v>No Vigente</v>
      </c>
      <c r="BC1426" s="434"/>
      <c r="BD1426" s="482">
        <v>43300</v>
      </c>
      <c r="BE1426" s="482">
        <v>43344</v>
      </c>
    </row>
    <row r="1427" spans="1:57">
      <c r="A1427" s="434" t="s">
        <v>3446</v>
      </c>
      <c r="B1427" s="128" t="s">
        <v>3447</v>
      </c>
      <c r="C1427" s="128">
        <v>2289</v>
      </c>
      <c r="D1427" s="483">
        <v>13964</v>
      </c>
      <c r="E1427" s="467">
        <f ca="1" t="shared" si="134"/>
        <v>43990</v>
      </c>
      <c r="F1427" s="522">
        <f ca="1" t="shared" si="132"/>
        <v>30026</v>
      </c>
      <c r="G1427" s="491">
        <f ca="1" t="shared" si="135"/>
        <v>82</v>
      </c>
      <c r="H1427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27" s="498">
        <v>2</v>
      </c>
      <c r="J1427" s="483">
        <v>36759</v>
      </c>
      <c r="K1427" s="128" t="s">
        <v>59</v>
      </c>
      <c r="L1427" s="495" t="s">
        <v>102</v>
      </c>
      <c r="M1427" s="128"/>
      <c r="N1427" s="128" t="s">
        <v>62</v>
      </c>
      <c r="O1427" s="128" t="s">
        <v>62</v>
      </c>
      <c r="P1427" s="500" t="s">
        <v>63</v>
      </c>
      <c r="Q1427" s="500" t="s">
        <v>63</v>
      </c>
      <c r="R1427" s="128">
        <v>56</v>
      </c>
      <c r="S1427" s="128">
        <v>51.5</v>
      </c>
      <c r="T1427" s="498" t="s">
        <v>76</v>
      </c>
      <c r="U1427" s="128">
        <v>130</v>
      </c>
      <c r="V1427" s="442" t="str">
        <f>CHOOSE(MATCH(U:U,{0;1;140;150;160;800000000}),"VACIO","140 y -","140-150","150-160","&gt;160","")</f>
        <v>140 y -</v>
      </c>
      <c r="W1427" s="128">
        <v>74</v>
      </c>
      <c r="X1427" s="442" t="str">
        <f>CHOOSE(MATCH(W:W,{0,1,90,120,800000000}),"VACIO","90 y -","90-120","&gt;120","")</f>
        <v>90 y -</v>
      </c>
      <c r="Y1427" s="128" t="s">
        <v>63</v>
      </c>
      <c r="Z1427" s="128" t="s">
        <v>65</v>
      </c>
      <c r="AA1427" s="128" t="s">
        <v>65</v>
      </c>
      <c r="AB1427" s="128" t="s">
        <v>65</v>
      </c>
      <c r="AC1427" s="128" t="s">
        <v>72</v>
      </c>
      <c r="AD1427" s="128" t="s">
        <v>73</v>
      </c>
      <c r="AE1427" s="510">
        <v>43865</v>
      </c>
      <c r="AF1427" s="511" t="s">
        <v>74</v>
      </c>
      <c r="AG1427" s="511"/>
      <c r="AH1427" s="511" t="s">
        <v>2457</v>
      </c>
      <c r="AI1427" s="510">
        <v>43188</v>
      </c>
      <c r="AJ1427" s="128">
        <v>162</v>
      </c>
      <c r="AK1427" s="483">
        <v>43843</v>
      </c>
      <c r="AL1427" s="128">
        <v>183</v>
      </c>
      <c r="AM1427" s="128">
        <v>103</v>
      </c>
      <c r="AN1427" s="442" t="str">
        <f>CHOOSE(MATCH(AM:AM,{0,1,100,800000000}),"VACIO","100 y -","100 y +","")</f>
        <v>100 y +</v>
      </c>
      <c r="AO1427" s="128">
        <v>58</v>
      </c>
      <c r="AP1427" s="128">
        <v>106</v>
      </c>
      <c r="AQ1427" s="128">
        <v>8.7</v>
      </c>
      <c r="AR1427" s="442" t="str">
        <f>CHOOSE(MATCH(AQ:AQ,{0,1,7,8,9,12,30}),"VACIO","7 y -","7-8","8-9","9-12","12 y +","")</f>
        <v>8-9</v>
      </c>
      <c r="AS1427" s="128">
        <v>2.4</v>
      </c>
      <c r="AT1427" s="442" t="str">
        <f>CHOOSE(MATCH(AS:AS,{0,0.1,30,80000000}),"VACIO","30 y -","30 y +")</f>
        <v>30 y -</v>
      </c>
      <c r="AU1427" s="128">
        <v>0.8</v>
      </c>
      <c r="AV1427" s="128">
        <v>0.009</v>
      </c>
      <c r="AW1427" s="442" t="str">
        <f>CHOOSE(MATCH(AV:AV,{0,0.1,30,80000000}),"VACIO","30 y -","30 y +")</f>
        <v>VACIO</v>
      </c>
      <c r="AX1427" s="128">
        <v>60</v>
      </c>
      <c r="AY1427" s="442" t="str">
        <f ca="1">CHOOSE(MATCH(AX:AX,{0;1;15;30;45;60;80000000}),"VACIO","15 y -","15-29","30-44","45-59","60 y +","")</f>
        <v>60 y +</v>
      </c>
      <c r="AZ1427" s="128"/>
      <c r="BA1427" s="483">
        <v>43032</v>
      </c>
      <c r="BB1427" s="491" t="str">
        <f ca="1" t="shared" si="136"/>
        <v>No Vigente</v>
      </c>
      <c r="BC1427" s="128" t="s">
        <v>218</v>
      </c>
      <c r="BD1427" s="483">
        <v>43865</v>
      </c>
      <c r="BE1427" s="483">
        <v>43952</v>
      </c>
    </row>
    <row r="1428" spans="1:57">
      <c r="A1428" s="434" t="s">
        <v>3448</v>
      </c>
      <c r="B1428" s="434" t="s">
        <v>3449</v>
      </c>
      <c r="C1428" s="434">
        <v>6786</v>
      </c>
      <c r="D1428" s="482">
        <v>20462</v>
      </c>
      <c r="E1428" s="468">
        <f ca="1" t="shared" si="134"/>
        <v>43990</v>
      </c>
      <c r="F1428" s="440">
        <f ca="1" t="shared" si="132"/>
        <v>23528</v>
      </c>
      <c r="G1428" s="487">
        <f ca="1" t="shared" si="135"/>
        <v>64</v>
      </c>
      <c r="H1428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28" s="493">
        <v>2</v>
      </c>
      <c r="J1428" s="482">
        <v>40793</v>
      </c>
      <c r="K1428" s="434" t="s">
        <v>59</v>
      </c>
      <c r="L1428" s="494" t="s">
        <v>102</v>
      </c>
      <c r="M1428" s="434"/>
      <c r="N1428" s="434"/>
      <c r="O1428" s="434"/>
      <c r="P1428" s="499" t="s">
        <v>63</v>
      </c>
      <c r="Q1428" s="499" t="s">
        <v>63</v>
      </c>
      <c r="R1428" s="434">
        <v>66.1</v>
      </c>
      <c r="S1428" s="434">
        <v>60</v>
      </c>
      <c r="T1428" s="493" t="s">
        <v>76</v>
      </c>
      <c r="U1428" s="434">
        <v>142</v>
      </c>
      <c r="V1428" s="442" t="str">
        <f>CHOOSE(MATCH(U:U,{0,1,140,150,160,800000000}),"VACIO","140 y -","140-150","150-160","&gt;160","")</f>
        <v>140-150</v>
      </c>
      <c r="W1428" s="434">
        <v>70</v>
      </c>
      <c r="X1428" s="442" t="str">
        <f>CHOOSE(MATCH(W:W,{0,1,90,120,800000000}),"VACIO","90 y -","90-120","&gt;120","")</f>
        <v>90 y -</v>
      </c>
      <c r="Y1428" s="434" t="s">
        <v>65</v>
      </c>
      <c r="Z1428" s="434" t="s">
        <v>63</v>
      </c>
      <c r="AA1428" s="434" t="s">
        <v>63</v>
      </c>
      <c r="AB1428" s="434" t="s">
        <v>63</v>
      </c>
      <c r="AC1428" s="434" t="s">
        <v>66</v>
      </c>
      <c r="AD1428" s="434" t="s">
        <v>73</v>
      </c>
      <c r="AE1428" s="503">
        <v>43207</v>
      </c>
      <c r="AF1428" s="504" t="s">
        <v>73</v>
      </c>
      <c r="AG1428" s="504"/>
      <c r="AH1428" s="514"/>
      <c r="AI1428" s="514"/>
      <c r="AJ1428" s="434">
        <v>66</v>
      </c>
      <c r="AK1428" s="482">
        <v>43207</v>
      </c>
      <c r="AL1428" s="434">
        <v>156</v>
      </c>
      <c r="AM1428" s="434">
        <v>89</v>
      </c>
      <c r="AN1428" s="442" t="str">
        <f>CHOOSE(MATCH(AM:AM,{0,1,100,800000000}),"VACIO","100 y -","100 y +","")</f>
        <v>100 y -</v>
      </c>
      <c r="AO1428" s="434">
        <v>39</v>
      </c>
      <c r="AP1428" s="434">
        <v>139</v>
      </c>
      <c r="AQ1428" s="434">
        <v>7.6</v>
      </c>
      <c r="AR1428" s="442" t="str">
        <f>CHOOSE(MATCH(AQ:AQ,{0,1,7,8,9,12,30}),"VACIO","7 y -","7-8","8-9","9-12","12 y +","")</f>
        <v>7-8</v>
      </c>
      <c r="AS1428" s="434">
        <v>8</v>
      </c>
      <c r="AT1428" s="442" t="str">
        <f>CHOOSE(MATCH(AS:AS,{0,0.1,30,80000000}),"VACIO","30 y -","30 y +")</f>
        <v>30 y -</v>
      </c>
      <c r="AU1428" s="434">
        <v>0.7</v>
      </c>
      <c r="AV1428" s="434">
        <v>14</v>
      </c>
      <c r="AW1428" s="442" t="str">
        <f>CHOOSE(MATCH(AV:AV,{0,0.1,30,80000000}),"VACIO","30 y -","30 y +")</f>
        <v>30 y -</v>
      </c>
      <c r="AX1428" s="434">
        <v>92.8</v>
      </c>
      <c r="AY1428" s="442" t="str">
        <f ca="1">CHOOSE(MATCH(AX:AX,{0,1,15,30,45,60,80000000}),"VACIO","15 y -","15-29","30-44","45-59","60 y +","")</f>
        <v>60 y +</v>
      </c>
      <c r="AZ1428" s="434"/>
      <c r="BA1428" s="482">
        <v>43242</v>
      </c>
      <c r="BB1428" s="487" t="str">
        <f ca="1" t="shared" si="136"/>
        <v>No Vigente</v>
      </c>
      <c r="BC1428" s="434"/>
      <c r="BD1428" s="482">
        <v>43207</v>
      </c>
      <c r="BE1428" s="482">
        <v>43374</v>
      </c>
    </row>
    <row r="1429" spans="1:57">
      <c r="A1429" s="434" t="s">
        <v>3450</v>
      </c>
      <c r="B1429" s="128" t="s">
        <v>3451</v>
      </c>
      <c r="C1429" s="128">
        <v>1989</v>
      </c>
      <c r="D1429" s="483">
        <v>17543</v>
      </c>
      <c r="E1429" s="439">
        <f ca="1" t="shared" si="134"/>
        <v>43990</v>
      </c>
      <c r="F1429" s="440">
        <f ca="1" t="shared" si="132"/>
        <v>26447</v>
      </c>
      <c r="G1429" s="441">
        <f ca="1" t="shared" si="135"/>
        <v>72</v>
      </c>
      <c r="H142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29" s="443">
        <v>2</v>
      </c>
      <c r="J1429" s="483">
        <v>36136</v>
      </c>
      <c r="K1429" s="128" t="s">
        <v>59</v>
      </c>
      <c r="L1429" s="495" t="s">
        <v>102</v>
      </c>
      <c r="M1429" s="128"/>
      <c r="N1429" s="128" t="s">
        <v>62</v>
      </c>
      <c r="O1429" s="128" t="s">
        <v>62</v>
      </c>
      <c r="P1429" s="500" t="s">
        <v>63</v>
      </c>
      <c r="Q1429" s="500" t="s">
        <v>63</v>
      </c>
      <c r="R1429" s="128">
        <v>108.5</v>
      </c>
      <c r="S1429" s="128">
        <v>116</v>
      </c>
      <c r="T1429" s="443" t="s">
        <v>64</v>
      </c>
      <c r="U1429" s="128">
        <v>138</v>
      </c>
      <c r="V1429" s="442" t="str">
        <f>CHOOSE(MATCH(U:U,{0,1,140,150,160,800000000}),"VACIO","140 y -","140-150","150-160","&gt;160","")</f>
        <v>140 y -</v>
      </c>
      <c r="W1429" s="128">
        <v>72</v>
      </c>
      <c r="X1429" s="442" t="str">
        <f>CHOOSE(MATCH(W:W,{0,1,90,120,800000000}),"VACIO","90 y -","90-120","&gt;120","")</f>
        <v>90 y -</v>
      </c>
      <c r="Y1429" s="128" t="s">
        <v>63</v>
      </c>
      <c r="Z1429" s="128" t="s">
        <v>65</v>
      </c>
      <c r="AA1429" s="128" t="s">
        <v>65</v>
      </c>
      <c r="AB1429" s="128" t="s">
        <v>65</v>
      </c>
      <c r="AC1429" s="128" t="s">
        <v>72</v>
      </c>
      <c r="AD1429" s="128" t="s">
        <v>73</v>
      </c>
      <c r="AE1429" s="505">
        <v>43202</v>
      </c>
      <c r="AF1429" s="513" t="s">
        <v>73</v>
      </c>
      <c r="AG1429" s="513"/>
      <c r="AH1429" s="506" t="s">
        <v>3154</v>
      </c>
      <c r="AI1429" s="515">
        <v>43836</v>
      </c>
      <c r="AJ1429" s="128">
        <v>157</v>
      </c>
      <c r="AK1429" s="483">
        <v>43850</v>
      </c>
      <c r="AL1429" s="128">
        <v>122</v>
      </c>
      <c r="AM1429" s="128">
        <v>54</v>
      </c>
      <c r="AN1429" s="442" t="str">
        <f>CHOOSE(MATCH(AM:AM,{0,1,100,800000000}),"VACIO","100 y -","100 y +","")</f>
        <v>100 y -</v>
      </c>
      <c r="AO1429" s="128">
        <v>43</v>
      </c>
      <c r="AP1429" s="128">
        <v>124</v>
      </c>
      <c r="AQ1429" s="128">
        <v>7.4</v>
      </c>
      <c r="AR1429" s="442" t="str">
        <f>CHOOSE(MATCH(AQ:AQ,{0,1,7,8,9,12,30}),"VACIO","7 y -","7-8","8-9","9-12","12 y +","")</f>
        <v>7-8</v>
      </c>
      <c r="AS1429" s="128">
        <v>10</v>
      </c>
      <c r="AT1429" s="442" t="str">
        <f>CHOOSE(MATCH(AS:AS,{0,0.1,30,80000000}),"VACIO","30 y -","30 y +")</f>
        <v>30 y -</v>
      </c>
      <c r="AU1429" s="128">
        <v>0.8</v>
      </c>
      <c r="AV1429" s="128">
        <v>8.1</v>
      </c>
      <c r="AW1429" s="442" t="str">
        <f>CHOOSE(MATCH(AV:AV,{0,0.1,30,80000000}),"VACIO","30 y -","30 y +")</f>
        <v>30 y -</v>
      </c>
      <c r="AX1429" s="128">
        <v>65</v>
      </c>
      <c r="AY1429" s="442" t="str">
        <f ca="1">CHOOSE(MATCH(AX:AX,{0,1,15,30,45,60,80000000}),"VACIO","15 y -","15-29","30-44","45-59","60 y +","")</f>
        <v>60 y +</v>
      </c>
      <c r="AZ1429" s="128" t="s">
        <v>76</v>
      </c>
      <c r="BA1429" s="128"/>
      <c r="BB1429" s="441" t="str">
        <f ca="1" t="shared" si="136"/>
        <v>No Vigente</v>
      </c>
      <c r="BC1429" s="128"/>
      <c r="BD1429" s="483">
        <v>43850</v>
      </c>
      <c r="BE1429" s="483">
        <v>43922</v>
      </c>
    </row>
    <row r="1430" spans="1:57">
      <c r="A1430" s="434" t="s">
        <v>3452</v>
      </c>
      <c r="B1430" s="128" t="s">
        <v>3453</v>
      </c>
      <c r="C1430" s="128">
        <v>5329</v>
      </c>
      <c r="D1430" s="483">
        <v>18315</v>
      </c>
      <c r="E1430" s="439">
        <f ca="1" t="shared" si="134"/>
        <v>43990</v>
      </c>
      <c r="F1430" s="440">
        <f ca="1" t="shared" si="132"/>
        <v>25675</v>
      </c>
      <c r="G1430" s="441">
        <f ca="1" t="shared" si="135"/>
        <v>70</v>
      </c>
      <c r="H143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30" s="443">
        <v>2</v>
      </c>
      <c r="J1430" s="483">
        <v>39485</v>
      </c>
      <c r="K1430" s="128" t="s">
        <v>59</v>
      </c>
      <c r="L1430" s="495" t="s">
        <v>60</v>
      </c>
      <c r="M1430" s="128" t="s">
        <v>755</v>
      </c>
      <c r="N1430" s="128"/>
      <c r="O1430" s="128"/>
      <c r="P1430" s="500" t="s">
        <v>63</v>
      </c>
      <c r="Q1430" s="500" t="s">
        <v>63</v>
      </c>
      <c r="R1430" s="128">
        <v>55</v>
      </c>
      <c r="S1430" s="128">
        <v>49</v>
      </c>
      <c r="T1430" s="443" t="s">
        <v>76</v>
      </c>
      <c r="U1430" s="128">
        <v>136</v>
      </c>
      <c r="V1430" s="442" t="str">
        <f>CHOOSE(MATCH(U:U,{0,1,140,150,160,800000000}),"VACIO","140 y -","140-150","150-160","&gt;160","")</f>
        <v>140 y -</v>
      </c>
      <c r="W1430" s="128">
        <v>80</v>
      </c>
      <c r="X1430" s="442" t="str">
        <f>CHOOSE(MATCH(W:W,{0,1,90,120,800000000}),"VACIO","90 y -","90-120","&gt;120","")</f>
        <v>90 y -</v>
      </c>
      <c r="Y1430" s="128" t="s">
        <v>63</v>
      </c>
      <c r="Z1430" s="128" t="s">
        <v>65</v>
      </c>
      <c r="AA1430" s="128" t="s">
        <v>63</v>
      </c>
      <c r="AB1430" s="128" t="s">
        <v>65</v>
      </c>
      <c r="AC1430" s="128" t="s">
        <v>72</v>
      </c>
      <c r="AD1430" s="128" t="s">
        <v>74</v>
      </c>
      <c r="AE1430" s="513"/>
      <c r="AF1430" s="513"/>
      <c r="AG1430" s="513"/>
      <c r="AH1430" s="513"/>
      <c r="AI1430" s="513">
        <v>2016</v>
      </c>
      <c r="AJ1430" s="128">
        <v>109</v>
      </c>
      <c r="AK1430" s="483">
        <v>42713</v>
      </c>
      <c r="AL1430" s="128">
        <v>149</v>
      </c>
      <c r="AM1430" s="128"/>
      <c r="AN1430" s="442" t="str">
        <f>CHOOSE(MATCH(AM:AM,{0,1,100,800000000}),"VACIO","100 y -","100 y +","")</f>
        <v>VACIO</v>
      </c>
      <c r="AO1430" s="128">
        <v>65</v>
      </c>
      <c r="AP1430" s="128">
        <v>91</v>
      </c>
      <c r="AQ1430" s="128"/>
      <c r="AR1430" s="442" t="str">
        <f>CHOOSE(MATCH(AQ:AQ,{0,1,7,8,9,12,30}),"VACIO","7 y -","7-8","8-9","9-12","12 y +","")</f>
        <v>VACIO</v>
      </c>
      <c r="AS1430" s="128"/>
      <c r="AT1430" s="442" t="str">
        <f>CHOOSE(MATCH(AS:AS,{0,0.1,30,80000000}),"VACIO","30 y -","30 y +")</f>
        <v>VACIO</v>
      </c>
      <c r="AU1430" s="128">
        <v>0.7</v>
      </c>
      <c r="AV1430" s="128"/>
      <c r="AW1430" s="442" t="str">
        <f>CHOOSE(MATCH(AV:AV,{0,0.1,30,80000000}),"VACIO","30 y -","30 y +")</f>
        <v>VACIO</v>
      </c>
      <c r="AX1430" s="128">
        <v>90</v>
      </c>
      <c r="AY1430" s="442" t="str">
        <f ca="1">CHOOSE(MATCH(AX:AX,{0,1,15,30,45,60,80000000}),"VACIO","15 y -","15-29","30-44","45-59","60 y +","")</f>
        <v>60 y +</v>
      </c>
      <c r="AZ1430" s="128" t="s">
        <v>76</v>
      </c>
      <c r="BA1430" s="128"/>
      <c r="BB1430" s="441" t="str">
        <f ca="1" t="shared" si="136"/>
        <v>No Vigente</v>
      </c>
      <c r="BC1430" s="128"/>
      <c r="BD1430" s="483">
        <v>43678</v>
      </c>
      <c r="BE1430" s="483">
        <v>43891</v>
      </c>
    </row>
    <row r="1431" spans="1:57">
      <c r="A1431" s="434" t="s">
        <v>3454</v>
      </c>
      <c r="B1431" s="128" t="s">
        <v>3455</v>
      </c>
      <c r="C1431" s="128">
        <v>4525</v>
      </c>
      <c r="D1431" s="483">
        <v>23428</v>
      </c>
      <c r="E1431" s="439">
        <f ca="1" t="shared" si="134"/>
        <v>43990</v>
      </c>
      <c r="F1431" s="440">
        <f ca="1" t="shared" si="132"/>
        <v>20562</v>
      </c>
      <c r="G1431" s="491">
        <f ca="1" t="shared" si="135"/>
        <v>56</v>
      </c>
      <c r="H1431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31" s="498">
        <v>2</v>
      </c>
      <c r="J1431" s="483">
        <v>40703</v>
      </c>
      <c r="K1431" s="128" t="s">
        <v>59</v>
      </c>
      <c r="L1431" s="495" t="s">
        <v>102</v>
      </c>
      <c r="M1431" s="128" t="s">
        <v>1853</v>
      </c>
      <c r="N1431" s="128" t="s">
        <v>62</v>
      </c>
      <c r="O1431" s="128" t="s">
        <v>62</v>
      </c>
      <c r="P1431" s="500" t="s">
        <v>63</v>
      </c>
      <c r="Q1431" s="500" t="s">
        <v>63</v>
      </c>
      <c r="R1431" s="128">
        <v>65</v>
      </c>
      <c r="S1431" s="128">
        <v>59.5</v>
      </c>
      <c r="T1431" s="498" t="s">
        <v>76</v>
      </c>
      <c r="U1431" s="128">
        <v>120</v>
      </c>
      <c r="V1431" s="442" t="str">
        <f>CHOOSE(MATCH(U:U,{0,1,140,150,160,800000000}),"VACIO","140 y -","140-150","150-160","&gt;160","")</f>
        <v>140 y -</v>
      </c>
      <c r="W1431" s="128">
        <v>80</v>
      </c>
      <c r="X1431" s="442" t="str">
        <f>CHOOSE(MATCH(W:W,{0,1,90,120,800000000}),"VACIO","90 y -","90-120","&gt;120","")</f>
        <v>90 y -</v>
      </c>
      <c r="Y1431" s="128" t="s">
        <v>65</v>
      </c>
      <c r="Z1431" s="128" t="s">
        <v>65</v>
      </c>
      <c r="AA1431" s="128" t="s">
        <v>65</v>
      </c>
      <c r="AB1431" s="128" t="s">
        <v>65</v>
      </c>
      <c r="AC1431" s="128" t="s">
        <v>72</v>
      </c>
      <c r="AD1431" s="128" t="s">
        <v>73</v>
      </c>
      <c r="AE1431" s="510">
        <v>43186</v>
      </c>
      <c r="AF1431" s="511" t="s">
        <v>74</v>
      </c>
      <c r="AG1431" s="511"/>
      <c r="AH1431" s="512"/>
      <c r="AI1431" s="512"/>
      <c r="AJ1431" s="128">
        <v>148</v>
      </c>
      <c r="AK1431" s="483">
        <v>43501</v>
      </c>
      <c r="AL1431" s="128">
        <v>230</v>
      </c>
      <c r="AM1431" s="128">
        <v>157</v>
      </c>
      <c r="AN1431" s="442" t="str">
        <f>CHOOSE(MATCH(AM:AM,{0,1,100,800000000}),"VACIO","100 y -","100 y +","")</f>
        <v>100 y +</v>
      </c>
      <c r="AO1431" s="128">
        <v>51</v>
      </c>
      <c r="AP1431" s="128">
        <v>106</v>
      </c>
      <c r="AQ1431" s="128">
        <v>7.2</v>
      </c>
      <c r="AR1431" s="442" t="str">
        <f>CHOOSE(MATCH(AQ:AQ,{0,1,7,8,9,12,30}),"VACIO","7 y -","7-8","8-9","9-12","12 y +","")</f>
        <v>7-8</v>
      </c>
      <c r="AS1431" s="128">
        <v>11.7</v>
      </c>
      <c r="AT1431" s="442" t="str">
        <f>CHOOSE(MATCH(AS:AS,{0,0.1,30,80000000}),"VACIO","30 y -","30 y +")</f>
        <v>30 y -</v>
      </c>
      <c r="AU1431" s="128">
        <v>0.8</v>
      </c>
      <c r="AV1431" s="128"/>
      <c r="AW1431" s="442" t="str">
        <f>CHOOSE(MATCH(AV:AV,{0,0.1,30,80000000}),"VACIO","30 y -","30 y +")</f>
        <v>VACIO</v>
      </c>
      <c r="AX1431" s="128">
        <v>83.5</v>
      </c>
      <c r="AY1431" s="442" t="str">
        <f ca="1">CHOOSE(MATCH(AX:AX,{0,1,15,30,45,60,80000000}),"VACIO","15 y -","15-29","30-44","45-59","60 y +","")</f>
        <v>60 y +</v>
      </c>
      <c r="AZ1431" s="128" t="s">
        <v>76</v>
      </c>
      <c r="BA1431" s="483">
        <v>42793</v>
      </c>
      <c r="BB1431" s="491" t="str">
        <f ca="1" t="shared" si="136"/>
        <v>No Vigente</v>
      </c>
      <c r="BC1431" s="128" t="s">
        <v>77</v>
      </c>
      <c r="BD1431" s="483">
        <v>43517</v>
      </c>
      <c r="BE1431" s="483">
        <v>43831</v>
      </c>
    </row>
    <row r="1432" spans="1:57">
      <c r="A1432" s="434" t="s">
        <v>3456</v>
      </c>
      <c r="B1432" s="128" t="s">
        <v>3457</v>
      </c>
      <c r="C1432" s="128">
        <v>2924</v>
      </c>
      <c r="D1432" s="483">
        <v>19211</v>
      </c>
      <c r="E1432" s="439">
        <f ca="1" t="shared" si="134"/>
        <v>43990</v>
      </c>
      <c r="F1432" s="440">
        <f ca="1" t="shared" si="132"/>
        <v>24779</v>
      </c>
      <c r="G1432" s="441">
        <f ca="1" t="shared" si="135"/>
        <v>67</v>
      </c>
      <c r="H1432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32" s="443">
        <v>2</v>
      </c>
      <c r="J1432" s="483">
        <v>37412</v>
      </c>
      <c r="K1432" s="128" t="s">
        <v>59</v>
      </c>
      <c r="L1432" s="495" t="s">
        <v>60</v>
      </c>
      <c r="M1432" s="128"/>
      <c r="N1432" s="128" t="s">
        <v>62</v>
      </c>
      <c r="O1432" s="128" t="s">
        <v>62</v>
      </c>
      <c r="P1432" s="500" t="s">
        <v>63</v>
      </c>
      <c r="Q1432" s="500" t="s">
        <v>63</v>
      </c>
      <c r="R1432" s="128">
        <v>58</v>
      </c>
      <c r="S1432" s="128">
        <v>67</v>
      </c>
      <c r="T1432" s="443" t="s">
        <v>76</v>
      </c>
      <c r="U1432" s="128">
        <v>124</v>
      </c>
      <c r="V1432" s="442" t="str">
        <f>CHOOSE(MATCH(U:U,{0,1,140,150,160,800000000}),"VACIO","140 y -","140-150","150-160","&gt;160","")</f>
        <v>140 y -</v>
      </c>
      <c r="W1432" s="128">
        <v>72</v>
      </c>
      <c r="X1432" s="442" t="str">
        <f>CHOOSE(MATCH(W:W,{0,1,90,120,800000000}),"VACIO","90 y -","90-120","&gt;120","")</f>
        <v>90 y -</v>
      </c>
      <c r="Y1432" s="128" t="s">
        <v>63</v>
      </c>
      <c r="Z1432" s="128" t="s">
        <v>63</v>
      </c>
      <c r="AA1432" s="128" t="s">
        <v>65</v>
      </c>
      <c r="AB1432" s="128" t="s">
        <v>65</v>
      </c>
      <c r="AC1432" s="128" t="s">
        <v>72</v>
      </c>
      <c r="AD1432" s="128" t="s">
        <v>74</v>
      </c>
      <c r="AE1432" s="513"/>
      <c r="AF1432" s="513"/>
      <c r="AG1432" s="513"/>
      <c r="AH1432" s="506" t="s">
        <v>2457</v>
      </c>
      <c r="AI1432" s="515">
        <v>43747</v>
      </c>
      <c r="AJ1432" s="128">
        <v>84</v>
      </c>
      <c r="AK1432" s="483">
        <v>43721</v>
      </c>
      <c r="AL1432" s="128">
        <v>217</v>
      </c>
      <c r="AM1432" s="128">
        <v>146</v>
      </c>
      <c r="AN1432" s="442" t="str">
        <f>CHOOSE(MATCH(AM:AM,{0,1,100,800000000}),"VACIO","100 y -","100 y +","")</f>
        <v>100 y +</v>
      </c>
      <c r="AO1432" s="128">
        <v>70</v>
      </c>
      <c r="AP1432" s="128">
        <v>105</v>
      </c>
      <c r="AQ1432" s="128"/>
      <c r="AR1432" s="442" t="str">
        <f>CHOOSE(MATCH(AQ:AQ,{0,1,7,8,9,12,30}),"VACIO","7 y -","7-8","8-9","9-12","12 y +","")</f>
        <v>VACIO</v>
      </c>
      <c r="AS1432" s="128">
        <v>1</v>
      </c>
      <c r="AT1432" s="442" t="str">
        <f>CHOOSE(MATCH(AS:AS,{0,0.1,30,80000000}),"VACIO","30 y -","30 y +")</f>
        <v>30 y -</v>
      </c>
      <c r="AU1432" s="128">
        <v>0.8</v>
      </c>
      <c r="AV1432" s="128">
        <v>1.42</v>
      </c>
      <c r="AW1432" s="442" t="str">
        <f>CHOOSE(MATCH(AV:AV,{0;0.1;30;80000000}),"VACIO","30 y -","30 y +")</f>
        <v>30 y -</v>
      </c>
      <c r="AX1432" s="128">
        <v>76</v>
      </c>
      <c r="AY1432" s="442" t="str">
        <f ca="1">CHOOSE(MATCH(AX:AX,{0;1;15;30;45;60;80000000}),"VACIO","15 y -","15-29","30-44","45-59","60 y +","")</f>
        <v>60 y +</v>
      </c>
      <c r="AZ1432" s="128"/>
      <c r="BA1432" s="128"/>
      <c r="BB1432" s="441" t="str">
        <f ca="1" t="shared" si="136"/>
        <v>No Vigente</v>
      </c>
      <c r="BC1432" s="128"/>
      <c r="BD1432" s="483">
        <v>43721</v>
      </c>
      <c r="BE1432" s="483">
        <v>43862</v>
      </c>
    </row>
    <row r="1433" spans="1:57">
      <c r="A1433" s="434" t="s">
        <v>3458</v>
      </c>
      <c r="B1433" s="484" t="s">
        <v>3459</v>
      </c>
      <c r="C1433" s="484">
        <v>6689</v>
      </c>
      <c r="D1433" s="485">
        <v>17094</v>
      </c>
      <c r="E1433" s="439">
        <f ca="1" t="shared" si="134"/>
        <v>43990</v>
      </c>
      <c r="F1433" s="440">
        <f ca="1" t="shared" si="132"/>
        <v>26896</v>
      </c>
      <c r="G1433" s="489">
        <f ca="1" t="shared" si="135"/>
        <v>73</v>
      </c>
      <c r="H1433" s="490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433" s="496">
        <v>2</v>
      </c>
      <c r="J1433" s="485">
        <v>42254</v>
      </c>
      <c r="K1433" s="484" t="s">
        <v>59</v>
      </c>
      <c r="L1433" s="497" t="s">
        <v>60</v>
      </c>
      <c r="M1433" s="484"/>
      <c r="N1433" s="484"/>
      <c r="O1433" s="484"/>
      <c r="P1433" s="501" t="s">
        <v>63</v>
      </c>
      <c r="Q1433" s="501" t="s">
        <v>63</v>
      </c>
      <c r="R1433" s="484">
        <v>46.5</v>
      </c>
      <c r="S1433" s="484">
        <v>44.5</v>
      </c>
      <c r="T1433" s="496" t="s">
        <v>76</v>
      </c>
      <c r="U1433" s="484">
        <v>123</v>
      </c>
      <c r="V1433" s="442" t="str">
        <f>CHOOSE(MATCH(U:U,{0,1,140,150,160,800000000}),"VACIO","140 y -","140-150","150-160","&gt;160","")</f>
        <v>140 y -</v>
      </c>
      <c r="W1433" s="484">
        <v>71</v>
      </c>
      <c r="X1433" s="442" t="str">
        <f>CHOOSE(MATCH(W:W,{0,1,90,120,800000000}),"VACIO","90 y -","90-120","&gt;120","")</f>
        <v>90 y -</v>
      </c>
      <c r="Y1433" s="484" t="s">
        <v>63</v>
      </c>
      <c r="Z1433" s="484" t="s">
        <v>63</v>
      </c>
      <c r="AA1433" s="484" t="s">
        <v>65</v>
      </c>
      <c r="AB1433" s="484" t="s">
        <v>65</v>
      </c>
      <c r="AC1433" s="484" t="s">
        <v>72</v>
      </c>
      <c r="AD1433" s="484" t="s">
        <v>74</v>
      </c>
      <c r="AE1433" s="507"/>
      <c r="AF1433" s="507"/>
      <c r="AG1433" s="507"/>
      <c r="AH1433" s="509" t="s">
        <v>3042</v>
      </c>
      <c r="AI1433" s="517">
        <v>43332</v>
      </c>
      <c r="AJ1433" s="484">
        <v>78</v>
      </c>
      <c r="AK1433" s="485">
        <v>42953</v>
      </c>
      <c r="AL1433" s="484">
        <v>220</v>
      </c>
      <c r="AM1433" s="484">
        <v>114</v>
      </c>
      <c r="AN1433" s="442" t="str">
        <f>CHOOSE(MATCH(AM:AM,{0,1,100,800000000}),"VACIO","100 y -","100 y +","")</f>
        <v>100 y +</v>
      </c>
      <c r="AO1433" s="484">
        <v>31</v>
      </c>
      <c r="AP1433" s="484">
        <v>209</v>
      </c>
      <c r="AQ1433" s="484"/>
      <c r="AR1433" s="442" t="str">
        <f>CHOOSE(MATCH(AQ:AQ,{0;1;7;8;9;12;30}),"VACIO","7 y -","7-8","8-9","9-12","12 y +","")</f>
        <v>VACIO</v>
      </c>
      <c r="AS1433" s="484"/>
      <c r="AT1433" s="442" t="str">
        <f>CHOOSE(MATCH(AS:AS,{0,0.1,30,80000000}),"VACIO","30 y -","30 y +")</f>
        <v>VACIO</v>
      </c>
      <c r="AU1433" s="484">
        <v>0.8</v>
      </c>
      <c r="AV1433" s="484"/>
      <c r="AW1433" s="442" t="str">
        <f>CHOOSE(MATCH(AV:AV,{0,0.1,30,80000000}),"VACIO","30 y -","30 y +")</f>
        <v>VACIO</v>
      </c>
      <c r="AX1433" s="484"/>
      <c r="AY1433" s="442" t="str">
        <f ca="1">CHOOSE(MATCH(AX:AX,{0,1,15,30,45,60,80000000}),"VACIO","15 y -","15-29","30-44","45-59","60 y +","")</f>
        <v>VACIO</v>
      </c>
      <c r="AZ1433" s="484"/>
      <c r="BA1433" s="484"/>
      <c r="BB1433" s="489" t="str">
        <f ca="1" t="shared" si="136"/>
        <v>No Vigente</v>
      </c>
      <c r="BC1433" s="484"/>
      <c r="BD1433" s="485">
        <v>43138</v>
      </c>
      <c r="BE1433" s="485">
        <v>43497</v>
      </c>
    </row>
    <row r="1434" spans="1:57">
      <c r="A1434" s="434" t="s">
        <v>3460</v>
      </c>
      <c r="B1434" s="128" t="s">
        <v>3461</v>
      </c>
      <c r="C1434" s="128">
        <v>942</v>
      </c>
      <c r="D1434" s="483">
        <v>17409</v>
      </c>
      <c r="E1434" s="439">
        <f ca="1" t="shared" si="134"/>
        <v>43990</v>
      </c>
      <c r="F1434" s="440">
        <f ca="1" t="shared" si="132"/>
        <v>26581</v>
      </c>
      <c r="G1434" s="441">
        <f ca="1" t="shared" si="135"/>
        <v>72</v>
      </c>
      <c r="H143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34" s="443">
        <v>2</v>
      </c>
      <c r="J1434" s="483">
        <v>37314</v>
      </c>
      <c r="K1434" s="128" t="s">
        <v>59</v>
      </c>
      <c r="L1434" s="495" t="s">
        <v>102</v>
      </c>
      <c r="M1434" s="128" t="s">
        <v>1853</v>
      </c>
      <c r="N1434" s="128" t="s">
        <v>62</v>
      </c>
      <c r="O1434" s="128" t="s">
        <v>62</v>
      </c>
      <c r="P1434" s="500" t="s">
        <v>63</v>
      </c>
      <c r="Q1434" s="500" t="s">
        <v>63</v>
      </c>
      <c r="R1434" s="128">
        <v>74.5</v>
      </c>
      <c r="S1434" s="128">
        <v>79.5</v>
      </c>
      <c r="T1434" s="443" t="s">
        <v>64</v>
      </c>
      <c r="U1434" s="128">
        <v>140</v>
      </c>
      <c r="V1434" s="442" t="str">
        <f>CHOOSE(MATCH(U:U,{0;1;140;150;160;800000000}),"VACIO","140 y -","140-150","150-160","&gt;160","")</f>
        <v>140-150</v>
      </c>
      <c r="W1434" s="128">
        <v>60</v>
      </c>
      <c r="X1434" s="442" t="str">
        <f>CHOOSE(MATCH(W:W,{0,1,90,120,800000000}),"VACIO","90 y -","90-120","&gt;120","")</f>
        <v>90 y -</v>
      </c>
      <c r="Y1434" s="128" t="s">
        <v>65</v>
      </c>
      <c r="Z1434" s="128" t="s">
        <v>65</v>
      </c>
      <c r="AA1434" s="128" t="s">
        <v>65</v>
      </c>
      <c r="AB1434" s="128" t="s">
        <v>65</v>
      </c>
      <c r="AC1434" s="128" t="s">
        <v>72</v>
      </c>
      <c r="AD1434" s="128" t="s">
        <v>73</v>
      </c>
      <c r="AE1434" s="505">
        <v>43700</v>
      </c>
      <c r="AF1434" s="506" t="s">
        <v>333</v>
      </c>
      <c r="AG1434" s="506"/>
      <c r="AH1434" s="506" t="s">
        <v>2322</v>
      </c>
      <c r="AI1434" s="505">
        <v>43538</v>
      </c>
      <c r="AJ1434" s="128">
        <v>142</v>
      </c>
      <c r="AK1434" s="483">
        <v>43818</v>
      </c>
      <c r="AL1434" s="128">
        <v>155</v>
      </c>
      <c r="AM1434" s="128">
        <v>84.2</v>
      </c>
      <c r="AN1434" s="442" t="str">
        <f>CHOOSE(MATCH(AM:AM,{0,1,100,800000000}),"VACIO","100 y -","100 y +","")</f>
        <v>100 y -</v>
      </c>
      <c r="AO1434" s="128">
        <v>33</v>
      </c>
      <c r="AP1434" s="128">
        <v>189</v>
      </c>
      <c r="AQ1434" s="128">
        <v>9.2</v>
      </c>
      <c r="AR1434" s="442" t="str">
        <f>CHOOSE(MATCH(AQ:AQ,{0,1,7,8,9,12,30}),"VACIO","7 y -","7-8","8-9","9-12","12 y +","")</f>
        <v>9-12</v>
      </c>
      <c r="AS1434" s="128">
        <v>24</v>
      </c>
      <c r="AT1434" s="442" t="str">
        <f>CHOOSE(MATCH(AS:AS,{0,0.1,30,80000000}),"VACIO","30 y -","30 y +")</f>
        <v>30 y -</v>
      </c>
      <c r="AU1434" s="128">
        <v>0.8</v>
      </c>
      <c r="AV1434" s="128">
        <v>12</v>
      </c>
      <c r="AW1434" s="442" t="str">
        <f>CHOOSE(MATCH(AV:AV,{0,0.1,30,80000000}),"VACIO","30 y -","30 y +")</f>
        <v>30 y -</v>
      </c>
      <c r="AX1434" s="128">
        <v>75.5</v>
      </c>
      <c r="AY1434" s="442" t="str">
        <f ca="1">CHOOSE(MATCH(AX:AX,{0,1,15,30,45,60,80000000}),"VACIO","15 y -","15-29","30-44","45-59","60 y +","")</f>
        <v>60 y +</v>
      </c>
      <c r="AZ1434" s="128" t="s">
        <v>76</v>
      </c>
      <c r="BA1434" s="483">
        <v>43816</v>
      </c>
      <c r="BB1434" s="441" t="str">
        <f ca="1" t="shared" si="136"/>
        <v>Vigente</v>
      </c>
      <c r="BC1434" s="128"/>
      <c r="BD1434" s="483">
        <v>43879</v>
      </c>
      <c r="BE1434" s="483">
        <v>43952</v>
      </c>
    </row>
    <row r="1435" spans="1:57">
      <c r="A1435" s="434" t="s">
        <v>3462</v>
      </c>
      <c r="B1435" s="128" t="s">
        <v>3463</v>
      </c>
      <c r="C1435" s="128">
        <v>6590</v>
      </c>
      <c r="D1435" s="483">
        <v>11780</v>
      </c>
      <c r="E1435" s="439">
        <f ca="1" t="shared" si="134"/>
        <v>43990</v>
      </c>
      <c r="F1435" s="440">
        <f ca="1" t="shared" si="132"/>
        <v>32210</v>
      </c>
      <c r="G1435" s="441">
        <f ca="1" t="shared" si="135"/>
        <v>88</v>
      </c>
      <c r="H1435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35" s="443">
        <v>2</v>
      </c>
      <c r="J1435" s="483">
        <v>42024</v>
      </c>
      <c r="K1435" s="128" t="s">
        <v>59</v>
      </c>
      <c r="L1435" s="495" t="s">
        <v>60</v>
      </c>
      <c r="M1435" s="128"/>
      <c r="N1435" s="128" t="s">
        <v>62</v>
      </c>
      <c r="O1435" s="128" t="s">
        <v>62</v>
      </c>
      <c r="P1435" s="500" t="s">
        <v>63</v>
      </c>
      <c r="Q1435" s="500" t="s">
        <v>63</v>
      </c>
      <c r="R1435" s="128">
        <v>60</v>
      </c>
      <c r="S1435" s="128">
        <v>63</v>
      </c>
      <c r="T1435" s="443" t="s">
        <v>85</v>
      </c>
      <c r="U1435" s="128">
        <v>128</v>
      </c>
      <c r="V1435" s="442" t="str">
        <f>CHOOSE(MATCH(U:U,{0,1,140,150,160,800000000}),"VACIO","140 y -","140-150","150-160","&gt;160","")</f>
        <v>140 y -</v>
      </c>
      <c r="W1435" s="128">
        <v>82</v>
      </c>
      <c r="X1435" s="442" t="str">
        <f>CHOOSE(MATCH(W:W,{0,1,90,120,800000000}),"VACIO","90 y -","90-120","&gt;120","")</f>
        <v>90 y -</v>
      </c>
      <c r="Y1435" s="128" t="s">
        <v>63</v>
      </c>
      <c r="Z1435" s="128" t="s">
        <v>65</v>
      </c>
      <c r="AA1435" s="128" t="s">
        <v>63</v>
      </c>
      <c r="AB1435" s="128" t="s">
        <v>63</v>
      </c>
      <c r="AC1435" s="128" t="s">
        <v>72</v>
      </c>
      <c r="AD1435" s="128" t="s">
        <v>74</v>
      </c>
      <c r="AE1435" s="513"/>
      <c r="AF1435" s="513"/>
      <c r="AG1435" s="513"/>
      <c r="AH1435" s="506" t="s">
        <v>2360</v>
      </c>
      <c r="AI1435" s="515">
        <v>43368</v>
      </c>
      <c r="AJ1435" s="128">
        <v>107</v>
      </c>
      <c r="AK1435" s="483">
        <v>43108</v>
      </c>
      <c r="AL1435" s="128">
        <v>148</v>
      </c>
      <c r="AM1435" s="128">
        <v>94</v>
      </c>
      <c r="AN1435" s="442" t="str">
        <f>CHOOSE(MATCH(AM:AM,{0,1,100,800000000}),"VACIO","100 y -","100 y +","")</f>
        <v>100 y -</v>
      </c>
      <c r="AO1435" s="128">
        <v>43</v>
      </c>
      <c r="AP1435" s="128">
        <v>55</v>
      </c>
      <c r="AQ1435" s="128"/>
      <c r="AR1435" s="442" t="str">
        <f>CHOOSE(MATCH(AQ:AQ,{0,1,7,8,9,12,30}),"VACIO","7 y -","7-8","8-9","9-12","12 y +","")</f>
        <v>VACIO</v>
      </c>
      <c r="AS1435" s="128"/>
      <c r="AT1435" s="442" t="str">
        <f>CHOOSE(MATCH(AS:AS,{0,0.1,30,80000000}),"VACIO","30 y -","30 y +")</f>
        <v>VACIO</v>
      </c>
      <c r="AU1435" s="128">
        <v>0.8</v>
      </c>
      <c r="AV1435" s="128"/>
      <c r="AW1435" s="442" t="str">
        <f>CHOOSE(MATCH(AV:AV,{0,0.1,30,80000000}),"VACIO","30 y -","30 y +")</f>
        <v>VACIO</v>
      </c>
      <c r="AX1435" s="128">
        <v>67.26</v>
      </c>
      <c r="AY1435" s="442" t="str">
        <f ca="1">CHOOSE(MATCH(AX:AX,{0,1,15,30,45,60,80000000}),"VACIO","15 y -","15-29","30-44","45-59","60 y +","")</f>
        <v>60 y +</v>
      </c>
      <c r="AZ1435" s="128"/>
      <c r="BA1435" s="128"/>
      <c r="BB1435" s="441" t="str">
        <f ca="1" t="shared" si="136"/>
        <v>No Vigente</v>
      </c>
      <c r="BC1435" s="128"/>
      <c r="BD1435" s="483">
        <v>43605</v>
      </c>
      <c r="BE1435" s="483">
        <v>43952</v>
      </c>
    </row>
    <row r="1436" spans="1:57">
      <c r="A1436" s="434" t="s">
        <v>3464</v>
      </c>
      <c r="B1436" s="128" t="s">
        <v>3465</v>
      </c>
      <c r="C1436" s="128">
        <v>6116</v>
      </c>
      <c r="D1436" s="483">
        <v>17402</v>
      </c>
      <c r="E1436" s="467">
        <f ca="1" t="shared" si="134"/>
        <v>43990</v>
      </c>
      <c r="F1436" s="440">
        <f ca="1" t="shared" si="132"/>
        <v>26588</v>
      </c>
      <c r="G1436" s="441">
        <f ca="1" t="shared" si="135"/>
        <v>72</v>
      </c>
      <c r="H1436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36" s="443">
        <v>2</v>
      </c>
      <c r="J1436" s="483">
        <v>41626</v>
      </c>
      <c r="K1436" s="128" t="s">
        <v>59</v>
      </c>
      <c r="L1436" s="495" t="s">
        <v>102</v>
      </c>
      <c r="M1436" s="128" t="s">
        <v>1853</v>
      </c>
      <c r="N1436" s="128" t="s">
        <v>62</v>
      </c>
      <c r="O1436" s="128" t="s">
        <v>62</v>
      </c>
      <c r="P1436" s="500" t="s">
        <v>63</v>
      </c>
      <c r="Q1436" s="500" t="s">
        <v>63</v>
      </c>
      <c r="R1436" s="128">
        <v>84.8</v>
      </c>
      <c r="S1436" s="128">
        <v>84.4</v>
      </c>
      <c r="T1436" s="443" t="s">
        <v>64</v>
      </c>
      <c r="U1436" s="128">
        <v>130</v>
      </c>
      <c r="V1436" s="442" t="str">
        <f>CHOOSE(MATCH(U:U,{0,1,140,150,160,800000000}),"VACIO","140 y -","140-150","150-160","&gt;160","")</f>
        <v>140 y -</v>
      </c>
      <c r="W1436" s="128">
        <v>86</v>
      </c>
      <c r="X1436" s="442" t="str">
        <f>CHOOSE(MATCH(W:W,{0,1,90,120,800000000}),"VACIO","90 y -","90-120","&gt;120","")</f>
        <v>90 y -</v>
      </c>
      <c r="Y1436" s="128" t="s">
        <v>63</v>
      </c>
      <c r="Z1436" s="128" t="s">
        <v>65</v>
      </c>
      <c r="AA1436" s="128" t="s">
        <v>65</v>
      </c>
      <c r="AB1436" s="128" t="s">
        <v>65</v>
      </c>
      <c r="AC1436" s="128" t="s">
        <v>72</v>
      </c>
      <c r="AD1436" s="128" t="s">
        <v>73</v>
      </c>
      <c r="AE1436" s="505">
        <v>43644</v>
      </c>
      <c r="AF1436" s="506" t="s">
        <v>74</v>
      </c>
      <c r="AG1436" s="506"/>
      <c r="AH1436" s="506" t="s">
        <v>2266</v>
      </c>
      <c r="AI1436" s="505">
        <v>43630</v>
      </c>
      <c r="AJ1436" s="128">
        <v>84</v>
      </c>
      <c r="AK1436" s="483">
        <v>43843</v>
      </c>
      <c r="AL1436" s="128">
        <v>278</v>
      </c>
      <c r="AM1436" s="128">
        <v>170</v>
      </c>
      <c r="AN1436" s="442" t="str">
        <f>CHOOSE(MATCH(AM:AM,{0,1,100,800000000}),"VACIO","100 y -","100 y +","")</f>
        <v>100 y +</v>
      </c>
      <c r="AO1436" s="128">
        <v>45</v>
      </c>
      <c r="AP1436" s="128">
        <v>308</v>
      </c>
      <c r="AQ1436" s="128">
        <v>5.9</v>
      </c>
      <c r="AR1436" s="442" t="str">
        <f>CHOOSE(MATCH(AQ:AQ,{0,1,7,8,9,12,30}),"VACIO","7 y -","7-8","8-9","9-12","12 y +","")</f>
        <v>7 y -</v>
      </c>
      <c r="AS1436" s="128">
        <v>21</v>
      </c>
      <c r="AT1436" s="442" t="str">
        <f>CHOOSE(MATCH(AS:AS,{0,0.1,30,80000000}),"VACIO","30 y -","30 y +")</f>
        <v>30 y -</v>
      </c>
      <c r="AU1436" s="128">
        <v>0.8</v>
      </c>
      <c r="AV1436" s="128">
        <v>13</v>
      </c>
      <c r="AW1436" s="442" t="str">
        <f>CHOOSE(MATCH(AV:AV,{0,0.1,30,80000000}),"VACIO","30 y -","30 y +")</f>
        <v>30 y -</v>
      </c>
      <c r="AX1436" s="128">
        <v>64.7</v>
      </c>
      <c r="AY1436" s="442" t="str">
        <f ca="1">CHOOSE(MATCH(AX:AX,{0,1,15,30,45,60,80000000}),"VACIO","15 y -","15-29","30-44","45-59","60 y +","")</f>
        <v>60 y +</v>
      </c>
      <c r="AZ1436" s="128"/>
      <c r="BA1436" s="483">
        <v>43301</v>
      </c>
      <c r="BB1436" s="441" t="str">
        <f ca="1" t="shared" si="136"/>
        <v>No Vigente</v>
      </c>
      <c r="BC1436" s="128"/>
      <c r="BD1436" s="483">
        <v>43861</v>
      </c>
      <c r="BE1436" s="483">
        <v>44013</v>
      </c>
    </row>
    <row r="1437" spans="1:57">
      <c r="A1437" s="434" t="s">
        <v>3466</v>
      </c>
      <c r="B1437" s="128" t="s">
        <v>3467</v>
      </c>
      <c r="C1437" s="128">
        <v>5098</v>
      </c>
      <c r="D1437" s="483">
        <v>25322</v>
      </c>
      <c r="E1437" s="467">
        <f ca="1" t="shared" si="134"/>
        <v>43990</v>
      </c>
      <c r="F1437" s="440">
        <f ca="1" t="shared" si="132"/>
        <v>18668</v>
      </c>
      <c r="G1437" s="441">
        <f ca="1" t="shared" si="135"/>
        <v>51</v>
      </c>
      <c r="H1437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37" s="443">
        <v>2</v>
      </c>
      <c r="J1437" s="483">
        <v>41895</v>
      </c>
      <c r="K1437" s="128" t="s">
        <v>59</v>
      </c>
      <c r="L1437" s="495" t="s">
        <v>70</v>
      </c>
      <c r="M1437" s="128"/>
      <c r="N1437" s="128" t="s">
        <v>62</v>
      </c>
      <c r="O1437" s="128" t="s">
        <v>62</v>
      </c>
      <c r="P1437" s="500" t="s">
        <v>63</v>
      </c>
      <c r="Q1437" s="500" t="s">
        <v>63</v>
      </c>
      <c r="R1437" s="128">
        <v>71</v>
      </c>
      <c r="S1437" s="128">
        <v>79.5</v>
      </c>
      <c r="T1437" s="443" t="s">
        <v>64</v>
      </c>
      <c r="U1437" s="128">
        <v>120</v>
      </c>
      <c r="V1437" s="442" t="str">
        <f>CHOOSE(MATCH(U:U,{0,1,140,150,160,800000000}),"VACIO","140 y -","140-150","150-160","&gt;160","")</f>
        <v>140 y -</v>
      </c>
      <c r="W1437" s="128">
        <v>70</v>
      </c>
      <c r="X1437" s="442" t="str">
        <f>CHOOSE(MATCH(W:W,{0;1;90;120;800000000}),"VACIO","90 y -","90-120","&gt;120","")</f>
        <v>90 y -</v>
      </c>
      <c r="Y1437" s="128" t="s">
        <v>63</v>
      </c>
      <c r="Z1437" s="128" t="s">
        <v>63</v>
      </c>
      <c r="AA1437" s="128" t="s">
        <v>65</v>
      </c>
      <c r="AB1437" s="128" t="s">
        <v>65</v>
      </c>
      <c r="AC1437" s="128" t="s">
        <v>72</v>
      </c>
      <c r="AD1437" s="128" t="s">
        <v>73</v>
      </c>
      <c r="AE1437" s="505">
        <v>43592</v>
      </c>
      <c r="AF1437" s="506" t="s">
        <v>73</v>
      </c>
      <c r="AG1437" s="506"/>
      <c r="AH1437" s="513"/>
      <c r="AI1437" s="513"/>
      <c r="AJ1437" s="128">
        <v>355</v>
      </c>
      <c r="AK1437" s="483">
        <v>43564</v>
      </c>
      <c r="AL1437" s="128">
        <v>215</v>
      </c>
      <c r="AM1437" s="128">
        <v>135</v>
      </c>
      <c r="AN1437" s="442" t="str">
        <f>CHOOSE(MATCH(AM:AM,{0,1,100,800000000}),"VACIO","100 y -","100 y +","")</f>
        <v>100 y +</v>
      </c>
      <c r="AO1437" s="128">
        <v>51</v>
      </c>
      <c r="AP1437" s="128">
        <v>147</v>
      </c>
      <c r="AQ1437" s="128">
        <v>12.9</v>
      </c>
      <c r="AR1437" s="442" t="str">
        <f>CHOOSE(MATCH(AQ:AQ,{0,1,7,8,9,12,30}),"VACIO","7 y -","7-8","8-9","9-12","12 y +","")</f>
        <v>12 y +</v>
      </c>
      <c r="AS1437" s="128">
        <v>500</v>
      </c>
      <c r="AT1437" s="442" t="str">
        <f>CHOOSE(MATCH(AS:AS,{0,0.1,30,80000000}),"VACIO","30 y -","30 y +")</f>
        <v>30 y +</v>
      </c>
      <c r="AU1437" s="128">
        <v>0.8</v>
      </c>
      <c r="AV1437" s="128">
        <v>455</v>
      </c>
      <c r="AW1437" s="442" t="str">
        <f>CHOOSE(MATCH(AV:AV,{0,0.1,30,80000000}),"VACIO","30 y -","30 y +")</f>
        <v>30 y +</v>
      </c>
      <c r="AX1437" s="128">
        <v>101</v>
      </c>
      <c r="AY1437" s="442" t="str">
        <f ca="1">CHOOSE(MATCH(AX:AX,{0,1,15,30,45,60,80000000}),"VACIO","15 y -","15-29","30-44","45-59","60 y +","")</f>
        <v>60 y +</v>
      </c>
      <c r="AZ1437" s="128" t="s">
        <v>76</v>
      </c>
      <c r="BA1437" s="483">
        <v>43006</v>
      </c>
      <c r="BB1437" s="441" t="str">
        <f ca="1" t="shared" si="136"/>
        <v>No Vigente</v>
      </c>
      <c r="BC1437" s="128" t="s">
        <v>77</v>
      </c>
      <c r="BD1437" s="483">
        <v>43707</v>
      </c>
      <c r="BE1437" s="483">
        <v>43862</v>
      </c>
    </row>
    <row r="1438" spans="1:57">
      <c r="A1438" s="434" t="s">
        <v>3468</v>
      </c>
      <c r="B1438" s="128" t="s">
        <v>3469</v>
      </c>
      <c r="C1438" s="128">
        <v>3154</v>
      </c>
      <c r="D1438" s="483">
        <v>14035</v>
      </c>
      <c r="E1438" s="467">
        <f ca="1" t="shared" si="134"/>
        <v>43990</v>
      </c>
      <c r="F1438" s="440">
        <f ca="1" t="shared" si="132"/>
        <v>29955</v>
      </c>
      <c r="G1438" s="441">
        <f ca="1" t="shared" si="135"/>
        <v>82</v>
      </c>
      <c r="H1438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38" s="443">
        <v>2</v>
      </c>
      <c r="J1438" s="483">
        <v>40590</v>
      </c>
      <c r="K1438" s="128" t="s">
        <v>59</v>
      </c>
      <c r="L1438" s="495" t="s">
        <v>60</v>
      </c>
      <c r="M1438" s="128" t="s">
        <v>3470</v>
      </c>
      <c r="N1438" s="128" t="s">
        <v>62</v>
      </c>
      <c r="O1438" s="128" t="s">
        <v>89</v>
      </c>
      <c r="P1438" s="500" t="s">
        <v>63</v>
      </c>
      <c r="Q1438" s="500" t="s">
        <v>63</v>
      </c>
      <c r="R1438" s="128">
        <v>58</v>
      </c>
      <c r="S1438" s="128">
        <v>59.5</v>
      </c>
      <c r="T1438" s="443" t="s">
        <v>85</v>
      </c>
      <c r="U1438" s="128">
        <v>118</v>
      </c>
      <c r="V1438" s="442" t="str">
        <f>CHOOSE(MATCH(U:U,{0,1,140,150,160,800000000}),"VACIO","140 y -","140-150","150-160","&gt;160","")</f>
        <v>140 y -</v>
      </c>
      <c r="W1438" s="128">
        <v>79</v>
      </c>
      <c r="X1438" s="442" t="str">
        <f>CHOOSE(MATCH(W:W,{0,1,90,120,800000000}),"VACIO","90 y -","90-120","&gt;120","")</f>
        <v>90 y -</v>
      </c>
      <c r="Y1438" s="128" t="s">
        <v>63</v>
      </c>
      <c r="Z1438" s="128" t="s">
        <v>65</v>
      </c>
      <c r="AA1438" s="128" t="s">
        <v>65</v>
      </c>
      <c r="AB1438" s="128" t="s">
        <v>65</v>
      </c>
      <c r="AC1438" s="128" t="s">
        <v>72</v>
      </c>
      <c r="AD1438" s="128" t="s">
        <v>67</v>
      </c>
      <c r="AE1438" s="513"/>
      <c r="AF1438" s="513"/>
      <c r="AG1438" s="513"/>
      <c r="AH1438" s="506" t="s">
        <v>2266</v>
      </c>
      <c r="AI1438" s="505">
        <v>43633</v>
      </c>
      <c r="AJ1438" s="128">
        <v>96</v>
      </c>
      <c r="AK1438" s="483">
        <v>43615</v>
      </c>
      <c r="AL1438" s="128">
        <v>165</v>
      </c>
      <c r="AM1438" s="128">
        <v>86</v>
      </c>
      <c r="AN1438" s="442" t="str">
        <f>CHOOSE(MATCH(AM:AM,{0,1,100,800000000}),"VACIO","100 y -","100 y +","")</f>
        <v>100 y -</v>
      </c>
      <c r="AO1438" s="128">
        <v>39</v>
      </c>
      <c r="AP1438" s="128">
        <v>200</v>
      </c>
      <c r="AQ1438" s="128">
        <v>6</v>
      </c>
      <c r="AR1438" s="442" t="str">
        <f>CHOOSE(MATCH(AQ:AQ,{0,1,7,8,9,12,30}),"VACIO","7 y -","7-8","8-9","9-12","12 y +","")</f>
        <v>7 y -</v>
      </c>
      <c r="AS1438" s="128">
        <v>6</v>
      </c>
      <c r="AT1438" s="442" t="str">
        <f>CHOOSE(MATCH(AS:AS,{0,0.1,30,80000000}),"VACIO","30 y -","30 y +")</f>
        <v>30 y -</v>
      </c>
      <c r="AU1438" s="128">
        <v>58</v>
      </c>
      <c r="AV1438" s="128"/>
      <c r="AW1438" s="442" t="str">
        <f>CHOOSE(MATCH(AV:AV,{0;0.1;30;80000000}),"VACIO","30 y -","30 y +")</f>
        <v>VACIO</v>
      </c>
      <c r="AX1438" s="128">
        <v>72</v>
      </c>
      <c r="AY1438" s="442" t="str">
        <f ca="1">CHOOSE(MATCH(AX:AX,{0,1,15,30,45,60,80000000}),"VACIO","15 y -","15-29","30-44","45-59","60 y +","")</f>
        <v>60 y +</v>
      </c>
      <c r="AZ1438" s="128"/>
      <c r="BA1438" s="128"/>
      <c r="BB1438" s="441" t="str">
        <f ca="1" t="shared" si="136"/>
        <v>No Vigente</v>
      </c>
      <c r="BC1438" s="128"/>
      <c r="BD1438" s="483">
        <v>43837</v>
      </c>
      <c r="BE1438" s="483">
        <v>43874</v>
      </c>
    </row>
    <row r="1439" spans="1:57">
      <c r="A1439" s="434" t="s">
        <v>3471</v>
      </c>
      <c r="B1439" s="128" t="s">
        <v>3472</v>
      </c>
      <c r="C1439" s="128">
        <v>5480</v>
      </c>
      <c r="D1439" s="483">
        <v>17878</v>
      </c>
      <c r="E1439" s="467">
        <f ca="1" t="shared" si="134"/>
        <v>43990</v>
      </c>
      <c r="F1439" s="440">
        <f ca="1" t="shared" si="132"/>
        <v>26112</v>
      </c>
      <c r="G1439" s="441">
        <f ca="1" t="shared" si="135"/>
        <v>71</v>
      </c>
      <c r="H143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39" s="443">
        <v>2</v>
      </c>
      <c r="J1439" s="483">
        <v>40427</v>
      </c>
      <c r="K1439" s="128" t="s">
        <v>59</v>
      </c>
      <c r="L1439" s="495" t="s">
        <v>102</v>
      </c>
      <c r="M1439" s="128"/>
      <c r="N1439" s="128" t="s">
        <v>62</v>
      </c>
      <c r="O1439" s="128" t="s">
        <v>62</v>
      </c>
      <c r="P1439" s="500" t="s">
        <v>63</v>
      </c>
      <c r="Q1439" s="500" t="s">
        <v>63</v>
      </c>
      <c r="R1439" s="128">
        <v>65</v>
      </c>
      <c r="S1439" s="128">
        <v>60.5</v>
      </c>
      <c r="T1439" s="443" t="s">
        <v>76</v>
      </c>
      <c r="U1439" s="128">
        <v>148</v>
      </c>
      <c r="V1439" s="442" t="str">
        <f>CHOOSE(MATCH(U:U,{0;1;140;150;160;800000000}),"VACIO","140 y -","140-150","150-160","&gt;160","")</f>
        <v>140-150</v>
      </c>
      <c r="W1439" s="128">
        <v>86</v>
      </c>
      <c r="X1439" s="442" t="str">
        <f>CHOOSE(MATCH(W:W,{0,1,90,120,800000000}),"VACIO","90 y -","90-120","&gt;120","")</f>
        <v>90 y -</v>
      </c>
      <c r="Y1439" s="128" t="s">
        <v>63</v>
      </c>
      <c r="Z1439" s="128" t="s">
        <v>65</v>
      </c>
      <c r="AA1439" s="128" t="s">
        <v>65</v>
      </c>
      <c r="AB1439" s="128" t="s">
        <v>65</v>
      </c>
      <c r="AC1439" s="128" t="s">
        <v>72</v>
      </c>
      <c r="AD1439" s="128" t="s">
        <v>73</v>
      </c>
      <c r="AE1439" s="505">
        <v>43399</v>
      </c>
      <c r="AF1439" s="506" t="s">
        <v>73</v>
      </c>
      <c r="AG1439" s="506"/>
      <c r="AH1439" s="506" t="s">
        <v>2322</v>
      </c>
      <c r="AI1439" s="505">
        <v>42395</v>
      </c>
      <c r="AJ1439" s="128">
        <v>145</v>
      </c>
      <c r="AK1439" s="483">
        <v>43343</v>
      </c>
      <c r="AL1439" s="128">
        <v>224</v>
      </c>
      <c r="AM1439" s="128">
        <v>148</v>
      </c>
      <c r="AN1439" s="442" t="str">
        <f>CHOOSE(MATCH(AM:AM,{0,1,100,800000000}),"VACIO","100 y -","100 y +","")</f>
        <v>100 y +</v>
      </c>
      <c r="AO1439" s="128">
        <v>55</v>
      </c>
      <c r="AP1439" s="128">
        <v>107</v>
      </c>
      <c r="AQ1439" s="128">
        <v>6.5</v>
      </c>
      <c r="AR1439" s="442" t="str">
        <f>CHOOSE(MATCH(AQ:AQ,{0;1;7;8;9;12;30}),"VACIO","7 y -","7-8","8-9","9-12","12 y +","")</f>
        <v>7 y -</v>
      </c>
      <c r="AS1439" s="128">
        <v>20</v>
      </c>
      <c r="AT1439" s="442" t="str">
        <f>CHOOSE(MATCH(AS:AS,{0,0.1,30,80000000}),"VACIO","30 y -","30 y +")</f>
        <v>30 y -</v>
      </c>
      <c r="AU1439" s="128">
        <v>0.7</v>
      </c>
      <c r="AV1439" s="128"/>
      <c r="AW1439" s="442" t="str">
        <f>CHOOSE(MATCH(AV:AV,{0,0.1,30,80000000}),"VACIO","30 y -","30 y +")</f>
        <v>VACIO</v>
      </c>
      <c r="AX1439" s="128">
        <v>84</v>
      </c>
      <c r="AY1439" s="442" t="str">
        <f ca="1">CHOOSE(MATCH(AX:AX,{0,1,15,30,45,60,80000000}),"VACIO","15 y -","15-29","30-44","45-59","60 y +","")</f>
        <v>60 y +</v>
      </c>
      <c r="AZ1439" s="128"/>
      <c r="BA1439" s="483">
        <v>42562</v>
      </c>
      <c r="BB1439" s="441" t="str">
        <f ca="1" t="shared" si="136"/>
        <v>No Vigente</v>
      </c>
      <c r="BC1439" s="128"/>
      <c r="BD1439" s="483">
        <v>43699</v>
      </c>
      <c r="BE1439" s="483">
        <v>43862</v>
      </c>
    </row>
    <row r="1440" spans="1:57">
      <c r="A1440" s="434" t="s">
        <v>3473</v>
      </c>
      <c r="B1440" s="128" t="s">
        <v>3474</v>
      </c>
      <c r="C1440" s="128">
        <v>1445</v>
      </c>
      <c r="D1440" s="483">
        <v>17211</v>
      </c>
      <c r="E1440" s="439">
        <f ca="1" t="shared" si="134"/>
        <v>43990</v>
      </c>
      <c r="F1440" s="440">
        <f ca="1" t="shared" si="132"/>
        <v>26779</v>
      </c>
      <c r="G1440" s="491">
        <f ca="1" t="shared" si="135"/>
        <v>73</v>
      </c>
      <c r="H1440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40" s="498">
        <v>2</v>
      </c>
      <c r="J1440" s="483">
        <v>41155</v>
      </c>
      <c r="K1440" s="128" t="s">
        <v>59</v>
      </c>
      <c r="L1440" s="495" t="s">
        <v>102</v>
      </c>
      <c r="M1440" s="128" t="s">
        <v>1853</v>
      </c>
      <c r="N1440" s="128" t="s">
        <v>62</v>
      </c>
      <c r="O1440" s="128" t="s">
        <v>62</v>
      </c>
      <c r="P1440" s="500" t="s">
        <v>63</v>
      </c>
      <c r="Q1440" s="500" t="s">
        <v>63</v>
      </c>
      <c r="R1440" s="128">
        <v>75</v>
      </c>
      <c r="S1440" s="128">
        <v>84</v>
      </c>
      <c r="T1440" s="498" t="s">
        <v>64</v>
      </c>
      <c r="U1440" s="128">
        <v>148</v>
      </c>
      <c r="V1440" s="442" t="str">
        <f>CHOOSE(MATCH(U:U,{0,1,140,150,160,800000000}),"VACIO","140 y -","140-150","150-160","&gt;160","")</f>
        <v>140-150</v>
      </c>
      <c r="W1440" s="128">
        <v>80</v>
      </c>
      <c r="X1440" s="442" t="str">
        <f>CHOOSE(MATCH(W:W,{0,1,90,120,800000000}),"VACIO","90 y -","90-120","&gt;120","")</f>
        <v>90 y -</v>
      </c>
      <c r="Y1440" s="128" t="s">
        <v>65</v>
      </c>
      <c r="Z1440" s="128" t="s">
        <v>65</v>
      </c>
      <c r="AA1440" s="128" t="s">
        <v>65</v>
      </c>
      <c r="AB1440" s="128" t="s">
        <v>65</v>
      </c>
      <c r="AC1440" s="128" t="s">
        <v>72</v>
      </c>
      <c r="AD1440" s="128" t="s">
        <v>73</v>
      </c>
      <c r="AE1440" s="510">
        <v>43551</v>
      </c>
      <c r="AF1440" s="511" t="s">
        <v>73</v>
      </c>
      <c r="AG1440" s="511"/>
      <c r="AH1440" s="511" t="s">
        <v>3075</v>
      </c>
      <c r="AI1440" s="510">
        <v>43537</v>
      </c>
      <c r="AJ1440" s="128">
        <v>285</v>
      </c>
      <c r="AK1440" s="483">
        <v>43354</v>
      </c>
      <c r="AL1440" s="128">
        <v>146</v>
      </c>
      <c r="AM1440" s="128">
        <v>67</v>
      </c>
      <c r="AN1440" s="442" t="str">
        <f>CHOOSE(MATCH(AM:AM,{0,1,100,800000000}),"VACIO","100 y -","100 y +","")</f>
        <v>100 y -</v>
      </c>
      <c r="AO1440" s="128">
        <v>60</v>
      </c>
      <c r="AP1440" s="128">
        <v>92</v>
      </c>
      <c r="AQ1440" s="128">
        <v>12.7</v>
      </c>
      <c r="AR1440" s="442" t="str">
        <f>CHOOSE(MATCH(AQ:AQ,{0,1,7,8,9,12,30}),"VACIO","7 y -","7-8","8-9","9-12","12 y +","")</f>
        <v>12 y +</v>
      </c>
      <c r="AS1440" s="128"/>
      <c r="AT1440" s="442" t="str">
        <f>CHOOSE(MATCH(AS:AS,{0,0.1,30,80000000}),"VACIO","30 y -","30 y +")</f>
        <v>VACIO</v>
      </c>
      <c r="AU1440" s="128">
        <v>0.8</v>
      </c>
      <c r="AV1440" s="128"/>
      <c r="AW1440" s="442" t="str">
        <f>CHOOSE(MATCH(AV:AV,{0,0.1,30,80000000}),"VACIO","30 y -","30 y +")</f>
        <v>VACIO</v>
      </c>
      <c r="AX1440" s="128">
        <v>74</v>
      </c>
      <c r="AY1440" s="442" t="str">
        <f ca="1">CHOOSE(MATCH(AX:AX,{0;1;15;30;45;60;80000000}),"VACIO","15 y -","15-29","30-44","45-59","60 y +","")</f>
        <v>60 y +</v>
      </c>
      <c r="AZ1440" s="128"/>
      <c r="BA1440" s="483">
        <v>42857</v>
      </c>
      <c r="BB1440" s="491" t="str">
        <f ca="1" t="shared" si="136"/>
        <v>No Vigente</v>
      </c>
      <c r="BC1440" s="128" t="s">
        <v>77</v>
      </c>
      <c r="BD1440" s="483">
        <v>43689</v>
      </c>
      <c r="BE1440" s="483">
        <v>43880</v>
      </c>
    </row>
    <row r="1441" spans="1:57">
      <c r="A1441" s="434" t="s">
        <v>3475</v>
      </c>
      <c r="B1441" s="128" t="s">
        <v>3476</v>
      </c>
      <c r="C1441" s="128">
        <v>5320</v>
      </c>
      <c r="D1441" s="483">
        <v>17975</v>
      </c>
      <c r="E1441" s="467">
        <f ca="1" t="shared" si="134"/>
        <v>43990</v>
      </c>
      <c r="F1441" s="440">
        <f ca="1" t="shared" si="132"/>
        <v>26015</v>
      </c>
      <c r="G1441" s="491">
        <f ca="1" t="shared" si="135"/>
        <v>71</v>
      </c>
      <c r="H1441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41" s="498">
        <v>2</v>
      </c>
      <c r="J1441" s="483">
        <v>40335</v>
      </c>
      <c r="K1441" s="128" t="s">
        <v>59</v>
      </c>
      <c r="L1441" s="495" t="s">
        <v>60</v>
      </c>
      <c r="M1441" s="128" t="s">
        <v>1479</v>
      </c>
      <c r="N1441" s="128" t="s">
        <v>62</v>
      </c>
      <c r="O1441" s="128" t="s">
        <v>62</v>
      </c>
      <c r="P1441" s="500" t="s">
        <v>63</v>
      </c>
      <c r="Q1441" s="500" t="s">
        <v>63</v>
      </c>
      <c r="R1441" s="128">
        <v>56</v>
      </c>
      <c r="S1441" s="128">
        <v>50</v>
      </c>
      <c r="T1441" s="498" t="s">
        <v>76</v>
      </c>
      <c r="U1441" s="128">
        <v>142</v>
      </c>
      <c r="V1441" s="442" t="str">
        <f>CHOOSE(MATCH(U:U,{0,1,140,150,160,800000000}),"VACIO","140 y -","140-150","150-160","&gt;160","")</f>
        <v>140-150</v>
      </c>
      <c r="W1441" s="128">
        <v>84</v>
      </c>
      <c r="X1441" s="442" t="str">
        <f>CHOOSE(MATCH(W:W,{0,1,90,120,800000000}),"VACIO","90 y -","90-120","&gt;120","")</f>
        <v>90 y -</v>
      </c>
      <c r="Y1441" s="128" t="s">
        <v>63</v>
      </c>
      <c r="Z1441" s="128" t="s">
        <v>63</v>
      </c>
      <c r="AA1441" s="128" t="s">
        <v>63</v>
      </c>
      <c r="AB1441" s="128" t="s">
        <v>65</v>
      </c>
      <c r="AC1441" s="128" t="s">
        <v>72</v>
      </c>
      <c r="AD1441" s="128" t="s">
        <v>74</v>
      </c>
      <c r="AE1441" s="512"/>
      <c r="AF1441" s="512"/>
      <c r="AG1441" s="512"/>
      <c r="AH1441" s="511" t="s">
        <v>2269</v>
      </c>
      <c r="AI1441" s="516">
        <v>43853</v>
      </c>
      <c r="AJ1441" s="128">
        <v>231</v>
      </c>
      <c r="AK1441" s="483">
        <v>43853</v>
      </c>
      <c r="AL1441" s="128">
        <v>245</v>
      </c>
      <c r="AM1441" s="128">
        <v>132</v>
      </c>
      <c r="AN1441" s="442" t="str">
        <f>CHOOSE(MATCH(AM:AM,{0;1;100;800000000}),"VACIO","100 y -","100 y +","")</f>
        <v>100 y +</v>
      </c>
      <c r="AO1441" s="128">
        <v>94</v>
      </c>
      <c r="AP1441" s="128">
        <v>94</v>
      </c>
      <c r="AQ1441" s="128"/>
      <c r="AR1441" s="442" t="str">
        <f>CHOOSE(MATCH(AQ:AQ,{0,1,7,8,9,12,30}),"VACIO","7 y -","7-8","8-9","9-12","12 y +","")</f>
        <v>VACIO</v>
      </c>
      <c r="AS1441" s="128">
        <v>1</v>
      </c>
      <c r="AT1441" s="442" t="str">
        <f>CHOOSE(MATCH(AS:AS,{0,0.1,30,80000000}),"VACIO","30 y -","30 y +")</f>
        <v>30 y -</v>
      </c>
      <c r="AU1441" s="128">
        <v>0.8</v>
      </c>
      <c r="AV1441" s="128"/>
      <c r="AW1441" s="442" t="str">
        <f>CHOOSE(MATCH(AV:AV,{0,0.1,30,80000000}),"VACIO","30 y -","30 y +")</f>
        <v>VACIO</v>
      </c>
      <c r="AX1441" s="128">
        <v>75</v>
      </c>
      <c r="AY1441" s="442" t="str">
        <f ca="1">CHOOSE(MATCH(AX:AX,{0,1,15,30,45,60,80000000}),"VACIO","15 y -","15-29","30-44","45-59","60 y +","")</f>
        <v>60 y +</v>
      </c>
      <c r="AZ1441" s="128" t="s">
        <v>76</v>
      </c>
      <c r="BA1441" s="128"/>
      <c r="BB1441" s="441" t="str">
        <f ca="1" t="shared" si="136"/>
        <v>No Vigente</v>
      </c>
      <c r="BC1441" s="128"/>
      <c r="BD1441" s="483">
        <v>43536</v>
      </c>
      <c r="BE1441" s="483">
        <v>43862</v>
      </c>
    </row>
    <row r="1442" spans="1:57">
      <c r="A1442" s="434" t="s">
        <v>3477</v>
      </c>
      <c r="B1442" s="128" t="s">
        <v>3478</v>
      </c>
      <c r="C1442" s="128">
        <v>1840</v>
      </c>
      <c r="D1442" s="483">
        <v>14512</v>
      </c>
      <c r="E1442" s="439">
        <f ca="1" t="shared" si="134"/>
        <v>43990</v>
      </c>
      <c r="F1442" s="440">
        <f ca="1" t="shared" si="132"/>
        <v>29478</v>
      </c>
      <c r="G1442" s="441">
        <f ca="1" t="shared" si="135"/>
        <v>80</v>
      </c>
      <c r="H1442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42" s="443">
        <v>2</v>
      </c>
      <c r="J1442" s="483">
        <v>42585</v>
      </c>
      <c r="K1442" s="128" t="s">
        <v>59</v>
      </c>
      <c r="L1442" s="495" t="s">
        <v>102</v>
      </c>
      <c r="M1442" s="128" t="s">
        <v>2380</v>
      </c>
      <c r="N1442" s="128" t="s">
        <v>62</v>
      </c>
      <c r="O1442" s="128" t="s">
        <v>62</v>
      </c>
      <c r="P1442" s="500" t="s">
        <v>63</v>
      </c>
      <c r="Q1442" s="500" t="s">
        <v>63</v>
      </c>
      <c r="R1442" s="128">
        <v>106</v>
      </c>
      <c r="S1442" s="128">
        <v>84.5</v>
      </c>
      <c r="T1442" s="443" t="s">
        <v>64</v>
      </c>
      <c r="U1442" s="128">
        <v>133</v>
      </c>
      <c r="V1442" s="442" t="str">
        <f>CHOOSE(MATCH(U:U,{0,1,140,150,160,800000000}),"VACIO","140 y -","140-150","150-160","&gt;160","")</f>
        <v>140 y -</v>
      </c>
      <c r="W1442" s="128">
        <v>77</v>
      </c>
      <c r="X1442" s="442" t="str">
        <f>CHOOSE(MATCH(W:W,{0,1,90,120,800000000}),"VACIO","90 y -","90-120","&gt;120","")</f>
        <v>90 y -</v>
      </c>
      <c r="Y1442" s="128" t="s">
        <v>65</v>
      </c>
      <c r="Z1442" s="128" t="s">
        <v>65</v>
      </c>
      <c r="AA1442" s="128" t="s">
        <v>65</v>
      </c>
      <c r="AB1442" s="128" t="s">
        <v>63</v>
      </c>
      <c r="AC1442" s="128" t="s">
        <v>72</v>
      </c>
      <c r="AD1442" s="128" t="s">
        <v>73</v>
      </c>
      <c r="AE1442" s="505">
        <v>43270</v>
      </c>
      <c r="AF1442" s="506" t="s">
        <v>74</v>
      </c>
      <c r="AG1442" s="506"/>
      <c r="AH1442" s="506" t="s">
        <v>2389</v>
      </c>
      <c r="AI1442" s="505">
        <v>42803</v>
      </c>
      <c r="AJ1442" s="128">
        <v>311</v>
      </c>
      <c r="AK1442" s="483">
        <v>43483</v>
      </c>
      <c r="AL1442" s="128">
        <v>175</v>
      </c>
      <c r="AM1442" s="128">
        <v>104</v>
      </c>
      <c r="AN1442" s="442" t="str">
        <f>CHOOSE(MATCH(AM:AM,{0,1,100,800000000}),"VACIO","100 y -","100 y +","")</f>
        <v>100 y +</v>
      </c>
      <c r="AO1442" s="128">
        <v>42</v>
      </c>
      <c r="AP1442" s="128">
        <v>141</v>
      </c>
      <c r="AQ1442" s="128">
        <v>10.3</v>
      </c>
      <c r="AR1442" s="442" t="str">
        <f>CHOOSE(MATCH(AQ:AQ,{0,1,7,8,9,12,30}),"VACIO","7 y -","7-8","8-9","9-12","12 y +","")</f>
        <v>9-12</v>
      </c>
      <c r="AS1442" s="128">
        <v>256</v>
      </c>
      <c r="AT1442" s="442" t="str">
        <f>CHOOSE(MATCH(AS:AS,{0,0.1,30,80000000}),"VACIO","30 y -","30 y +")</f>
        <v>30 y +</v>
      </c>
      <c r="AU1442" s="128">
        <v>1.2</v>
      </c>
      <c r="AV1442" s="128">
        <v>487.3</v>
      </c>
      <c r="AW1442" s="442" t="s">
        <v>824</v>
      </c>
      <c r="AX1442" s="128">
        <v>43.1</v>
      </c>
      <c r="AY1442" s="442" t="str">
        <f ca="1">CHOOSE(MATCH(AX:AX,{0;1;15;30;45;60;80000000}),"VACIO","15 y -","15-29","30-44","45-59","60 y +","")</f>
        <v>30-44</v>
      </c>
      <c r="AZ1442" s="128"/>
      <c r="BA1442" s="128"/>
      <c r="BB1442" s="441" t="str">
        <f ca="1" t="shared" si="136"/>
        <v>No Vigente</v>
      </c>
      <c r="BC1442" s="128"/>
      <c r="BD1442" s="483">
        <v>43483</v>
      </c>
      <c r="BE1442" s="483">
        <v>43556</v>
      </c>
    </row>
    <row r="1443" spans="1:57">
      <c r="A1443" s="434" t="s">
        <v>3479</v>
      </c>
      <c r="B1443" s="128" t="s">
        <v>3480</v>
      </c>
      <c r="C1443" s="128">
        <v>6857</v>
      </c>
      <c r="D1443" s="483">
        <v>17589</v>
      </c>
      <c r="E1443" s="439">
        <f ca="1" t="shared" si="134"/>
        <v>43990</v>
      </c>
      <c r="F1443" s="440">
        <f ca="1" t="shared" si="132"/>
        <v>26401</v>
      </c>
      <c r="G1443" s="441">
        <f ca="1" t="shared" si="135"/>
        <v>72</v>
      </c>
      <c r="H144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43" s="443">
        <v>2</v>
      </c>
      <c r="J1443" s="483">
        <v>43420</v>
      </c>
      <c r="K1443" s="128" t="s">
        <v>59</v>
      </c>
      <c r="L1443" s="495" t="s">
        <v>70</v>
      </c>
      <c r="M1443" s="128" t="s">
        <v>3481</v>
      </c>
      <c r="N1443" s="128" t="s">
        <v>62</v>
      </c>
      <c r="O1443" s="128" t="s">
        <v>62</v>
      </c>
      <c r="P1443" s="500" t="s">
        <v>63</v>
      </c>
      <c r="Q1443" s="500" t="s">
        <v>63</v>
      </c>
      <c r="R1443" s="128">
        <v>77</v>
      </c>
      <c r="S1443" s="128">
        <v>65</v>
      </c>
      <c r="T1443" s="443" t="s">
        <v>76</v>
      </c>
      <c r="U1443" s="128">
        <v>120</v>
      </c>
      <c r="V1443" s="442" t="str">
        <f>CHOOSE(MATCH(U:U,{0;1;140;150;160;800000000}),"VACIO","140 y -","140-150","150-160","&gt;160","")</f>
        <v>140 y -</v>
      </c>
      <c r="W1443" s="128">
        <v>60</v>
      </c>
      <c r="X1443" s="442" t="str">
        <f>CHOOSE(MATCH(W:W,{0,1,90,120,800000000}),"VACIO","90 y -","90-120","&gt;120","")</f>
        <v>90 y -</v>
      </c>
      <c r="Y1443" s="128" t="s">
        <v>63</v>
      </c>
      <c r="Z1443" s="128" t="s">
        <v>63</v>
      </c>
      <c r="AA1443" s="128" t="s">
        <v>63</v>
      </c>
      <c r="AB1443" s="128" t="s">
        <v>65</v>
      </c>
      <c r="AC1443" s="128" t="s">
        <v>72</v>
      </c>
      <c r="AD1443" s="128" t="s">
        <v>73</v>
      </c>
      <c r="AE1443" s="505">
        <v>43420</v>
      </c>
      <c r="AF1443" s="506" t="s">
        <v>74</v>
      </c>
      <c r="AG1443" s="506"/>
      <c r="AH1443" s="506" t="s">
        <v>3482</v>
      </c>
      <c r="AI1443" s="505">
        <v>43845</v>
      </c>
      <c r="AJ1443" s="128">
        <v>107</v>
      </c>
      <c r="AK1443" s="483">
        <v>43537</v>
      </c>
      <c r="AL1443" s="128">
        <v>277</v>
      </c>
      <c r="AM1443" s="128">
        <v>179</v>
      </c>
      <c r="AN1443" s="442" t="str">
        <f>CHOOSE(MATCH(AM:AM,{0,1,100,800000000}),"VACIO","100 y -","100 y +","")</f>
        <v>100 y +</v>
      </c>
      <c r="AO1443" s="128">
        <v>45</v>
      </c>
      <c r="AP1443" s="128">
        <v>265</v>
      </c>
      <c r="AQ1443" s="128"/>
      <c r="AR1443" s="442" t="str">
        <f>CHOOSE(MATCH(AQ:AQ,{0,1,7,8,9,12,30}),"VACIO","7 y -","7-8","8-9","9-12","12 y +","")</f>
        <v>VACIO</v>
      </c>
      <c r="AS1443" s="128"/>
      <c r="AT1443" s="442" t="str">
        <f>CHOOSE(MATCH(AS:AS,{0,0.1,30,80000000}),"VACIO","30 y -","30 y +")</f>
        <v>VACIO</v>
      </c>
      <c r="AU1443" s="128">
        <v>0.7</v>
      </c>
      <c r="AV1443" s="128"/>
      <c r="AW1443" s="442" t="str">
        <f>CHOOSE(MATCH(AV:AV,{0,0.1,30,80000000}),"VACIO","30 y -","30 y +")</f>
        <v>VACIO</v>
      </c>
      <c r="AX1443" s="128">
        <v>87</v>
      </c>
      <c r="AY1443" s="442" t="str">
        <f ca="1">CHOOSE(MATCH(AX:AX,{0;1;15;30;45;60;80000000}),"VACIO","15 y -","15-29","30-44","45-59","60 y +","")</f>
        <v>60 y +</v>
      </c>
      <c r="AZ1443" s="128"/>
      <c r="BA1443" s="128"/>
      <c r="BB1443" s="441" t="str">
        <f ca="1" t="shared" si="136"/>
        <v>No Vigente</v>
      </c>
      <c r="BC1443" s="128"/>
      <c r="BD1443" s="483">
        <v>43833</v>
      </c>
      <c r="BE1443" s="483">
        <v>43862</v>
      </c>
    </row>
    <row r="1444" spans="1:57">
      <c r="A1444" s="434" t="s">
        <v>3483</v>
      </c>
      <c r="B1444" s="128" t="s">
        <v>3484</v>
      </c>
      <c r="C1444" s="128">
        <v>1490</v>
      </c>
      <c r="D1444" s="483">
        <v>19994</v>
      </c>
      <c r="E1444" s="439">
        <f ca="1" t="shared" si="134"/>
        <v>43990</v>
      </c>
      <c r="F1444" s="440">
        <f ca="1" t="shared" ref="F1444:F1507" si="137">DATEDIF(D:D,TODAY(),"d")</f>
        <v>23996</v>
      </c>
      <c r="G1444" s="441">
        <f ca="1" t="shared" si="135"/>
        <v>65</v>
      </c>
      <c r="H1444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44" s="443">
        <v>2</v>
      </c>
      <c r="J1444" s="483">
        <v>39113</v>
      </c>
      <c r="K1444" s="128" t="s">
        <v>59</v>
      </c>
      <c r="L1444" s="495" t="s">
        <v>60</v>
      </c>
      <c r="M1444" s="128" t="s">
        <v>1853</v>
      </c>
      <c r="N1444" s="128" t="s">
        <v>62</v>
      </c>
      <c r="O1444" s="128" t="s">
        <v>62</v>
      </c>
      <c r="P1444" s="500" t="s">
        <v>65</v>
      </c>
      <c r="Q1444" s="500" t="s">
        <v>65</v>
      </c>
      <c r="R1444" s="128">
        <v>70</v>
      </c>
      <c r="S1444" s="128">
        <v>76.8</v>
      </c>
      <c r="T1444" s="443" t="s">
        <v>64</v>
      </c>
      <c r="U1444" s="128">
        <v>126</v>
      </c>
      <c r="V1444" s="442" t="str">
        <f>CHOOSE(MATCH(U:U,{0,1,140,150,160,800000000}),"VACIO","140 y -","140-150","150-160","&gt;160","")</f>
        <v>140 y -</v>
      </c>
      <c r="W1444" s="128">
        <v>80</v>
      </c>
      <c r="X1444" s="442" t="str">
        <f>CHOOSE(MATCH(W:W,{0,1,90,120,800000000}),"VACIO","90 y -","90-120","&gt;120","")</f>
        <v>90 y -</v>
      </c>
      <c r="Y1444" s="128" t="s">
        <v>63</v>
      </c>
      <c r="Z1444" s="128" t="s">
        <v>65</v>
      </c>
      <c r="AA1444" s="128" t="s">
        <v>63</v>
      </c>
      <c r="AB1444" s="128" t="s">
        <v>65</v>
      </c>
      <c r="AC1444" s="128" t="s">
        <v>72</v>
      </c>
      <c r="AD1444" s="128" t="s">
        <v>73</v>
      </c>
      <c r="AE1444" s="513"/>
      <c r="AF1444" s="513"/>
      <c r="AG1444" s="513"/>
      <c r="AH1444" s="513"/>
      <c r="AI1444" s="513"/>
      <c r="AJ1444" s="128">
        <v>115</v>
      </c>
      <c r="AK1444" s="483">
        <v>43576</v>
      </c>
      <c r="AL1444" s="128">
        <v>224</v>
      </c>
      <c r="AM1444" s="128">
        <v>153</v>
      </c>
      <c r="AN1444" s="442" t="str">
        <f>CHOOSE(MATCH(AM:AM,{0,1,100,800000000}),"VACIO","100 y -","100 y +","")</f>
        <v>100 y +</v>
      </c>
      <c r="AO1444" s="128">
        <v>41</v>
      </c>
      <c r="AP1444" s="128">
        <v>175</v>
      </c>
      <c r="AQ1444" s="128"/>
      <c r="AR1444" s="442" t="str">
        <f>CHOOSE(MATCH(AQ:AQ,{0,1,7,8,9,12,30}),"VACIO","7 y -","7-8","8-9","9-12","12 y +","")</f>
        <v>VACIO</v>
      </c>
      <c r="AS1444" s="128"/>
      <c r="AT1444" s="442" t="str">
        <f>CHOOSE(MATCH(AS:AS,{0,0.1,30,80000000}),"VACIO","30 y -","30 y +")</f>
        <v>VACIO</v>
      </c>
      <c r="AU1444" s="128">
        <v>0.8</v>
      </c>
      <c r="AV1444" s="128">
        <v>0.8</v>
      </c>
      <c r="AW1444" s="442" t="str">
        <f>CHOOSE(MATCH(AV:AV,{0,0.1,30,80000000}),"VACIO","30 y -","30 y +")</f>
        <v>30 y -</v>
      </c>
      <c r="AX1444" s="128">
        <v>77</v>
      </c>
      <c r="AY1444" s="442" t="str">
        <f ca="1">CHOOSE(MATCH(AX:AX,{0,1,15,30,45,60,80000000}),"VACIO","15 y -","15-29","30-44","45-59","60 y +","")</f>
        <v>60 y +</v>
      </c>
      <c r="AZ1444" s="128" t="s">
        <v>76</v>
      </c>
      <c r="BA1444" s="128"/>
      <c r="BB1444" s="441" t="str">
        <f ca="1" t="shared" si="136"/>
        <v>No Vigente</v>
      </c>
      <c r="BC1444" s="128"/>
      <c r="BD1444" s="483">
        <v>43860</v>
      </c>
      <c r="BE1444" s="483">
        <v>44013</v>
      </c>
    </row>
    <row r="1445" spans="1:57">
      <c r="A1445" s="434" t="s">
        <v>3485</v>
      </c>
      <c r="B1445" s="128" t="s">
        <v>3486</v>
      </c>
      <c r="C1445" s="128">
        <v>5456</v>
      </c>
      <c r="D1445" s="483">
        <v>19591</v>
      </c>
      <c r="E1445" s="439">
        <f ca="1" t="shared" si="134"/>
        <v>43990</v>
      </c>
      <c r="F1445" s="440">
        <f ca="1" t="shared" si="137"/>
        <v>24399</v>
      </c>
      <c r="G1445" s="441">
        <f ca="1" t="shared" si="135"/>
        <v>66</v>
      </c>
      <c r="H1445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45" s="443">
        <v>2</v>
      </c>
      <c r="J1445" s="483">
        <v>41113</v>
      </c>
      <c r="K1445" s="128" t="s">
        <v>59</v>
      </c>
      <c r="L1445" s="495" t="s">
        <v>102</v>
      </c>
      <c r="M1445" s="128" t="s">
        <v>3487</v>
      </c>
      <c r="N1445" s="128" t="s">
        <v>62</v>
      </c>
      <c r="O1445" s="128" t="s">
        <v>62</v>
      </c>
      <c r="P1445" s="500" t="s">
        <v>63</v>
      </c>
      <c r="Q1445" s="500" t="s">
        <v>63</v>
      </c>
      <c r="R1445" s="128">
        <v>82.5</v>
      </c>
      <c r="S1445" s="128">
        <v>89</v>
      </c>
      <c r="T1445" s="443" t="s">
        <v>64</v>
      </c>
      <c r="U1445" s="128">
        <v>122</v>
      </c>
      <c r="V1445" s="442" t="str">
        <f>CHOOSE(MATCH(U:U,{0,1,140,150,160,800000000}),"VACIO","140 y -","140-150","150-160","&gt;160","")</f>
        <v>140 y -</v>
      </c>
      <c r="W1445" s="128">
        <v>74</v>
      </c>
      <c r="X1445" s="442" t="str">
        <f>CHOOSE(MATCH(W:W,{0;1;90;120;800000000}),"VACIO","90 y -","90-120","&gt;120","")</f>
        <v>90 y -</v>
      </c>
      <c r="Y1445" s="128" t="s">
        <v>65</v>
      </c>
      <c r="Z1445" s="128" t="s">
        <v>65</v>
      </c>
      <c r="AA1445" s="128" t="s">
        <v>65</v>
      </c>
      <c r="AB1445" s="128" t="s">
        <v>63</v>
      </c>
      <c r="AC1445" s="128" t="s">
        <v>72</v>
      </c>
      <c r="AD1445" s="128" t="s">
        <v>73</v>
      </c>
      <c r="AE1445" s="505">
        <v>43885</v>
      </c>
      <c r="AF1445" s="506" t="s">
        <v>73</v>
      </c>
      <c r="AG1445" s="506"/>
      <c r="AH1445" s="506" t="s">
        <v>2266</v>
      </c>
      <c r="AI1445" s="505">
        <v>43803</v>
      </c>
      <c r="AJ1445" s="128">
        <v>194</v>
      </c>
      <c r="AK1445" s="483">
        <v>43885</v>
      </c>
      <c r="AL1445" s="128">
        <v>115</v>
      </c>
      <c r="AM1445" s="128">
        <v>476</v>
      </c>
      <c r="AN1445" s="442" t="str">
        <f>CHOOSE(MATCH(AM:AM,{0;1;100;800000000}),"VACIO","100 y -","100 y +","")</f>
        <v>100 y +</v>
      </c>
      <c r="AO1445" s="128">
        <v>316</v>
      </c>
      <c r="AP1445" s="128">
        <v>134</v>
      </c>
      <c r="AQ1445" s="128">
        <v>12</v>
      </c>
      <c r="AR1445" s="442" t="str">
        <f>CHOOSE(MATCH(AQ:AQ,{0,1,7,8,9,12,30}),"VACIO","7 y -","7-8","8-9","9-12","12 y +","")</f>
        <v>12 y +</v>
      </c>
      <c r="AS1445" s="128">
        <v>430</v>
      </c>
      <c r="AT1445" s="442" t="str">
        <f>CHOOSE(MATCH(AS:AS,{0,0.1,30,80000000}),"VACIO","30 y -","30 y +")</f>
        <v>30 y +</v>
      </c>
      <c r="AU1445" s="128">
        <v>0.74</v>
      </c>
      <c r="AV1445" s="128">
        <v>23</v>
      </c>
      <c r="AW1445" s="442" t="str">
        <f>CHOOSE(MATCH(AV:AV,{0,0.1,30,80000000}),"VACIO","30 y -","30 y +")</f>
        <v>30 y -</v>
      </c>
      <c r="AX1445" s="128">
        <v>89</v>
      </c>
      <c r="AY1445" s="442" t="str">
        <f ca="1">CHOOSE(MATCH(AX:AX,{0,1,15,30,45,60,80000000}),"VACIO","15 y -","15-29","30-44","45-59","60 y +","")</f>
        <v>60 y +</v>
      </c>
      <c r="AZ1445" s="128"/>
      <c r="BA1445" s="483">
        <v>42892</v>
      </c>
      <c r="BB1445" s="441" t="str">
        <f ca="1" t="shared" si="136"/>
        <v>No Vigente</v>
      </c>
      <c r="BC1445" s="128"/>
      <c r="BD1445" s="483">
        <v>43885</v>
      </c>
      <c r="BE1445" s="483">
        <v>43952</v>
      </c>
    </row>
    <row r="1446" spans="1:57">
      <c r="A1446" s="434" t="s">
        <v>3488</v>
      </c>
      <c r="B1446" s="128" t="s">
        <v>3489</v>
      </c>
      <c r="C1446" s="128">
        <v>2124</v>
      </c>
      <c r="D1446" s="483">
        <v>20529</v>
      </c>
      <c r="E1446" s="439">
        <f ca="1" t="shared" si="134"/>
        <v>43990</v>
      </c>
      <c r="F1446" s="440">
        <f ca="1" t="shared" si="137"/>
        <v>23461</v>
      </c>
      <c r="G1446" s="441">
        <f ca="1" t="shared" si="135"/>
        <v>64</v>
      </c>
      <c r="H1446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46" s="443">
        <v>2</v>
      </c>
      <c r="J1446" s="483">
        <v>36040</v>
      </c>
      <c r="K1446" s="128" t="s">
        <v>59</v>
      </c>
      <c r="L1446" s="495" t="s">
        <v>102</v>
      </c>
      <c r="M1446" s="128" t="s">
        <v>1853</v>
      </c>
      <c r="N1446" s="128" t="s">
        <v>62</v>
      </c>
      <c r="O1446" s="128" t="s">
        <v>62</v>
      </c>
      <c r="P1446" s="500" t="s">
        <v>63</v>
      </c>
      <c r="Q1446" s="500" t="s">
        <v>63</v>
      </c>
      <c r="R1446" s="128">
        <v>77</v>
      </c>
      <c r="S1446" s="128">
        <v>76.5</v>
      </c>
      <c r="T1446" s="443" t="s">
        <v>64</v>
      </c>
      <c r="U1446" s="128">
        <v>130</v>
      </c>
      <c r="V1446" s="442" t="str">
        <f>CHOOSE(MATCH(U:U,{0,1,140,150,160,800000000}),"VACIO","140 y -","140-150","150-160","&gt;160","")</f>
        <v>140 y -</v>
      </c>
      <c r="W1446" s="128">
        <v>70</v>
      </c>
      <c r="X1446" s="442" t="str">
        <f>CHOOSE(MATCH(W:W,{0,1,90,120,800000000}),"VACIO","90 y -","90-120","&gt;120","")</f>
        <v>90 y -</v>
      </c>
      <c r="Y1446" s="128" t="s">
        <v>65</v>
      </c>
      <c r="Z1446" s="128" t="s">
        <v>65</v>
      </c>
      <c r="AA1446" s="128" t="s">
        <v>63</v>
      </c>
      <c r="AB1446" s="128" t="s">
        <v>63</v>
      </c>
      <c r="AC1446" s="128" t="s">
        <v>72</v>
      </c>
      <c r="AD1446" s="128" t="s">
        <v>73</v>
      </c>
      <c r="AE1446" s="505">
        <v>43564</v>
      </c>
      <c r="AF1446" s="506" t="s">
        <v>74</v>
      </c>
      <c r="AG1446" s="506"/>
      <c r="AH1446" s="513"/>
      <c r="AI1446" s="513"/>
      <c r="AJ1446" s="128">
        <v>161</v>
      </c>
      <c r="AK1446" s="483">
        <v>43558</v>
      </c>
      <c r="AL1446" s="128">
        <v>113</v>
      </c>
      <c r="AM1446" s="128">
        <v>42</v>
      </c>
      <c r="AN1446" s="442" t="str">
        <f>CHOOSE(MATCH(AM:AM,{0,1,100,800000000}),"VACIO","100 y -","100 y +","")</f>
        <v>100 y -</v>
      </c>
      <c r="AO1446" s="128">
        <v>35</v>
      </c>
      <c r="AP1446" s="128">
        <v>180</v>
      </c>
      <c r="AQ1446" s="128">
        <v>7</v>
      </c>
      <c r="AR1446" s="442" t="str">
        <f>CHOOSE(MATCH(AQ:AQ,{0,1,7,8,9,12,30}),"VACIO","7 y -","7-8","8-9","9-12","12 y +","")</f>
        <v>7-8</v>
      </c>
      <c r="AS1446" s="128">
        <v>40</v>
      </c>
      <c r="AT1446" s="442" t="str">
        <f>CHOOSE(MATCH(AS:AS,{0,0.1,30,80000000}),"VACIO","30 y -","30 y +")</f>
        <v>30 y +</v>
      </c>
      <c r="AU1446" s="128">
        <v>0.5</v>
      </c>
      <c r="AV1446" s="128">
        <v>12.4</v>
      </c>
      <c r="AW1446" s="442" t="str">
        <f>CHOOSE(MATCH(AV:AV,{0,0.1,30,80000000}),"VACIO","30 y -","30 y +")</f>
        <v>30 y -</v>
      </c>
      <c r="AX1446" s="128">
        <v>103</v>
      </c>
      <c r="AY1446" s="442" t="str">
        <f ca="1">CHOOSE(MATCH(AX:AX,{0,1,15,30,45,60,80000000}),"VACIO","15 y -","15-29","30-44","45-59","60 y +","")</f>
        <v>60 y +</v>
      </c>
      <c r="AZ1446" s="128" t="s">
        <v>155</v>
      </c>
      <c r="BA1446" s="483">
        <v>41891</v>
      </c>
      <c r="BB1446" s="441" t="str">
        <f ca="1" t="shared" si="136"/>
        <v>No Vigente</v>
      </c>
      <c r="BC1446" s="128" t="s">
        <v>77</v>
      </c>
      <c r="BD1446" s="483">
        <v>43564</v>
      </c>
      <c r="BE1446" s="483">
        <v>43922</v>
      </c>
    </row>
    <row r="1447" spans="1:57">
      <c r="A1447" s="434" t="s">
        <v>3490</v>
      </c>
      <c r="B1447" s="128" t="s">
        <v>3491</v>
      </c>
      <c r="C1447" s="128">
        <v>1731</v>
      </c>
      <c r="D1447" s="483">
        <v>18775</v>
      </c>
      <c r="E1447" s="439">
        <f ca="1" t="shared" si="134"/>
        <v>43990</v>
      </c>
      <c r="F1447" s="440">
        <f ca="1" t="shared" si="137"/>
        <v>25215</v>
      </c>
      <c r="G1447" s="441">
        <f ca="1" t="shared" si="135"/>
        <v>69</v>
      </c>
      <c r="H1447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47" s="443">
        <v>2</v>
      </c>
      <c r="J1447" s="483">
        <v>35921</v>
      </c>
      <c r="K1447" s="128" t="s">
        <v>59</v>
      </c>
      <c r="L1447" s="495" t="s">
        <v>60</v>
      </c>
      <c r="M1447" s="128"/>
      <c r="N1447" s="128" t="s">
        <v>62</v>
      </c>
      <c r="O1447" s="128" t="s">
        <v>62</v>
      </c>
      <c r="P1447" s="500" t="s">
        <v>63</v>
      </c>
      <c r="Q1447" s="500" t="s">
        <v>63</v>
      </c>
      <c r="R1447" s="128">
        <v>62</v>
      </c>
      <c r="S1447" s="128">
        <v>67</v>
      </c>
      <c r="T1447" s="443" t="s">
        <v>85</v>
      </c>
      <c r="U1447" s="128">
        <v>122</v>
      </c>
      <c r="V1447" s="442" t="str">
        <f>CHOOSE(MATCH(U:U,{0,1,140,150,160,800000000}),"VACIO","140 y -","140-150","150-160","&gt;160","")</f>
        <v>140 y -</v>
      </c>
      <c r="W1447" s="128">
        <v>78</v>
      </c>
      <c r="X1447" s="442" t="str">
        <f>CHOOSE(MATCH(W:W,{0,1,90,120,800000000}),"VACIO","90 y -","90-120","&gt;120","")</f>
        <v>90 y -</v>
      </c>
      <c r="Y1447" s="128" t="s">
        <v>63</v>
      </c>
      <c r="Z1447" s="128" t="s">
        <v>65</v>
      </c>
      <c r="AA1447" s="128" t="s">
        <v>63</v>
      </c>
      <c r="AB1447" s="128" t="s">
        <v>63</v>
      </c>
      <c r="AC1447" s="128" t="s">
        <v>72</v>
      </c>
      <c r="AD1447" s="128" t="s">
        <v>67</v>
      </c>
      <c r="AE1447" s="513"/>
      <c r="AF1447" s="513"/>
      <c r="AG1447" s="513"/>
      <c r="AH1447" s="506" t="s">
        <v>2457</v>
      </c>
      <c r="AI1447" s="515">
        <v>43873</v>
      </c>
      <c r="AJ1447" s="128">
        <v>117</v>
      </c>
      <c r="AK1447" s="483">
        <v>43674</v>
      </c>
      <c r="AL1447" s="128">
        <v>206</v>
      </c>
      <c r="AM1447" s="128">
        <v>120</v>
      </c>
      <c r="AN1447" s="442" t="str">
        <f>CHOOSE(MATCH(AM:AM,{0,1,100,800000000}),"VACIO","100 y -","100 y +","")</f>
        <v>100 y +</v>
      </c>
      <c r="AO1447" s="128">
        <v>44</v>
      </c>
      <c r="AP1447" s="128">
        <v>187</v>
      </c>
      <c r="AQ1447" s="128"/>
      <c r="AR1447" s="442" t="str">
        <f>CHOOSE(MATCH(AQ:AQ,{0,1,7,8,9,12,30}),"VACIO","7 y -","7-8","8-9","9-12","12 y +","")</f>
        <v>VACIO</v>
      </c>
      <c r="AS1447" s="128">
        <v>1</v>
      </c>
      <c r="AT1447" s="442" t="str">
        <f>CHOOSE(MATCH(AS:AS,{0,0.1,30,80000000}),"VACIO","30 y -","30 y +")</f>
        <v>30 y -</v>
      </c>
      <c r="AU1447" s="128">
        <v>0.8</v>
      </c>
      <c r="AV1447" s="128"/>
      <c r="AW1447" s="442" t="str">
        <f>CHOOSE(MATCH(AV:AV,{0,0.1,30,80000000}),"VACIO","30 y -","30 y +")</f>
        <v>VACIO</v>
      </c>
      <c r="AX1447" s="128">
        <v>75</v>
      </c>
      <c r="AY1447" s="442" t="str">
        <f ca="1">CHOOSE(MATCH(AX:AX,{0,1,15,30,45,60,80000000}),"VACIO","15 y -","15-29","30-44","45-59","60 y +","")</f>
        <v>60 y +</v>
      </c>
      <c r="AZ1447" s="128" t="s">
        <v>76</v>
      </c>
      <c r="BA1447" s="128"/>
      <c r="BB1447" s="441" t="str">
        <f ca="1" t="shared" si="136"/>
        <v>No Vigente</v>
      </c>
      <c r="BC1447" s="128"/>
      <c r="BD1447" s="483">
        <v>43861</v>
      </c>
      <c r="BE1447" s="483">
        <v>44044</v>
      </c>
    </row>
    <row r="1448" spans="1:57">
      <c r="A1448" s="434" t="s">
        <v>3492</v>
      </c>
      <c r="B1448" s="128" t="s">
        <v>3493</v>
      </c>
      <c r="C1448" s="128">
        <v>1512</v>
      </c>
      <c r="D1448" s="483">
        <v>24809</v>
      </c>
      <c r="E1448" s="467">
        <f ca="1" t="shared" si="134"/>
        <v>43990</v>
      </c>
      <c r="F1448" s="440">
        <f ca="1" t="shared" si="137"/>
        <v>19181</v>
      </c>
      <c r="G1448" s="491">
        <f ca="1" t="shared" si="135"/>
        <v>52</v>
      </c>
      <c r="H1448" s="492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448" s="498">
        <v>2</v>
      </c>
      <c r="J1448" s="483">
        <v>42948</v>
      </c>
      <c r="K1448" s="128" t="s">
        <v>59</v>
      </c>
      <c r="L1448" s="495" t="s">
        <v>60</v>
      </c>
      <c r="M1448" s="128" t="s">
        <v>2467</v>
      </c>
      <c r="N1448" s="128" t="s">
        <v>62</v>
      </c>
      <c r="O1448" s="128" t="s">
        <v>62</v>
      </c>
      <c r="P1448" s="500" t="s">
        <v>63</v>
      </c>
      <c r="Q1448" s="500" t="s">
        <v>63</v>
      </c>
      <c r="R1448" s="128">
        <v>83</v>
      </c>
      <c r="S1448" s="128">
        <v>82</v>
      </c>
      <c r="T1448" s="498" t="s">
        <v>64</v>
      </c>
      <c r="U1448" s="128">
        <v>138</v>
      </c>
      <c r="V1448" s="442" t="str">
        <f>CHOOSE(MATCH(U:U,{0;1;140;150;160;800000000}),"VACIO","140 y -","140-150","150-160","&gt;160","")</f>
        <v>140 y -</v>
      </c>
      <c r="W1448" s="128">
        <v>88</v>
      </c>
      <c r="X1448" s="442" t="str">
        <f>CHOOSE(MATCH(W:W,{0,1,90,120,800000000}),"VACIO","90 y -","90-120","&gt;120","")</f>
        <v>90 y -</v>
      </c>
      <c r="Y1448" s="128" t="s">
        <v>63</v>
      </c>
      <c r="Z1448" s="128" t="s">
        <v>65</v>
      </c>
      <c r="AA1448" s="128" t="s">
        <v>65</v>
      </c>
      <c r="AB1448" s="128" t="s">
        <v>63</v>
      </c>
      <c r="AC1448" s="128" t="s">
        <v>72</v>
      </c>
      <c r="AD1448" s="128" t="s">
        <v>67</v>
      </c>
      <c r="AE1448" s="512"/>
      <c r="AF1448" s="512"/>
      <c r="AG1448" s="512"/>
      <c r="AH1448" s="512"/>
      <c r="AI1448" s="512"/>
      <c r="AJ1448" s="128">
        <v>109</v>
      </c>
      <c r="AK1448" s="483">
        <v>42948</v>
      </c>
      <c r="AL1448" s="128">
        <v>229</v>
      </c>
      <c r="AM1448" s="128">
        <v>162</v>
      </c>
      <c r="AN1448" s="442" t="str">
        <f>CHOOSE(MATCH(AM:AM,{0,1,100,800000000}),"VACIO","100 y -","100 y +","")</f>
        <v>100 y +</v>
      </c>
      <c r="AO1448" s="128">
        <v>42</v>
      </c>
      <c r="AP1448" s="128">
        <v>124</v>
      </c>
      <c r="AQ1448" s="128"/>
      <c r="AR1448" s="442" t="str">
        <f>CHOOSE(MATCH(AQ:AQ,{0,1,7,8,9,12,30}),"VACIO","7 y -","7-8","8-9","9-12","12 y +","")</f>
        <v>VACIO</v>
      </c>
      <c r="AS1448" s="128"/>
      <c r="AT1448" s="442" t="str">
        <f>CHOOSE(MATCH(AS:AS,{0,0.1,30,80000000}),"VACIO","30 y -","30 y +")</f>
        <v>VACIO</v>
      </c>
      <c r="AU1448" s="128">
        <v>0.8</v>
      </c>
      <c r="AV1448" s="128"/>
      <c r="AW1448" s="442" t="str">
        <f>CHOOSE(MATCH(AV:AV,{0,0.1,30,80000000}),"VACIO","30 y -","30 y +")</f>
        <v>VACIO</v>
      </c>
      <c r="AX1448" s="128">
        <v>86.5</v>
      </c>
      <c r="AY1448" s="442" t="str">
        <f ca="1">CHOOSE(MATCH(AX:AX,{0;1;15;30;45;60;80000000}),"VACIO","15 y -","15-29","30-44","45-59","60 y +","")</f>
        <v>60 y +</v>
      </c>
      <c r="AZ1448" s="128"/>
      <c r="BA1448" s="128"/>
      <c r="BB1448" s="441" t="str">
        <f ca="1" t="shared" si="136"/>
        <v>No Vigente</v>
      </c>
      <c r="BC1448" s="128"/>
      <c r="BD1448" s="483">
        <v>43649</v>
      </c>
      <c r="BE1448" s="483">
        <v>43861</v>
      </c>
    </row>
    <row r="1449" spans="1:57">
      <c r="A1449" s="434" t="s">
        <v>3494</v>
      </c>
      <c r="B1449" s="484" t="s">
        <v>3495</v>
      </c>
      <c r="C1449" s="484">
        <v>1333</v>
      </c>
      <c r="D1449" s="485">
        <v>26339</v>
      </c>
      <c r="E1449" s="439">
        <f ca="1" t="shared" ref="E1449:E1512" si="138">TODAY()</f>
        <v>43990</v>
      </c>
      <c r="F1449" s="440">
        <f ca="1" t="shared" si="137"/>
        <v>17651</v>
      </c>
      <c r="G1449" s="489">
        <f ca="1" t="shared" si="135"/>
        <v>48</v>
      </c>
      <c r="H1449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449" s="496">
        <v>2</v>
      </c>
      <c r="J1449" s="485">
        <v>41750</v>
      </c>
      <c r="K1449" s="484" t="s">
        <v>59</v>
      </c>
      <c r="L1449" s="497" t="s">
        <v>70</v>
      </c>
      <c r="M1449" s="484" t="s">
        <v>1853</v>
      </c>
      <c r="N1449" s="484"/>
      <c r="O1449" s="484"/>
      <c r="P1449" s="501" t="s">
        <v>63</v>
      </c>
      <c r="Q1449" s="501" t="s">
        <v>63</v>
      </c>
      <c r="R1449" s="484">
        <v>94</v>
      </c>
      <c r="S1449" s="484">
        <v>80</v>
      </c>
      <c r="T1449" s="496" t="s">
        <v>64</v>
      </c>
      <c r="U1449" s="484">
        <v>130</v>
      </c>
      <c r="V1449" s="442" t="str">
        <f>CHOOSE(MATCH(U:U,{0,1,140,150,160,800000000}),"VACIO","140 y -","140-150","150-160","&gt;160","")</f>
        <v>140 y -</v>
      </c>
      <c r="W1449" s="484">
        <v>70</v>
      </c>
      <c r="X1449" s="442" t="str">
        <f>CHOOSE(MATCH(W:W,{0,1,90,120,800000000}),"VACIO","90 y -","90-120","&gt;120","")</f>
        <v>90 y -</v>
      </c>
      <c r="Y1449" s="484" t="s">
        <v>63</v>
      </c>
      <c r="Z1449" s="484" t="s">
        <v>63</v>
      </c>
      <c r="AA1449" s="484" t="s">
        <v>65</v>
      </c>
      <c r="AB1449" s="484" t="s">
        <v>63</v>
      </c>
      <c r="AC1449" s="484" t="s">
        <v>72</v>
      </c>
      <c r="AD1449" s="484" t="s">
        <v>73</v>
      </c>
      <c r="AE1449" s="508">
        <v>43690</v>
      </c>
      <c r="AF1449" s="509" t="s">
        <v>74</v>
      </c>
      <c r="AG1449" s="509"/>
      <c r="AH1449" s="507"/>
      <c r="AI1449" s="507"/>
      <c r="AJ1449" s="484">
        <v>278</v>
      </c>
      <c r="AK1449" s="485">
        <v>43654</v>
      </c>
      <c r="AL1449" s="484">
        <v>219</v>
      </c>
      <c r="AM1449" s="484">
        <v>115</v>
      </c>
      <c r="AN1449" s="442" t="str">
        <f>CHOOSE(MATCH(AM:AM,{0,1,100,800000000}),"VACIO","100 y -","100 y +","")</f>
        <v>100 y +</v>
      </c>
      <c r="AO1449" s="484">
        <v>56</v>
      </c>
      <c r="AP1449" s="484">
        <v>236</v>
      </c>
      <c r="AQ1449" s="484">
        <v>13.1</v>
      </c>
      <c r="AR1449" s="442" t="str">
        <f>CHOOSE(MATCH(AQ:AQ,{0,1,7,8,9,12,30}),"VACIO","7 y -","7-8","8-9","9-12","12 y +","")</f>
        <v>12 y +</v>
      </c>
      <c r="AS1449" s="484">
        <v>8</v>
      </c>
      <c r="AT1449" s="442" t="str">
        <f>CHOOSE(MATCH(AS:AS,{0,0.1,30,80000000}),"VACIO","30 y -","30 y +")</f>
        <v>30 y -</v>
      </c>
      <c r="AU1449" s="484">
        <v>0.8</v>
      </c>
      <c r="AV1449" s="484"/>
      <c r="AW1449" s="442" t="str">
        <f>CHOOSE(MATCH(AV:AV,{0,0.1,30,80000000}),"VACIO","30 y -","30 y +")</f>
        <v>VACIO</v>
      </c>
      <c r="AX1449" s="484">
        <v>8.77</v>
      </c>
      <c r="AY1449" s="442" t="str">
        <f ca="1">CHOOSE(MATCH(AX:AX,{0,1,15,30,45,60,80000000}),"VACIO","15 y -","15-29","30-44","45-59","60 y +","")</f>
        <v>15 y -</v>
      </c>
      <c r="AZ1449" s="484"/>
      <c r="BA1449" s="485">
        <v>42818</v>
      </c>
      <c r="BB1449" s="489" t="str">
        <f ca="1" t="shared" si="136"/>
        <v>No Vigente</v>
      </c>
      <c r="BC1449" s="484" t="s">
        <v>77</v>
      </c>
      <c r="BD1449" s="485">
        <v>43690</v>
      </c>
      <c r="BE1449" s="485">
        <v>43770</v>
      </c>
    </row>
    <row r="1450" spans="1:57">
      <c r="A1450" s="434" t="s">
        <v>3496</v>
      </c>
      <c r="B1450" s="128" t="s">
        <v>3497</v>
      </c>
      <c r="C1450" s="128">
        <v>1206</v>
      </c>
      <c r="D1450" s="483">
        <v>15610</v>
      </c>
      <c r="E1450" s="439">
        <f ca="1" t="shared" si="138"/>
        <v>43990</v>
      </c>
      <c r="F1450" s="440">
        <f ca="1" t="shared" si="137"/>
        <v>28380</v>
      </c>
      <c r="G1450" s="441">
        <f ca="1" t="shared" si="135"/>
        <v>77</v>
      </c>
      <c r="H1450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450" s="443">
        <v>2</v>
      </c>
      <c r="J1450" s="483">
        <v>42499</v>
      </c>
      <c r="K1450" s="128" t="s">
        <v>59</v>
      </c>
      <c r="L1450" s="495" t="s">
        <v>60</v>
      </c>
      <c r="M1450" s="128" t="s">
        <v>174</v>
      </c>
      <c r="N1450" s="128" t="s">
        <v>62</v>
      </c>
      <c r="O1450" s="128" t="s">
        <v>62</v>
      </c>
      <c r="P1450" s="500" t="s">
        <v>63</v>
      </c>
      <c r="Q1450" s="500" t="s">
        <v>63</v>
      </c>
      <c r="R1450" s="128">
        <v>55</v>
      </c>
      <c r="S1450" s="128">
        <v>61</v>
      </c>
      <c r="T1450" s="443" t="s">
        <v>85</v>
      </c>
      <c r="U1450" s="128">
        <v>130</v>
      </c>
      <c r="V1450" s="442" t="str">
        <f>CHOOSE(MATCH(U:U,{0,1,140,150,160,800000000}),"VACIO","140 y -","140-150","150-160","&gt;160","")</f>
        <v>140 y -</v>
      </c>
      <c r="W1450" s="128">
        <v>88</v>
      </c>
      <c r="X1450" s="442" t="str">
        <f>CHOOSE(MATCH(W:W,{0,1,90,120,800000000}),"VACIO","90 y -","90-120","&gt;120","")</f>
        <v>90 y -</v>
      </c>
      <c r="Y1450" s="128" t="s">
        <v>63</v>
      </c>
      <c r="Z1450" s="128" t="s">
        <v>65</v>
      </c>
      <c r="AA1450" s="128" t="s">
        <v>65</v>
      </c>
      <c r="AB1450" s="128" t="s">
        <v>65</v>
      </c>
      <c r="AC1450" s="128" t="s">
        <v>72</v>
      </c>
      <c r="AD1450" s="128" t="s">
        <v>67</v>
      </c>
      <c r="AE1450" s="513"/>
      <c r="AF1450" s="513"/>
      <c r="AG1450" s="513"/>
      <c r="AH1450" s="506" t="s">
        <v>3498</v>
      </c>
      <c r="AI1450" s="505">
        <v>43819</v>
      </c>
      <c r="AJ1450" s="128">
        <v>107</v>
      </c>
      <c r="AK1450" s="483">
        <v>43720</v>
      </c>
      <c r="AL1450" s="128">
        <v>196</v>
      </c>
      <c r="AM1450" s="128">
        <v>112</v>
      </c>
      <c r="AN1450" s="442" t="str">
        <f>CHOOSE(MATCH(AM:AM,{0;1;100;800000000}),"VACIO","100 y -","100 y +","")</f>
        <v>100 y +</v>
      </c>
      <c r="AO1450" s="128">
        <v>44</v>
      </c>
      <c r="AP1450" s="128">
        <v>197</v>
      </c>
      <c r="AQ1450" s="128"/>
      <c r="AR1450" s="442" t="str">
        <f>CHOOSE(MATCH(AQ:AQ,{0,1,7,8,9,12,30}),"VACIO","7 y -","7-8","8-9","9-12","12 y +","")</f>
        <v>VACIO</v>
      </c>
      <c r="AS1450" s="128">
        <v>10</v>
      </c>
      <c r="AT1450" s="442" t="str">
        <f>CHOOSE(MATCH(AS:AS,{0,0.1,30,80000000}),"VACIO","30 y -","30 y +")</f>
        <v>30 y -</v>
      </c>
      <c r="AU1450" s="128">
        <v>0.8</v>
      </c>
      <c r="AV1450" s="128"/>
      <c r="AW1450" s="442" t="str">
        <f>CHOOSE(MATCH(AV:AV,{0,0.1,30,80000000}),"VACIO","30 y -","30 y +")</f>
        <v>VACIO</v>
      </c>
      <c r="AX1450" s="128">
        <v>71</v>
      </c>
      <c r="AY1450" s="442" t="str">
        <f ca="1">CHOOSE(MATCH(AX:AX,{0,1,15,30,45,60,80000000}),"VACIO","15 y -","15-29","30-44","45-59","60 y +","")</f>
        <v>60 y +</v>
      </c>
      <c r="AZ1450" s="128"/>
      <c r="BA1450" s="128"/>
      <c r="BB1450" s="441" t="str">
        <f ca="1" t="shared" si="136"/>
        <v>No Vigente</v>
      </c>
      <c r="BC1450" s="128"/>
      <c r="BD1450" s="483">
        <v>43826</v>
      </c>
      <c r="BE1450" s="483">
        <v>43983</v>
      </c>
    </row>
    <row r="1451" spans="1:57">
      <c r="A1451" s="434" t="s">
        <v>3499</v>
      </c>
      <c r="B1451" s="128" t="s">
        <v>3500</v>
      </c>
      <c r="C1451" s="128">
        <v>3158</v>
      </c>
      <c r="D1451" s="483">
        <v>22047</v>
      </c>
      <c r="E1451" s="439">
        <f ca="1" t="shared" si="138"/>
        <v>43990</v>
      </c>
      <c r="F1451" s="440">
        <f ca="1" t="shared" si="137"/>
        <v>21943</v>
      </c>
      <c r="G1451" s="441">
        <f ca="1" t="shared" si="135"/>
        <v>60</v>
      </c>
      <c r="H145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51" s="443">
        <v>2</v>
      </c>
      <c r="J1451" s="483">
        <v>43075</v>
      </c>
      <c r="K1451" s="128" t="s">
        <v>101</v>
      </c>
      <c r="L1451" s="495" t="s">
        <v>60</v>
      </c>
      <c r="M1451" s="128"/>
      <c r="N1451" s="128" t="s">
        <v>62</v>
      </c>
      <c r="O1451" s="128" t="s">
        <v>62</v>
      </c>
      <c r="P1451" s="500" t="s">
        <v>63</v>
      </c>
      <c r="Q1451" s="500" t="s">
        <v>63</v>
      </c>
      <c r="R1451" s="128">
        <v>76</v>
      </c>
      <c r="S1451" s="128">
        <v>81.8</v>
      </c>
      <c r="T1451" s="443" t="s">
        <v>85</v>
      </c>
      <c r="U1451" s="128">
        <v>126</v>
      </c>
      <c r="V1451" s="442" t="str">
        <f>CHOOSE(MATCH(U:U,{0,1,140,150,160,800000000}),"VACIO","140 y -","140-150","150-160","&gt;160","")</f>
        <v>140 y -</v>
      </c>
      <c r="W1451" s="128">
        <v>86</v>
      </c>
      <c r="X1451" s="442" t="str">
        <f>CHOOSE(MATCH(W:W,{0,1,90,120,800000000}),"VACIO","90 y -","90-120","&gt;120","")</f>
        <v>90 y -</v>
      </c>
      <c r="Y1451" s="128" t="s">
        <v>63</v>
      </c>
      <c r="Z1451" s="128" t="s">
        <v>65</v>
      </c>
      <c r="AA1451" s="128" t="s">
        <v>63</v>
      </c>
      <c r="AB1451" s="128" t="s">
        <v>65</v>
      </c>
      <c r="AC1451" s="128" t="s">
        <v>72</v>
      </c>
      <c r="AD1451" s="128" t="s">
        <v>74</v>
      </c>
      <c r="AE1451" s="513"/>
      <c r="AF1451" s="513"/>
      <c r="AG1451" s="513"/>
      <c r="AH1451" s="513"/>
      <c r="AI1451" s="513"/>
      <c r="AJ1451" s="128">
        <v>92</v>
      </c>
      <c r="AK1451" s="483">
        <v>43335</v>
      </c>
      <c r="AL1451" s="128">
        <v>156</v>
      </c>
      <c r="AM1451" s="128">
        <v>91</v>
      </c>
      <c r="AN1451" s="442" t="str">
        <f>CHOOSE(MATCH(AM:AM,{0,1,100,800000000}),"VACIO","100 y -","100 y +","")</f>
        <v>100 y -</v>
      </c>
      <c r="AO1451" s="128">
        <v>45</v>
      </c>
      <c r="AP1451" s="128">
        <v>96</v>
      </c>
      <c r="AQ1451" s="128"/>
      <c r="AR1451" s="442" t="str">
        <f>CHOOSE(MATCH(AQ:AQ,{0,1,7,8,9,12,30}),"VACIO","7 y -","7-8","8-9","9-12","12 y +","")</f>
        <v>VACIO</v>
      </c>
      <c r="AS1451" s="128"/>
      <c r="AT1451" s="442" t="str">
        <f>CHOOSE(MATCH(AS:AS,{0,0.1,30,80000000}),"VACIO","30 y -","30 y +")</f>
        <v>VACIO</v>
      </c>
      <c r="AU1451" s="128">
        <v>1</v>
      </c>
      <c r="AV1451" s="128"/>
      <c r="AW1451" s="442" t="str">
        <f>CHOOSE(MATCH(AV:AV,{0,0.1,30,80000000}),"VACIO","30 y -","30 y +")</f>
        <v>VACIO</v>
      </c>
      <c r="AX1451" s="128">
        <v>82</v>
      </c>
      <c r="AY1451" s="442" t="str">
        <f ca="1">CHOOSE(MATCH(AX:AX,{0,1,15,30,45,60,80000000}),"VACIO","15 y -","15-29","30-44","45-59","60 y +","")</f>
        <v>60 y +</v>
      </c>
      <c r="AZ1451" s="128" t="s">
        <v>155</v>
      </c>
      <c r="BA1451" s="128"/>
      <c r="BB1451" s="441" t="str">
        <f ca="1" t="shared" si="136"/>
        <v>No Vigente</v>
      </c>
      <c r="BC1451" s="128"/>
      <c r="BD1451" s="483">
        <v>43494</v>
      </c>
      <c r="BE1451" s="483">
        <v>44075</v>
      </c>
    </row>
    <row r="1452" spans="1:57">
      <c r="A1452" s="434" t="s">
        <v>3501</v>
      </c>
      <c r="B1452" s="128" t="s">
        <v>3502</v>
      </c>
      <c r="C1452" s="128">
        <v>2720</v>
      </c>
      <c r="D1452" s="483">
        <v>17180</v>
      </c>
      <c r="E1452" s="439">
        <f ca="1" t="shared" si="138"/>
        <v>43990</v>
      </c>
      <c r="F1452" s="440">
        <f ca="1" t="shared" si="137"/>
        <v>26810</v>
      </c>
      <c r="G1452" s="441">
        <f ca="1" t="shared" si="135"/>
        <v>73</v>
      </c>
      <c r="H1452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52" s="443">
        <v>2</v>
      </c>
      <c r="J1452" s="483">
        <v>36692</v>
      </c>
      <c r="K1452" s="128" t="s">
        <v>101</v>
      </c>
      <c r="L1452" s="495" t="s">
        <v>102</v>
      </c>
      <c r="M1452" s="128"/>
      <c r="N1452" s="128"/>
      <c r="O1452" s="128"/>
      <c r="P1452" s="500" t="s">
        <v>63</v>
      </c>
      <c r="Q1452" s="500" t="s">
        <v>63</v>
      </c>
      <c r="R1452" s="128">
        <v>83</v>
      </c>
      <c r="S1452" s="128">
        <v>82</v>
      </c>
      <c r="T1452" s="443" t="s">
        <v>85</v>
      </c>
      <c r="U1452" s="128">
        <v>130</v>
      </c>
      <c r="V1452" s="442" t="str">
        <f>CHOOSE(MATCH(U:U,{0,1,140,150,160,800000000}),"VACIO","140 y -","140-150","150-160","&gt;160","")</f>
        <v>140 y -</v>
      </c>
      <c r="W1452" s="128">
        <v>86</v>
      </c>
      <c r="X1452" s="442" t="str">
        <f>CHOOSE(MATCH(W:W,{0,1,90,120,800000000}),"VACIO","90 y -","90-120","&gt;120","")</f>
        <v>90 y -</v>
      </c>
      <c r="Y1452" s="128" t="s">
        <v>65</v>
      </c>
      <c r="Z1452" s="128" t="s">
        <v>63</v>
      </c>
      <c r="AA1452" s="128" t="s">
        <v>65</v>
      </c>
      <c r="AB1452" s="128" t="s">
        <v>65</v>
      </c>
      <c r="AC1452" s="128" t="s">
        <v>72</v>
      </c>
      <c r="AD1452" s="128" t="s">
        <v>73</v>
      </c>
      <c r="AE1452" s="505">
        <v>43825</v>
      </c>
      <c r="AF1452" s="506" t="s">
        <v>333</v>
      </c>
      <c r="AG1452" s="506"/>
      <c r="AH1452" s="506" t="s">
        <v>472</v>
      </c>
      <c r="AI1452" s="505">
        <v>43495</v>
      </c>
      <c r="AJ1452" s="128">
        <v>174</v>
      </c>
      <c r="AK1452" s="483">
        <v>43626</v>
      </c>
      <c r="AL1452" s="128">
        <v>126</v>
      </c>
      <c r="AM1452" s="128">
        <v>69</v>
      </c>
      <c r="AN1452" s="442" t="str">
        <f>CHOOSE(MATCH(AM:AM,{0,1,100,800000000}),"VACIO","100 y -","100 y +","")</f>
        <v>100 y -</v>
      </c>
      <c r="AO1452" s="128">
        <v>39</v>
      </c>
      <c r="AP1452" s="128">
        <v>91</v>
      </c>
      <c r="AQ1452" s="128">
        <v>8.5</v>
      </c>
      <c r="AR1452" s="442" t="str">
        <f>CHOOSE(MATCH(AQ:AQ,{0,1,7,8,9,12,30}),"VACIO","7 y -","7-8","8-9","9-12","12 y +","")</f>
        <v>8-9</v>
      </c>
      <c r="AS1452" s="128">
        <v>11</v>
      </c>
      <c r="AT1452" s="442" t="str">
        <f>CHOOSE(MATCH(AS:AS,{0,0.1,30,80000000}),"VACIO","30 y -","30 y +")</f>
        <v>30 y -</v>
      </c>
      <c r="AU1452" s="128">
        <v>1</v>
      </c>
      <c r="AV1452" s="128"/>
      <c r="AW1452" s="442" t="str">
        <f>CHOOSE(MATCH(AV:AV,{0,0.1,30,80000000}),"VACIO","30 y -","30 y +")</f>
        <v>VACIO</v>
      </c>
      <c r="AX1452" s="128">
        <v>79</v>
      </c>
      <c r="AY1452" s="442" t="str">
        <f ca="1">CHOOSE(MATCH(AX:AX,{0,1,15,30,45,60,80000000}),"VACIO","15 y -","15-29","30-44","45-59","60 y +","")</f>
        <v>60 y +</v>
      </c>
      <c r="AZ1452" s="128" t="s">
        <v>76</v>
      </c>
      <c r="BA1452" s="483">
        <v>43104</v>
      </c>
      <c r="BB1452" s="441" t="str">
        <f ca="1" t="shared" si="136"/>
        <v>No Vigente</v>
      </c>
      <c r="BC1452" s="128" t="s">
        <v>77</v>
      </c>
      <c r="BD1452" s="483">
        <v>43825</v>
      </c>
      <c r="BE1452" s="483">
        <v>43922</v>
      </c>
    </row>
    <row r="1453" spans="1:57">
      <c r="A1453" s="434" t="s">
        <v>3503</v>
      </c>
      <c r="B1453" s="128" t="s">
        <v>3504</v>
      </c>
      <c r="C1453" s="128">
        <v>977</v>
      </c>
      <c r="D1453" s="483">
        <v>22665</v>
      </c>
      <c r="E1453" s="467">
        <f ca="1" t="shared" si="138"/>
        <v>43990</v>
      </c>
      <c r="F1453" s="440">
        <f ca="1" t="shared" si="137"/>
        <v>21325</v>
      </c>
      <c r="G1453" s="491">
        <f ca="1" t="shared" si="135"/>
        <v>58</v>
      </c>
      <c r="H1453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53" s="498">
        <v>2</v>
      </c>
      <c r="J1453" s="483">
        <v>43616</v>
      </c>
      <c r="K1453" s="128" t="s">
        <v>101</v>
      </c>
      <c r="L1453" s="495" t="s">
        <v>102</v>
      </c>
      <c r="M1453" s="128"/>
      <c r="N1453" s="128" t="s">
        <v>62</v>
      </c>
      <c r="O1453" s="128" t="s">
        <v>62</v>
      </c>
      <c r="P1453" s="500" t="s">
        <v>63</v>
      </c>
      <c r="Q1453" s="500" t="s">
        <v>63</v>
      </c>
      <c r="R1453" s="128">
        <v>87</v>
      </c>
      <c r="S1453" s="128">
        <v>84</v>
      </c>
      <c r="T1453" s="498" t="s">
        <v>85</v>
      </c>
      <c r="U1453" s="128">
        <v>134</v>
      </c>
      <c r="V1453" s="442" t="str">
        <f>CHOOSE(MATCH(U:U,{0,1,140,150,160,800000000}),"VACIO","140 y -","140-150","150-160","&gt;160","")</f>
        <v>140 y -</v>
      </c>
      <c r="W1453" s="128">
        <v>88</v>
      </c>
      <c r="X1453" s="442" t="str">
        <f>CHOOSE(MATCH(W:W,{0,1,90,120,800000000}),"VACIO","90 y -","90-120","&gt;120","")</f>
        <v>90 y -</v>
      </c>
      <c r="Y1453" s="128" t="s">
        <v>63</v>
      </c>
      <c r="Z1453" s="128" t="s">
        <v>65</v>
      </c>
      <c r="AA1453" s="128" t="s">
        <v>63</v>
      </c>
      <c r="AB1453" s="128" t="s">
        <v>65</v>
      </c>
      <c r="AC1453" s="128"/>
      <c r="AD1453" s="128" t="s">
        <v>67</v>
      </c>
      <c r="AE1453" s="510"/>
      <c r="AF1453" s="512"/>
      <c r="AG1453" s="512"/>
      <c r="AH1453" s="512"/>
      <c r="AI1453" s="512"/>
      <c r="AJ1453" s="128">
        <v>98</v>
      </c>
      <c r="AK1453" s="483">
        <v>43858</v>
      </c>
      <c r="AL1453" s="128">
        <v>104</v>
      </c>
      <c r="AM1453" s="128">
        <v>40</v>
      </c>
      <c r="AN1453" s="442" t="str">
        <f>CHOOSE(MATCH(AM:AM,{0,1,100,800000000}),"VACIO","100 y -","100 y +","")</f>
        <v>100 y -</v>
      </c>
      <c r="AO1453" s="128">
        <v>33</v>
      </c>
      <c r="AP1453" s="128">
        <v>151</v>
      </c>
      <c r="AQ1453" s="128">
        <v>5.7</v>
      </c>
      <c r="AR1453" s="442" t="str">
        <f>CHOOSE(MATCH(AQ:AQ,{0,1,7,8,9,12,30}),"VACIO","7 y -","7-8","8-9","9-12","12 y +","")</f>
        <v>7 y -</v>
      </c>
      <c r="AS1453" s="128">
        <v>6.1</v>
      </c>
      <c r="AT1453" s="442" t="str">
        <f>CHOOSE(MATCH(AS:AS,{0,0.1,30,80000000}),"VACIO","30 y -","30 y +")</f>
        <v>30 y -</v>
      </c>
      <c r="AU1453" s="128">
        <v>1</v>
      </c>
      <c r="AV1453" s="128"/>
      <c r="AW1453" s="442" t="str">
        <f>CHOOSE(MATCH(AV:AV,{0,0.1,30,80000000}),"VACIO","30 y -","30 y +")</f>
        <v>VACIO</v>
      </c>
      <c r="AX1453" s="128">
        <v>82</v>
      </c>
      <c r="AY1453" s="442" t="str">
        <f ca="1">CHOOSE(MATCH(AX:AX,{0,1,15,30,45,60,80000000}),"VACIO","15 y -","15-29","30-44","45-59","60 y +","")</f>
        <v>60 y +</v>
      </c>
      <c r="AZ1453" s="128"/>
      <c r="BA1453" s="128"/>
      <c r="BB1453" s="441" t="str">
        <f ca="1" t="shared" si="136"/>
        <v>No Vigente</v>
      </c>
      <c r="BC1453" s="128"/>
      <c r="BD1453" s="483">
        <v>43872</v>
      </c>
      <c r="BE1453" s="483">
        <v>44044</v>
      </c>
    </row>
    <row r="1454" spans="1:57">
      <c r="A1454" s="434" t="s">
        <v>3505</v>
      </c>
      <c r="B1454" s="434" t="s">
        <v>3506</v>
      </c>
      <c r="C1454" s="434">
        <v>4346</v>
      </c>
      <c r="D1454" s="482">
        <v>17551</v>
      </c>
      <c r="E1454" s="468">
        <f ca="1" t="shared" si="138"/>
        <v>43990</v>
      </c>
      <c r="F1454" s="440">
        <f ca="1" t="shared" si="137"/>
        <v>26439</v>
      </c>
      <c r="G1454" s="487">
        <f ca="1" t="shared" si="135"/>
        <v>72</v>
      </c>
      <c r="H1454" s="48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54" s="493">
        <v>2</v>
      </c>
      <c r="J1454" s="482">
        <v>41137</v>
      </c>
      <c r="K1454" s="434" t="s">
        <v>101</v>
      </c>
      <c r="L1454" s="494" t="s">
        <v>102</v>
      </c>
      <c r="M1454" s="434"/>
      <c r="N1454" s="434"/>
      <c r="O1454" s="434"/>
      <c r="P1454" s="499" t="s">
        <v>63</v>
      </c>
      <c r="Q1454" s="499" t="s">
        <v>63</v>
      </c>
      <c r="R1454" s="434">
        <v>82</v>
      </c>
      <c r="S1454" s="434">
        <v>73</v>
      </c>
      <c r="T1454" s="493" t="s">
        <v>76</v>
      </c>
      <c r="U1454" s="434">
        <v>120</v>
      </c>
      <c r="V1454" s="442" t="str">
        <f>CHOOSE(MATCH(U:U,{0,1,140,150,160,800000000}),"VACIO","140 y -","140-150","150-160","&gt;160","")</f>
        <v>140 y -</v>
      </c>
      <c r="W1454" s="434">
        <v>76</v>
      </c>
      <c r="X1454" s="442" t="str">
        <f>CHOOSE(MATCH(W:W,{0,1,90,120,800000000}),"VACIO","90 y -","90-120","&gt;120","")</f>
        <v>90 y -</v>
      </c>
      <c r="Y1454" s="434" t="s">
        <v>65</v>
      </c>
      <c r="Z1454" s="434" t="s">
        <v>65</v>
      </c>
      <c r="AA1454" s="434" t="s">
        <v>63</v>
      </c>
      <c r="AB1454" s="434" t="s">
        <v>65</v>
      </c>
      <c r="AC1454" s="434" t="s">
        <v>72</v>
      </c>
      <c r="AD1454" s="434" t="s">
        <v>73</v>
      </c>
      <c r="AE1454" s="503">
        <v>41950</v>
      </c>
      <c r="AF1454" s="504" t="s">
        <v>74</v>
      </c>
      <c r="AG1454" s="504"/>
      <c r="AH1454" s="504" t="s">
        <v>2322</v>
      </c>
      <c r="AI1454" s="503">
        <v>42893</v>
      </c>
      <c r="AJ1454" s="434"/>
      <c r="AK1454" s="434">
        <v>2011</v>
      </c>
      <c r="AL1454" s="434"/>
      <c r="AM1454" s="434"/>
      <c r="AN1454" s="442" t="str">
        <f>CHOOSE(MATCH(AM:AM,{0,1,100,800000000}),"VACIO","100 y -","100 y +","")</f>
        <v>VACIO</v>
      </c>
      <c r="AO1454" s="434"/>
      <c r="AP1454" s="434"/>
      <c r="AQ1454" s="434"/>
      <c r="AR1454" s="442" t="str">
        <f>CHOOSE(MATCH(AQ:AQ,{0,1,7,8,9,12,30}),"VACIO","7 y -","7-8","8-9","9-12","12 y +","")</f>
        <v>VACIO</v>
      </c>
      <c r="AS1454" s="434"/>
      <c r="AT1454" s="442" t="str">
        <f>CHOOSE(MATCH(AS:AS,{0,0.1,30,80000000}),"VACIO","30 y -","30 y +")</f>
        <v>VACIO</v>
      </c>
      <c r="AU1454" s="434"/>
      <c r="AV1454" s="434"/>
      <c r="AW1454" s="442" t="str">
        <f>CHOOSE(MATCH(AV:AV,{0,0.1,30,80000000}),"VACIO","30 y -","30 y +")</f>
        <v>VACIO</v>
      </c>
      <c r="AX1454" s="434"/>
      <c r="AY1454" s="442" t="str">
        <f ca="1">CHOOSE(MATCH(AX:AX,{0;1;15;30;45;60;80000000}),"VACIO","15 y -","15-29","30-44","45-59","60 y +","")</f>
        <v>VACIO</v>
      </c>
      <c r="AZ1454" s="434"/>
      <c r="BA1454" s="434"/>
      <c r="BB1454" s="487" t="str">
        <f ca="1" t="shared" si="136"/>
        <v>No Vigente</v>
      </c>
      <c r="BC1454" s="434"/>
      <c r="BD1454" s="482">
        <v>42893</v>
      </c>
      <c r="BE1454" s="482">
        <v>42917</v>
      </c>
    </row>
    <row r="1455" spans="1:57">
      <c r="A1455" s="434" t="s">
        <v>3507</v>
      </c>
      <c r="B1455" s="128" t="s">
        <v>3508</v>
      </c>
      <c r="C1455" s="128">
        <v>7423</v>
      </c>
      <c r="D1455" s="483">
        <v>23169</v>
      </c>
      <c r="E1455" s="467">
        <f ca="1" t="shared" si="138"/>
        <v>43990</v>
      </c>
      <c r="F1455" s="440">
        <f ca="1" t="shared" si="137"/>
        <v>20821</v>
      </c>
      <c r="G1455" s="491">
        <f ca="1" t="shared" si="135"/>
        <v>57</v>
      </c>
      <c r="H1455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55" s="498">
        <v>2</v>
      </c>
      <c r="J1455" s="483">
        <v>43563</v>
      </c>
      <c r="K1455" s="128" t="s">
        <v>59</v>
      </c>
      <c r="L1455" s="495" t="s">
        <v>60</v>
      </c>
      <c r="M1455" s="128"/>
      <c r="N1455" s="128" t="s">
        <v>62</v>
      </c>
      <c r="O1455" s="128" t="s">
        <v>62</v>
      </c>
      <c r="P1455" s="500" t="s">
        <v>63</v>
      </c>
      <c r="Q1455" s="500" t="s">
        <v>63</v>
      </c>
      <c r="R1455" s="128">
        <v>73.2</v>
      </c>
      <c r="S1455" s="128">
        <v>73.2</v>
      </c>
      <c r="T1455" s="498" t="s">
        <v>64</v>
      </c>
      <c r="U1455" s="128">
        <v>136</v>
      </c>
      <c r="V1455" s="442" t="str">
        <f>CHOOSE(MATCH(U:U,{0,1,140,150,160,800000000}),"VACIO","140 y -","140-150","150-160","&gt;160","")</f>
        <v>140 y -</v>
      </c>
      <c r="W1455" s="128">
        <v>86</v>
      </c>
      <c r="X1455" s="442" t="str">
        <f>CHOOSE(MATCH(W:W,{0,1,90,120,800000000}),"VACIO","90 y -","90-120","&gt;120","")</f>
        <v>90 y -</v>
      </c>
      <c r="Y1455" s="128" t="s">
        <v>63</v>
      </c>
      <c r="Z1455" s="128" t="s">
        <v>65</v>
      </c>
      <c r="AA1455" s="128" t="s">
        <v>65</v>
      </c>
      <c r="AB1455" s="128" t="s">
        <v>63</v>
      </c>
      <c r="AC1455" s="128" t="s">
        <v>72</v>
      </c>
      <c r="AD1455" s="128" t="s">
        <v>67</v>
      </c>
      <c r="AE1455" s="510"/>
      <c r="AF1455" s="512"/>
      <c r="AG1455" s="512"/>
      <c r="AH1455" s="512"/>
      <c r="AI1455" s="512"/>
      <c r="AJ1455" s="128">
        <v>102</v>
      </c>
      <c r="AK1455" s="483">
        <v>43563</v>
      </c>
      <c r="AL1455" s="128">
        <v>220</v>
      </c>
      <c r="AM1455" s="128">
        <v>194</v>
      </c>
      <c r="AN1455" s="442" t="str">
        <f>CHOOSE(MATCH(AM:AM,{0,1,100,800000000}),"VACIO","100 y -","100 y +","")</f>
        <v>100 y +</v>
      </c>
      <c r="AO1455" s="128">
        <v>50</v>
      </c>
      <c r="AP1455" s="128">
        <v>131</v>
      </c>
      <c r="AQ1455" s="128"/>
      <c r="AR1455" s="442" t="str">
        <f>CHOOSE(MATCH(AQ:AQ,{0,1,7,8,9,12,30}),"VACIO","7 y -","7-8","8-9","9-12","12 y +","")</f>
        <v>VACIO</v>
      </c>
      <c r="AS1455" s="128">
        <v>34</v>
      </c>
      <c r="AT1455" s="442" t="str">
        <f>CHOOSE(MATCH(AS:AS,{0,0.1,30,80000000}),"VACIO","30 y -","30 y +")</f>
        <v>30 y +</v>
      </c>
      <c r="AU1455" s="128">
        <v>0.5</v>
      </c>
      <c r="AV1455" s="128">
        <v>6</v>
      </c>
      <c r="AW1455" s="442" t="str">
        <f>CHOOSE(MATCH(AV:AV,{0,0.1,30,80000000}),"VACIO","30 y -","30 y +")</f>
        <v>30 y -</v>
      </c>
      <c r="AX1455" s="128">
        <v>108</v>
      </c>
      <c r="AY1455" s="442" t="str">
        <f ca="1">CHOOSE(MATCH(AX:AX,{0,1,15,30,45,60,80000000}),"VACIO","15 y -","15-29","30-44","45-59","60 y +","")</f>
        <v>60 y +</v>
      </c>
      <c r="AZ1455" s="128" t="s">
        <v>76</v>
      </c>
      <c r="BA1455" s="128"/>
      <c r="BB1455" s="441" t="str">
        <f ca="1" t="shared" si="136"/>
        <v>No Vigente</v>
      </c>
      <c r="BC1455" s="128"/>
      <c r="BD1455" s="483">
        <v>43563</v>
      </c>
      <c r="BE1455" s="483">
        <v>43922</v>
      </c>
    </row>
    <row r="1456" spans="1:57">
      <c r="A1456" s="434" t="s">
        <v>3509</v>
      </c>
      <c r="B1456" s="434" t="s">
        <v>3510</v>
      </c>
      <c r="C1456" s="434">
        <v>4982</v>
      </c>
      <c r="D1456" s="482">
        <v>25890</v>
      </c>
      <c r="E1456" s="468">
        <f ca="1" t="shared" si="138"/>
        <v>43990</v>
      </c>
      <c r="F1456" s="440">
        <f ca="1" t="shared" si="137"/>
        <v>18100</v>
      </c>
      <c r="G1456" s="487">
        <f ca="1" t="shared" si="135"/>
        <v>49</v>
      </c>
      <c r="H1456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456" s="493">
        <v>2</v>
      </c>
      <c r="J1456" s="482">
        <v>40854</v>
      </c>
      <c r="K1456" s="434" t="s">
        <v>59</v>
      </c>
      <c r="L1456" s="494" t="s">
        <v>102</v>
      </c>
      <c r="M1456" s="434"/>
      <c r="N1456" s="434"/>
      <c r="O1456" s="434"/>
      <c r="P1456" s="499" t="s">
        <v>63</v>
      </c>
      <c r="Q1456" s="499" t="s">
        <v>63</v>
      </c>
      <c r="R1456" s="434">
        <v>74</v>
      </c>
      <c r="S1456" s="434">
        <v>76.1</v>
      </c>
      <c r="T1456" s="493" t="s">
        <v>64</v>
      </c>
      <c r="U1456" s="434">
        <v>130</v>
      </c>
      <c r="V1456" s="442" t="str">
        <f>CHOOSE(MATCH(U:U,{0,1,140,150,160,800000000}),"VACIO","140 y -","140-150","150-160","&gt;160","")</f>
        <v>140 y -</v>
      </c>
      <c r="W1456" s="434">
        <v>70</v>
      </c>
      <c r="X1456" s="442" t="str">
        <f>CHOOSE(MATCH(W:W,{0,1,90,120,800000000}),"VACIO","90 y -","90-120","&gt;120","")</f>
        <v>90 y -</v>
      </c>
      <c r="Y1456" s="434" t="s">
        <v>63</v>
      </c>
      <c r="Z1456" s="434" t="s">
        <v>65</v>
      </c>
      <c r="AA1456" s="434" t="s">
        <v>65</v>
      </c>
      <c r="AB1456" s="434" t="s">
        <v>63</v>
      </c>
      <c r="AC1456" s="434" t="s">
        <v>72</v>
      </c>
      <c r="AD1456" s="434" t="s">
        <v>73</v>
      </c>
      <c r="AE1456" s="503">
        <v>42915</v>
      </c>
      <c r="AF1456" s="504" t="s">
        <v>74</v>
      </c>
      <c r="AG1456" s="504"/>
      <c r="AH1456" s="514"/>
      <c r="AI1456" s="514"/>
      <c r="AJ1456" s="434">
        <v>158</v>
      </c>
      <c r="AK1456" s="482">
        <v>42497</v>
      </c>
      <c r="AL1456" s="434">
        <v>173</v>
      </c>
      <c r="AM1456" s="434">
        <v>107</v>
      </c>
      <c r="AN1456" s="442" t="str">
        <f>CHOOSE(MATCH(AM:AM,{0,1,100,800000000}),"VACIO","100 y -","100 y +","")</f>
        <v>100 y +</v>
      </c>
      <c r="AO1456" s="434">
        <v>45</v>
      </c>
      <c r="AP1456" s="434">
        <v>104</v>
      </c>
      <c r="AQ1456" s="434">
        <v>6.8</v>
      </c>
      <c r="AR1456" s="442" t="str">
        <f>CHOOSE(MATCH(AQ:AQ,{0,1,7,8,9,12,30}),"VACIO","7 y -","7-8","8-9","9-12","12 y +","")</f>
        <v>7 y -</v>
      </c>
      <c r="AS1456" s="434">
        <v>52</v>
      </c>
      <c r="AT1456" s="442" t="str">
        <f>CHOOSE(MATCH(AS:AS,{0,0.1,30,80000000}),"VACIO","30 y -","30 y +")</f>
        <v>30 y +</v>
      </c>
      <c r="AU1456" s="434">
        <v>0.7</v>
      </c>
      <c r="AV1456" s="434"/>
      <c r="AW1456" s="442" t="str">
        <f>CHOOSE(MATCH(AV:AV,{0,0.1,30,80000000}),"VACIO","30 y -","30 y +")</f>
        <v>VACIO</v>
      </c>
      <c r="AX1456" s="434">
        <v>104</v>
      </c>
      <c r="AY1456" s="442" t="str">
        <f ca="1">CHOOSE(MATCH(AX:AX,{0,1,15,30,45,60,80000000}),"VACIO","15 y -","15-29","30-44","45-59","60 y +","")</f>
        <v>60 y +</v>
      </c>
      <c r="AZ1456" s="434" t="s">
        <v>76</v>
      </c>
      <c r="BA1456" s="482">
        <v>42205</v>
      </c>
      <c r="BB1456" s="487" t="str">
        <f ca="1" t="shared" si="136"/>
        <v>No Vigente</v>
      </c>
      <c r="BC1456" s="434" t="s">
        <v>77</v>
      </c>
      <c r="BD1456" s="482">
        <v>42915</v>
      </c>
      <c r="BE1456" s="482">
        <v>42948</v>
      </c>
    </row>
    <row r="1457" spans="1:57">
      <c r="A1457" s="434" t="s">
        <v>3511</v>
      </c>
      <c r="B1457" s="520" t="s">
        <v>3512</v>
      </c>
      <c r="C1457" s="520">
        <v>6249</v>
      </c>
      <c r="D1457" s="521">
        <v>24305</v>
      </c>
      <c r="E1457" s="468">
        <f ca="1" t="shared" si="138"/>
        <v>43990</v>
      </c>
      <c r="F1457" s="440">
        <f ca="1" t="shared" si="137"/>
        <v>19685</v>
      </c>
      <c r="G1457" s="523">
        <f ca="1" t="shared" si="135"/>
        <v>53</v>
      </c>
      <c r="H1457" s="50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57" s="524">
        <v>2</v>
      </c>
      <c r="J1457" s="521">
        <v>43045</v>
      </c>
      <c r="K1457" s="520" t="s">
        <v>59</v>
      </c>
      <c r="L1457" s="525" t="s">
        <v>60</v>
      </c>
      <c r="M1457" s="520" t="s">
        <v>2901</v>
      </c>
      <c r="N1457" s="520"/>
      <c r="O1457" s="520"/>
      <c r="P1457" s="526" t="s">
        <v>63</v>
      </c>
      <c r="Q1457" s="526" t="s">
        <v>63</v>
      </c>
      <c r="R1457" s="520">
        <v>86.6</v>
      </c>
      <c r="S1457" s="520">
        <v>83.7</v>
      </c>
      <c r="T1457" s="524" t="s">
        <v>85</v>
      </c>
      <c r="U1457" s="520">
        <v>118</v>
      </c>
      <c r="V1457" s="442" t="str">
        <f>CHOOSE(MATCH(U:U,{0,1,140,150,160,800000000}),"VACIO","140 y -","140-150","150-160","&gt;160","")</f>
        <v>140 y -</v>
      </c>
      <c r="W1457" s="520">
        <v>72</v>
      </c>
      <c r="X1457" s="442" t="str">
        <f>CHOOSE(MATCH(W:W,{0,1,90,120,800000000}),"VACIO","90 y -","90-120","&gt;120","")</f>
        <v>90 y -</v>
      </c>
      <c r="Y1457" s="520" t="s">
        <v>63</v>
      </c>
      <c r="Z1457" s="520" t="s">
        <v>65</v>
      </c>
      <c r="AA1457" s="520" t="s">
        <v>63</v>
      </c>
      <c r="AB1457" s="520" t="s">
        <v>63</v>
      </c>
      <c r="AC1457" s="520" t="s">
        <v>66</v>
      </c>
      <c r="AD1457" s="520" t="s">
        <v>74</v>
      </c>
      <c r="AE1457" s="527"/>
      <c r="AF1457" s="527"/>
      <c r="AG1457" s="527"/>
      <c r="AH1457" s="527"/>
      <c r="AI1457" s="527"/>
      <c r="AJ1457" s="520">
        <v>93</v>
      </c>
      <c r="AK1457" s="521">
        <v>42992</v>
      </c>
      <c r="AL1457" s="520">
        <v>175</v>
      </c>
      <c r="AM1457" s="520">
        <v>104</v>
      </c>
      <c r="AN1457" s="442" t="str">
        <f>CHOOSE(MATCH(AM:AM,{0,1,100,800000000}),"VACIO","100 y -","100 y +","")</f>
        <v>100 y +</v>
      </c>
      <c r="AO1457" s="520">
        <v>58</v>
      </c>
      <c r="AP1457" s="520">
        <v>66</v>
      </c>
      <c r="AQ1457" s="520"/>
      <c r="AR1457" s="442" t="str">
        <f>CHOOSE(MATCH(AQ:AQ,{0,1,7,8,9,12,30}),"VACIO","7 y -","7-8","8-9","9-12","12 y +","")</f>
        <v>VACIO</v>
      </c>
      <c r="AS1457" s="520">
        <v>10</v>
      </c>
      <c r="AT1457" s="442" t="str">
        <f>CHOOSE(MATCH(AS:AS,{0,0.1,30,80000000}),"VACIO","30 y -","30 y +")</f>
        <v>30 y -</v>
      </c>
      <c r="AU1457" s="520">
        <v>1</v>
      </c>
      <c r="AV1457" s="520"/>
      <c r="AW1457" s="442" t="str">
        <f>CHOOSE(MATCH(AV:AV,{0,0.1,30,80000000}),"VACIO","30 y -","30 y +")</f>
        <v>VACIO</v>
      </c>
      <c r="AX1457" s="520">
        <v>65</v>
      </c>
      <c r="AY1457" s="442" t="str">
        <f ca="1">CHOOSE(MATCH(AX:AX,{0,1,15,30,45,60,80000000}),"VACIO","15 y -","15-29","30-44","45-59","60 y +","")</f>
        <v>60 y +</v>
      </c>
      <c r="AZ1457" s="520"/>
      <c r="BA1457" s="520"/>
      <c r="BB1457" s="523" t="str">
        <f ca="1" t="shared" si="136"/>
        <v>No Vigente</v>
      </c>
      <c r="BC1457" s="520"/>
      <c r="BD1457" s="521">
        <v>43045</v>
      </c>
      <c r="BE1457" s="521">
        <v>43160</v>
      </c>
    </row>
    <row r="1458" spans="1:57">
      <c r="A1458" s="434" t="s">
        <v>3513</v>
      </c>
      <c r="B1458" s="484" t="s">
        <v>3514</v>
      </c>
      <c r="C1458" s="484">
        <v>5896</v>
      </c>
      <c r="D1458" s="485">
        <v>29320</v>
      </c>
      <c r="E1458" s="468">
        <f ca="1" t="shared" si="138"/>
        <v>43990</v>
      </c>
      <c r="F1458" s="440">
        <f ca="1" t="shared" si="137"/>
        <v>14670</v>
      </c>
      <c r="G1458" s="489">
        <f ca="1" t="shared" si="135"/>
        <v>40</v>
      </c>
      <c r="H1458" s="490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458" s="496">
        <v>2</v>
      </c>
      <c r="J1458" s="485">
        <v>41282</v>
      </c>
      <c r="K1458" s="484" t="s">
        <v>59</v>
      </c>
      <c r="L1458" s="497" t="s">
        <v>70</v>
      </c>
      <c r="M1458" s="484" t="s">
        <v>1853</v>
      </c>
      <c r="N1458" s="484"/>
      <c r="O1458" s="484"/>
      <c r="P1458" s="501" t="s">
        <v>63</v>
      </c>
      <c r="Q1458" s="501" t="s">
        <v>63</v>
      </c>
      <c r="R1458" s="484">
        <v>69.5</v>
      </c>
      <c r="S1458" s="484">
        <v>70</v>
      </c>
      <c r="T1458" s="496" t="s">
        <v>85</v>
      </c>
      <c r="U1458" s="484">
        <v>120</v>
      </c>
      <c r="V1458" s="442" t="str">
        <f>CHOOSE(MATCH(U:U,{0,1,140,150,160,800000000}),"VACIO","140 y -","140-150","150-160","&gt;160","")</f>
        <v>140 y -</v>
      </c>
      <c r="W1458" s="484">
        <v>80</v>
      </c>
      <c r="X1458" s="442" t="str">
        <f>CHOOSE(MATCH(W:W,{0;1;90;120;800000000}),"VACIO","90 y -","90-120","&gt;120","")</f>
        <v>90 y -</v>
      </c>
      <c r="Y1458" s="484" t="s">
        <v>65</v>
      </c>
      <c r="Z1458" s="484" t="s">
        <v>63</v>
      </c>
      <c r="AA1458" s="484" t="s">
        <v>63</v>
      </c>
      <c r="AB1458" s="484" t="s">
        <v>65</v>
      </c>
      <c r="AC1458" s="484" t="s">
        <v>72</v>
      </c>
      <c r="AD1458" s="484" t="s">
        <v>73</v>
      </c>
      <c r="AE1458" s="508">
        <v>43223</v>
      </c>
      <c r="AF1458" s="509" t="s">
        <v>74</v>
      </c>
      <c r="AG1458" s="509"/>
      <c r="AH1458" s="507"/>
      <c r="AI1458" s="507"/>
      <c r="AJ1458" s="484">
        <v>157</v>
      </c>
      <c r="AK1458" s="485">
        <v>43319</v>
      </c>
      <c r="AL1458" s="484">
        <v>293</v>
      </c>
      <c r="AM1458" s="484">
        <v>200</v>
      </c>
      <c r="AN1458" s="442" t="str">
        <f>CHOOSE(MATCH(AM:AM,{0,1,100,800000000}),"VACIO","100 y -","100 y +","")</f>
        <v>100 y +</v>
      </c>
      <c r="AO1458" s="484">
        <v>58</v>
      </c>
      <c r="AP1458" s="484">
        <v>177</v>
      </c>
      <c r="AQ1458" s="484">
        <v>11</v>
      </c>
      <c r="AR1458" s="442" t="str">
        <f>CHOOSE(MATCH(AQ:AQ,{0,1,7,8,9,12,30}),"VACIO","7 y -","7-8","8-9","9-12","12 y +","")</f>
        <v>9-12</v>
      </c>
      <c r="AS1458" s="484">
        <v>51.7</v>
      </c>
      <c r="AT1458" s="442" t="str">
        <f>CHOOSE(MATCH(AS:AS,{0,0.1,30,80000000}),"VACIO","30 y -","30 y +")</f>
        <v>30 y +</v>
      </c>
      <c r="AU1458" s="484">
        <v>0.6</v>
      </c>
      <c r="AV1458" s="484"/>
      <c r="AW1458" s="442" t="str">
        <f>CHOOSE(MATCH(AV:AV,{0,0.1,30,80000000}),"VACIO","30 y -","30 y +")</f>
        <v>VACIO</v>
      </c>
      <c r="AX1458" s="484">
        <v>115</v>
      </c>
      <c r="AY1458" s="442" t="str">
        <f ca="1">CHOOSE(MATCH(AX:AX,{0,1,15,30,45,60,80000000}),"VACIO","15 y -","15-29","30-44","45-59","60 y +","")</f>
        <v>60 y +</v>
      </c>
      <c r="AZ1458" s="484"/>
      <c r="BA1458" s="485">
        <v>42013</v>
      </c>
      <c r="BB1458" s="489" t="str">
        <f ca="1" t="shared" si="136"/>
        <v>No Vigente</v>
      </c>
      <c r="BC1458" s="484" t="s">
        <v>77</v>
      </c>
      <c r="BD1458" s="485">
        <v>43475</v>
      </c>
      <c r="BE1458" s="485">
        <v>43556</v>
      </c>
    </row>
    <row r="1459" spans="1:57">
      <c r="A1459" s="434" t="s">
        <v>3515</v>
      </c>
      <c r="B1459" s="128" t="s">
        <v>3516</v>
      </c>
      <c r="C1459" s="128">
        <v>3229</v>
      </c>
      <c r="D1459" s="483">
        <v>20868</v>
      </c>
      <c r="E1459" s="439">
        <f ca="1" t="shared" si="138"/>
        <v>43990</v>
      </c>
      <c r="F1459" s="440">
        <f ca="1" t="shared" si="137"/>
        <v>23122</v>
      </c>
      <c r="G1459" s="441">
        <f ca="1" t="shared" si="135"/>
        <v>63</v>
      </c>
      <c r="H145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59" s="443">
        <v>2</v>
      </c>
      <c r="J1459" s="483">
        <v>41673</v>
      </c>
      <c r="K1459" s="128" t="s">
        <v>59</v>
      </c>
      <c r="L1459" s="495" t="s">
        <v>60</v>
      </c>
      <c r="M1459" s="128" t="s">
        <v>3517</v>
      </c>
      <c r="N1459" s="128" t="s">
        <v>62</v>
      </c>
      <c r="O1459" s="128" t="s">
        <v>62</v>
      </c>
      <c r="P1459" s="500" t="s">
        <v>63</v>
      </c>
      <c r="Q1459" s="500" t="s">
        <v>63</v>
      </c>
      <c r="R1459" s="128">
        <v>83.5</v>
      </c>
      <c r="S1459" s="128">
        <v>86.5</v>
      </c>
      <c r="T1459" s="443" t="s">
        <v>64</v>
      </c>
      <c r="U1459" s="128">
        <v>136</v>
      </c>
      <c r="V1459" s="442" t="str">
        <f>CHOOSE(MATCH(U:U,{0;1;140;150;160;800000000}),"VACIO","140 y -","140-150","150-160","&gt;160","")</f>
        <v>140 y -</v>
      </c>
      <c r="W1459" s="128">
        <v>87</v>
      </c>
      <c r="X1459" s="442" t="str">
        <f>CHOOSE(MATCH(W:W,{0,1,90,120,800000000}),"VACIO","90 y -","90-120","&gt;120","")</f>
        <v>90 y -</v>
      </c>
      <c r="Y1459" s="128" t="s">
        <v>63</v>
      </c>
      <c r="Z1459" s="128" t="s">
        <v>65</v>
      </c>
      <c r="AA1459" s="128" t="s">
        <v>65</v>
      </c>
      <c r="AB1459" s="128" t="s">
        <v>63</v>
      </c>
      <c r="AC1459" s="128" t="s">
        <v>66</v>
      </c>
      <c r="AD1459" s="128" t="s">
        <v>67</v>
      </c>
      <c r="AE1459" s="513"/>
      <c r="AF1459" s="513"/>
      <c r="AG1459" s="513"/>
      <c r="AH1459" s="513"/>
      <c r="AI1459" s="513"/>
      <c r="AJ1459" s="128">
        <v>100</v>
      </c>
      <c r="AK1459" s="483">
        <v>43643</v>
      </c>
      <c r="AL1459" s="128">
        <v>135</v>
      </c>
      <c r="AM1459" s="128">
        <v>66</v>
      </c>
      <c r="AN1459" s="442" t="str">
        <f>CHOOSE(MATCH(AM:AM,{0,1,100,800000000}),"VACIO","100 y -","100 y +","")</f>
        <v>100 y -</v>
      </c>
      <c r="AO1459" s="128">
        <v>37</v>
      </c>
      <c r="AP1459" s="128">
        <v>158</v>
      </c>
      <c r="AQ1459" s="128"/>
      <c r="AR1459" s="442" t="str">
        <f>CHOOSE(MATCH(AQ:AQ,{0,1,7,8,9,12,30}),"VACIO","7 y -","7-8","8-9","9-12","12 y +","")</f>
        <v>VACIO</v>
      </c>
      <c r="AS1459" s="128">
        <v>21</v>
      </c>
      <c r="AT1459" s="442" t="str">
        <f>CHOOSE(MATCH(AS:AS,{0,0.1,30,80000000}),"VACIO","30 y -","30 y +")</f>
        <v>30 y -</v>
      </c>
      <c r="AU1459" s="128">
        <v>0.7</v>
      </c>
      <c r="AV1459" s="128"/>
      <c r="AW1459" s="442" t="str">
        <f>CHOOSE(MATCH(AV:AV,{0,0.1,30,80000000}),"VACIO","30 y -","30 y +")</f>
        <v>VACIO</v>
      </c>
      <c r="AX1459" s="128">
        <v>92</v>
      </c>
      <c r="AY1459" s="442" t="str">
        <f ca="1">CHOOSE(MATCH(AX:AX,{0,1,15,30,45,60,80000000}),"VACIO","15 y -","15-29","30-44","45-59","60 y +","")</f>
        <v>60 y +</v>
      </c>
      <c r="AZ1459" s="128"/>
      <c r="BA1459" s="128"/>
      <c r="BB1459" s="441" t="str">
        <f ca="1" t="shared" si="136"/>
        <v>No Vigente</v>
      </c>
      <c r="BC1459" s="128"/>
      <c r="BD1459" s="483">
        <v>43699</v>
      </c>
      <c r="BE1459" s="483">
        <v>44044</v>
      </c>
    </row>
    <row r="1460" spans="1:57">
      <c r="A1460" s="434" t="s">
        <v>3518</v>
      </c>
      <c r="B1460" s="128" t="s">
        <v>3519</v>
      </c>
      <c r="C1460" s="128">
        <v>6918</v>
      </c>
      <c r="D1460" s="483">
        <v>23817</v>
      </c>
      <c r="E1460" s="439">
        <f ca="1" t="shared" si="138"/>
        <v>43990</v>
      </c>
      <c r="F1460" s="440">
        <f ca="1" t="shared" si="137"/>
        <v>20173</v>
      </c>
      <c r="G1460" s="441">
        <f ca="1" t="shared" si="135"/>
        <v>55</v>
      </c>
      <c r="H1460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60" s="443">
        <v>2</v>
      </c>
      <c r="J1460" s="483">
        <v>43270</v>
      </c>
      <c r="K1460" s="128" t="s">
        <v>59</v>
      </c>
      <c r="L1460" s="495" t="s">
        <v>102</v>
      </c>
      <c r="M1460" s="128" t="s">
        <v>1853</v>
      </c>
      <c r="N1460" s="128" t="s">
        <v>62</v>
      </c>
      <c r="O1460" s="128" t="s">
        <v>62</v>
      </c>
      <c r="P1460" s="500" t="s">
        <v>63</v>
      </c>
      <c r="Q1460" s="500" t="s">
        <v>63</v>
      </c>
      <c r="R1460" s="128">
        <v>86.5</v>
      </c>
      <c r="S1460" s="128">
        <v>83</v>
      </c>
      <c r="T1460" s="443" t="s">
        <v>64</v>
      </c>
      <c r="U1460" s="128">
        <v>118</v>
      </c>
      <c r="V1460" s="442" t="str">
        <f>CHOOSE(MATCH(U:U,{0,1,140,150,160,800000000}),"VACIO","140 y -","140-150","150-160","&gt;160","")</f>
        <v>140 y -</v>
      </c>
      <c r="W1460" s="128">
        <v>68</v>
      </c>
      <c r="X1460" s="442" t="str">
        <f>CHOOSE(MATCH(W:W,{0,1,90,120,800000000}),"VACIO","90 y -","90-120","&gt;120","")</f>
        <v>90 y -</v>
      </c>
      <c r="Y1460" s="128" t="s">
        <v>63</v>
      </c>
      <c r="Z1460" s="128" t="s">
        <v>65</v>
      </c>
      <c r="AA1460" s="128" t="s">
        <v>65</v>
      </c>
      <c r="AB1460" s="128" t="s">
        <v>63</v>
      </c>
      <c r="AC1460" s="128" t="s">
        <v>72</v>
      </c>
      <c r="AD1460" s="128" t="s">
        <v>73</v>
      </c>
      <c r="AE1460" s="505">
        <v>43803</v>
      </c>
      <c r="AF1460" s="506" t="s">
        <v>73</v>
      </c>
      <c r="AG1460" s="506"/>
      <c r="AH1460" s="513"/>
      <c r="AI1460" s="513"/>
      <c r="AJ1460" s="128">
        <v>105</v>
      </c>
      <c r="AK1460" s="483">
        <v>43592</v>
      </c>
      <c r="AL1460" s="128">
        <v>230</v>
      </c>
      <c r="AM1460" s="128">
        <v>157</v>
      </c>
      <c r="AN1460" s="442" t="str">
        <f>CHOOSE(MATCH(AM:AM,{0,1,100,800000000}),"VACIO","100 y -","100 y +","")</f>
        <v>100 y +</v>
      </c>
      <c r="AO1460" s="128">
        <v>45</v>
      </c>
      <c r="AP1460" s="128">
        <v>177</v>
      </c>
      <c r="AQ1460" s="128">
        <v>5.8</v>
      </c>
      <c r="AR1460" s="442" t="str">
        <f>CHOOSE(MATCH(AQ:AQ,{0,1,7,8,9,12,30}),"VACIO","7 y -","7-8","8-9","9-12","12 y +","")</f>
        <v>7 y -</v>
      </c>
      <c r="AS1460" s="128">
        <v>25</v>
      </c>
      <c r="AT1460" s="442" t="str">
        <f>CHOOSE(MATCH(AS:AS,{0,0.1,30,80000000}),"VACIO","30 y -","30 y +")</f>
        <v>30 y -</v>
      </c>
      <c r="AU1460" s="128">
        <v>0.9</v>
      </c>
      <c r="AV1460" s="128"/>
      <c r="AW1460" s="442" t="str">
        <f>CHOOSE(MATCH(AV:AV,{0,0.1,30,80000000}),"VACIO","30 y -","30 y +")</f>
        <v>VACIO</v>
      </c>
      <c r="AX1460" s="128">
        <v>72.4</v>
      </c>
      <c r="AY1460" s="442" t="str">
        <f ca="1">CHOOSE(MATCH(AX:AX,{0,1,15,30,45,60,80000000}),"VACIO","15 y -","15-29","30-44","45-59","60 y +","")</f>
        <v>60 y +</v>
      </c>
      <c r="AZ1460" s="128" t="s">
        <v>76</v>
      </c>
      <c r="BA1460" s="128"/>
      <c r="BB1460" s="441" t="str">
        <f ca="1" t="shared" si="136"/>
        <v>No Vigente</v>
      </c>
      <c r="BC1460" s="128"/>
      <c r="BD1460" s="483">
        <v>43592</v>
      </c>
      <c r="BE1460" s="483">
        <v>43922</v>
      </c>
    </row>
    <row r="1461" spans="1:57">
      <c r="A1461" s="434" t="s">
        <v>3520</v>
      </c>
      <c r="B1461" s="128" t="s">
        <v>3521</v>
      </c>
      <c r="C1461" s="128">
        <v>6504</v>
      </c>
      <c r="D1461" s="483">
        <v>23722</v>
      </c>
      <c r="E1461" s="439">
        <f ca="1" t="shared" si="138"/>
        <v>43990</v>
      </c>
      <c r="F1461" s="440">
        <f ca="1" t="shared" si="137"/>
        <v>20268</v>
      </c>
      <c r="G1461" s="441">
        <f ca="1" t="shared" si="135"/>
        <v>55</v>
      </c>
      <c r="H1461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61" s="443">
        <v>2</v>
      </c>
      <c r="J1461" s="483">
        <v>42258</v>
      </c>
      <c r="K1461" s="128" t="s">
        <v>59</v>
      </c>
      <c r="L1461" s="495" t="s">
        <v>102</v>
      </c>
      <c r="M1461" s="128" t="s">
        <v>2272</v>
      </c>
      <c r="N1461" s="128"/>
      <c r="O1461" s="128"/>
      <c r="P1461" s="500" t="s">
        <v>63</v>
      </c>
      <c r="Q1461" s="500" t="s">
        <v>63</v>
      </c>
      <c r="R1461" s="128">
        <v>89</v>
      </c>
      <c r="S1461" s="128">
        <v>88.5</v>
      </c>
      <c r="T1461" s="443" t="s">
        <v>64</v>
      </c>
      <c r="U1461" s="128">
        <v>130</v>
      </c>
      <c r="V1461" s="442" t="str">
        <f>CHOOSE(MATCH(U:U,{0;1;140;150;160;800000000}),"VACIO","140 y -","140-150","150-160","&gt;160","")</f>
        <v>140 y -</v>
      </c>
      <c r="W1461" s="128">
        <v>82</v>
      </c>
      <c r="X1461" s="442" t="str">
        <f>CHOOSE(MATCH(W:W,{0;1;90;120;800000000}),"VACIO","90 y -","90-120","&gt;120","")</f>
        <v>90 y -</v>
      </c>
      <c r="Y1461" s="128" t="s">
        <v>63</v>
      </c>
      <c r="Z1461" s="128" t="s">
        <v>65</v>
      </c>
      <c r="AA1461" s="128" t="s">
        <v>65</v>
      </c>
      <c r="AB1461" s="128" t="s">
        <v>63</v>
      </c>
      <c r="AC1461" s="128" t="s">
        <v>72</v>
      </c>
      <c r="AD1461" s="128" t="s">
        <v>73</v>
      </c>
      <c r="AE1461" s="505">
        <v>43664</v>
      </c>
      <c r="AF1461" s="506" t="s">
        <v>74</v>
      </c>
      <c r="AG1461" s="506"/>
      <c r="AH1461" s="513"/>
      <c r="AI1461" s="513"/>
      <c r="AJ1461" s="128">
        <v>157</v>
      </c>
      <c r="AK1461" s="483">
        <v>43651</v>
      </c>
      <c r="AL1461" s="128">
        <v>242</v>
      </c>
      <c r="AM1461" s="128">
        <v>146</v>
      </c>
      <c r="AN1461" s="442" t="str">
        <f>CHOOSE(MATCH(AM:AM,{0,1,100,800000000}),"VACIO","100 y -","100 y +","")</f>
        <v>100 y +</v>
      </c>
      <c r="AO1461" s="128">
        <v>49</v>
      </c>
      <c r="AP1461" s="128">
        <v>244</v>
      </c>
      <c r="AQ1461" s="128">
        <v>7</v>
      </c>
      <c r="AR1461" s="442" t="str">
        <f>CHOOSE(MATCH(AQ:AQ,{0,1,7,8,9,12,30}),"VACIO","7 y -","7-8","8-9","9-12","12 y +","")</f>
        <v>7-8</v>
      </c>
      <c r="AS1461" s="128">
        <v>5</v>
      </c>
      <c r="AT1461" s="442" t="str">
        <f>CHOOSE(MATCH(AS:AS,{0,0.1,30,80000000}),"VACIO","30 y -","30 y +")</f>
        <v>30 y -</v>
      </c>
      <c r="AU1461" s="128">
        <v>0.9</v>
      </c>
      <c r="AV1461" s="128">
        <v>8.93</v>
      </c>
      <c r="AW1461" s="442" t="str">
        <f>CHOOSE(MATCH(AV:AV,{0,0.1,30,80000000}),"VACIO","30 y -","30 y +")</f>
        <v>30 y -</v>
      </c>
      <c r="AX1461" s="128">
        <v>72</v>
      </c>
      <c r="AY1461" s="442" t="str">
        <f ca="1">CHOOSE(MATCH(AX:AX,{0,1,15,30,45,60,80000000}),"VACIO","15 y -","15-29","30-44","45-59","60 y +","")</f>
        <v>60 y +</v>
      </c>
      <c r="AZ1461" s="128"/>
      <c r="BA1461" s="532">
        <v>43276</v>
      </c>
      <c r="BB1461" s="441" t="str">
        <f ca="1" t="shared" si="136"/>
        <v>No Vigente</v>
      </c>
      <c r="BC1461" s="128" t="s">
        <v>77</v>
      </c>
      <c r="BD1461" s="483">
        <v>43921</v>
      </c>
      <c r="BE1461" s="483">
        <v>44136</v>
      </c>
    </row>
    <row r="1462" spans="1:57">
      <c r="A1462" s="434" t="s">
        <v>3522</v>
      </c>
      <c r="B1462" s="128" t="s">
        <v>3523</v>
      </c>
      <c r="C1462" s="128">
        <v>1747</v>
      </c>
      <c r="D1462" s="483">
        <v>22224</v>
      </c>
      <c r="E1462" s="467">
        <f ca="1" t="shared" si="138"/>
        <v>43990</v>
      </c>
      <c r="F1462" s="440">
        <f ca="1" t="shared" si="137"/>
        <v>21766</v>
      </c>
      <c r="G1462" s="491">
        <f ca="1" t="shared" ref="G1462:G1525" si="139">IF(MONTH(E:E)=MONTH(D1462),IF(DAY(E:E)&lt;DAY(D1462),YEAR(E:E)-YEAR(D1462)-1,YEAR(E:E)-YEAR(D1462)),IF(MONTH(E:E)&gt;MONTH(D1462),YEAR(E:E)-YEAR(D1462),YEAR(E:E)-YEAR(D1462)-1))</f>
        <v>59</v>
      </c>
      <c r="H1462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462" s="498">
        <v>2</v>
      </c>
      <c r="J1462" s="483">
        <v>39591</v>
      </c>
      <c r="K1462" s="128" t="s">
        <v>59</v>
      </c>
      <c r="L1462" s="495" t="s">
        <v>60</v>
      </c>
      <c r="M1462" s="128" t="s">
        <v>1853</v>
      </c>
      <c r="N1462" s="128" t="s">
        <v>62</v>
      </c>
      <c r="O1462" s="128" t="s">
        <v>62</v>
      </c>
      <c r="P1462" s="500" t="s">
        <v>65</v>
      </c>
      <c r="Q1462" s="500" t="s">
        <v>65</v>
      </c>
      <c r="R1462" s="128">
        <v>63</v>
      </c>
      <c r="S1462" s="128">
        <v>59</v>
      </c>
      <c r="T1462" s="498" t="s">
        <v>85</v>
      </c>
      <c r="U1462" s="128">
        <v>140</v>
      </c>
      <c r="V1462" s="442" t="str">
        <f>CHOOSE(MATCH(U:U,{0;1;140;150;160;800000000}),"VACIO","140 y -","140-150","150-160","&gt;160","")</f>
        <v>140-150</v>
      </c>
      <c r="W1462" s="128">
        <v>80</v>
      </c>
      <c r="X1462" s="442" t="str">
        <f>CHOOSE(MATCH(W:W,{0;1;90;120;800000000}),"VACIO","90 y -","90-120","&gt;120","")</f>
        <v>90 y -</v>
      </c>
      <c r="Y1462" s="128" t="s">
        <v>63</v>
      </c>
      <c r="Z1462" s="128" t="s">
        <v>65</v>
      </c>
      <c r="AA1462" s="128" t="s">
        <v>65</v>
      </c>
      <c r="AB1462" s="128" t="s">
        <v>65</v>
      </c>
      <c r="AC1462" s="128" t="s">
        <v>66</v>
      </c>
      <c r="AD1462" s="128" t="s">
        <v>67</v>
      </c>
      <c r="AE1462" s="512"/>
      <c r="AF1462" s="512"/>
      <c r="AG1462" s="512"/>
      <c r="AH1462" s="512"/>
      <c r="AI1462" s="512"/>
      <c r="AJ1462" s="128">
        <v>94</v>
      </c>
      <c r="AK1462" s="483">
        <v>43677</v>
      </c>
      <c r="AL1462" s="128">
        <v>228</v>
      </c>
      <c r="AM1462" s="128">
        <v>151</v>
      </c>
      <c r="AN1462" s="442" t="str">
        <f>CHOOSE(MATCH(AM:AM,{0;1;100;800000000}),"VACIO","100 y -","100 y +","")</f>
        <v>100 y +</v>
      </c>
      <c r="AO1462" s="128">
        <v>56</v>
      </c>
      <c r="AP1462" s="128">
        <v>103</v>
      </c>
      <c r="AQ1462" s="128">
        <v>5.8</v>
      </c>
      <c r="AR1462" s="442" t="str">
        <f>CHOOSE(MATCH(AQ:AQ,{0;1;7;8;9;12;30}),"VACIO","7 y -","7-8","8-9","9-12","12 y +","")</f>
        <v>7 y -</v>
      </c>
      <c r="AS1462" s="128">
        <v>128</v>
      </c>
      <c r="AT1462" s="442" t="s">
        <v>824</v>
      </c>
      <c r="AU1462" s="128">
        <v>0.7</v>
      </c>
      <c r="AV1462" s="128">
        <v>18</v>
      </c>
      <c r="AW1462" s="442" t="str">
        <f>CHOOSE(MATCH(AV:AV,{0,0.1,30,80000000}),"VACIO","30 y -","30 y +")</f>
        <v>30 y -</v>
      </c>
      <c r="AX1462" s="128">
        <v>81</v>
      </c>
      <c r="AY1462" s="442" t="str">
        <f ca="1">CHOOSE(MATCH(AX:AX,{0,1,15,30,45,60,80000000}),"VACIO","15 y -","15-29","30-44","45-59","60 y +","")</f>
        <v>60 y +</v>
      </c>
      <c r="AZ1462" s="128"/>
      <c r="BA1462" s="128"/>
      <c r="BB1462" s="441" t="str">
        <f ca="1" t="shared" si="136"/>
        <v>No Vigente</v>
      </c>
      <c r="BC1462" s="128"/>
      <c r="BD1462" s="483">
        <v>43823</v>
      </c>
      <c r="BE1462" s="483">
        <v>43862</v>
      </c>
    </row>
    <row r="1463" spans="1:57">
      <c r="A1463" s="434" t="s">
        <v>3524</v>
      </c>
      <c r="B1463" s="128" t="s">
        <v>3525</v>
      </c>
      <c r="C1463" s="128">
        <v>2013</v>
      </c>
      <c r="D1463" s="483">
        <v>25800</v>
      </c>
      <c r="E1463" s="467">
        <f ca="1" t="shared" si="138"/>
        <v>43990</v>
      </c>
      <c r="F1463" s="440">
        <f ca="1" t="shared" si="137"/>
        <v>18190</v>
      </c>
      <c r="G1463" s="491">
        <f ca="1" t="shared" si="139"/>
        <v>49</v>
      </c>
      <c r="H1463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463" s="498">
        <v>2</v>
      </c>
      <c r="J1463" s="483">
        <v>43366</v>
      </c>
      <c r="K1463" s="128" t="s">
        <v>59</v>
      </c>
      <c r="L1463" s="495" t="s">
        <v>1876</v>
      </c>
      <c r="M1463" s="128" t="s">
        <v>1853</v>
      </c>
      <c r="N1463" s="128" t="s">
        <v>62</v>
      </c>
      <c r="O1463" s="128" t="s">
        <v>62</v>
      </c>
      <c r="P1463" s="500" t="s">
        <v>63</v>
      </c>
      <c r="Q1463" s="500" t="s">
        <v>63</v>
      </c>
      <c r="R1463" s="128">
        <v>114</v>
      </c>
      <c r="S1463" s="128">
        <v>105</v>
      </c>
      <c r="T1463" s="498" t="s">
        <v>64</v>
      </c>
      <c r="U1463" s="128">
        <v>140</v>
      </c>
      <c r="V1463" s="442" t="str">
        <f>CHOOSE(MATCH(U:U,{0,1,140,150,160,800000000}),"VACIO","140 y -","140-150","150-160","&gt;160","")</f>
        <v>140-150</v>
      </c>
      <c r="W1463" s="128">
        <v>88</v>
      </c>
      <c r="X1463" s="442" t="str">
        <f>CHOOSE(MATCH(W:W,{0;1;90;120;800000000}),"VACIO","90 y -","90-120","&gt;120","")</f>
        <v>90 y -</v>
      </c>
      <c r="Y1463" s="128" t="s">
        <v>63</v>
      </c>
      <c r="Z1463" s="128" t="s">
        <v>65</v>
      </c>
      <c r="AA1463" s="128" t="s">
        <v>65</v>
      </c>
      <c r="AB1463" s="128" t="s">
        <v>65</v>
      </c>
      <c r="AC1463" s="128" t="s">
        <v>66</v>
      </c>
      <c r="AD1463" s="128" t="s">
        <v>67</v>
      </c>
      <c r="AE1463" s="512"/>
      <c r="AF1463" s="512"/>
      <c r="AG1463" s="512"/>
      <c r="AH1463" s="512"/>
      <c r="AI1463" s="512"/>
      <c r="AJ1463" s="128">
        <v>94</v>
      </c>
      <c r="AK1463" s="483">
        <v>43731</v>
      </c>
      <c r="AL1463" s="128">
        <v>183</v>
      </c>
      <c r="AM1463" s="128">
        <v>112</v>
      </c>
      <c r="AN1463" s="442" t="str">
        <f>CHOOSE(MATCH(AM:AM,{0,1,100,800000000}),"VACIO","100 y -","100 y +","")</f>
        <v>100 y +</v>
      </c>
      <c r="AO1463" s="128">
        <v>30</v>
      </c>
      <c r="AP1463" s="128">
        <v>202</v>
      </c>
      <c r="AQ1463" s="128"/>
      <c r="AR1463" s="442" t="str">
        <f>CHOOSE(MATCH(AQ:AQ,{0,1,7,8,9,12,30}),"VACIO","7 y -","7-8","8-9","9-12","12 y +","")</f>
        <v>VACIO</v>
      </c>
      <c r="AS1463" s="128">
        <v>108</v>
      </c>
      <c r="AT1463" s="442" t="str">
        <f>CHOOSE(MATCH(AS:AS,{0,0.1,30,80000000}),"VACIO","30 y -","30 y +")</f>
        <v>30 y +</v>
      </c>
      <c r="AU1463" s="128">
        <v>0.8</v>
      </c>
      <c r="AV1463" s="128"/>
      <c r="AW1463" s="442" t="str">
        <f>CHOOSE(MATCH(AV:AV,{0;0.1;30;80000000}),"VACIO","30 y -","30 y +")</f>
        <v>VACIO</v>
      </c>
      <c r="AX1463" s="128">
        <v>87</v>
      </c>
      <c r="AY1463" s="442" t="str">
        <f ca="1">CHOOSE(MATCH(AX:AX,{0,1,15,30,45,60,80000000}),"VACIO","15 y -","15-29","30-44","45-59","60 y +","")</f>
        <v>60 y +</v>
      </c>
      <c r="AZ1463" s="128"/>
      <c r="BA1463" s="128"/>
      <c r="BB1463" s="441" t="str">
        <f ca="1" t="shared" si="136"/>
        <v>No Vigente</v>
      </c>
      <c r="BC1463" s="128"/>
      <c r="BD1463" s="483">
        <v>43731</v>
      </c>
      <c r="BE1463" s="483">
        <v>43831</v>
      </c>
    </row>
    <row r="1464" spans="1:57">
      <c r="A1464" s="434" t="s">
        <v>3526</v>
      </c>
      <c r="B1464" s="128" t="s">
        <v>3527</v>
      </c>
      <c r="C1464" s="128">
        <v>6318</v>
      </c>
      <c r="D1464" s="483">
        <v>15774</v>
      </c>
      <c r="E1464" s="439">
        <f ca="1" t="shared" si="138"/>
        <v>43990</v>
      </c>
      <c r="F1464" s="440">
        <f ca="1" t="shared" si="137"/>
        <v>28216</v>
      </c>
      <c r="G1464" s="441">
        <f ca="1" t="shared" si="139"/>
        <v>77</v>
      </c>
      <c r="H1464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64" s="443">
        <v>2</v>
      </c>
      <c r="J1464" s="483">
        <v>41663</v>
      </c>
      <c r="K1464" s="128" t="s">
        <v>59</v>
      </c>
      <c r="L1464" s="495" t="s">
        <v>60</v>
      </c>
      <c r="M1464" s="128"/>
      <c r="N1464" s="128" t="s">
        <v>62</v>
      </c>
      <c r="O1464" s="128" t="s">
        <v>62</v>
      </c>
      <c r="P1464" s="500" t="s">
        <v>63</v>
      </c>
      <c r="Q1464" s="500" t="s">
        <v>63</v>
      </c>
      <c r="R1464" s="128">
        <v>77.8</v>
      </c>
      <c r="S1464" s="128">
        <v>81</v>
      </c>
      <c r="T1464" s="443" t="s">
        <v>64</v>
      </c>
      <c r="U1464" s="128">
        <v>130</v>
      </c>
      <c r="V1464" s="442" t="str">
        <f>CHOOSE(MATCH(U:U,{0;1;140;150;160;800000000}),"VACIO","140 y -","140-150","150-160","&gt;160","")</f>
        <v>140 y -</v>
      </c>
      <c r="W1464" s="128">
        <v>80</v>
      </c>
      <c r="X1464" s="442" t="str">
        <f>CHOOSE(MATCH(W:W,{0,1,90,120,800000000}),"VACIO","90 y -","90-120","&gt;120","")</f>
        <v>90 y -</v>
      </c>
      <c r="Y1464" s="128" t="s">
        <v>63</v>
      </c>
      <c r="Z1464" s="128" t="s">
        <v>65</v>
      </c>
      <c r="AA1464" s="128" t="s">
        <v>63</v>
      </c>
      <c r="AB1464" s="128" t="s">
        <v>65</v>
      </c>
      <c r="AC1464" s="128" t="s">
        <v>72</v>
      </c>
      <c r="AD1464" s="128" t="s">
        <v>73</v>
      </c>
      <c r="AE1464" s="513"/>
      <c r="AF1464" s="513"/>
      <c r="AG1464" s="513"/>
      <c r="AH1464" s="506" t="s">
        <v>247</v>
      </c>
      <c r="AI1464" s="515">
        <v>43699</v>
      </c>
      <c r="AJ1464" s="128">
        <v>79</v>
      </c>
      <c r="AK1464" s="483">
        <v>43851</v>
      </c>
      <c r="AL1464" s="128">
        <v>117</v>
      </c>
      <c r="AM1464" s="128">
        <v>59</v>
      </c>
      <c r="AN1464" s="442" t="str">
        <f>CHOOSE(MATCH(AM:AM,{0,1,100,800000000}),"VACIO","100 y -","100 y +","")</f>
        <v>100 y -</v>
      </c>
      <c r="AO1464" s="128">
        <v>37</v>
      </c>
      <c r="AP1464" s="128">
        <v>103</v>
      </c>
      <c r="AQ1464" s="128">
        <v>6.6</v>
      </c>
      <c r="AR1464" s="442" t="str">
        <f>CHOOSE(MATCH(AQ:AQ,{0;1;7;8;9;12;30}),"VACIO","7 y -","7-8","8-9","9-12","12 y +","")</f>
        <v>7 y -</v>
      </c>
      <c r="AS1464" s="128">
        <v>1.4</v>
      </c>
      <c r="AT1464" s="442" t="str">
        <f>CHOOSE(MATCH(AS:AS,{0;0.1;30;80000000}),"VACIO","30 y -","30 y +")</f>
        <v>30 y -</v>
      </c>
      <c r="AU1464" s="128">
        <v>0.9</v>
      </c>
      <c r="AV1464" s="128">
        <v>16</v>
      </c>
      <c r="AW1464" s="442" t="str">
        <f>CHOOSE(MATCH(AV:AV,{0,0.1,30,80000000}),"VACIO","30 y -","30 y +")</f>
        <v>30 y -</v>
      </c>
      <c r="AX1464" s="128">
        <v>62</v>
      </c>
      <c r="AY1464" s="442" t="str">
        <f ca="1">CHOOSE(MATCH(AX:AX,{0;1;15;30;45;60;80000000}),"VACIO","15 y -","15-29","30-44","45-59","60 y +","")</f>
        <v>60 y +</v>
      </c>
      <c r="AZ1464" s="128"/>
      <c r="BA1464" s="128"/>
      <c r="BB1464" s="441" t="str">
        <f ca="1" t="shared" si="136"/>
        <v>No Vigente</v>
      </c>
      <c r="BC1464" s="128"/>
      <c r="BD1464" s="483">
        <v>43861</v>
      </c>
      <c r="BE1464" s="483">
        <v>44197</v>
      </c>
    </row>
    <row r="1465" spans="1:57">
      <c r="A1465" s="434" t="s">
        <v>3528</v>
      </c>
      <c r="B1465" s="128" t="s">
        <v>1272</v>
      </c>
      <c r="C1465" s="128">
        <v>1129</v>
      </c>
      <c r="D1465" s="483">
        <v>10574</v>
      </c>
      <c r="E1465" s="439">
        <f ca="1" t="shared" si="138"/>
        <v>43990</v>
      </c>
      <c r="F1465" s="440">
        <f ca="1" t="shared" si="137"/>
        <v>33416</v>
      </c>
      <c r="G1465" s="441">
        <f ca="1" t="shared" si="139"/>
        <v>91</v>
      </c>
      <c r="H1465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65" s="443">
        <v>2</v>
      </c>
      <c r="J1465" s="483">
        <v>43559</v>
      </c>
      <c r="K1465" s="128" t="s">
        <v>59</v>
      </c>
      <c r="L1465" s="495" t="s">
        <v>102</v>
      </c>
      <c r="M1465" s="128"/>
      <c r="N1465" s="128" t="s">
        <v>62</v>
      </c>
      <c r="O1465" s="128" t="s">
        <v>62</v>
      </c>
      <c r="P1465" s="500" t="s">
        <v>63</v>
      </c>
      <c r="Q1465" s="500" t="s">
        <v>63</v>
      </c>
      <c r="R1465" s="128">
        <v>53</v>
      </c>
      <c r="S1465" s="128">
        <v>52.5</v>
      </c>
      <c r="T1465" s="443" t="s">
        <v>76</v>
      </c>
      <c r="U1465" s="128">
        <v>138</v>
      </c>
      <c r="V1465" s="442" t="str">
        <f>CHOOSE(MATCH(U:U,{0,1,140,150,160,800000000}),"VACIO","140 y -","140-150","150-160","&gt;160","")</f>
        <v>140 y -</v>
      </c>
      <c r="W1465" s="128">
        <v>76</v>
      </c>
      <c r="X1465" s="442" t="str">
        <f>CHOOSE(MATCH(W:W,{0,1,90,120,800000000}),"VACIO","90 y -","90-120","&gt;120","")</f>
        <v>90 y -</v>
      </c>
      <c r="Y1465" s="128" t="s">
        <v>63</v>
      </c>
      <c r="Z1465" s="128" t="s">
        <v>65</v>
      </c>
      <c r="AA1465" s="128" t="s">
        <v>65</v>
      </c>
      <c r="AB1465" s="128" t="s">
        <v>63</v>
      </c>
      <c r="AC1465" s="128" t="s">
        <v>72</v>
      </c>
      <c r="AD1465" s="128" t="s">
        <v>73</v>
      </c>
      <c r="AE1465" s="505">
        <v>43810</v>
      </c>
      <c r="AF1465" s="513" t="s">
        <v>73</v>
      </c>
      <c r="AG1465" s="513"/>
      <c r="AH1465" s="506" t="s">
        <v>1328</v>
      </c>
      <c r="AI1465" s="505">
        <v>43810</v>
      </c>
      <c r="AJ1465" s="128"/>
      <c r="AK1465" s="128"/>
      <c r="AL1465" s="128"/>
      <c r="AM1465" s="128"/>
      <c r="AN1465" s="442" t="str">
        <f>CHOOSE(MATCH(AM:AM,{0;1;100;800000000}),"VACIO","100 y -","100 y +","")</f>
        <v>VACIO</v>
      </c>
      <c r="AO1465" s="128"/>
      <c r="AP1465" s="128"/>
      <c r="AQ1465" s="128"/>
      <c r="AR1465" s="442" t="str">
        <f>CHOOSE(MATCH(AQ:AQ,{0,1,7,8,9,12,30}),"VACIO","7 y -","7-8","8-9","9-12","12 y +","")</f>
        <v>VACIO</v>
      </c>
      <c r="AS1465" s="128"/>
      <c r="AT1465" s="442" t="str">
        <f>CHOOSE(MATCH(AS:AS,{0,0.1,30,80000000}),"VACIO","30 y -","30 y +")</f>
        <v>VACIO</v>
      </c>
      <c r="AU1465" s="128"/>
      <c r="AV1465" s="128"/>
      <c r="AW1465" s="442" t="str">
        <f>CHOOSE(MATCH(AV:AV,{0,0.1,30,80000000}),"VACIO","30 y -","30 y +")</f>
        <v>VACIO</v>
      </c>
      <c r="AX1465" s="128"/>
      <c r="AY1465" s="442" t="str">
        <f ca="1">CHOOSE(MATCH(AX:AX,{0,1,15,30,45,60,80000000}),"VACIO","15 y -","15-29","30-44","45-59","60 y +","")</f>
        <v>VACIO</v>
      </c>
      <c r="AZ1465" s="128"/>
      <c r="BA1465" s="128"/>
      <c r="BB1465" s="441" t="str">
        <f ca="1" t="shared" si="136"/>
        <v>No Vigente</v>
      </c>
      <c r="BC1465" s="128"/>
      <c r="BD1465" s="483">
        <v>43559</v>
      </c>
      <c r="BE1465" s="483">
        <v>43846</v>
      </c>
    </row>
    <row r="1466" spans="1:57">
      <c r="A1466" s="434" t="s">
        <v>3529</v>
      </c>
      <c r="B1466" s="128" t="s">
        <v>3530</v>
      </c>
      <c r="C1466" s="128">
        <v>4149</v>
      </c>
      <c r="D1466" s="483">
        <v>15309</v>
      </c>
      <c r="E1466" s="439">
        <f ca="1" t="shared" si="138"/>
        <v>43990</v>
      </c>
      <c r="F1466" s="440">
        <f ca="1" t="shared" si="137"/>
        <v>28681</v>
      </c>
      <c r="G1466" s="441">
        <f ca="1" t="shared" si="139"/>
        <v>78</v>
      </c>
      <c r="H146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66" s="443">
        <v>2</v>
      </c>
      <c r="J1466" s="483">
        <v>38603</v>
      </c>
      <c r="K1466" s="128" t="s">
        <v>59</v>
      </c>
      <c r="L1466" s="495" t="s">
        <v>102</v>
      </c>
      <c r="M1466" s="128" t="s">
        <v>2272</v>
      </c>
      <c r="N1466" s="128" t="s">
        <v>62</v>
      </c>
      <c r="O1466" s="128" t="s">
        <v>62</v>
      </c>
      <c r="P1466" s="500" t="s">
        <v>63</v>
      </c>
      <c r="Q1466" s="500" t="s">
        <v>63</v>
      </c>
      <c r="R1466" s="128">
        <v>65</v>
      </c>
      <c r="S1466" s="128">
        <v>60</v>
      </c>
      <c r="T1466" s="443" t="s">
        <v>76</v>
      </c>
      <c r="U1466" s="128">
        <v>110</v>
      </c>
      <c r="V1466" s="442" t="str">
        <f>CHOOSE(MATCH(U:U,{0,1,140,150,160,800000000}),"VACIO","140 y -","140-150","150-160","&gt;160","")</f>
        <v>140 y -</v>
      </c>
      <c r="W1466" s="128">
        <v>68</v>
      </c>
      <c r="X1466" s="442" t="str">
        <f>CHOOSE(MATCH(W:W,{0,1,90,120,800000000}),"VACIO","90 y -","90-120","&gt;120","")</f>
        <v>90 y -</v>
      </c>
      <c r="Y1466" s="128" t="s">
        <v>63</v>
      </c>
      <c r="Z1466" s="128" t="s">
        <v>65</v>
      </c>
      <c r="AA1466" s="128" t="s">
        <v>63</v>
      </c>
      <c r="AB1466" s="128" t="s">
        <v>63</v>
      </c>
      <c r="AC1466" s="128" t="s">
        <v>72</v>
      </c>
      <c r="AD1466" s="128" t="s">
        <v>73</v>
      </c>
      <c r="AE1466" s="505">
        <v>43517</v>
      </c>
      <c r="AF1466" s="506" t="s">
        <v>74</v>
      </c>
      <c r="AG1466" s="506" t="s">
        <v>62</v>
      </c>
      <c r="AH1466" s="506" t="s">
        <v>2266</v>
      </c>
      <c r="AI1466" s="505">
        <v>43686</v>
      </c>
      <c r="AJ1466" s="128">
        <v>151</v>
      </c>
      <c r="AK1466" s="483">
        <v>43731</v>
      </c>
      <c r="AL1466" s="128">
        <v>162</v>
      </c>
      <c r="AM1466" s="128">
        <v>98</v>
      </c>
      <c r="AN1466" s="442" t="str">
        <f>CHOOSE(MATCH(AM:AM,{0;1;100;800000000}),"VACIO","100 y -","100 y +","")</f>
        <v>100 y -</v>
      </c>
      <c r="AO1466" s="128">
        <v>38</v>
      </c>
      <c r="AP1466" s="128">
        <v>128</v>
      </c>
      <c r="AQ1466" s="128">
        <v>7.9</v>
      </c>
      <c r="AR1466" s="442" t="str">
        <f>CHOOSE(MATCH(AQ:AQ,{0,1,7,8,9,12,30}),"VACIO","7 y -","7-8","8-9","9-12","12 y +","")</f>
        <v>7-8</v>
      </c>
      <c r="AS1466" s="128">
        <v>5</v>
      </c>
      <c r="AT1466" s="442" t="str">
        <f>CHOOSE(MATCH(AS:AS,{0,0.1,30,80000000}),"VACIO","30 y -","30 y +")</f>
        <v>30 y -</v>
      </c>
      <c r="AU1466" s="128">
        <v>0.8</v>
      </c>
      <c r="AV1466" s="128"/>
      <c r="AW1466" s="442" t="str">
        <f>CHOOSE(MATCH(AV:AV,{0,0.1,30,80000000}),"VACIO","30 y -","30 y +")</f>
        <v>VACIO</v>
      </c>
      <c r="AX1466" s="128">
        <v>87</v>
      </c>
      <c r="AY1466" s="442" t="str">
        <f ca="1">CHOOSE(MATCH(AX:AX,{0,1,15,30,45,60,80000000}),"VACIO","15 y -","15-29","30-44","45-59","60 y +","")</f>
        <v>60 y +</v>
      </c>
      <c r="AZ1466" s="128" t="s">
        <v>76</v>
      </c>
      <c r="BA1466" s="483">
        <v>43175</v>
      </c>
      <c r="BB1466" s="441" t="str">
        <f ca="1" t="shared" si="136"/>
        <v>No Vigente</v>
      </c>
      <c r="BC1466" s="128" t="s">
        <v>77</v>
      </c>
      <c r="BD1466" s="483">
        <v>43740</v>
      </c>
      <c r="BE1466" s="483">
        <v>43922</v>
      </c>
    </row>
    <row r="1467" spans="1:57">
      <c r="A1467" s="434" t="s">
        <v>3531</v>
      </c>
      <c r="B1467" s="128" t="s">
        <v>3532</v>
      </c>
      <c r="C1467" s="128">
        <v>5420</v>
      </c>
      <c r="D1467" s="483">
        <v>24681</v>
      </c>
      <c r="E1467" s="439">
        <f ca="1" t="shared" si="138"/>
        <v>43990</v>
      </c>
      <c r="F1467" s="440">
        <f ca="1" t="shared" si="137"/>
        <v>19309</v>
      </c>
      <c r="G1467" s="441">
        <f ca="1" t="shared" si="139"/>
        <v>52</v>
      </c>
      <c r="H1467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67" s="443">
        <v>2</v>
      </c>
      <c r="J1467" s="483">
        <v>39179</v>
      </c>
      <c r="K1467" s="128" t="s">
        <v>59</v>
      </c>
      <c r="L1467" s="495" t="s">
        <v>102</v>
      </c>
      <c r="M1467" s="128"/>
      <c r="N1467" s="128"/>
      <c r="O1467" s="128"/>
      <c r="P1467" s="500" t="s">
        <v>63</v>
      </c>
      <c r="Q1467" s="500" t="s">
        <v>63</v>
      </c>
      <c r="R1467" s="128">
        <v>106.5</v>
      </c>
      <c r="S1467" s="128">
        <v>101.5</v>
      </c>
      <c r="T1467" s="443" t="s">
        <v>64</v>
      </c>
      <c r="U1467" s="128">
        <v>130</v>
      </c>
      <c r="V1467" s="442" t="str">
        <f>CHOOSE(MATCH(U:U,{0,1,140,150,160,800000000}),"VACIO","140 y -","140-150","150-160","&gt;160","")</f>
        <v>140 y -</v>
      </c>
      <c r="W1467" s="128">
        <v>87</v>
      </c>
      <c r="X1467" s="442" t="str">
        <f>CHOOSE(MATCH(W:W,{0,1,90,120,800000000}),"VACIO","90 y -","90-120","&gt;120","")</f>
        <v>90 y -</v>
      </c>
      <c r="Y1467" s="128" t="s">
        <v>63</v>
      </c>
      <c r="Z1467" s="128" t="s">
        <v>65</v>
      </c>
      <c r="AA1467" s="128" t="s">
        <v>63</v>
      </c>
      <c r="AB1467" s="128" t="s">
        <v>65</v>
      </c>
      <c r="AC1467" s="128" t="s">
        <v>72</v>
      </c>
      <c r="AD1467" s="128" t="s">
        <v>73</v>
      </c>
      <c r="AE1467" s="505">
        <v>43724</v>
      </c>
      <c r="AF1467" s="506" t="s">
        <v>74</v>
      </c>
      <c r="AG1467" s="506"/>
      <c r="AH1467" s="513"/>
      <c r="AI1467" s="513"/>
      <c r="AJ1467" s="128">
        <v>67</v>
      </c>
      <c r="AK1467" s="483">
        <v>43528</v>
      </c>
      <c r="AL1467" s="128">
        <v>120</v>
      </c>
      <c r="AM1467" s="128">
        <v>57</v>
      </c>
      <c r="AN1467" s="442" t="str">
        <f>CHOOSE(MATCH(AM:AM,{0,1,100,800000000}),"VACIO","100 y -","100 y +","")</f>
        <v>100 y -</v>
      </c>
      <c r="AO1467" s="128">
        <v>35</v>
      </c>
      <c r="AP1467" s="128">
        <v>138</v>
      </c>
      <c r="AQ1467" s="128">
        <v>6.1</v>
      </c>
      <c r="AR1467" s="442" t="str">
        <f>CHOOSE(MATCH(AQ:AQ,{0,1,7,8,9,12,30}),"VACIO","7 y -","7-8","8-9","9-12","12 y +","")</f>
        <v>7 y -</v>
      </c>
      <c r="AS1467" s="128">
        <v>34</v>
      </c>
      <c r="AT1467" s="442" t="str">
        <f>CHOOSE(MATCH(AS:AS,{0,0.1,30,80000000}),"VACIO","30 y -","30 y +")</f>
        <v>30 y +</v>
      </c>
      <c r="AU1467" s="128">
        <v>0.7</v>
      </c>
      <c r="AV1467" s="128"/>
      <c r="AW1467" s="442" t="str">
        <f>CHOOSE(MATCH(AV:AV,{0,0.1,30,80000000}),"VACIO","30 y -","30 y +")</f>
        <v>VACIO</v>
      </c>
      <c r="AX1467" s="128">
        <v>101</v>
      </c>
      <c r="AY1467" s="442" t="str">
        <f ca="1">CHOOSE(MATCH(AX:AX,{0,1,15,30,45,60,80000000}),"VACIO","15 y -","15-29","30-44","45-59","60 y +","")</f>
        <v>60 y +</v>
      </c>
      <c r="AZ1467" s="128"/>
      <c r="BA1467" s="483">
        <v>43682</v>
      </c>
      <c r="BB1467" s="441" t="str">
        <f ca="1" t="shared" si="136"/>
        <v>Vigente</v>
      </c>
      <c r="BC1467" s="128" t="s">
        <v>77</v>
      </c>
      <c r="BD1467" s="483">
        <v>43724</v>
      </c>
      <c r="BE1467" s="483">
        <v>43862</v>
      </c>
    </row>
    <row r="1468" spans="1:57">
      <c r="A1468" s="434" t="s">
        <v>3533</v>
      </c>
      <c r="B1468" s="128" t="s">
        <v>3534</v>
      </c>
      <c r="C1468" s="128">
        <v>1494</v>
      </c>
      <c r="D1468" s="483">
        <v>17465</v>
      </c>
      <c r="E1468" s="439">
        <f ca="1" t="shared" si="138"/>
        <v>43990</v>
      </c>
      <c r="F1468" s="440">
        <f ca="1" t="shared" si="137"/>
        <v>26525</v>
      </c>
      <c r="G1468" s="441">
        <f ca="1" t="shared" si="139"/>
        <v>72</v>
      </c>
      <c r="H146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68" s="443">
        <v>2</v>
      </c>
      <c r="J1468" s="483">
        <v>39153</v>
      </c>
      <c r="K1468" s="128" t="s">
        <v>59</v>
      </c>
      <c r="L1468" s="495" t="s">
        <v>60</v>
      </c>
      <c r="M1468" s="128" t="s">
        <v>1853</v>
      </c>
      <c r="N1468" s="128" t="s">
        <v>62</v>
      </c>
      <c r="O1468" s="128" t="s">
        <v>89</v>
      </c>
      <c r="P1468" s="500" t="s">
        <v>63</v>
      </c>
      <c r="Q1468" s="500" t="s">
        <v>63</v>
      </c>
      <c r="R1468" s="128">
        <v>89.5</v>
      </c>
      <c r="S1468" s="128">
        <v>87.2</v>
      </c>
      <c r="T1468" s="443" t="s">
        <v>64</v>
      </c>
      <c r="U1468" s="128">
        <v>170</v>
      </c>
      <c r="V1468" s="442" t="str">
        <f>CHOOSE(MATCH(U:U,{0;1;140;150;160;800000000}),"VACIO","140 y -","140-150","150-160","&gt;160","")</f>
        <v>&gt;160</v>
      </c>
      <c r="W1468" s="128">
        <v>90</v>
      </c>
      <c r="X1468" s="442" t="str">
        <f>CHOOSE(MATCH(W:W,{0,1,90,120,800000000}),"VACIO","90 y -","90-120","&gt;120","")</f>
        <v>90-120</v>
      </c>
      <c r="Y1468" s="128" t="s">
        <v>63</v>
      </c>
      <c r="Z1468" s="128" t="s">
        <v>65</v>
      </c>
      <c r="AA1468" s="128" t="s">
        <v>65</v>
      </c>
      <c r="AB1468" s="128" t="s">
        <v>65</v>
      </c>
      <c r="AC1468" s="128" t="s">
        <v>72</v>
      </c>
      <c r="AD1468" s="128" t="s">
        <v>67</v>
      </c>
      <c r="AE1468" s="513"/>
      <c r="AF1468" s="513"/>
      <c r="AG1468" s="513"/>
      <c r="AH1468" s="506" t="s">
        <v>247</v>
      </c>
      <c r="AI1468" s="505">
        <v>43504</v>
      </c>
      <c r="AJ1468" s="128">
        <v>115</v>
      </c>
      <c r="AK1468" s="483">
        <v>43718</v>
      </c>
      <c r="AL1468" s="128">
        <v>153</v>
      </c>
      <c r="AM1468" s="128">
        <v>69</v>
      </c>
      <c r="AN1468" s="442" t="str">
        <f>CHOOSE(MATCH(AM:AM,{0,1,100,800000000}),"VACIO","100 y -","100 y +","")</f>
        <v>100 y -</v>
      </c>
      <c r="AO1468" s="128">
        <v>58</v>
      </c>
      <c r="AP1468" s="128">
        <v>128</v>
      </c>
      <c r="AQ1468" s="128">
        <v>5.9</v>
      </c>
      <c r="AR1468" s="442" t="str">
        <f>CHOOSE(MATCH(AQ:AQ,{0,1,7,8,9,12,30}),"VACIO","7 y -","7-8","8-9","9-12","12 y +","")</f>
        <v>7 y -</v>
      </c>
      <c r="AS1468" s="128">
        <v>1</v>
      </c>
      <c r="AT1468" s="442" t="str">
        <f>CHOOSE(MATCH(AS:AS,{0,0.1,30,80000000}),"VACIO","30 y -","30 y +")</f>
        <v>30 y -</v>
      </c>
      <c r="AU1468" s="128">
        <v>0.7</v>
      </c>
      <c r="AV1468" s="128"/>
      <c r="AW1468" s="442" t="str">
        <f>CHOOSE(MATCH(AV:AV,{0,0.1,30,80000000}),"VACIO","30 y -","30 y +")</f>
        <v>VACIO</v>
      </c>
      <c r="AX1468" s="128">
        <v>91</v>
      </c>
      <c r="AY1468" s="442" t="str">
        <f ca="1">CHOOSE(MATCH(AX:AX,{0,1,15,30,45,60,80000000}),"VACIO","15 y -","15-29","30-44","45-59","60 y +","")</f>
        <v>60 y +</v>
      </c>
      <c r="AZ1468" s="128"/>
      <c r="BA1468" s="128"/>
      <c r="BB1468" s="441" t="str">
        <f ca="1" t="shared" si="136"/>
        <v>No Vigente</v>
      </c>
      <c r="BC1468" s="128"/>
      <c r="BD1468" s="483">
        <v>43822</v>
      </c>
      <c r="BE1468" s="483">
        <v>44013</v>
      </c>
    </row>
    <row r="1469" spans="1:57">
      <c r="A1469" s="434" t="s">
        <v>3535</v>
      </c>
      <c r="B1469" s="128" t="s">
        <v>3536</v>
      </c>
      <c r="C1469" s="128">
        <v>5456</v>
      </c>
      <c r="D1469" s="483">
        <v>30661</v>
      </c>
      <c r="E1469" s="439">
        <f ca="1" t="shared" si="138"/>
        <v>43990</v>
      </c>
      <c r="F1469" s="440">
        <f ca="1" t="shared" si="137"/>
        <v>13329</v>
      </c>
      <c r="G1469" s="441">
        <f ca="1" t="shared" si="139"/>
        <v>36</v>
      </c>
      <c r="H1469" s="44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469" s="443">
        <v>2</v>
      </c>
      <c r="J1469" s="483">
        <v>43045</v>
      </c>
      <c r="K1469" s="128" t="s">
        <v>59</v>
      </c>
      <c r="L1469" s="495" t="s">
        <v>102</v>
      </c>
      <c r="M1469" s="128"/>
      <c r="N1469" s="128" t="s">
        <v>62</v>
      </c>
      <c r="O1469" s="128" t="s">
        <v>62</v>
      </c>
      <c r="P1469" s="500" t="s">
        <v>63</v>
      </c>
      <c r="Q1469" s="500" t="s">
        <v>63</v>
      </c>
      <c r="R1469" s="128">
        <v>149</v>
      </c>
      <c r="S1469" s="128">
        <v>152</v>
      </c>
      <c r="T1469" s="443" t="s">
        <v>64</v>
      </c>
      <c r="U1469" s="128">
        <v>142</v>
      </c>
      <c r="V1469" s="442" t="str">
        <f>CHOOSE(MATCH(U:U,{0,1,140,150,160,800000000}),"VACIO","140 y -","140-150","150-160","&gt;160","")</f>
        <v>140-150</v>
      </c>
      <c r="W1469" s="128">
        <v>88</v>
      </c>
      <c r="X1469" s="442" t="str">
        <f>CHOOSE(MATCH(W:W,{0,1,90,120,800000000}),"VACIO","90 y -","90-120","&gt;120","")</f>
        <v>90 y -</v>
      </c>
      <c r="Y1469" s="128" t="s">
        <v>63</v>
      </c>
      <c r="Z1469" s="128" t="s">
        <v>65</v>
      </c>
      <c r="AA1469" s="128" t="s">
        <v>63</v>
      </c>
      <c r="AB1469" s="128" t="s">
        <v>63</v>
      </c>
      <c r="AC1469" s="128" t="s">
        <v>72</v>
      </c>
      <c r="AD1469" s="128" t="s">
        <v>73</v>
      </c>
      <c r="AE1469" s="505">
        <v>43143</v>
      </c>
      <c r="AF1469" s="506" t="s">
        <v>74</v>
      </c>
      <c r="AG1469" s="506"/>
      <c r="AH1469" s="513"/>
      <c r="AI1469" s="513"/>
      <c r="AJ1469" s="128">
        <v>186</v>
      </c>
      <c r="AK1469" s="483">
        <v>43657</v>
      </c>
      <c r="AL1469" s="128">
        <v>202</v>
      </c>
      <c r="AM1469" s="128">
        <v>120</v>
      </c>
      <c r="AN1469" s="442" t="str">
        <f>CHOOSE(MATCH(AM:AM,{0,1,100,800000000}),"VACIO","100 y -","100 y +","")</f>
        <v>100 y +</v>
      </c>
      <c r="AO1469" s="128">
        <v>46</v>
      </c>
      <c r="AP1469" s="128">
        <v>176</v>
      </c>
      <c r="AQ1469" s="128">
        <v>10.8</v>
      </c>
      <c r="AR1469" s="442" t="str">
        <f>CHOOSE(MATCH(AQ:AQ,{0,1,7,8,9,12,30}),"VACIO","7 y -","7-8","8-9","9-12","12 y +","")</f>
        <v>9-12</v>
      </c>
      <c r="AS1469" s="128">
        <v>77</v>
      </c>
      <c r="AT1469" s="442" t="str">
        <f>CHOOSE(MATCH(AS:AS,{0,0.1,30,80000000}),"VACIO","30 y -","30 y +")</f>
        <v>30 y +</v>
      </c>
      <c r="AU1469" s="128">
        <v>0.8</v>
      </c>
      <c r="AV1469" s="128">
        <v>102</v>
      </c>
      <c r="AW1469" s="442" t="str">
        <f>CHOOSE(MATCH(AV:AV,{0;0.1;30;80000000}),"VACIO","30 y -","30 y +")</f>
        <v>30 y +</v>
      </c>
      <c r="AX1469" s="128">
        <v>91</v>
      </c>
      <c r="AY1469" s="442" t="str">
        <f ca="1">CHOOSE(MATCH(AX:AX,{0,1,15,30,45,60,80000000}),"VACIO","15 y -","15-29","30-44","45-59","60 y +","")</f>
        <v>60 y +</v>
      </c>
      <c r="AZ1469" s="128" t="s">
        <v>76</v>
      </c>
      <c r="BA1469" s="128"/>
      <c r="BB1469" s="441" t="str">
        <f ca="1" t="shared" si="136"/>
        <v>No Vigente</v>
      </c>
      <c r="BC1469" s="128"/>
      <c r="BD1469" s="483">
        <v>43657</v>
      </c>
      <c r="BE1469" s="483">
        <v>43922</v>
      </c>
    </row>
    <row r="1470" spans="1:57">
      <c r="A1470" s="434" t="s">
        <v>3537</v>
      </c>
      <c r="B1470" s="128" t="s">
        <v>3538</v>
      </c>
      <c r="C1470" s="128">
        <v>4619</v>
      </c>
      <c r="D1470" s="483">
        <v>19829</v>
      </c>
      <c r="E1470" s="467">
        <f ca="1" t="shared" si="138"/>
        <v>43990</v>
      </c>
      <c r="F1470" s="440">
        <f ca="1" t="shared" si="137"/>
        <v>24161</v>
      </c>
      <c r="G1470" s="491">
        <f ca="1" t="shared" si="139"/>
        <v>66</v>
      </c>
      <c r="H1470" s="49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70" s="498">
        <v>2</v>
      </c>
      <c r="J1470" s="483">
        <v>40627</v>
      </c>
      <c r="K1470" s="128" t="s">
        <v>59</v>
      </c>
      <c r="L1470" s="495" t="s">
        <v>102</v>
      </c>
      <c r="M1470" s="128"/>
      <c r="N1470" s="128" t="s">
        <v>62</v>
      </c>
      <c r="O1470" s="128" t="s">
        <v>62</v>
      </c>
      <c r="P1470" s="500" t="s">
        <v>63</v>
      </c>
      <c r="Q1470" s="500" t="s">
        <v>63</v>
      </c>
      <c r="R1470" s="128">
        <v>85.5</v>
      </c>
      <c r="S1470" s="128">
        <v>91</v>
      </c>
      <c r="T1470" s="498" t="s">
        <v>64</v>
      </c>
      <c r="U1470" s="128">
        <v>128</v>
      </c>
      <c r="V1470" s="442" t="str">
        <f>CHOOSE(MATCH(U:U,{0;1;140;150;160;800000000}),"VACIO","140 y -","140-150","150-160","&gt;160","")</f>
        <v>140 y -</v>
      </c>
      <c r="W1470" s="128">
        <v>80</v>
      </c>
      <c r="X1470" s="442" t="str">
        <f>CHOOSE(MATCH(W:W,{0,1,90,120,800000000}),"VACIO","90 y -","90-120","&gt;120","")</f>
        <v>90 y -</v>
      </c>
      <c r="Y1470" s="128" t="s">
        <v>63</v>
      </c>
      <c r="Z1470" s="128" t="s">
        <v>63</v>
      </c>
      <c r="AA1470" s="128" t="s">
        <v>65</v>
      </c>
      <c r="AB1470" s="128" t="s">
        <v>65</v>
      </c>
      <c r="AC1470" s="128" t="s">
        <v>72</v>
      </c>
      <c r="AD1470" s="128" t="s">
        <v>73</v>
      </c>
      <c r="AE1470" s="516">
        <v>43852</v>
      </c>
      <c r="AF1470" s="511" t="s">
        <v>74</v>
      </c>
      <c r="AG1470" s="511"/>
      <c r="AH1470" s="512"/>
      <c r="AI1470" s="512"/>
      <c r="AJ1470" s="128">
        <v>111</v>
      </c>
      <c r="AK1470" s="483">
        <v>43844</v>
      </c>
      <c r="AL1470" s="128">
        <v>165</v>
      </c>
      <c r="AM1470" s="128">
        <v>88</v>
      </c>
      <c r="AN1470" s="442" t="str">
        <f>CHOOSE(MATCH(AM:AM,{0,1,100,800000000}),"VACIO","100 y -","100 y +","")</f>
        <v>100 y -</v>
      </c>
      <c r="AO1470" s="128">
        <v>57</v>
      </c>
      <c r="AP1470" s="128">
        <v>95</v>
      </c>
      <c r="AQ1470" s="128">
        <v>6.5</v>
      </c>
      <c r="AR1470" s="442" t="str">
        <f>CHOOSE(MATCH(AQ:AQ,{0,1,7,8,9,12,30}),"VACIO","7 y -","7-8","8-9","9-12","12 y +","")</f>
        <v>7 y -</v>
      </c>
      <c r="AS1470" s="128">
        <v>1.1</v>
      </c>
      <c r="AT1470" s="442" t="str">
        <f>CHOOSE(MATCH(AS:AS,{0,0.1,30,80000000}),"VACIO","30 y -","30 y +")</f>
        <v>30 y -</v>
      </c>
      <c r="AU1470" s="128">
        <v>0.4</v>
      </c>
      <c r="AV1470" s="128">
        <v>2.8</v>
      </c>
      <c r="AW1470" s="442" t="str">
        <f>CHOOSE(MATCH(AV:AV,{0,0.1,30,80000000}),"VACIO","30 y -","30 y +")</f>
        <v>30 y -</v>
      </c>
      <c r="AX1470" s="128">
        <v>95.6</v>
      </c>
      <c r="AY1470" s="442" t="str">
        <f ca="1">CHOOSE(MATCH(AX:AX,{0,1,15,30,45,60,80000000}),"VACIO","15 y -","15-29","30-44","45-59","60 y +","")</f>
        <v>60 y +</v>
      </c>
      <c r="AZ1470" s="128" t="s">
        <v>76</v>
      </c>
      <c r="BA1470" s="532">
        <v>42736</v>
      </c>
      <c r="BB1470" s="441" t="str">
        <f ca="1" t="shared" si="136"/>
        <v>No Vigente</v>
      </c>
      <c r="BC1470" s="128" t="s">
        <v>77</v>
      </c>
      <c r="BD1470" s="483">
        <v>43852</v>
      </c>
      <c r="BE1470" s="483">
        <v>44013</v>
      </c>
    </row>
    <row r="1471" spans="1:57">
      <c r="A1471" s="434" t="s">
        <v>3539</v>
      </c>
      <c r="B1471" s="128" t="s">
        <v>3540</v>
      </c>
      <c r="C1471" s="128">
        <v>1312</v>
      </c>
      <c r="D1471" s="483">
        <v>26854</v>
      </c>
      <c r="E1471" s="467">
        <f ca="1" t="shared" si="138"/>
        <v>43990</v>
      </c>
      <c r="F1471" s="440">
        <f ca="1" t="shared" si="137"/>
        <v>17136</v>
      </c>
      <c r="G1471" s="491">
        <f ca="1" t="shared" si="139"/>
        <v>46</v>
      </c>
      <c r="H1471" s="492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1471" s="498">
        <v>2</v>
      </c>
      <c r="J1471" s="483">
        <v>43570</v>
      </c>
      <c r="K1471" s="128" t="s">
        <v>101</v>
      </c>
      <c r="L1471" s="495" t="s">
        <v>60</v>
      </c>
      <c r="M1471" s="128" t="s">
        <v>3541</v>
      </c>
      <c r="N1471" s="128" t="s">
        <v>62</v>
      </c>
      <c r="O1471" s="128" t="s">
        <v>62</v>
      </c>
      <c r="P1471" s="500" t="s">
        <v>63</v>
      </c>
      <c r="Q1471" s="500" t="s">
        <v>63</v>
      </c>
      <c r="R1471" s="128">
        <v>85</v>
      </c>
      <c r="S1471" s="128">
        <v>85</v>
      </c>
      <c r="T1471" s="498" t="s">
        <v>64</v>
      </c>
      <c r="U1471" s="128">
        <v>134</v>
      </c>
      <c r="V1471" s="442" t="str">
        <f>CHOOSE(MATCH(U:U,{0,1,140,150,160,800000000}),"VACIO","140 y -","140-150","150-160","&gt;160","")</f>
        <v>140 y -</v>
      </c>
      <c r="W1471" s="128">
        <v>92</v>
      </c>
      <c r="X1471" s="442" t="str">
        <f>CHOOSE(MATCH(W:W,{0,1,90,120,800000000}),"VACIO","90 y -","90-120","&gt;120","")</f>
        <v>90-120</v>
      </c>
      <c r="Y1471" s="128" t="s">
        <v>63</v>
      </c>
      <c r="Z1471" s="128" t="s">
        <v>65</v>
      </c>
      <c r="AA1471" s="128" t="s">
        <v>63</v>
      </c>
      <c r="AB1471" s="128" t="s">
        <v>65</v>
      </c>
      <c r="AC1471" s="128" t="s">
        <v>72</v>
      </c>
      <c r="AD1471" s="128" t="s">
        <v>67</v>
      </c>
      <c r="AE1471" s="510"/>
      <c r="AF1471" s="512"/>
      <c r="AG1471" s="512"/>
      <c r="AH1471" s="512"/>
      <c r="AI1471" s="512"/>
      <c r="AJ1471" s="128">
        <v>89</v>
      </c>
      <c r="AK1471" s="483">
        <v>43570</v>
      </c>
      <c r="AL1471" s="128">
        <v>217</v>
      </c>
      <c r="AM1471" s="128">
        <v>140</v>
      </c>
      <c r="AN1471" s="442" t="str">
        <f>CHOOSE(MATCH(AM:AM,{0;1;100;800000000}),"VACIO","100 y -","100 y +","")</f>
        <v>100 y +</v>
      </c>
      <c r="AO1471" s="128">
        <v>44</v>
      </c>
      <c r="AP1471" s="128">
        <v>166</v>
      </c>
      <c r="AQ1471" s="128">
        <v>8.9</v>
      </c>
      <c r="AR1471" s="442" t="str">
        <f>CHOOSE(MATCH(AQ:AQ,{0,1,7,8,9,12,30}),"VACIO","7 y -","7-8","8-9","9-12","12 y +","")</f>
        <v>8-9</v>
      </c>
      <c r="AS1471" s="128">
        <v>1</v>
      </c>
      <c r="AT1471" s="442" t="str">
        <f>CHOOSE(MATCH(AS:AS,{0,0.1,30,80000000}),"VACIO","30 y -","30 y +")</f>
        <v>30 y -</v>
      </c>
      <c r="AU1471" s="128">
        <v>0.8</v>
      </c>
      <c r="AV1471" s="128"/>
      <c r="AW1471" s="442" t="str">
        <f>CHOOSE(MATCH(AV:AV,{0;0.1;30;80000000}),"VACIO","30 y -","30 y +")</f>
        <v>VACIO</v>
      </c>
      <c r="AX1471" s="128">
        <v>107</v>
      </c>
      <c r="AY1471" s="442" t="str">
        <f ca="1">CHOOSE(MATCH(AX:AX,{0,1,15,30,45,60,80000000}),"VACIO","15 y -","15-29","30-44","45-59","60 y +","")</f>
        <v>60 y +</v>
      </c>
      <c r="AZ1471" s="128"/>
      <c r="BA1471" s="128"/>
      <c r="BB1471" s="441" t="str">
        <f ca="1" t="shared" si="136"/>
        <v>No Vigente</v>
      </c>
      <c r="BC1471" s="128"/>
      <c r="BD1471" s="483">
        <v>43570</v>
      </c>
      <c r="BE1471" s="483">
        <v>43922</v>
      </c>
    </row>
    <row r="1472" spans="1:57">
      <c r="A1472" s="434" t="s">
        <v>3542</v>
      </c>
      <c r="B1472" s="128" t="s">
        <v>3543</v>
      </c>
      <c r="C1472" s="128">
        <v>3204</v>
      </c>
      <c r="D1472" s="483">
        <v>24014</v>
      </c>
      <c r="E1472" s="467">
        <f ca="1" t="shared" si="138"/>
        <v>43990</v>
      </c>
      <c r="F1472" s="440">
        <f ca="1" t="shared" si="137"/>
        <v>19976</v>
      </c>
      <c r="G1472" s="491">
        <f ca="1" t="shared" si="139"/>
        <v>54</v>
      </c>
      <c r="H1472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72" s="498">
        <v>2</v>
      </c>
      <c r="J1472" s="483">
        <v>37203</v>
      </c>
      <c r="K1472" s="128" t="s">
        <v>101</v>
      </c>
      <c r="L1472" s="495" t="s">
        <v>60</v>
      </c>
      <c r="M1472" s="128" t="s">
        <v>3544</v>
      </c>
      <c r="N1472" s="128" t="s">
        <v>62</v>
      </c>
      <c r="O1472" s="128" t="s">
        <v>62</v>
      </c>
      <c r="P1472" s="500" t="s">
        <v>63</v>
      </c>
      <c r="Q1472" s="500" t="s">
        <v>63</v>
      </c>
      <c r="R1472" s="128">
        <v>77</v>
      </c>
      <c r="S1472" s="128">
        <v>84</v>
      </c>
      <c r="T1472" s="498" t="s">
        <v>85</v>
      </c>
      <c r="U1472" s="128">
        <v>128</v>
      </c>
      <c r="V1472" s="442" t="str">
        <f>CHOOSE(MATCH(U:U,{0,1,140,150,160,800000000}),"VACIO","140 y -","140-150","150-160","&gt;160","")</f>
        <v>140 y -</v>
      </c>
      <c r="W1472" s="128">
        <v>88</v>
      </c>
      <c r="X1472" s="442" t="str">
        <f>CHOOSE(MATCH(W:W,{0;1;90;120;800000000}),"VACIO","90 y -","90-120","&gt;120","")</f>
        <v>90 y -</v>
      </c>
      <c r="Y1472" s="128" t="s">
        <v>63</v>
      </c>
      <c r="Z1472" s="128" t="s">
        <v>65</v>
      </c>
      <c r="AA1472" s="128" t="s">
        <v>63</v>
      </c>
      <c r="AB1472" s="128" t="s">
        <v>63</v>
      </c>
      <c r="AC1472" s="128" t="s">
        <v>72</v>
      </c>
      <c r="AD1472" s="128" t="s">
        <v>73</v>
      </c>
      <c r="AE1472" s="512"/>
      <c r="AF1472" s="512"/>
      <c r="AG1472" s="512"/>
      <c r="AH1472" s="512"/>
      <c r="AI1472" s="512"/>
      <c r="AJ1472" s="128">
        <v>98</v>
      </c>
      <c r="AK1472" s="483">
        <v>43468</v>
      </c>
      <c r="AL1472" s="128">
        <v>176</v>
      </c>
      <c r="AM1472" s="128">
        <v>112</v>
      </c>
      <c r="AN1472" s="442" t="str">
        <f>CHOOSE(MATCH(AM:AM,{0,1,100,800000000}),"VACIO","100 y -","100 y +","")</f>
        <v>100 y +</v>
      </c>
      <c r="AO1472" s="128">
        <v>39</v>
      </c>
      <c r="AP1472" s="128">
        <v>121</v>
      </c>
      <c r="AQ1472" s="128"/>
      <c r="AR1472" s="442" t="str">
        <f>CHOOSE(MATCH(AQ:AQ,{0;1;7;8;9;12;30}),"VACIO","7 y -","7-8","8-9","9-12","12 y +","")</f>
        <v>VACIO</v>
      </c>
      <c r="AS1472" s="128">
        <v>6</v>
      </c>
      <c r="AT1472" s="442" t="str">
        <f>CHOOSE(MATCH(AS:AS,{0,0.1,30,80000000}),"VACIO","30 y -","30 y +")</f>
        <v>30 y -</v>
      </c>
      <c r="AU1472" s="128">
        <v>0.7</v>
      </c>
      <c r="AV1472" s="128">
        <v>14</v>
      </c>
      <c r="AW1472" s="442" t="str">
        <f>CHOOSE(MATCH(AV:AV,{0,0.1,30,80000000}),"VACIO","30 y -","30 y +")</f>
        <v>30 y -</v>
      </c>
      <c r="AX1472" s="128">
        <v>100</v>
      </c>
      <c r="AY1472" s="442" t="str">
        <f ca="1">CHOOSE(MATCH(AX:AX,{0,1,15,30,45,60,80000000}),"VACIO","15 y -","15-29","30-44","45-59","60 y +","")</f>
        <v>60 y +</v>
      </c>
      <c r="AZ1472" s="128"/>
      <c r="BA1472" s="128"/>
      <c r="BB1472" s="441" t="str">
        <f ca="1" t="shared" si="136"/>
        <v>No Vigente</v>
      </c>
      <c r="BC1472" s="128"/>
      <c r="BD1472" s="483">
        <v>43853</v>
      </c>
      <c r="BE1472" s="435">
        <v>44197</v>
      </c>
    </row>
    <row r="1473" spans="1:57">
      <c r="A1473" s="434" t="s">
        <v>3545</v>
      </c>
      <c r="B1473" s="128" t="s">
        <v>3546</v>
      </c>
      <c r="C1473" s="128">
        <v>3997</v>
      </c>
      <c r="D1473" s="483">
        <v>25467</v>
      </c>
      <c r="E1473" s="439">
        <f ca="1" t="shared" si="138"/>
        <v>43990</v>
      </c>
      <c r="F1473" s="440">
        <f ca="1" t="shared" si="137"/>
        <v>18523</v>
      </c>
      <c r="G1473" s="441">
        <f ca="1" t="shared" si="139"/>
        <v>50</v>
      </c>
      <c r="H1473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73" s="443">
        <v>2</v>
      </c>
      <c r="J1473" s="483">
        <v>40039</v>
      </c>
      <c r="K1473" s="128" t="s">
        <v>101</v>
      </c>
      <c r="L1473" s="495" t="s">
        <v>102</v>
      </c>
      <c r="M1473" s="128" t="s">
        <v>174</v>
      </c>
      <c r="N1473" s="128" t="s">
        <v>62</v>
      </c>
      <c r="O1473" s="128" t="s">
        <v>62</v>
      </c>
      <c r="P1473" s="500" t="s">
        <v>63</v>
      </c>
      <c r="Q1473" s="500" t="s">
        <v>63</v>
      </c>
      <c r="R1473" s="128">
        <v>94</v>
      </c>
      <c r="S1473" s="128">
        <v>98</v>
      </c>
      <c r="T1473" s="443" t="s">
        <v>64</v>
      </c>
      <c r="U1473" s="128">
        <v>140</v>
      </c>
      <c r="V1473" s="442" t="str">
        <f>CHOOSE(MATCH(U:U,{0,1,140,150,160,800000000}),"VACIO","140 y -","140-150","150-160","&gt;160","")</f>
        <v>140-150</v>
      </c>
      <c r="W1473" s="128">
        <v>90</v>
      </c>
      <c r="X1473" s="442" t="str">
        <f>CHOOSE(MATCH(W:W,{0,1,90,120,800000000}),"VACIO","90 y -","90-120","&gt;120","")</f>
        <v>90-120</v>
      </c>
      <c r="Y1473" s="128" t="s">
        <v>65</v>
      </c>
      <c r="Z1473" s="128" t="s">
        <v>65</v>
      </c>
      <c r="AA1473" s="128" t="s">
        <v>63</v>
      </c>
      <c r="AB1473" s="128" t="s">
        <v>65</v>
      </c>
      <c r="AC1473" s="128" t="s">
        <v>66</v>
      </c>
      <c r="AD1473" s="128" t="s">
        <v>73</v>
      </c>
      <c r="AE1473" s="505">
        <v>43861</v>
      </c>
      <c r="AF1473" s="506" t="s">
        <v>74</v>
      </c>
      <c r="AG1473" s="506"/>
      <c r="AH1473" s="513"/>
      <c r="AI1473" s="513"/>
      <c r="AJ1473" s="128">
        <v>160</v>
      </c>
      <c r="AK1473" s="483">
        <v>43640</v>
      </c>
      <c r="AL1473" s="128">
        <v>210</v>
      </c>
      <c r="AM1473" s="128">
        <v>133</v>
      </c>
      <c r="AN1473" s="442" t="str">
        <f>CHOOSE(MATCH(AM:AM,{0,1,100,800000000}),"VACIO","100 y -","100 y +","")</f>
        <v>100 y +</v>
      </c>
      <c r="AO1473" s="128">
        <v>37</v>
      </c>
      <c r="AP1473" s="128">
        <v>199</v>
      </c>
      <c r="AQ1473" s="128">
        <v>9.9</v>
      </c>
      <c r="AR1473" s="442" t="str">
        <f>CHOOSE(MATCH(AQ:AQ,{0;1;7;8;9;12;30}),"VACIO","7 y -","7-8","8-9","9-12","12 y +","")</f>
        <v>9-12</v>
      </c>
      <c r="AS1473" s="128">
        <v>9</v>
      </c>
      <c r="AT1473" s="442" t="str">
        <f>CHOOSE(MATCH(AS:AS,{0,0.1,30,80000000}),"VACIO","30 y -","30 y +")</f>
        <v>30 y -</v>
      </c>
      <c r="AU1473" s="128">
        <v>0.9</v>
      </c>
      <c r="AV1473" s="128">
        <v>1.02</v>
      </c>
      <c r="AW1473" s="442" t="str">
        <f>CHOOSE(MATCH(AV:AV,{0,0.1,30,80000000}),"VACIO","30 y -","30 y +")</f>
        <v>30 y -</v>
      </c>
      <c r="AX1473" s="128">
        <v>99</v>
      </c>
      <c r="AY1473" s="442" t="str">
        <f ca="1">CHOOSE(MATCH(AX:AX,{0,1,15,30,45,60,80000000}),"VACIO","15 y -","15-29","30-44","45-59","60 y +","")</f>
        <v>60 y +</v>
      </c>
      <c r="AZ1473" s="128"/>
      <c r="BA1473" s="128"/>
      <c r="BB1473" s="441" t="str">
        <f ca="1" t="shared" si="136"/>
        <v>No Vigente</v>
      </c>
      <c r="BC1473" s="128"/>
      <c r="BD1473" s="483">
        <v>43861</v>
      </c>
      <c r="BE1473" s="483">
        <v>43952</v>
      </c>
    </row>
    <row r="1474" spans="1:57">
      <c r="A1474" s="434" t="s">
        <v>3547</v>
      </c>
      <c r="B1474" s="484" t="s">
        <v>3548</v>
      </c>
      <c r="C1474" s="484">
        <v>3479</v>
      </c>
      <c r="D1474" s="485">
        <v>21085</v>
      </c>
      <c r="E1474" s="439">
        <f ca="1" t="shared" si="138"/>
        <v>43990</v>
      </c>
      <c r="F1474" s="440">
        <f ca="1" t="shared" si="137"/>
        <v>22905</v>
      </c>
      <c r="G1474" s="489">
        <f ca="1" t="shared" si="139"/>
        <v>62</v>
      </c>
      <c r="H1474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74" s="496">
        <v>2</v>
      </c>
      <c r="J1474" s="485">
        <v>41934</v>
      </c>
      <c r="K1474" s="484" t="s">
        <v>101</v>
      </c>
      <c r="L1474" s="497" t="s">
        <v>102</v>
      </c>
      <c r="M1474" s="484"/>
      <c r="N1474" s="484"/>
      <c r="O1474" s="484"/>
      <c r="P1474" s="501" t="s">
        <v>63</v>
      </c>
      <c r="Q1474" s="501" t="s">
        <v>63</v>
      </c>
      <c r="R1474" s="484">
        <v>84</v>
      </c>
      <c r="S1474" s="484">
        <v>82</v>
      </c>
      <c r="T1474" s="496" t="s">
        <v>76</v>
      </c>
      <c r="U1474" s="484">
        <v>140</v>
      </c>
      <c r="V1474" s="442" t="str">
        <f>CHOOSE(MATCH(U:U,{0,1,140,150,160,800000000}),"VACIO","140 y -","140-150","150-160","&gt;160","")</f>
        <v>140-150</v>
      </c>
      <c r="W1474" s="484">
        <v>90</v>
      </c>
      <c r="X1474" s="442" t="str">
        <f>CHOOSE(MATCH(W:W,{0;1;90;120;800000000}),"VACIO","90 y -","90-120","&gt;120","")</f>
        <v>90-120</v>
      </c>
      <c r="Y1474" s="484" t="s">
        <v>63</v>
      </c>
      <c r="Z1474" s="484" t="s">
        <v>65</v>
      </c>
      <c r="AA1474" s="484" t="s">
        <v>65</v>
      </c>
      <c r="AB1474" s="484" t="s">
        <v>63</v>
      </c>
      <c r="AC1474" s="484" t="s">
        <v>72</v>
      </c>
      <c r="AD1474" s="484" t="s">
        <v>73</v>
      </c>
      <c r="AE1474" s="508">
        <v>43462</v>
      </c>
      <c r="AF1474" s="509" t="s">
        <v>333</v>
      </c>
      <c r="AG1474" s="509"/>
      <c r="AH1474" s="507"/>
      <c r="AI1474" s="507"/>
      <c r="AJ1474" s="484">
        <v>159</v>
      </c>
      <c r="AK1474" s="485">
        <v>43417</v>
      </c>
      <c r="AL1474" s="484">
        <v>183</v>
      </c>
      <c r="AM1474" s="484">
        <v>121</v>
      </c>
      <c r="AN1474" s="442" t="str">
        <f>CHOOSE(MATCH(AM:AM,{0;1;100;800000000}),"VACIO","100 y -","100 y +","")</f>
        <v>100 y +</v>
      </c>
      <c r="AO1474" s="484">
        <v>41</v>
      </c>
      <c r="AP1474" s="484">
        <v>102</v>
      </c>
      <c r="AQ1474" s="484">
        <v>7.2</v>
      </c>
      <c r="AR1474" s="442" t="str">
        <f>CHOOSE(MATCH(AQ:AQ,{0,1,7,8,9,12,30}),"VACIO","7 y -","7-8","8-9","9-12","12 y +","")</f>
        <v>7-8</v>
      </c>
      <c r="AS1474" s="484">
        <v>6</v>
      </c>
      <c r="AT1474" s="442" t="str">
        <f>CHOOSE(MATCH(AS:AS,{0,0.1,30,80000000}),"VACIO","30 y -","30 y +")</f>
        <v>30 y -</v>
      </c>
      <c r="AU1474" s="484">
        <v>1</v>
      </c>
      <c r="AV1474" s="484">
        <v>6.38</v>
      </c>
      <c r="AW1474" s="442" t="str">
        <f>CHOOSE(MATCH(AV:AV,{0,0.1,30,80000000}),"VACIO","30 y -","30 y +")</f>
        <v>30 y -</v>
      </c>
      <c r="AX1474" s="484">
        <v>108</v>
      </c>
      <c r="AY1474" s="442" t="str">
        <f ca="1">CHOOSE(MATCH(AX:AX,{0,1,15,30,45,60,80000000}),"VACIO","15 y -","15-29","30-44","45-59","60 y +","")</f>
        <v>60 y +</v>
      </c>
      <c r="AZ1474" s="484"/>
      <c r="BA1474" s="485">
        <v>42857</v>
      </c>
      <c r="BB1474" s="489" t="str">
        <f ca="1" t="shared" si="136"/>
        <v>No Vigente</v>
      </c>
      <c r="BC1474" s="484" t="s">
        <v>77</v>
      </c>
      <c r="BD1474" s="485">
        <v>43462</v>
      </c>
      <c r="BE1474" s="485">
        <v>43617</v>
      </c>
    </row>
    <row r="1475" spans="1:57">
      <c r="A1475" s="434" t="s">
        <v>3549</v>
      </c>
      <c r="B1475" s="484" t="s">
        <v>3550</v>
      </c>
      <c r="C1475" s="484">
        <v>1055</v>
      </c>
      <c r="D1475" s="485">
        <v>17280</v>
      </c>
      <c r="E1475" s="439">
        <f ca="1" t="shared" si="138"/>
        <v>43990</v>
      </c>
      <c r="F1475" s="440">
        <f ca="1" t="shared" si="137"/>
        <v>26710</v>
      </c>
      <c r="G1475" s="489">
        <f ca="1" t="shared" si="139"/>
        <v>73</v>
      </c>
      <c r="H1475" s="490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75" s="496">
        <v>2</v>
      </c>
      <c r="J1475" s="485">
        <v>35580</v>
      </c>
      <c r="K1475" s="484" t="s">
        <v>59</v>
      </c>
      <c r="L1475" s="497" t="s">
        <v>60</v>
      </c>
      <c r="M1475" s="484" t="s">
        <v>3551</v>
      </c>
      <c r="N1475" s="484" t="s">
        <v>62</v>
      </c>
      <c r="O1475" s="484" t="s">
        <v>62</v>
      </c>
      <c r="P1475" s="501" t="s">
        <v>63</v>
      </c>
      <c r="Q1475" s="501" t="s">
        <v>63</v>
      </c>
      <c r="R1475" s="484">
        <v>68.5</v>
      </c>
      <c r="S1475" s="484">
        <v>63</v>
      </c>
      <c r="T1475" s="496" t="s">
        <v>76</v>
      </c>
      <c r="U1475" s="484">
        <v>112</v>
      </c>
      <c r="V1475" s="442" t="str">
        <f>CHOOSE(MATCH(U:U,{0,1,140,150,160,800000000}),"VACIO","140 y -","140-150","150-160","&gt;160","")</f>
        <v>140 y -</v>
      </c>
      <c r="W1475" s="484">
        <v>60</v>
      </c>
      <c r="X1475" s="442" t="str">
        <f>CHOOSE(MATCH(W:W,{0,1,90,120,800000000}),"VACIO","90 y -","90-120","&gt;120","")</f>
        <v>90 y -</v>
      </c>
      <c r="Y1475" s="484" t="s">
        <v>63</v>
      </c>
      <c r="Z1475" s="484" t="s">
        <v>65</v>
      </c>
      <c r="AA1475" s="484" t="s">
        <v>65</v>
      </c>
      <c r="AB1475" s="484" t="s">
        <v>65</v>
      </c>
      <c r="AC1475" s="484" t="s">
        <v>72</v>
      </c>
      <c r="AD1475" s="484" t="s">
        <v>74</v>
      </c>
      <c r="AE1475" s="507"/>
      <c r="AF1475" s="507"/>
      <c r="AG1475" s="507"/>
      <c r="AH1475" s="509" t="s">
        <v>3552</v>
      </c>
      <c r="AI1475" s="517">
        <v>43818</v>
      </c>
      <c r="AJ1475" s="484">
        <v>96</v>
      </c>
      <c r="AK1475" s="485">
        <v>43684</v>
      </c>
      <c r="AL1475" s="484">
        <v>190</v>
      </c>
      <c r="AM1475" s="484">
        <v>67</v>
      </c>
      <c r="AN1475" s="442" t="str">
        <f>CHOOSE(MATCH(AM:AM,{0;1;100;800000000}),"VACIO","100 y -","100 y +","")</f>
        <v>100 y -</v>
      </c>
      <c r="AO1475" s="484">
        <v>67</v>
      </c>
      <c r="AP1475" s="484">
        <v>95</v>
      </c>
      <c r="AQ1475" s="484"/>
      <c r="AR1475" s="442" t="str">
        <f>CHOOSE(MATCH(AQ:AQ,{0,1,7,8,9,12,30}),"VACIO","7 y -","7-8","8-9","9-12","12 y +","")</f>
        <v>VACIO</v>
      </c>
      <c r="AS1475" s="484">
        <v>1</v>
      </c>
      <c r="AT1475" s="442" t="str">
        <f>CHOOSE(MATCH(AS:AS,{0;0.1;30;80000000}),"VACIO","30 y -","30 y +")</f>
        <v>30 y -</v>
      </c>
      <c r="AU1475" s="484">
        <v>0.7</v>
      </c>
      <c r="AV1475" s="484"/>
      <c r="AW1475" s="442" t="str">
        <f>CHOOSE(MATCH(AV:AV,{0,0.1,30,80000000}),"VACIO","30 y -","30 y +")</f>
        <v>VACIO</v>
      </c>
      <c r="AX1475" s="484">
        <v>87</v>
      </c>
      <c r="AY1475" s="442" t="str">
        <f ca="1">CHOOSE(MATCH(AX:AX,{0,1,15,30,45,60,80000000}),"VACIO","15 y -","15-29","30-44","45-59","60 y +","")</f>
        <v>60 y +</v>
      </c>
      <c r="AZ1475" s="484" t="s">
        <v>76</v>
      </c>
      <c r="BA1475" s="484"/>
      <c r="BB1475" s="489" t="str">
        <f ca="1" t="shared" si="136"/>
        <v>No Vigente</v>
      </c>
      <c r="BC1475" s="484"/>
      <c r="BD1475" s="485">
        <v>43690</v>
      </c>
      <c r="BE1475" s="485">
        <v>44044</v>
      </c>
    </row>
    <row r="1476" spans="1:57">
      <c r="A1476" s="434" t="s">
        <v>3553</v>
      </c>
      <c r="B1476" s="128" t="s">
        <v>3554</v>
      </c>
      <c r="C1476" s="128">
        <v>1587</v>
      </c>
      <c r="D1476" s="483">
        <v>20021</v>
      </c>
      <c r="E1476" s="439">
        <f ca="1" t="shared" si="138"/>
        <v>43990</v>
      </c>
      <c r="F1476" s="440">
        <f ca="1" t="shared" si="137"/>
        <v>23969</v>
      </c>
      <c r="G1476" s="441">
        <f ca="1" t="shared" si="139"/>
        <v>65</v>
      </c>
      <c r="H1476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76" s="443">
        <v>2</v>
      </c>
      <c r="J1476" s="483">
        <v>41688</v>
      </c>
      <c r="K1476" s="128" t="s">
        <v>101</v>
      </c>
      <c r="L1476" s="495" t="s">
        <v>102</v>
      </c>
      <c r="M1476" s="128"/>
      <c r="N1476" s="128" t="s">
        <v>62</v>
      </c>
      <c r="O1476" s="128" t="s">
        <v>62</v>
      </c>
      <c r="P1476" s="500" t="s">
        <v>63</v>
      </c>
      <c r="Q1476" s="500" t="s">
        <v>63</v>
      </c>
      <c r="R1476" s="128">
        <v>116</v>
      </c>
      <c r="S1476" s="128">
        <v>112.5</v>
      </c>
      <c r="T1476" s="443" t="s">
        <v>64</v>
      </c>
      <c r="U1476" s="128">
        <v>140</v>
      </c>
      <c r="V1476" s="442" t="str">
        <f>CHOOSE(MATCH(U:U,{0,1,140,150,160,800000000}),"VACIO","140 y -","140-150","150-160","&gt;160","")</f>
        <v>140-150</v>
      </c>
      <c r="W1476" s="128">
        <v>88</v>
      </c>
      <c r="X1476" s="442" t="str">
        <f>CHOOSE(MATCH(W:W,{0,1,90,120,800000000}),"VACIO","90 y -","90-120","&gt;120","")</f>
        <v>90 y -</v>
      </c>
      <c r="Y1476" s="128" t="s">
        <v>63</v>
      </c>
      <c r="Z1476" s="128" t="s">
        <v>65</v>
      </c>
      <c r="AA1476" s="128" t="s">
        <v>65</v>
      </c>
      <c r="AB1476" s="128" t="s">
        <v>63</v>
      </c>
      <c r="AC1476" s="128" t="s">
        <v>72</v>
      </c>
      <c r="AD1476" s="128" t="s">
        <v>73</v>
      </c>
      <c r="AE1476" s="505">
        <v>43144</v>
      </c>
      <c r="AF1476" s="506" t="s">
        <v>333</v>
      </c>
      <c r="AG1476" s="506" t="s">
        <v>62</v>
      </c>
      <c r="AH1476" s="513"/>
      <c r="AI1476" s="513"/>
      <c r="AJ1476" s="128">
        <v>119</v>
      </c>
      <c r="AK1476" s="483">
        <v>43626</v>
      </c>
      <c r="AL1476" s="128">
        <v>198</v>
      </c>
      <c r="AM1476" s="128">
        <v>134</v>
      </c>
      <c r="AN1476" s="442" t="str">
        <f>CHOOSE(MATCH(AM:AM,{0,1,100,800000000}),"VACIO","100 y -","100 y +","")</f>
        <v>100 y +</v>
      </c>
      <c r="AO1476" s="128">
        <v>42</v>
      </c>
      <c r="AP1476" s="128">
        <v>110</v>
      </c>
      <c r="AQ1476" s="128">
        <v>7.1</v>
      </c>
      <c r="AR1476" s="442" t="str">
        <f>CHOOSE(MATCH(AQ:AQ,{0,1,7,8,9,12,30}),"VACIO","7 y -","7-8","8-9","9-12","12 y +","")</f>
        <v>7-8</v>
      </c>
      <c r="AS1476" s="128">
        <v>72</v>
      </c>
      <c r="AT1476" s="442" t="str">
        <f>CHOOSE(MATCH(AS:AS,{0,0.1,30,80000000}),"VACIO","30 y -","30 y +")</f>
        <v>30 y +</v>
      </c>
      <c r="AU1476" s="128">
        <v>0.9</v>
      </c>
      <c r="AV1476" s="128">
        <v>40.7</v>
      </c>
      <c r="AW1476" s="442" t="str">
        <f>CHOOSE(MATCH(AV:AV,{0,0.1,30,80000000}),"VACIO","30 y -","30 y +")</f>
        <v>30 y +</v>
      </c>
      <c r="AX1476" s="128">
        <v>89.9</v>
      </c>
      <c r="AY1476" s="442" t="str">
        <f ca="1">CHOOSE(MATCH(AX:AX,{0,1,15,30,45,60,80000000}),"VACIO","15 y -","15-29","30-44","45-59","60 y +","")</f>
        <v>60 y +</v>
      </c>
      <c r="AZ1476" s="128"/>
      <c r="BA1476" s="483">
        <v>42908</v>
      </c>
      <c r="BB1476" s="441" t="str">
        <f ca="1" t="shared" si="136"/>
        <v>No Vigente</v>
      </c>
      <c r="BC1476" s="128" t="s">
        <v>77</v>
      </c>
      <c r="BD1476" s="483">
        <v>43738</v>
      </c>
      <c r="BE1476" s="483">
        <v>43922</v>
      </c>
    </row>
    <row r="1477" spans="1:57">
      <c r="A1477" s="434" t="s">
        <v>3555</v>
      </c>
      <c r="B1477" s="434" t="s">
        <v>3556</v>
      </c>
      <c r="C1477" s="434">
        <v>910</v>
      </c>
      <c r="D1477" s="482">
        <v>21021</v>
      </c>
      <c r="E1477" s="468">
        <f ca="1" t="shared" si="138"/>
        <v>43990</v>
      </c>
      <c r="F1477" s="440">
        <f ca="1" t="shared" si="137"/>
        <v>22969</v>
      </c>
      <c r="G1477" s="487">
        <f ca="1" t="shared" si="139"/>
        <v>62</v>
      </c>
      <c r="H1477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77" s="493">
        <v>2</v>
      </c>
      <c r="J1477" s="482">
        <v>38418</v>
      </c>
      <c r="K1477" s="434" t="s">
        <v>101</v>
      </c>
      <c r="L1477" s="494" t="s">
        <v>60</v>
      </c>
      <c r="M1477" s="434"/>
      <c r="N1477" s="434"/>
      <c r="O1477" s="434"/>
      <c r="P1477" s="499" t="s">
        <v>63</v>
      </c>
      <c r="Q1477" s="499" t="s">
        <v>63</v>
      </c>
      <c r="R1477" s="434">
        <v>88.5</v>
      </c>
      <c r="S1477" s="434">
        <v>91</v>
      </c>
      <c r="T1477" s="493" t="s">
        <v>64</v>
      </c>
      <c r="U1477" s="434">
        <v>148</v>
      </c>
      <c r="V1477" s="442" t="str">
        <f>CHOOSE(MATCH(U:U,{0,1,140,150,160,800000000}),"VACIO","140 y -","140-150","150-160","&gt;160","")</f>
        <v>140-150</v>
      </c>
      <c r="W1477" s="434">
        <v>96</v>
      </c>
      <c r="X1477" s="442" t="str">
        <f>CHOOSE(MATCH(W:W,{0,1,90,120,800000000}),"VACIO","90 y -","90-120","&gt;120","")</f>
        <v>90-120</v>
      </c>
      <c r="Y1477" s="434" t="s">
        <v>63</v>
      </c>
      <c r="Z1477" s="434" t="s">
        <v>65</v>
      </c>
      <c r="AA1477" s="434" t="s">
        <v>63</v>
      </c>
      <c r="AB1477" s="434" t="s">
        <v>63</v>
      </c>
      <c r="AC1477" s="434" t="s">
        <v>66</v>
      </c>
      <c r="AD1477" s="434" t="s">
        <v>74</v>
      </c>
      <c r="AE1477" s="514"/>
      <c r="AF1477" s="514"/>
      <c r="AG1477" s="514"/>
      <c r="AH1477" s="514"/>
      <c r="AI1477" s="514"/>
      <c r="AJ1477" s="434">
        <v>85</v>
      </c>
      <c r="AK1477" s="482">
        <v>43277</v>
      </c>
      <c r="AL1477" s="434">
        <v>203</v>
      </c>
      <c r="AM1477" s="434">
        <v>113</v>
      </c>
      <c r="AN1477" s="442" t="str">
        <f>CHOOSE(MATCH(AM:AM,{0,1,100,800000000}),"VACIO","100 y -","100 y +","")</f>
        <v>100 y +</v>
      </c>
      <c r="AO1477" s="434">
        <v>65</v>
      </c>
      <c r="AP1477" s="434">
        <v>123</v>
      </c>
      <c r="AQ1477" s="434"/>
      <c r="AR1477" s="442" t="str">
        <f>CHOOSE(MATCH(AQ:AQ,{0,1,7,8,9,12,30}),"VACIO","7 y -","7-8","8-9","9-12","12 y +","")</f>
        <v>VACIO</v>
      </c>
      <c r="AS1477" s="434"/>
      <c r="AT1477" s="442" t="str">
        <f>CHOOSE(MATCH(AS:AS,{0;0.1;30;80000000}),"VACIO","30 y -","30 y +")</f>
        <v>VACIO</v>
      </c>
      <c r="AU1477" s="434">
        <v>1.2</v>
      </c>
      <c r="AV1477" s="434"/>
      <c r="AW1477" s="442" t="str">
        <f>CHOOSE(MATCH(AV:AV,{0,0.1,30,80000000}),"VACIO","30 y -","30 y +")</f>
        <v>VACIO</v>
      </c>
      <c r="AX1477" s="434"/>
      <c r="AY1477" s="442" t="str">
        <f ca="1">CHOOSE(MATCH(AX:AX,{0,1,15,30,45,60,80000000}),"VACIO","15 y -","15-29","30-44","45-59","60 y +","")</f>
        <v>VACIO</v>
      </c>
      <c r="AZ1477" s="434" t="s">
        <v>76</v>
      </c>
      <c r="BA1477" s="434"/>
      <c r="BB1477" s="487" t="str">
        <f ca="1" t="shared" si="136"/>
        <v>No Vigente</v>
      </c>
      <c r="BC1477" s="434"/>
      <c r="BD1477" s="482">
        <v>43277</v>
      </c>
      <c r="BE1477" s="482">
        <v>43369</v>
      </c>
    </row>
    <row r="1478" spans="1:57">
      <c r="A1478" s="434" t="s">
        <v>3557</v>
      </c>
      <c r="B1478" s="434" t="s">
        <v>3558</v>
      </c>
      <c r="C1478" s="434">
        <v>7153</v>
      </c>
      <c r="D1478" s="482">
        <v>17597</v>
      </c>
      <c r="E1478" s="468">
        <f ca="1" t="shared" si="138"/>
        <v>43990</v>
      </c>
      <c r="F1478" s="440">
        <f ca="1" t="shared" si="137"/>
        <v>26393</v>
      </c>
      <c r="G1478" s="487">
        <f ca="1" t="shared" si="139"/>
        <v>72</v>
      </c>
      <c r="H1478" s="488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478" s="493">
        <v>2</v>
      </c>
      <c r="J1478" s="434">
        <v>2018</v>
      </c>
      <c r="K1478" s="434" t="s">
        <v>101</v>
      </c>
      <c r="L1478" s="494" t="s">
        <v>60</v>
      </c>
      <c r="M1478" s="434"/>
      <c r="N1478" s="434"/>
      <c r="O1478" s="434"/>
      <c r="P1478" s="499" t="s">
        <v>63</v>
      </c>
      <c r="Q1478" s="499" t="s">
        <v>63</v>
      </c>
      <c r="R1478" s="434">
        <v>84</v>
      </c>
      <c r="S1478" s="434">
        <v>84</v>
      </c>
      <c r="T1478" s="493" t="s">
        <v>64</v>
      </c>
      <c r="U1478" s="434">
        <v>131</v>
      </c>
      <c r="V1478" s="442" t="str">
        <f>CHOOSE(MATCH(U:U,{0,1,140,150,160,800000000}),"VACIO","140 y -","140-150","150-160","&gt;160","")</f>
        <v>140 y -</v>
      </c>
      <c r="W1478" s="434">
        <v>73</v>
      </c>
      <c r="X1478" s="442" t="str">
        <f>CHOOSE(MATCH(W:W,{0,1,90,120,800000000}),"VACIO","90 y -","90-120","&gt;120","")</f>
        <v>90 y -</v>
      </c>
      <c r="Y1478" s="434" t="s">
        <v>63</v>
      </c>
      <c r="Z1478" s="434" t="s">
        <v>65</v>
      </c>
      <c r="AA1478" s="434" t="s">
        <v>63</v>
      </c>
      <c r="AB1478" s="434" t="s">
        <v>63</v>
      </c>
      <c r="AC1478" s="434" t="s">
        <v>66</v>
      </c>
      <c r="AD1478" s="434" t="s">
        <v>67</v>
      </c>
      <c r="AE1478" s="514"/>
      <c r="AF1478" s="514"/>
      <c r="AG1478" s="514"/>
      <c r="AH1478" s="514"/>
      <c r="AI1478" s="514"/>
      <c r="AJ1478" s="434">
        <v>109</v>
      </c>
      <c r="AK1478" s="482">
        <v>43164</v>
      </c>
      <c r="AL1478" s="434">
        <v>156</v>
      </c>
      <c r="AM1478" s="434">
        <v>85</v>
      </c>
      <c r="AN1478" s="442" t="str">
        <f>CHOOSE(MATCH(AM:AM,{0,1,100,800000000}),"VACIO","100 y -","100 y +","")</f>
        <v>100 y -</v>
      </c>
      <c r="AO1478" s="434">
        <v>35</v>
      </c>
      <c r="AP1478" s="434">
        <v>181</v>
      </c>
      <c r="AQ1478" s="434"/>
      <c r="AR1478" s="442" t="str">
        <f>CHOOSE(MATCH(AQ:AQ,{0,1,7,8,9,12,30}),"VACIO","7 y -","7-8","8-9","9-12","12 y +","")</f>
        <v>VACIO</v>
      </c>
      <c r="AS1478" s="434">
        <v>11</v>
      </c>
      <c r="AT1478" s="442" t="str">
        <f>CHOOSE(MATCH(AS:AS,{0,0.1,30,80000000}),"VACIO","30 y -","30 y +")</f>
        <v>30 y -</v>
      </c>
      <c r="AU1478" s="434">
        <v>0.9</v>
      </c>
      <c r="AV1478" s="434"/>
      <c r="AW1478" s="442" t="str">
        <f>CHOOSE(MATCH(AV:AV,{0,0.1,30,80000000}),"VACIO","30 y -","30 y +")</f>
        <v>VACIO</v>
      </c>
      <c r="AX1478" s="434">
        <v>86</v>
      </c>
      <c r="AY1478" s="442" t="str">
        <f ca="1">CHOOSE(MATCH(AX:AX,{0,1,15,30,45,60,80000000}),"VACIO","15 y -","15-29","30-44","45-59","60 y +","")</f>
        <v>60 y +</v>
      </c>
      <c r="AZ1478" s="434"/>
      <c r="BA1478" s="434"/>
      <c r="BB1478" s="487" t="str">
        <f ca="1" t="shared" si="136"/>
        <v>No Vigente</v>
      </c>
      <c r="BC1478" s="434"/>
      <c r="BD1478" s="482">
        <v>43164</v>
      </c>
      <c r="BE1478" s="482">
        <v>43344</v>
      </c>
    </row>
    <row r="1479" spans="1:57">
      <c r="A1479" s="434" t="s">
        <v>3559</v>
      </c>
      <c r="B1479" s="128" t="s">
        <v>3560</v>
      </c>
      <c r="C1479" s="128">
        <v>7168</v>
      </c>
      <c r="D1479" s="483">
        <v>18592</v>
      </c>
      <c r="E1479" s="439">
        <f ca="1" t="shared" si="138"/>
        <v>43990</v>
      </c>
      <c r="F1479" s="440">
        <f ca="1" t="shared" si="137"/>
        <v>25398</v>
      </c>
      <c r="G1479" s="441">
        <f ca="1" t="shared" si="139"/>
        <v>69</v>
      </c>
      <c r="H1479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79" s="443">
        <v>2</v>
      </c>
      <c r="J1479" s="483">
        <v>43193</v>
      </c>
      <c r="K1479" s="128" t="s">
        <v>101</v>
      </c>
      <c r="L1479" s="495" t="s">
        <v>102</v>
      </c>
      <c r="M1479" s="128"/>
      <c r="N1479" s="128" t="s">
        <v>62</v>
      </c>
      <c r="O1479" s="128" t="s">
        <v>62</v>
      </c>
      <c r="P1479" s="500" t="s">
        <v>63</v>
      </c>
      <c r="Q1479" s="500" t="s">
        <v>63</v>
      </c>
      <c r="R1479" s="128">
        <v>95</v>
      </c>
      <c r="S1479" s="128">
        <v>91</v>
      </c>
      <c r="T1479" s="443" t="s">
        <v>64</v>
      </c>
      <c r="U1479" s="128">
        <v>140</v>
      </c>
      <c r="V1479" s="442" t="str">
        <f>CHOOSE(MATCH(U:U,{0,1,140,150,160,800000000}),"VACIO","140 y -","140-150","150-160","&gt;160","")</f>
        <v>140-150</v>
      </c>
      <c r="W1479" s="128">
        <v>80</v>
      </c>
      <c r="X1479" s="442" t="str">
        <f>CHOOSE(MATCH(W:W,{0,1,90,120,800000000}),"VACIO","90 y -","90-120","&gt;120","")</f>
        <v>90 y -</v>
      </c>
      <c r="Y1479" s="128" t="s">
        <v>63</v>
      </c>
      <c r="Z1479" s="128" t="s">
        <v>63</v>
      </c>
      <c r="AA1479" s="128" t="s">
        <v>63</v>
      </c>
      <c r="AB1479" s="128" t="s">
        <v>65</v>
      </c>
      <c r="AC1479" s="128" t="s">
        <v>72</v>
      </c>
      <c r="AD1479" s="128" t="s">
        <v>73</v>
      </c>
      <c r="AE1479" s="505">
        <v>43825</v>
      </c>
      <c r="AF1479" s="506" t="s">
        <v>74</v>
      </c>
      <c r="AG1479" s="506"/>
      <c r="AH1479" s="506" t="s">
        <v>2266</v>
      </c>
      <c r="AI1479" s="505">
        <v>43809</v>
      </c>
      <c r="AJ1479" s="128">
        <v>132</v>
      </c>
      <c r="AK1479" s="483">
        <v>43683</v>
      </c>
      <c r="AL1479" s="128">
        <v>100</v>
      </c>
      <c r="AM1479" s="128">
        <v>57</v>
      </c>
      <c r="AN1479" s="442" t="str">
        <f>CHOOSE(MATCH(AM:AM,{0,1,100,800000000}),"VACIO","100 y -","100 y +","")</f>
        <v>100 y -</v>
      </c>
      <c r="AO1479" s="128">
        <v>27</v>
      </c>
      <c r="AP1479" s="128">
        <v>80</v>
      </c>
      <c r="AQ1479" s="128">
        <v>6.7</v>
      </c>
      <c r="AR1479" s="442" t="str">
        <f>CHOOSE(MATCH(AQ:AQ,{0;1;7;8;9;12;30}),"VACIO","7 y -","7-8","8-9","9-12","12 y +","")</f>
        <v>7 y -</v>
      </c>
      <c r="AS1479" s="128">
        <v>21</v>
      </c>
      <c r="AT1479" s="442" t="str">
        <f>CHOOSE(MATCH(AS:AS,{0,0.1,30,80000000}),"VACIO","30 y -","30 y +")</f>
        <v>30 y -</v>
      </c>
      <c r="AU1479" s="128">
        <v>0.8</v>
      </c>
      <c r="AV1479" s="128"/>
      <c r="AW1479" s="442" t="str">
        <f>CHOOSE(MATCH(AV:AV,{0,0.1,30,80000000}),"VACIO","30 y -","30 y +")</f>
        <v>VACIO</v>
      </c>
      <c r="AX1479" s="128">
        <v>96</v>
      </c>
      <c r="AY1479" s="442" t="str">
        <f ca="1">CHOOSE(MATCH(AX:AX,{0,1,15,30,45,60,80000000}),"VACIO","15 y -","15-29","30-44","45-59","60 y +","")</f>
        <v>60 y +</v>
      </c>
      <c r="AZ1479" s="128"/>
      <c r="BA1479" s="128"/>
      <c r="BB1479" s="441" t="str">
        <f ca="1" t="shared" si="136"/>
        <v>No Vigente</v>
      </c>
      <c r="BC1479" s="128"/>
      <c r="BD1479" s="483">
        <v>43825</v>
      </c>
      <c r="BE1479" s="483">
        <v>44044</v>
      </c>
    </row>
    <row r="1480" spans="1:57">
      <c r="A1480" s="434" t="s">
        <v>3561</v>
      </c>
      <c r="B1480" s="484" t="s">
        <v>3562</v>
      </c>
      <c r="C1480" s="484">
        <v>2491</v>
      </c>
      <c r="D1480" s="485">
        <v>24321</v>
      </c>
      <c r="E1480" s="467">
        <f ca="1" t="shared" si="138"/>
        <v>43990</v>
      </c>
      <c r="F1480" s="440">
        <f ca="1" t="shared" si="137"/>
        <v>19669</v>
      </c>
      <c r="G1480" s="489">
        <f ca="1" t="shared" si="139"/>
        <v>53</v>
      </c>
      <c r="H1480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480" s="496">
        <v>2</v>
      </c>
      <c r="J1480" s="485">
        <v>40088</v>
      </c>
      <c r="K1480" s="484" t="s">
        <v>101</v>
      </c>
      <c r="L1480" s="497" t="s">
        <v>60</v>
      </c>
      <c r="M1480" s="484"/>
      <c r="N1480" s="484" t="s">
        <v>62</v>
      </c>
      <c r="O1480" s="484" t="s">
        <v>62</v>
      </c>
      <c r="P1480" s="501" t="s">
        <v>63</v>
      </c>
      <c r="Q1480" s="501" t="s">
        <v>63</v>
      </c>
      <c r="R1480" s="484">
        <v>98</v>
      </c>
      <c r="S1480" s="484">
        <v>91.5</v>
      </c>
      <c r="T1480" s="496" t="s">
        <v>64</v>
      </c>
      <c r="U1480" s="484">
        <v>120</v>
      </c>
      <c r="V1480" s="442" t="str">
        <f>CHOOSE(MATCH(U:U,{0;1;140;150;160;800000000}),"VACIO","140 y -","140-150","150-160","&gt;160","")</f>
        <v>140 y -</v>
      </c>
      <c r="W1480" s="484">
        <v>70</v>
      </c>
      <c r="X1480" s="442" t="str">
        <f>CHOOSE(MATCH(W:W,{0,1,90,120,800000000}),"VACIO","90 y -","90-120","&gt;120","")</f>
        <v>90 y -</v>
      </c>
      <c r="Y1480" s="484" t="s">
        <v>63</v>
      </c>
      <c r="Z1480" s="484" t="s">
        <v>65</v>
      </c>
      <c r="AA1480" s="484" t="s">
        <v>65</v>
      </c>
      <c r="AB1480" s="484" t="s">
        <v>63</v>
      </c>
      <c r="AC1480" s="484" t="s">
        <v>72</v>
      </c>
      <c r="AD1480" s="484" t="s">
        <v>73</v>
      </c>
      <c r="AE1480" s="507"/>
      <c r="AF1480" s="507"/>
      <c r="AG1480" s="507"/>
      <c r="AH1480" s="507"/>
      <c r="AI1480" s="507"/>
      <c r="AJ1480" s="484">
        <v>162</v>
      </c>
      <c r="AK1480" s="485">
        <v>41310</v>
      </c>
      <c r="AL1480" s="484">
        <v>164</v>
      </c>
      <c r="AM1480" s="484">
        <v>75.2</v>
      </c>
      <c r="AN1480" s="442" t="str">
        <f>CHOOSE(MATCH(AM:AM,{0,1,100,800000000}),"VACIO","100 y -","100 y +","")</f>
        <v>100 y -</v>
      </c>
      <c r="AO1480" s="484">
        <v>34</v>
      </c>
      <c r="AP1480" s="484">
        <v>274</v>
      </c>
      <c r="AQ1480" s="484"/>
      <c r="AR1480" s="442" t="str">
        <f>CHOOSE(MATCH(AQ:AQ,{0,1,7,8,9,12,30}),"VACIO","7 y -","7-8","8-9","9-12","12 y +","")</f>
        <v>VACIO</v>
      </c>
      <c r="AS1480" s="484"/>
      <c r="AT1480" s="442" t="str">
        <f>CHOOSE(MATCH(AS:AS,{0,0.1,30,80000000}),"VACIO","30 y -","30 y +")</f>
        <v>VACIO</v>
      </c>
      <c r="AU1480" s="484">
        <v>0.8</v>
      </c>
      <c r="AV1480" s="484"/>
      <c r="AW1480" s="442" t="str">
        <f>CHOOSE(MATCH(AV:AV,{0,0.1,30,80000000}),"VACIO","30 y -","30 y +")</f>
        <v>VACIO</v>
      </c>
      <c r="AX1480" s="484">
        <v>102</v>
      </c>
      <c r="AY1480" s="442" t="str">
        <f ca="1">CHOOSE(MATCH(AX:AX,{0,1,15,30,45,60,80000000}),"VACIO","15 y -","15-29","30-44","45-59","60 y +","")</f>
        <v>60 y +</v>
      </c>
      <c r="AZ1480" s="484" t="s">
        <v>76</v>
      </c>
      <c r="BA1480" s="484"/>
      <c r="BB1480" s="489" t="str">
        <f ca="1" t="shared" si="136"/>
        <v>No Vigente</v>
      </c>
      <c r="BC1480" s="484"/>
      <c r="BD1480" s="485">
        <v>43553</v>
      </c>
      <c r="BE1480" s="485">
        <v>43617</v>
      </c>
    </row>
    <row r="1481" spans="1:57">
      <c r="A1481" s="434" t="s">
        <v>3563</v>
      </c>
      <c r="B1481" s="128" t="s">
        <v>3564</v>
      </c>
      <c r="C1481" s="128">
        <v>5791</v>
      </c>
      <c r="D1481" s="483">
        <v>21393</v>
      </c>
      <c r="E1481" s="467">
        <f ca="1" t="shared" si="138"/>
        <v>43990</v>
      </c>
      <c r="F1481" s="440">
        <f ca="1" t="shared" si="137"/>
        <v>22597</v>
      </c>
      <c r="G1481" s="491">
        <f ca="1" t="shared" si="139"/>
        <v>61</v>
      </c>
      <c r="H1481" s="49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481" s="498">
        <v>2</v>
      </c>
      <c r="J1481" s="483">
        <v>40557</v>
      </c>
      <c r="K1481" s="128" t="s">
        <v>59</v>
      </c>
      <c r="L1481" s="495" t="s">
        <v>70</v>
      </c>
      <c r="M1481" s="128"/>
      <c r="N1481" s="128" t="s">
        <v>62</v>
      </c>
      <c r="O1481" s="128" t="s">
        <v>62</v>
      </c>
      <c r="P1481" s="500" t="s">
        <v>63</v>
      </c>
      <c r="Q1481" s="500" t="s">
        <v>63</v>
      </c>
      <c r="R1481" s="128">
        <v>82</v>
      </c>
      <c r="S1481" s="128">
        <v>82.5</v>
      </c>
      <c r="T1481" s="498" t="s">
        <v>64</v>
      </c>
      <c r="U1481" s="128">
        <v>132</v>
      </c>
      <c r="V1481" s="442" t="str">
        <f>CHOOSE(MATCH(U:U,{0;1;140;150;160;800000000}),"VACIO","140 y -","140-150","150-160","&gt;160","")</f>
        <v>140 y -</v>
      </c>
      <c r="W1481" s="128">
        <v>70</v>
      </c>
      <c r="X1481" s="442" t="str">
        <f>CHOOSE(MATCH(W:W,{0,1,90,120,800000000}),"VACIO","90 y -","90-120","&gt;120","")</f>
        <v>90 y -</v>
      </c>
      <c r="Y1481" s="128" t="s">
        <v>65</v>
      </c>
      <c r="Z1481" s="128" t="s">
        <v>65</v>
      </c>
      <c r="AA1481" s="128" t="s">
        <v>65</v>
      </c>
      <c r="AB1481" s="128" t="s">
        <v>63</v>
      </c>
      <c r="AC1481" s="128" t="s">
        <v>66</v>
      </c>
      <c r="AD1481" s="128" t="s">
        <v>73</v>
      </c>
      <c r="AE1481" s="510">
        <v>43510</v>
      </c>
      <c r="AF1481" s="511" t="s">
        <v>74</v>
      </c>
      <c r="AG1481" s="511"/>
      <c r="AH1481" s="512"/>
      <c r="AI1481" s="512"/>
      <c r="AJ1481" s="128">
        <v>45</v>
      </c>
      <c r="AK1481" s="483">
        <v>43199</v>
      </c>
      <c r="AL1481" s="128">
        <v>233</v>
      </c>
      <c r="AM1481" s="128">
        <v>130</v>
      </c>
      <c r="AN1481" s="442" t="str">
        <f>CHOOSE(MATCH(AM:AM,{0;1;100;800000000}),"VACIO","100 y -","100 y +","")</f>
        <v>100 y +</v>
      </c>
      <c r="AO1481" s="128">
        <v>61</v>
      </c>
      <c r="AP1481" s="128">
        <v>207</v>
      </c>
      <c r="AQ1481" s="128">
        <v>6.9</v>
      </c>
      <c r="AR1481" s="442" t="str">
        <f>CHOOSE(MATCH(AQ:AQ,{0,1,7,8,9,12,30}),"VACIO","7 y -","7-8","8-9","9-12","12 y +","")</f>
        <v>7 y -</v>
      </c>
      <c r="AS1481" s="128">
        <v>7</v>
      </c>
      <c r="AT1481" s="442" t="str">
        <f>CHOOSE(MATCH(AS:AS,{0,0.1,30,80000000}),"VACIO","30 y -","30 y +")</f>
        <v>30 y -</v>
      </c>
      <c r="AU1481" s="128">
        <v>0.7</v>
      </c>
      <c r="AV1481" s="128">
        <v>6.2</v>
      </c>
      <c r="AW1481" s="442" t="str">
        <f>CHOOSE(MATCH(AV:AV,{0,0.1,30,80000000}),"VACIO","30 y -","30 y +")</f>
        <v>30 y -</v>
      </c>
      <c r="AX1481" s="128">
        <v>94</v>
      </c>
      <c r="AY1481" s="442" t="str">
        <f ca="1">CHOOSE(MATCH(AX:AX,{0,1,15,30,45,60,80000000}),"VACIO","15 y -","15-29","30-44","45-59","60 y +","")</f>
        <v>60 y +</v>
      </c>
      <c r="AZ1481" s="128"/>
      <c r="BA1481" s="483">
        <v>42909</v>
      </c>
      <c r="BB1481" s="441" t="str">
        <f ca="1" t="shared" ref="BB1481:BB1544" si="140">IF((E:E-BA:BA)&lt;365,"Vigente","No Vigente")</f>
        <v>No Vigente</v>
      </c>
      <c r="BC1481" s="128" t="s">
        <v>77</v>
      </c>
      <c r="BD1481" s="483">
        <v>43202</v>
      </c>
      <c r="BE1481" s="483">
        <v>43983</v>
      </c>
    </row>
    <row r="1482" spans="1:57">
      <c r="A1482" s="434" t="s">
        <v>3565</v>
      </c>
      <c r="B1482" s="128" t="s">
        <v>3566</v>
      </c>
      <c r="C1482" s="128">
        <v>3095</v>
      </c>
      <c r="D1482" s="483">
        <v>21903</v>
      </c>
      <c r="E1482" s="439">
        <f ca="1" t="shared" si="138"/>
        <v>43990</v>
      </c>
      <c r="F1482" s="440">
        <f ca="1" t="shared" si="137"/>
        <v>22087</v>
      </c>
      <c r="G1482" s="441">
        <f ca="1" t="shared" si="139"/>
        <v>60</v>
      </c>
      <c r="H148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82" s="443">
        <v>2</v>
      </c>
      <c r="J1482" s="483">
        <v>43396</v>
      </c>
      <c r="K1482" s="128" t="s">
        <v>101</v>
      </c>
      <c r="L1482" s="495" t="s">
        <v>60</v>
      </c>
      <c r="M1482" s="128" t="s">
        <v>174</v>
      </c>
      <c r="N1482" s="128" t="s">
        <v>62</v>
      </c>
      <c r="O1482" s="128" t="s">
        <v>62</v>
      </c>
      <c r="P1482" s="500" t="s">
        <v>63</v>
      </c>
      <c r="Q1482" s="500" t="s">
        <v>63</v>
      </c>
      <c r="R1482" s="128">
        <v>88.5</v>
      </c>
      <c r="S1482" s="128">
        <v>91</v>
      </c>
      <c r="T1482" s="443" t="s">
        <v>64</v>
      </c>
      <c r="U1482" s="128">
        <v>130</v>
      </c>
      <c r="V1482" s="442" t="str">
        <f>CHOOSE(MATCH(U:U,{0,1,140,150,160,800000000}),"VACIO","140 y -","140-150","150-160","&gt;160","")</f>
        <v>140 y -</v>
      </c>
      <c r="W1482" s="128">
        <v>86</v>
      </c>
      <c r="X1482" s="442" t="str">
        <f>CHOOSE(MATCH(W:W,{0,1,90,120,800000000}),"VACIO","90 y -","90-120","&gt;120","")</f>
        <v>90 y -</v>
      </c>
      <c r="Y1482" s="128" t="s">
        <v>63</v>
      </c>
      <c r="Z1482" s="128" t="s">
        <v>65</v>
      </c>
      <c r="AA1482" s="128" t="s">
        <v>63</v>
      </c>
      <c r="AB1482" s="128" t="s">
        <v>65</v>
      </c>
      <c r="AC1482" s="128" t="s">
        <v>66</v>
      </c>
      <c r="AD1482" s="128" t="s">
        <v>67</v>
      </c>
      <c r="AE1482" s="513"/>
      <c r="AF1482" s="513"/>
      <c r="AG1482" s="513"/>
      <c r="AH1482" s="513"/>
      <c r="AI1482" s="513"/>
      <c r="AJ1482" s="128">
        <v>82</v>
      </c>
      <c r="AK1482" s="483">
        <v>43893</v>
      </c>
      <c r="AL1482" s="128">
        <v>216</v>
      </c>
      <c r="AM1482" s="128">
        <v>136</v>
      </c>
      <c r="AN1482" s="442" t="str">
        <f>CHOOSE(MATCH(AM:AM,{0,1,100,800000000}),"VACIO","100 y -","100 y +","")</f>
        <v>100 y +</v>
      </c>
      <c r="AO1482" s="128">
        <v>42</v>
      </c>
      <c r="AP1482" s="128">
        <v>188</v>
      </c>
      <c r="AQ1482" s="128"/>
      <c r="AR1482" s="442" t="str">
        <f>CHOOSE(MATCH(AQ:AQ,{0,1,7,8,9,12,30}),"VACIO","7 y -","7-8","8-9","9-12","12 y +","")</f>
        <v>VACIO</v>
      </c>
      <c r="AS1482" s="128">
        <v>19</v>
      </c>
      <c r="AT1482" s="442" t="str">
        <f>CHOOSE(MATCH(AS:AS,{0,0.1,30,80000000}),"VACIO","30 y -","30 y +")</f>
        <v>30 y -</v>
      </c>
      <c r="AU1482" s="128">
        <v>0.9</v>
      </c>
      <c r="AV1482" s="128"/>
      <c r="AW1482" s="442" t="str">
        <f>CHOOSE(MATCH(AV:AV,{0,0.1,30,80000000}),"VACIO","30 y -","30 y +")</f>
        <v>VACIO</v>
      </c>
      <c r="AX1482" s="128"/>
      <c r="AY1482" s="442" t="str">
        <f ca="1">CHOOSE(MATCH(AX:AX,{0,1,15,30,45,60,80000000}),"VACIO","15 y -","15-29","30-44","45-59","60 y +","")</f>
        <v>VACIO</v>
      </c>
      <c r="AZ1482" s="128"/>
      <c r="BA1482" s="128"/>
      <c r="BB1482" s="441" t="str">
        <f ca="1" t="shared" si="140"/>
        <v>No Vigente</v>
      </c>
      <c r="BC1482" s="128"/>
      <c r="BD1482" s="483">
        <v>43907</v>
      </c>
      <c r="BE1482" s="483">
        <v>44256</v>
      </c>
    </row>
    <row r="1483" spans="1:57">
      <c r="A1483" s="434" t="s">
        <v>3567</v>
      </c>
      <c r="B1483" s="128" t="s">
        <v>3568</v>
      </c>
      <c r="C1483" s="128">
        <v>4254</v>
      </c>
      <c r="D1483" s="483">
        <v>20270</v>
      </c>
      <c r="E1483" s="467">
        <f ca="1" t="shared" si="138"/>
        <v>43990</v>
      </c>
      <c r="F1483" s="440">
        <f ca="1" t="shared" si="137"/>
        <v>23720</v>
      </c>
      <c r="G1483" s="491">
        <f ca="1" t="shared" si="139"/>
        <v>64</v>
      </c>
      <c r="H1483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83" s="498">
        <v>2</v>
      </c>
      <c r="J1483" s="483">
        <v>41898</v>
      </c>
      <c r="K1483" s="128" t="s">
        <v>59</v>
      </c>
      <c r="L1483" s="495" t="s">
        <v>70</v>
      </c>
      <c r="M1483" s="128" t="s">
        <v>1853</v>
      </c>
      <c r="N1483" s="128" t="s">
        <v>62</v>
      </c>
      <c r="O1483" s="128" t="s">
        <v>62</v>
      </c>
      <c r="P1483" s="500" t="s">
        <v>63</v>
      </c>
      <c r="Q1483" s="500" t="s">
        <v>63</v>
      </c>
      <c r="R1483" s="128">
        <v>57</v>
      </c>
      <c r="S1483" s="128">
        <v>61</v>
      </c>
      <c r="T1483" s="498" t="s">
        <v>76</v>
      </c>
      <c r="U1483" s="128">
        <v>122</v>
      </c>
      <c r="V1483" s="442" t="str">
        <f>CHOOSE(MATCH(U:U,{0,1,140,150,160,800000000}),"VACIO","140 y -","140-150","150-160","&gt;160","")</f>
        <v>140 y -</v>
      </c>
      <c r="W1483" s="128">
        <v>70</v>
      </c>
      <c r="X1483" s="442" t="str">
        <f>CHOOSE(MATCH(W:W,{0,1,90,120,800000000}),"VACIO","90 y -","90-120","&gt;120","")</f>
        <v>90 y -</v>
      </c>
      <c r="Y1483" s="128" t="s">
        <v>65</v>
      </c>
      <c r="Z1483" s="128" t="s">
        <v>63</v>
      </c>
      <c r="AA1483" s="128" t="s">
        <v>65</v>
      </c>
      <c r="AB1483" s="128" t="s">
        <v>65</v>
      </c>
      <c r="AC1483" s="128" t="s">
        <v>66</v>
      </c>
      <c r="AD1483" s="128" t="s">
        <v>73</v>
      </c>
      <c r="AE1483" s="510">
        <v>43844</v>
      </c>
      <c r="AF1483" s="511" t="s">
        <v>74</v>
      </c>
      <c r="AG1483" s="511"/>
      <c r="AH1483" s="512"/>
      <c r="AI1483" s="512"/>
      <c r="AJ1483" s="128">
        <v>222</v>
      </c>
      <c r="AK1483" s="483">
        <v>43755</v>
      </c>
      <c r="AL1483" s="128">
        <v>255</v>
      </c>
      <c r="AM1483" s="128">
        <v>170</v>
      </c>
      <c r="AN1483" s="442" t="str">
        <f>CHOOSE(MATCH(AM:AM,{0,1,100,800000000}),"VACIO","100 y -","100 y +","")</f>
        <v>100 y +</v>
      </c>
      <c r="AO1483" s="128">
        <v>54</v>
      </c>
      <c r="AP1483" s="128">
        <v>154</v>
      </c>
      <c r="AQ1483" s="128">
        <v>9.3</v>
      </c>
      <c r="AR1483" s="442" t="str">
        <f>CHOOSE(MATCH(AQ:AQ,{0,1,7,8,9,12,30}),"VACIO","7 y -","7-8","8-9","9-12","12 y +","")</f>
        <v>9-12</v>
      </c>
      <c r="AS1483" s="128">
        <v>19</v>
      </c>
      <c r="AT1483" s="442" t="str">
        <f>CHOOSE(MATCH(AS:AS,{0,0.1,30,80000000}),"VACIO","30 y -","30 y +")</f>
        <v>30 y -</v>
      </c>
      <c r="AU1483" s="128">
        <v>0.7</v>
      </c>
      <c r="AV1483" s="128">
        <v>20.3</v>
      </c>
      <c r="AW1483" s="442" t="str">
        <f>CHOOSE(MATCH(AV:AV,{0,0.1,30,80000000}),"VACIO","30 y -","30 y +")</f>
        <v>30 y -</v>
      </c>
      <c r="AX1483" s="128">
        <v>89</v>
      </c>
      <c r="AY1483" s="442" t="str">
        <f ca="1">CHOOSE(MATCH(AX:AX,{0,1,15,30,45,60,80000000}),"VACIO","15 y -","15-29","30-44","45-59","60 y +","")</f>
        <v>60 y +</v>
      </c>
      <c r="AZ1483" s="128" t="s">
        <v>76</v>
      </c>
      <c r="BA1483" s="483">
        <v>42857</v>
      </c>
      <c r="BB1483" s="441" t="str">
        <f ca="1" t="shared" si="140"/>
        <v>No Vigente</v>
      </c>
      <c r="BC1483" s="128" t="s">
        <v>77</v>
      </c>
      <c r="BD1483" s="483">
        <v>43844</v>
      </c>
      <c r="BE1483" s="483">
        <v>43952</v>
      </c>
    </row>
    <row r="1484" spans="1:57">
      <c r="A1484" s="434" t="s">
        <v>3569</v>
      </c>
      <c r="B1484" s="128" t="s">
        <v>3570</v>
      </c>
      <c r="C1484" s="128">
        <v>5297</v>
      </c>
      <c r="D1484" s="483">
        <v>18828</v>
      </c>
      <c r="E1484" s="439">
        <f ca="1" t="shared" si="138"/>
        <v>43990</v>
      </c>
      <c r="F1484" s="440">
        <f ca="1" t="shared" si="137"/>
        <v>25162</v>
      </c>
      <c r="G1484" s="441">
        <f ca="1" t="shared" si="139"/>
        <v>68</v>
      </c>
      <c r="H1484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84" s="443">
        <v>2</v>
      </c>
      <c r="J1484" s="483">
        <v>40326</v>
      </c>
      <c r="K1484" s="128" t="s">
        <v>59</v>
      </c>
      <c r="L1484" s="495" t="s">
        <v>70</v>
      </c>
      <c r="M1484" s="128"/>
      <c r="N1484" s="128" t="s">
        <v>62</v>
      </c>
      <c r="O1484" s="128" t="s">
        <v>62</v>
      </c>
      <c r="P1484" s="500" t="s">
        <v>63</v>
      </c>
      <c r="Q1484" s="500" t="s">
        <v>63</v>
      </c>
      <c r="R1484" s="128">
        <v>93.5</v>
      </c>
      <c r="S1484" s="128">
        <v>91.7</v>
      </c>
      <c r="T1484" s="443" t="s">
        <v>64</v>
      </c>
      <c r="U1484" s="128">
        <v>120</v>
      </c>
      <c r="V1484" s="442" t="str">
        <f>CHOOSE(MATCH(U:U,{0,1,140,150,160,800000000}),"VACIO","140 y -","140-150","150-160","&gt;160","")</f>
        <v>140 y -</v>
      </c>
      <c r="W1484" s="128">
        <v>72</v>
      </c>
      <c r="X1484" s="442" t="str">
        <f>CHOOSE(MATCH(W:W,{0,1,90,120,800000000}),"VACIO","90 y -","90-120","&gt;120","")</f>
        <v>90 y -</v>
      </c>
      <c r="Y1484" s="128" t="s">
        <v>63</v>
      </c>
      <c r="Z1484" s="128" t="s">
        <v>63</v>
      </c>
      <c r="AA1484" s="128" t="s">
        <v>63</v>
      </c>
      <c r="AB1484" s="128" t="s">
        <v>63</v>
      </c>
      <c r="AC1484" s="128" t="s">
        <v>72</v>
      </c>
      <c r="AD1484" s="128" t="s">
        <v>73</v>
      </c>
      <c r="AE1484" s="505">
        <v>43483</v>
      </c>
      <c r="AF1484" s="506" t="s">
        <v>333</v>
      </c>
      <c r="AG1484" s="506"/>
      <c r="AH1484" s="506" t="s">
        <v>2266</v>
      </c>
      <c r="AI1484" s="505">
        <v>43697</v>
      </c>
      <c r="AJ1484" s="128">
        <v>151</v>
      </c>
      <c r="AK1484" s="483">
        <v>43552</v>
      </c>
      <c r="AL1484" s="128">
        <v>192</v>
      </c>
      <c r="AM1484" s="128">
        <v>124</v>
      </c>
      <c r="AN1484" s="442" t="str">
        <f>CHOOSE(MATCH(AM:AM,{0,1,100,800000000}),"VACIO","100 y -","100 y +","")</f>
        <v>100 y +</v>
      </c>
      <c r="AO1484" s="128">
        <v>53</v>
      </c>
      <c r="AP1484" s="128">
        <v>80</v>
      </c>
      <c r="AQ1484" s="128">
        <v>7.2</v>
      </c>
      <c r="AR1484" s="442" t="str">
        <f>CHOOSE(MATCH(AQ:AQ,{0,1,7,8,9,12,30}),"VACIO","7 y -","7-8","8-9","9-12","12 y +","")</f>
        <v>7-8</v>
      </c>
      <c r="AS1484" s="128">
        <v>13</v>
      </c>
      <c r="AT1484" s="442" t="str">
        <f>CHOOSE(MATCH(AS:AS,{0,0.1,30,80000000}),"VACIO","30 y -","30 y +")</f>
        <v>30 y -</v>
      </c>
      <c r="AU1484" s="128">
        <v>0.7</v>
      </c>
      <c r="AV1484" s="128"/>
      <c r="AW1484" s="442" t="str">
        <f>CHOOSE(MATCH(AV:AV,{0,0.1,30,80000000}),"VACIO","30 y -","30 y +")</f>
        <v>VACIO</v>
      </c>
      <c r="AX1484" s="128">
        <v>89</v>
      </c>
      <c r="AY1484" s="442" t="str">
        <f ca="1">CHOOSE(MATCH(AX:AX,{0,1,15,30,45,60,80000000}),"VACIO","15 y -","15-29","30-44","45-59","60 y +","")</f>
        <v>60 y +</v>
      </c>
      <c r="AZ1484" s="128"/>
      <c r="BA1484" s="483">
        <v>42447</v>
      </c>
      <c r="BB1484" s="441" t="str">
        <f ca="1" t="shared" si="140"/>
        <v>No Vigente</v>
      </c>
      <c r="BC1484" s="128" t="s">
        <v>77</v>
      </c>
      <c r="BD1484" s="483">
        <v>43552</v>
      </c>
      <c r="BE1484" s="483">
        <v>43862</v>
      </c>
    </row>
    <row r="1485" spans="1:57">
      <c r="A1485" s="434" t="s">
        <v>3571</v>
      </c>
      <c r="B1485" s="128" t="s">
        <v>3572</v>
      </c>
      <c r="C1485" s="128">
        <v>1996</v>
      </c>
      <c r="D1485" s="483">
        <v>21041</v>
      </c>
      <c r="E1485" s="439">
        <f ca="1" t="shared" si="138"/>
        <v>43990</v>
      </c>
      <c r="F1485" s="440">
        <f ca="1" t="shared" si="137"/>
        <v>22949</v>
      </c>
      <c r="G1485" s="441">
        <f ca="1" t="shared" si="139"/>
        <v>62</v>
      </c>
      <c r="H148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85" s="443">
        <v>2</v>
      </c>
      <c r="J1485" s="483">
        <v>39630</v>
      </c>
      <c r="K1485" s="128" t="s">
        <v>59</v>
      </c>
      <c r="L1485" s="495" t="s">
        <v>102</v>
      </c>
      <c r="M1485" s="128" t="s">
        <v>3373</v>
      </c>
      <c r="N1485" s="128" t="s">
        <v>62</v>
      </c>
      <c r="O1485" s="128" t="s">
        <v>62</v>
      </c>
      <c r="P1485" s="500" t="s">
        <v>63</v>
      </c>
      <c r="Q1485" s="500" t="s">
        <v>63</v>
      </c>
      <c r="R1485" s="128">
        <v>81</v>
      </c>
      <c r="S1485" s="128">
        <v>80</v>
      </c>
      <c r="T1485" s="443" t="s">
        <v>64</v>
      </c>
      <c r="U1485" s="128">
        <v>142</v>
      </c>
      <c r="V1485" s="442" t="str">
        <f>CHOOSE(MATCH(U:U,{0,1,140,150,160,800000000}),"VACIO","140 y -","140-150","150-160","&gt;160","")</f>
        <v>140-150</v>
      </c>
      <c r="W1485" s="128">
        <v>90</v>
      </c>
      <c r="X1485" s="442" t="str">
        <f>CHOOSE(MATCH(W:W,{0,1,90,120,800000000}),"VACIO","90 y -","90-120","&gt;120","")</f>
        <v>90-120</v>
      </c>
      <c r="Y1485" s="128" t="s">
        <v>63</v>
      </c>
      <c r="Z1485" s="128" t="s">
        <v>65</v>
      </c>
      <c r="AA1485" s="128" t="s">
        <v>65</v>
      </c>
      <c r="AB1485" s="128" t="s">
        <v>65</v>
      </c>
      <c r="AC1485" s="128" t="s">
        <v>72</v>
      </c>
      <c r="AD1485" s="128" t="s">
        <v>73</v>
      </c>
      <c r="AE1485" s="505">
        <v>43070</v>
      </c>
      <c r="AF1485" s="506" t="s">
        <v>74</v>
      </c>
      <c r="AG1485" s="506"/>
      <c r="AH1485" s="513"/>
      <c r="AI1485" s="513"/>
      <c r="AJ1485" s="128">
        <v>110</v>
      </c>
      <c r="AK1485" s="483">
        <v>43608</v>
      </c>
      <c r="AL1485" s="128">
        <v>278</v>
      </c>
      <c r="AM1485" s="128">
        <v>152</v>
      </c>
      <c r="AN1485" s="442" t="str">
        <f>CHOOSE(MATCH(AM:AM,{0,1,100,800000000}),"VACIO","100 y -","100 y +","")</f>
        <v>100 y +</v>
      </c>
      <c r="AO1485" s="128">
        <v>46</v>
      </c>
      <c r="AP1485" s="128">
        <v>202</v>
      </c>
      <c r="AQ1485" s="128">
        <v>6.1</v>
      </c>
      <c r="AR1485" s="442" t="str">
        <f>CHOOSE(MATCH(AQ:AQ,{0,1,7,8,9,12,30}),"VACIO","7 y -","7-8","8-9","9-12","12 y +","")</f>
        <v>7 y -</v>
      </c>
      <c r="AS1485" s="128">
        <v>18</v>
      </c>
      <c r="AT1485" s="442" t="str">
        <f>CHOOSE(MATCH(AS:AS,{0,0.1,30,80000000}),"VACIO","30 y -","30 y +")</f>
        <v>30 y -</v>
      </c>
      <c r="AU1485" s="128">
        <v>0.8</v>
      </c>
      <c r="AV1485" s="128"/>
      <c r="AW1485" s="442" t="str">
        <f>CHOOSE(MATCH(AV:AV,{0,0.1,30,80000000}),"VACIO","30 y -","30 y +")</f>
        <v>VACIO</v>
      </c>
      <c r="AX1485" s="128">
        <v>79</v>
      </c>
      <c r="AY1485" s="442" t="str">
        <f ca="1">CHOOSE(MATCH(AX:AX,{0,1,15,30,45,60,80000000}),"VACIO","15 y -","15-29","30-44","45-59","60 y +","")</f>
        <v>60 y +</v>
      </c>
      <c r="AZ1485" s="128" t="s">
        <v>155</v>
      </c>
      <c r="BA1485" s="128"/>
      <c r="BB1485" s="441" t="str">
        <f ca="1" t="shared" si="140"/>
        <v>No Vigente</v>
      </c>
      <c r="BC1485" s="128"/>
      <c r="BD1485" s="483">
        <v>43908</v>
      </c>
      <c r="BE1485" s="483">
        <v>43983</v>
      </c>
    </row>
    <row r="1486" spans="1:57">
      <c r="A1486" s="434" t="s">
        <v>3573</v>
      </c>
      <c r="B1486" s="128" t="s">
        <v>3574</v>
      </c>
      <c r="C1486" s="128">
        <v>3974</v>
      </c>
      <c r="D1486" s="483">
        <v>19114</v>
      </c>
      <c r="E1486" s="439">
        <f ca="1" t="shared" si="138"/>
        <v>43990</v>
      </c>
      <c r="F1486" s="440">
        <f ca="1" t="shared" si="137"/>
        <v>24876</v>
      </c>
      <c r="G1486" s="441">
        <f ca="1" t="shared" si="139"/>
        <v>68</v>
      </c>
      <c r="H1486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86" s="443">
        <v>2</v>
      </c>
      <c r="J1486" s="483">
        <v>39867</v>
      </c>
      <c r="K1486" s="128" t="s">
        <v>59</v>
      </c>
      <c r="L1486" s="495" t="s">
        <v>102</v>
      </c>
      <c r="M1486" s="128"/>
      <c r="N1486" s="128" t="s">
        <v>62</v>
      </c>
      <c r="O1486" s="128" t="s">
        <v>62</v>
      </c>
      <c r="P1486" s="500" t="s">
        <v>63</v>
      </c>
      <c r="Q1486" s="500" t="s">
        <v>63</v>
      </c>
      <c r="R1486" s="128">
        <v>67.5</v>
      </c>
      <c r="S1486" s="128">
        <v>69.5</v>
      </c>
      <c r="T1486" s="443" t="s">
        <v>85</v>
      </c>
      <c r="U1486" s="128">
        <v>140</v>
      </c>
      <c r="V1486" s="442" t="str">
        <f>CHOOSE(MATCH(U:U,{0,1,140,150,160,800000000}),"VACIO","140 y -","140-150","150-160","&gt;160","")</f>
        <v>140-150</v>
      </c>
      <c r="W1486" s="128">
        <v>85</v>
      </c>
      <c r="X1486" s="442" t="str">
        <f>CHOOSE(MATCH(W:W,{0,1,90,120,800000000}),"VACIO","90 y -","90-120","&gt;120","")</f>
        <v>90 y -</v>
      </c>
      <c r="Y1486" s="128" t="s">
        <v>63</v>
      </c>
      <c r="Z1486" s="128" t="s">
        <v>65</v>
      </c>
      <c r="AA1486" s="128" t="s">
        <v>65</v>
      </c>
      <c r="AB1486" s="128" t="s">
        <v>65</v>
      </c>
      <c r="AC1486" s="128" t="s">
        <v>72</v>
      </c>
      <c r="AD1486" s="128" t="s">
        <v>73</v>
      </c>
      <c r="AE1486" s="505">
        <v>43691</v>
      </c>
      <c r="AF1486" s="506" t="s">
        <v>74</v>
      </c>
      <c r="AG1486" s="506"/>
      <c r="AH1486" s="506" t="s">
        <v>2457</v>
      </c>
      <c r="AI1486" s="505">
        <v>43727</v>
      </c>
      <c r="AJ1486" s="128">
        <v>120</v>
      </c>
      <c r="AK1486" s="483">
        <v>43702</v>
      </c>
      <c r="AL1486" s="128">
        <v>134</v>
      </c>
      <c r="AM1486" s="128">
        <v>48</v>
      </c>
      <c r="AN1486" s="442" t="str">
        <f>CHOOSE(MATCH(AM:AM,{0,1,100,800000000}),"VACIO","100 y -","100 y +","")</f>
        <v>100 y -</v>
      </c>
      <c r="AO1486" s="128">
        <v>27</v>
      </c>
      <c r="AP1486" s="128">
        <v>294</v>
      </c>
      <c r="AQ1486" s="128">
        <v>7.1</v>
      </c>
      <c r="AR1486" s="442" t="str">
        <f>CHOOSE(MATCH(AQ:AQ,{0,1,7,8,9,12,30}),"VACIO","7 y -","7-8","8-9","9-12","12 y +","")</f>
        <v>7-8</v>
      </c>
      <c r="AS1486" s="128">
        <v>5</v>
      </c>
      <c r="AT1486" s="442" t="str">
        <f>CHOOSE(MATCH(AS:AS,{0,0.1,30,80000000}),"VACIO","30 y -","30 y +")</f>
        <v>30 y -</v>
      </c>
      <c r="AU1486" s="128">
        <v>0.7</v>
      </c>
      <c r="AV1486" s="128">
        <v>8.5</v>
      </c>
      <c r="AW1486" s="442" t="str">
        <f>CHOOSE(MATCH(AV:AV,{0,0.1,30,80000000}),"VACIO","30 y -","30 y +")</f>
        <v>30 y -</v>
      </c>
      <c r="AX1486" s="128">
        <v>89</v>
      </c>
      <c r="AY1486" s="442" t="str">
        <f ca="1">CHOOSE(MATCH(AX:AX,{0,1,15,30,45,60,80000000}),"VACIO","15 y -","15-29","30-44","45-59","60 y +","")</f>
        <v>60 y +</v>
      </c>
      <c r="AZ1486" s="128"/>
      <c r="BA1486" s="483">
        <v>42181</v>
      </c>
      <c r="BB1486" s="441" t="str">
        <f ca="1" t="shared" si="140"/>
        <v>No Vigente</v>
      </c>
      <c r="BC1486" s="128"/>
      <c r="BD1486" s="483">
        <v>43829</v>
      </c>
      <c r="BE1486" s="483">
        <v>43983</v>
      </c>
    </row>
    <row r="1487" spans="1:57">
      <c r="A1487" s="434" t="s">
        <v>3575</v>
      </c>
      <c r="B1487" s="434" t="s">
        <v>3576</v>
      </c>
      <c r="C1487" s="434">
        <v>1386</v>
      </c>
      <c r="D1487" s="482">
        <v>15657</v>
      </c>
      <c r="E1487" s="468">
        <f ca="1" t="shared" si="138"/>
        <v>43990</v>
      </c>
      <c r="F1487" s="440">
        <f ca="1" t="shared" si="137"/>
        <v>28333</v>
      </c>
      <c r="G1487" s="487">
        <f ca="1" t="shared" si="139"/>
        <v>77</v>
      </c>
      <c r="H1487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87" s="493">
        <v>2</v>
      </c>
      <c r="J1487" s="482">
        <v>40477</v>
      </c>
      <c r="K1487" s="434" t="s">
        <v>59</v>
      </c>
      <c r="L1487" s="494" t="s">
        <v>102</v>
      </c>
      <c r="M1487" s="434"/>
      <c r="N1487" s="434"/>
      <c r="O1487" s="434"/>
      <c r="P1487" s="499" t="s">
        <v>63</v>
      </c>
      <c r="Q1487" s="499" t="s">
        <v>63</v>
      </c>
      <c r="R1487" s="434">
        <v>106.5</v>
      </c>
      <c r="S1487" s="434">
        <v>105.5</v>
      </c>
      <c r="T1487" s="493" t="s">
        <v>64</v>
      </c>
      <c r="U1487" s="434">
        <v>160</v>
      </c>
      <c r="V1487" s="442" t="str">
        <f>CHOOSE(MATCH(U:U,{0,1,140,150,160,800000000}),"VACIO","140 y -","140-150","150-160","&gt;160","")</f>
        <v>&gt;160</v>
      </c>
      <c r="W1487" s="434">
        <v>90</v>
      </c>
      <c r="X1487" s="442" t="str">
        <f>CHOOSE(MATCH(W:W,{0,1,90,120,800000000}),"VACIO","90 y -","90-120","&gt;120","")</f>
        <v>90-120</v>
      </c>
      <c r="Y1487" s="434" t="s">
        <v>63</v>
      </c>
      <c r="Z1487" s="434" t="s">
        <v>65</v>
      </c>
      <c r="AA1487" s="434" t="s">
        <v>65</v>
      </c>
      <c r="AB1487" s="434" t="s">
        <v>63</v>
      </c>
      <c r="AC1487" s="434" t="s">
        <v>72</v>
      </c>
      <c r="AD1487" s="434" t="s">
        <v>73</v>
      </c>
      <c r="AE1487" s="534">
        <v>42580</v>
      </c>
      <c r="AF1487" s="504" t="s">
        <v>73</v>
      </c>
      <c r="AG1487" s="504"/>
      <c r="AH1487" s="504" t="s">
        <v>2389</v>
      </c>
      <c r="AI1487" s="503">
        <v>42121</v>
      </c>
      <c r="AJ1487" s="434">
        <v>105</v>
      </c>
      <c r="AK1487" s="482">
        <v>42754</v>
      </c>
      <c r="AL1487" s="434">
        <v>150</v>
      </c>
      <c r="AM1487" s="434">
        <v>92</v>
      </c>
      <c r="AN1487" s="442" t="str">
        <f>CHOOSE(MATCH(AM:AM,{0,1,100,800000000}),"VACIO","100 y -","100 y +","")</f>
        <v>100 y -</v>
      </c>
      <c r="AO1487" s="434">
        <v>44</v>
      </c>
      <c r="AP1487" s="434">
        <v>68</v>
      </c>
      <c r="AQ1487" s="434">
        <v>5.9</v>
      </c>
      <c r="AR1487" s="442" t="str">
        <f>CHOOSE(MATCH(AQ:AQ,{0,1,7,8,9,12,30}),"VACIO","7 y -","7-8","8-9","9-12","12 y +","")</f>
        <v>7 y -</v>
      </c>
      <c r="AS1487" s="434">
        <v>56</v>
      </c>
      <c r="AT1487" s="442" t="str">
        <f>CHOOSE(MATCH(AS:AS,{0;0.1;30;80000000}),"VACIO","30 y -","30 y +")</f>
        <v>30 y +</v>
      </c>
      <c r="AU1487" s="434">
        <v>0.8</v>
      </c>
      <c r="AV1487" s="434"/>
      <c r="AW1487" s="442" t="str">
        <f>CHOOSE(MATCH(AV:AV,{0,0.1,30,80000000}),"VACIO","30 y -","30 y +")</f>
        <v>VACIO</v>
      </c>
      <c r="AX1487" s="434">
        <v>63.43</v>
      </c>
      <c r="AY1487" s="442" t="str">
        <f ca="1">CHOOSE(MATCH(AX:AX,{0,1,15,30,45,60,80000000}),"VACIO","15 y -","15-29","30-44","45-59","60 y +","")</f>
        <v>60 y +</v>
      </c>
      <c r="AZ1487" s="434"/>
      <c r="BA1487" s="482">
        <v>41891</v>
      </c>
      <c r="BB1487" s="487" t="str">
        <f ca="1" t="shared" si="140"/>
        <v>No Vigente</v>
      </c>
      <c r="BC1487" s="434" t="s">
        <v>77</v>
      </c>
      <c r="BD1487" s="482">
        <v>43181</v>
      </c>
      <c r="BE1487" s="482">
        <v>43221</v>
      </c>
    </row>
    <row r="1488" spans="1:57">
      <c r="A1488" s="434" t="s">
        <v>3577</v>
      </c>
      <c r="B1488" s="128" t="s">
        <v>3578</v>
      </c>
      <c r="C1488" s="128">
        <v>4433</v>
      </c>
      <c r="D1488" s="483">
        <v>20020</v>
      </c>
      <c r="E1488" s="439">
        <f ca="1" t="shared" si="138"/>
        <v>43990</v>
      </c>
      <c r="F1488" s="440">
        <f ca="1" t="shared" si="137"/>
        <v>23970</v>
      </c>
      <c r="G1488" s="441">
        <f ca="1" t="shared" si="139"/>
        <v>65</v>
      </c>
      <c r="H1488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488" s="443">
        <v>2</v>
      </c>
      <c r="J1488" s="483">
        <v>41088</v>
      </c>
      <c r="K1488" s="128" t="s">
        <v>59</v>
      </c>
      <c r="L1488" s="495" t="s">
        <v>102</v>
      </c>
      <c r="M1488" s="128" t="s">
        <v>228</v>
      </c>
      <c r="N1488" s="128"/>
      <c r="O1488" s="128"/>
      <c r="P1488" s="500" t="s">
        <v>63</v>
      </c>
      <c r="Q1488" s="500" t="s">
        <v>63</v>
      </c>
      <c r="R1488" s="128">
        <v>71</v>
      </c>
      <c r="S1488" s="128">
        <v>71.5</v>
      </c>
      <c r="T1488" s="443" t="s">
        <v>64</v>
      </c>
      <c r="U1488" s="128">
        <v>136</v>
      </c>
      <c r="V1488" s="442" t="str">
        <f>CHOOSE(MATCH(U:U,{0;1;140;150;160;800000000}),"VACIO","140 y -","140-150","150-160","&gt;160","")</f>
        <v>140 y -</v>
      </c>
      <c r="W1488" s="128">
        <v>72</v>
      </c>
      <c r="X1488" s="442" t="str">
        <f>CHOOSE(MATCH(W:W,{0;1;90;120;800000000}),"VACIO","90 y -","90-120","&gt;120","")</f>
        <v>90 y -</v>
      </c>
      <c r="Y1488" s="128" t="s">
        <v>63</v>
      </c>
      <c r="Z1488" s="128" t="s">
        <v>65</v>
      </c>
      <c r="AA1488" s="128" t="s">
        <v>63</v>
      </c>
      <c r="AB1488" s="128" t="s">
        <v>65</v>
      </c>
      <c r="AC1488" s="128" t="s">
        <v>66</v>
      </c>
      <c r="AD1488" s="128" t="s">
        <v>73</v>
      </c>
      <c r="AE1488" s="505">
        <v>43349</v>
      </c>
      <c r="AF1488" s="506" t="s">
        <v>74</v>
      </c>
      <c r="AG1488" s="506"/>
      <c r="AH1488" s="513"/>
      <c r="AI1488" s="513"/>
      <c r="AJ1488" s="128">
        <v>108</v>
      </c>
      <c r="AK1488" s="483">
        <v>43699</v>
      </c>
      <c r="AL1488" s="128">
        <v>207</v>
      </c>
      <c r="AM1488" s="128">
        <v>110</v>
      </c>
      <c r="AN1488" s="442" t="str">
        <f>CHOOSE(MATCH(AM:AM,{0,1,100,800000000}),"VACIO","100 y -","100 y +","")</f>
        <v>100 y +</v>
      </c>
      <c r="AO1488" s="128">
        <v>71</v>
      </c>
      <c r="AP1488" s="128">
        <v>129</v>
      </c>
      <c r="AQ1488" s="128">
        <v>6.5</v>
      </c>
      <c r="AR1488" s="442" t="str">
        <f>CHOOSE(MATCH(AQ:AQ,{0,1,7,8,9,12,30}),"VACIO","7 y -","7-8","8-9","9-12","12 y +","")</f>
        <v>7 y -</v>
      </c>
      <c r="AS1488" s="128">
        <v>16</v>
      </c>
      <c r="AT1488" s="442" t="str">
        <f>CHOOSE(MATCH(AS:AS,{0;0.1;30;80000000}),"VACIO","30 y -","30 y +")</f>
        <v>30 y -</v>
      </c>
      <c r="AU1488" s="128">
        <v>7.7</v>
      </c>
      <c r="AV1488" s="128">
        <v>1.14</v>
      </c>
      <c r="AW1488" s="442" t="str">
        <f>CHOOSE(MATCH(AV:AV,{0,0.1,30,80000000}),"VACIO","30 y -","30 y +")</f>
        <v>30 y -</v>
      </c>
      <c r="AX1488" s="128">
        <v>98</v>
      </c>
      <c r="AY1488" s="442" t="str">
        <f ca="1">CHOOSE(MATCH(AX:AX,{0,1,15,30,45,60,80000000}),"VACIO","15 y -","15-29","30-44","45-59","60 y +","")</f>
        <v>60 y +</v>
      </c>
      <c r="AZ1488" s="128" t="s">
        <v>76</v>
      </c>
      <c r="BA1488" s="483">
        <v>43306</v>
      </c>
      <c r="BB1488" s="441" t="str">
        <f ca="1" t="shared" si="140"/>
        <v>No Vigente</v>
      </c>
      <c r="BC1488" s="128"/>
      <c r="BD1488" s="483">
        <v>43699</v>
      </c>
      <c r="BE1488" s="483">
        <v>43862</v>
      </c>
    </row>
    <row r="1489" spans="1:57">
      <c r="A1489" s="434" t="s">
        <v>3579</v>
      </c>
      <c r="B1489" s="128" t="s">
        <v>3580</v>
      </c>
      <c r="C1489" s="128">
        <v>5525</v>
      </c>
      <c r="D1489" s="483">
        <v>21605</v>
      </c>
      <c r="E1489" s="467">
        <f ca="1" t="shared" si="138"/>
        <v>43990</v>
      </c>
      <c r="F1489" s="440">
        <f ca="1" t="shared" si="137"/>
        <v>22385</v>
      </c>
      <c r="G1489" s="491">
        <f ca="1" t="shared" si="139"/>
        <v>61</v>
      </c>
      <c r="H1489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89" s="498">
        <v>2</v>
      </c>
      <c r="J1489" s="483">
        <v>40534</v>
      </c>
      <c r="K1489" s="128" t="s">
        <v>59</v>
      </c>
      <c r="L1489" s="495" t="s">
        <v>60</v>
      </c>
      <c r="M1489" s="128"/>
      <c r="N1489" s="128"/>
      <c r="O1489" s="128"/>
      <c r="P1489" s="500" t="s">
        <v>63</v>
      </c>
      <c r="Q1489" s="500" t="s">
        <v>63</v>
      </c>
      <c r="R1489" s="128">
        <v>66</v>
      </c>
      <c r="S1489" s="128">
        <v>67</v>
      </c>
      <c r="T1489" s="498" t="s">
        <v>64</v>
      </c>
      <c r="U1489" s="128">
        <v>130</v>
      </c>
      <c r="V1489" s="442" t="str">
        <f>CHOOSE(MATCH(U:U,{0,1,140,150,160,800000000}),"VACIO","140 y -","140-150","150-160","&gt;160","")</f>
        <v>140 y -</v>
      </c>
      <c r="W1489" s="128">
        <v>70</v>
      </c>
      <c r="X1489" s="442" t="str">
        <f>CHOOSE(MATCH(W:W,{0,1,90,120,800000000}),"VACIO","90 y -","90-120","&gt;120","")</f>
        <v>90 y -</v>
      </c>
      <c r="Y1489" s="128" t="s">
        <v>63</v>
      </c>
      <c r="Z1489" s="128" t="s">
        <v>65</v>
      </c>
      <c r="AA1489" s="128" t="s">
        <v>63</v>
      </c>
      <c r="AB1489" s="128" t="s">
        <v>63</v>
      </c>
      <c r="AC1489" s="128" t="s">
        <v>72</v>
      </c>
      <c r="AD1489" s="128" t="s">
        <v>74</v>
      </c>
      <c r="AE1489" s="512"/>
      <c r="AF1489" s="512"/>
      <c r="AG1489" s="512"/>
      <c r="AH1489" s="512"/>
      <c r="AI1489" s="512"/>
      <c r="AJ1489" s="128">
        <v>86</v>
      </c>
      <c r="AK1489" s="483">
        <v>43347</v>
      </c>
      <c r="AL1489" s="128">
        <v>185</v>
      </c>
      <c r="AM1489" s="128">
        <v>40</v>
      </c>
      <c r="AN1489" s="442" t="str">
        <f>CHOOSE(MATCH(AM:AM,{0,1,100,800000000}),"VACIO","100 y -","100 y +","")</f>
        <v>100 y -</v>
      </c>
      <c r="AO1489" s="128">
        <v>71</v>
      </c>
      <c r="AP1489" s="128">
        <v>120</v>
      </c>
      <c r="AQ1489" s="128"/>
      <c r="AR1489" s="442" t="str">
        <f>CHOOSE(MATCH(AQ:AQ,{0,1,7,8,9,12,30}),"VACIO","7 y -","7-8","8-9","9-12","12 y +","")</f>
        <v>VACIO</v>
      </c>
      <c r="AS1489" s="128">
        <v>1</v>
      </c>
      <c r="AT1489" s="442" t="s">
        <v>184</v>
      </c>
      <c r="AU1489" s="128">
        <v>0.8</v>
      </c>
      <c r="AV1489" s="128"/>
      <c r="AW1489" s="442" t="str">
        <f>CHOOSE(MATCH(AV:AV,{0,0.1,30,80000000}),"VACIO","30 y -","30 y +")</f>
        <v>VACIO</v>
      </c>
      <c r="AX1489" s="128">
        <v>80</v>
      </c>
      <c r="AY1489" s="442" t="str">
        <f ca="1">CHOOSE(MATCH(AX:AX,{0,1,15,30,45,60,80000000}),"VACIO","15 y -","15-29","30-44","45-59","60 y +","")</f>
        <v>60 y +</v>
      </c>
      <c r="AZ1489" s="128"/>
      <c r="BA1489" s="128"/>
      <c r="BB1489" s="441" t="str">
        <f ca="1" t="shared" si="140"/>
        <v>No Vigente</v>
      </c>
      <c r="BC1489" s="128"/>
      <c r="BD1489" s="483">
        <v>43676</v>
      </c>
      <c r="BE1489" s="483">
        <v>44013</v>
      </c>
    </row>
    <row r="1490" spans="1:57">
      <c r="A1490" s="434" t="s">
        <v>3581</v>
      </c>
      <c r="B1490" s="128" t="s">
        <v>3582</v>
      </c>
      <c r="C1490" s="128">
        <v>5404</v>
      </c>
      <c r="D1490" s="483">
        <v>14183</v>
      </c>
      <c r="E1490" s="439">
        <f ca="1" t="shared" si="138"/>
        <v>43990</v>
      </c>
      <c r="F1490" s="440">
        <f ca="1" t="shared" si="137"/>
        <v>29807</v>
      </c>
      <c r="G1490" s="441">
        <f ca="1" t="shared" si="139"/>
        <v>81</v>
      </c>
      <c r="H149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90" s="443">
        <v>2</v>
      </c>
      <c r="J1490" s="483">
        <v>40423</v>
      </c>
      <c r="K1490" s="128" t="s">
        <v>59</v>
      </c>
      <c r="L1490" s="495" t="s">
        <v>60</v>
      </c>
      <c r="M1490" s="128"/>
      <c r="N1490" s="128" t="s">
        <v>62</v>
      </c>
      <c r="O1490" s="128" t="s">
        <v>62</v>
      </c>
      <c r="P1490" s="500" t="s">
        <v>63</v>
      </c>
      <c r="Q1490" s="500" t="s">
        <v>65</v>
      </c>
      <c r="R1490" s="128">
        <v>85</v>
      </c>
      <c r="S1490" s="128">
        <v>88</v>
      </c>
      <c r="T1490" s="443" t="s">
        <v>64</v>
      </c>
      <c r="U1490" s="128">
        <v>140</v>
      </c>
      <c r="V1490" s="442" t="str">
        <f>CHOOSE(MATCH(U:U,{0,1,140,150,160,800000000}),"VACIO","140 y -","140-150","150-160","&gt;160","")</f>
        <v>140-150</v>
      </c>
      <c r="W1490" s="128">
        <v>86</v>
      </c>
      <c r="X1490" s="442" t="str">
        <f>CHOOSE(MATCH(W:W,{0,1,90,120,800000000}),"VACIO","90 y -","90-120","&gt;120","")</f>
        <v>90 y -</v>
      </c>
      <c r="Y1490" s="128" t="s">
        <v>63</v>
      </c>
      <c r="Z1490" s="128" t="s">
        <v>65</v>
      </c>
      <c r="AA1490" s="128" t="s">
        <v>65</v>
      </c>
      <c r="AB1490" s="128" t="s">
        <v>65</v>
      </c>
      <c r="AC1490" s="128" t="s">
        <v>72</v>
      </c>
      <c r="AD1490" s="128" t="s">
        <v>73</v>
      </c>
      <c r="AE1490" s="513"/>
      <c r="AF1490" s="513"/>
      <c r="AG1490" s="513"/>
      <c r="AH1490" s="506" t="s">
        <v>2269</v>
      </c>
      <c r="AI1490" s="515">
        <v>42891</v>
      </c>
      <c r="AJ1490" s="128">
        <v>86</v>
      </c>
      <c r="AK1490" s="483">
        <v>43321</v>
      </c>
      <c r="AL1490" s="128">
        <v>164</v>
      </c>
      <c r="AM1490" s="128">
        <v>78</v>
      </c>
      <c r="AN1490" s="442" t="str">
        <f>CHOOSE(MATCH(AM:AM,{0,1,100,800000000}),"VACIO","100 y -","100 y +","")</f>
        <v>100 y -</v>
      </c>
      <c r="AO1490" s="128">
        <v>67</v>
      </c>
      <c r="AP1490" s="128">
        <v>417</v>
      </c>
      <c r="AQ1490" s="128">
        <v>7.4</v>
      </c>
      <c r="AR1490" s="442" t="str">
        <f>CHOOSE(MATCH(AQ:AQ,{0,1,7,8,9,12,30}),"VACIO","7 y -","7-8","8-9","9-12","12 y +","")</f>
        <v>7-8</v>
      </c>
      <c r="AS1490" s="128">
        <v>22</v>
      </c>
      <c r="AT1490" s="442" t="str">
        <f>CHOOSE(MATCH(AS:AS,{0,0.1,30,80000000}),"VACIO","30 y -","30 y +")</f>
        <v>30 y -</v>
      </c>
      <c r="AU1490" s="128">
        <v>0.8</v>
      </c>
      <c r="AV1490" s="128"/>
      <c r="AW1490" s="442" t="str">
        <f>CHOOSE(MATCH(AV:AV,{0,0.1,30,80000000}),"VACIO","30 y -","30 y +")</f>
        <v>VACIO</v>
      </c>
      <c r="AX1490" s="128">
        <v>70.2</v>
      </c>
      <c r="AY1490" s="442" t="str">
        <f ca="1">CHOOSE(MATCH(AX:AX,{0,1,15,30,45,60,80000000}),"VACIO","15 y -","15-29","30-44","45-59","60 y +","")</f>
        <v>60 y +</v>
      </c>
      <c r="AZ1490" s="128"/>
      <c r="BA1490" s="128"/>
      <c r="BB1490" s="441" t="str">
        <f ca="1" t="shared" si="140"/>
        <v>No Vigente</v>
      </c>
      <c r="BC1490" s="128"/>
      <c r="BD1490" s="483">
        <v>43826</v>
      </c>
      <c r="BE1490" s="485">
        <v>43922</v>
      </c>
    </row>
    <row r="1491" spans="1:57">
      <c r="A1491" s="434" t="s">
        <v>3583</v>
      </c>
      <c r="B1491" s="520" t="s">
        <v>3584</v>
      </c>
      <c r="C1491" s="520">
        <v>5132</v>
      </c>
      <c r="D1491" s="521">
        <v>20874</v>
      </c>
      <c r="E1491" s="468">
        <f ca="1" t="shared" si="138"/>
        <v>43990</v>
      </c>
      <c r="F1491" s="440">
        <f ca="1" t="shared" si="137"/>
        <v>23116</v>
      </c>
      <c r="G1491" s="523">
        <f ca="1" t="shared" si="139"/>
        <v>63</v>
      </c>
      <c r="H1491" s="50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91" s="524">
        <v>2</v>
      </c>
      <c r="J1491" s="521">
        <v>40961</v>
      </c>
      <c r="K1491" s="520" t="s">
        <v>101</v>
      </c>
      <c r="L1491" s="525" t="s">
        <v>70</v>
      </c>
      <c r="M1491" s="520"/>
      <c r="N1491" s="520"/>
      <c r="O1491" s="520"/>
      <c r="P1491" s="526" t="s">
        <v>63</v>
      </c>
      <c r="Q1491" s="526" t="s">
        <v>63</v>
      </c>
      <c r="R1491" s="520">
        <v>99.1</v>
      </c>
      <c r="S1491" s="520">
        <v>97.5</v>
      </c>
      <c r="T1491" s="524" t="s">
        <v>64</v>
      </c>
      <c r="U1491" s="520">
        <v>136</v>
      </c>
      <c r="V1491" s="442" t="str">
        <f>CHOOSE(MATCH(U:U,{0,1,140,150,160,800000000}),"VACIO","140 y -","140-150","150-160","&gt;160","")</f>
        <v>140 y -</v>
      </c>
      <c r="W1491" s="520">
        <v>84</v>
      </c>
      <c r="X1491" s="442" t="str">
        <f>CHOOSE(MATCH(W:W,{0,1,90,120,800000000}),"VACIO","90 y -","90-120","&gt;120","")</f>
        <v>90 y -</v>
      </c>
      <c r="Y1491" s="520" t="s">
        <v>65</v>
      </c>
      <c r="Z1491" s="520" t="s">
        <v>63</v>
      </c>
      <c r="AA1491" s="520" t="s">
        <v>65</v>
      </c>
      <c r="AB1491" s="520" t="s">
        <v>63</v>
      </c>
      <c r="AC1491" s="520" t="s">
        <v>66</v>
      </c>
      <c r="AD1491" s="520" t="s">
        <v>73</v>
      </c>
      <c r="AE1491" s="533">
        <v>43334</v>
      </c>
      <c r="AF1491" s="527" t="s">
        <v>73</v>
      </c>
      <c r="AG1491" s="527"/>
      <c r="AH1491" s="527"/>
      <c r="AI1491" s="527"/>
      <c r="AJ1491" s="520">
        <v>374</v>
      </c>
      <c r="AK1491" s="521">
        <v>43322</v>
      </c>
      <c r="AL1491" s="520">
        <v>201</v>
      </c>
      <c r="AM1491" s="520">
        <v>97</v>
      </c>
      <c r="AN1491" s="442" t="str">
        <f>CHOOSE(MATCH(AM:AM,{0,1,100,800000000}),"VACIO","100 y -","100 y +","")</f>
        <v>100 y -</v>
      </c>
      <c r="AO1491" s="520">
        <v>44</v>
      </c>
      <c r="AP1491" s="520">
        <v>173</v>
      </c>
      <c r="AQ1491" s="520">
        <v>12.4</v>
      </c>
      <c r="AR1491" s="442" t="str">
        <f>CHOOSE(MATCH(AQ:AQ,{0,1,7,8,9,12,30}),"VACIO","7 y -","7-8","8-9","9-12","12 y +","")</f>
        <v>12 y +</v>
      </c>
      <c r="AS1491" s="520"/>
      <c r="AT1491" s="442" t="str">
        <f>CHOOSE(MATCH(AS:AS,{0,0.1,30,80000000}),"VACIO","30 y -","30 y +")</f>
        <v>VACIO</v>
      </c>
      <c r="AU1491" s="520">
        <v>0.9</v>
      </c>
      <c r="AV1491" s="520">
        <v>82</v>
      </c>
      <c r="AW1491" s="442" t="str">
        <f>CHOOSE(MATCH(AV:AV,{0,0.1,30,80000000}),"VACIO","30 y -","30 y +")</f>
        <v>30 y +</v>
      </c>
      <c r="AX1491" s="520">
        <v>91</v>
      </c>
      <c r="AY1491" s="442" t="str">
        <f ca="1">CHOOSE(MATCH(AX:AX,{0,1,15,30,45,60,80000000}),"VACIO","15 y -","15-29","30-44","45-59","60 y +","")</f>
        <v>60 y +</v>
      </c>
      <c r="AZ1491" s="520"/>
      <c r="BA1491" s="521">
        <v>42442</v>
      </c>
      <c r="BB1491" s="523" t="str">
        <f ca="1" t="shared" si="140"/>
        <v>No Vigente</v>
      </c>
      <c r="BC1491" s="520" t="s">
        <v>77</v>
      </c>
      <c r="BD1491" s="521">
        <v>43395</v>
      </c>
      <c r="BE1491" s="521">
        <v>43466</v>
      </c>
    </row>
    <row r="1492" spans="1:57">
      <c r="A1492" s="434" t="s">
        <v>3585</v>
      </c>
      <c r="B1492" s="484" t="s">
        <v>3586</v>
      </c>
      <c r="C1492" s="484">
        <v>1311</v>
      </c>
      <c r="D1492" s="485">
        <v>36167</v>
      </c>
      <c r="E1492" s="467">
        <f ca="1" t="shared" si="138"/>
        <v>43990</v>
      </c>
      <c r="F1492" s="440">
        <f ca="1" t="shared" si="137"/>
        <v>7823</v>
      </c>
      <c r="G1492" s="489">
        <f ca="1" t="shared" si="139"/>
        <v>21</v>
      </c>
      <c r="H1492" s="490" t="str">
        <f ca="1">CHOOSE(MATCH(F:F,{0;7305;9131;10957;12784;14610;16436;18262;20089;21915;23741;25567;27394;29220;41729}),"15-19","20-24","25-29","30-34","35-39","40-44","45-49","50-54","55-59","60-64","65-69","70-74","75-79","80 y +","")</f>
        <v>20-24</v>
      </c>
      <c r="I1492" s="496">
        <v>2</v>
      </c>
      <c r="J1492" s="485">
        <v>43539</v>
      </c>
      <c r="K1492" s="484" t="s">
        <v>101</v>
      </c>
      <c r="L1492" s="497" t="s">
        <v>60</v>
      </c>
      <c r="M1492" s="484"/>
      <c r="N1492" s="484" t="s">
        <v>62</v>
      </c>
      <c r="O1492" s="484" t="s">
        <v>62</v>
      </c>
      <c r="P1492" s="501" t="s">
        <v>63</v>
      </c>
      <c r="Q1492" s="501" t="s">
        <v>63</v>
      </c>
      <c r="R1492" s="484">
        <v>97</v>
      </c>
      <c r="S1492" s="484">
        <v>97</v>
      </c>
      <c r="T1492" s="496" t="s">
        <v>64</v>
      </c>
      <c r="U1492" s="484">
        <v>150</v>
      </c>
      <c r="V1492" s="442" t="str">
        <f>CHOOSE(MATCH(U:U,{0,1,140,150,160,800000000}),"VACIO","140 y -","140-150","150-160","&gt;160","")</f>
        <v>150-160</v>
      </c>
      <c r="W1492" s="484">
        <v>96</v>
      </c>
      <c r="X1492" s="442" t="str">
        <f>CHOOSE(MATCH(W:W,{0,1,90,120,800000000}),"VACIO","90 y -","90-120","&gt;120","")</f>
        <v>90-120</v>
      </c>
      <c r="Y1492" s="484" t="s">
        <v>63</v>
      </c>
      <c r="Z1492" s="484" t="s">
        <v>63</v>
      </c>
      <c r="AA1492" s="484" t="s">
        <v>63</v>
      </c>
      <c r="AB1492" s="484" t="s">
        <v>63</v>
      </c>
      <c r="AC1492" s="484" t="s">
        <v>66</v>
      </c>
      <c r="AD1492" s="484" t="s">
        <v>74</v>
      </c>
      <c r="AE1492" s="507"/>
      <c r="AF1492" s="507"/>
      <c r="AG1492" s="507"/>
      <c r="AH1492" s="507"/>
      <c r="AI1492" s="507"/>
      <c r="AJ1492" s="484">
        <v>92</v>
      </c>
      <c r="AK1492" s="485">
        <v>43521</v>
      </c>
      <c r="AL1492" s="484">
        <v>211</v>
      </c>
      <c r="AM1492" s="484"/>
      <c r="AN1492" s="442" t="str">
        <f>CHOOSE(MATCH(AM:AM,{0,1,100,800000000}),"VACIO","100 y -","100 y +","")</f>
        <v>VACIO</v>
      </c>
      <c r="AO1492" s="484"/>
      <c r="AP1492" s="484"/>
      <c r="AQ1492" s="484"/>
      <c r="AR1492" s="442" t="str">
        <f>CHOOSE(MATCH(AQ:AQ,{0,1,7,8,9,12,30}),"VACIO","7 y -","7-8","8-9","9-12","12 y +","")</f>
        <v>VACIO</v>
      </c>
      <c r="AS1492" s="484">
        <v>10</v>
      </c>
      <c r="AT1492" s="442" t="str">
        <f>CHOOSE(MATCH(AS:AS,{0,0.1,30,80000000}),"VACIO","30 y -","30 y +")</f>
        <v>30 y -</v>
      </c>
      <c r="AU1492" s="484">
        <v>0.8</v>
      </c>
      <c r="AV1492" s="484">
        <v>4.9</v>
      </c>
      <c r="AW1492" s="442" t="str">
        <f>CHOOSE(MATCH(AV:AV,{0,0.1,30,80000000}),"VACIO","30 y -","30 y +")</f>
        <v>30 y -</v>
      </c>
      <c r="AX1492" s="484">
        <v>128</v>
      </c>
      <c r="AY1492" s="442" t="str">
        <f ca="1">CHOOSE(MATCH(AX:AX,{0,1,15,30,45,60,80000000}),"VACIO","15 y -","15-29","30-44","45-59","60 y +","")</f>
        <v>60 y +</v>
      </c>
      <c r="AZ1492" s="484" t="s">
        <v>76</v>
      </c>
      <c r="BA1492" s="484"/>
      <c r="BB1492" s="489" t="str">
        <f ca="1" t="shared" si="140"/>
        <v>No Vigente</v>
      </c>
      <c r="BC1492" s="484"/>
      <c r="BD1492" s="485">
        <v>43539</v>
      </c>
      <c r="BE1492" s="485">
        <v>43617</v>
      </c>
    </row>
    <row r="1493" spans="1:57">
      <c r="A1493" s="434" t="s">
        <v>3587</v>
      </c>
      <c r="B1493" s="128" t="s">
        <v>3588</v>
      </c>
      <c r="C1493" s="128">
        <v>4816</v>
      </c>
      <c r="D1493" s="483">
        <v>14828</v>
      </c>
      <c r="E1493" s="439">
        <f ca="1" t="shared" si="138"/>
        <v>43990</v>
      </c>
      <c r="F1493" s="440">
        <f ca="1" t="shared" si="137"/>
        <v>29162</v>
      </c>
      <c r="G1493" s="441">
        <f ca="1" t="shared" si="139"/>
        <v>79</v>
      </c>
      <c r="H1493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493" s="443">
        <v>2</v>
      </c>
      <c r="J1493" s="483">
        <v>39793</v>
      </c>
      <c r="K1493" s="128" t="s">
        <v>59</v>
      </c>
      <c r="L1493" s="495" t="s">
        <v>60</v>
      </c>
      <c r="M1493" s="128"/>
      <c r="N1493" s="128"/>
      <c r="O1493" s="128"/>
      <c r="P1493" s="500" t="s">
        <v>63</v>
      </c>
      <c r="Q1493" s="500" t="s">
        <v>63</v>
      </c>
      <c r="R1493" s="128">
        <v>63.5</v>
      </c>
      <c r="S1493" s="128">
        <v>60</v>
      </c>
      <c r="T1493" s="443" t="s">
        <v>85</v>
      </c>
      <c r="U1493" s="128">
        <v>170</v>
      </c>
      <c r="V1493" s="442" t="str">
        <f>CHOOSE(MATCH(U:U,{0,1,140,150,160,800000000}),"VACIO","140 y -","140-150","150-160","&gt;160","")</f>
        <v>&gt;160</v>
      </c>
      <c r="W1493" s="128">
        <v>80</v>
      </c>
      <c r="X1493" s="442" t="str">
        <f>CHOOSE(MATCH(W:W,{0,1,90,120,800000000}),"VACIO","90 y -","90-120","&gt;120","")</f>
        <v>90 y -</v>
      </c>
      <c r="Y1493" s="128" t="s">
        <v>63</v>
      </c>
      <c r="Z1493" s="128" t="s">
        <v>63</v>
      </c>
      <c r="AA1493" s="128" t="s">
        <v>65</v>
      </c>
      <c r="AB1493" s="128" t="s">
        <v>65</v>
      </c>
      <c r="AC1493" s="128" t="s">
        <v>72</v>
      </c>
      <c r="AD1493" s="128" t="s">
        <v>73</v>
      </c>
      <c r="AE1493" s="513"/>
      <c r="AF1493" s="513"/>
      <c r="AG1493" s="513"/>
      <c r="AH1493" s="506" t="s">
        <v>2457</v>
      </c>
      <c r="AI1493" s="505">
        <v>43480</v>
      </c>
      <c r="AJ1493" s="128">
        <v>94</v>
      </c>
      <c r="AK1493" s="483">
        <v>43370</v>
      </c>
      <c r="AL1493" s="128">
        <v>131</v>
      </c>
      <c r="AM1493" s="128">
        <v>55</v>
      </c>
      <c r="AN1493" s="442" t="str">
        <f>CHOOSE(MATCH(AM:AM,{0,1,100,800000000}),"VACIO","100 y -","100 y +","")</f>
        <v>100 y -</v>
      </c>
      <c r="AO1493" s="128">
        <v>77</v>
      </c>
      <c r="AP1493" s="128">
        <v>95</v>
      </c>
      <c r="AQ1493" s="128"/>
      <c r="AR1493" s="442" t="str">
        <f>CHOOSE(MATCH(AQ:AQ,{0,1,7,8,9,12,30}),"VACIO","7 y -","7-8","8-9","9-12","12 y +","")</f>
        <v>VACIO</v>
      </c>
      <c r="AS1493" s="128">
        <v>1</v>
      </c>
      <c r="AT1493" s="442" t="str">
        <f>CHOOSE(MATCH(AS:AS,{0,0.1,30,80000000}),"VACIO","30 y -","30 y +")</f>
        <v>30 y -</v>
      </c>
      <c r="AU1493" s="128">
        <v>0.8</v>
      </c>
      <c r="AV1493" s="128"/>
      <c r="AW1493" s="442" t="str">
        <f>CHOOSE(MATCH(AV:AV,{0,0.1,30,80000000}),"VACIO","30 y -","30 y +")</f>
        <v>VACIO</v>
      </c>
      <c r="AX1493" s="128">
        <v>71</v>
      </c>
      <c r="AY1493" s="442" t="str">
        <f ca="1">CHOOSE(MATCH(AX:AX,{0,1,15,30,45,60,80000000}),"VACIO","15 y -","15-29","30-44","45-59","60 y +","")</f>
        <v>60 y +</v>
      </c>
      <c r="AZ1493" s="128" t="s">
        <v>76</v>
      </c>
      <c r="BA1493" s="128"/>
      <c r="BB1493" s="441" t="str">
        <f ca="1" t="shared" si="140"/>
        <v>No Vigente</v>
      </c>
      <c r="BC1493" s="128"/>
      <c r="BD1493" s="483">
        <v>43872</v>
      </c>
      <c r="BE1493" s="483">
        <v>44013</v>
      </c>
    </row>
    <row r="1494" spans="1:57">
      <c r="A1494" s="434" t="s">
        <v>3589</v>
      </c>
      <c r="B1494" s="128" t="s">
        <v>3590</v>
      </c>
      <c r="C1494" s="128">
        <v>2923</v>
      </c>
      <c r="D1494" s="483">
        <v>16883</v>
      </c>
      <c r="E1494" s="439">
        <f ca="1" t="shared" si="138"/>
        <v>43990</v>
      </c>
      <c r="F1494" s="440">
        <f ca="1" t="shared" si="137"/>
        <v>27107</v>
      </c>
      <c r="G1494" s="491">
        <f ca="1" t="shared" si="139"/>
        <v>74</v>
      </c>
      <c r="H1494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494" s="498">
        <v>2</v>
      </c>
      <c r="J1494" s="483">
        <v>42731</v>
      </c>
      <c r="K1494" s="128" t="s">
        <v>59</v>
      </c>
      <c r="L1494" s="495" t="s">
        <v>102</v>
      </c>
      <c r="M1494" s="128"/>
      <c r="N1494" s="128" t="s">
        <v>62</v>
      </c>
      <c r="O1494" s="128" t="s">
        <v>62</v>
      </c>
      <c r="P1494" s="500" t="s">
        <v>63</v>
      </c>
      <c r="Q1494" s="500" t="s">
        <v>63</v>
      </c>
      <c r="R1494" s="128">
        <v>82</v>
      </c>
      <c r="S1494" s="128">
        <v>80</v>
      </c>
      <c r="T1494" s="498" t="s">
        <v>64</v>
      </c>
      <c r="U1494" s="128">
        <v>128</v>
      </c>
      <c r="V1494" s="442" t="str">
        <f>CHOOSE(MATCH(U:U,{0,1,140,150,160,800000000}),"VACIO","140 y -","140-150","150-160","&gt;160","")</f>
        <v>140 y -</v>
      </c>
      <c r="W1494" s="128">
        <v>70</v>
      </c>
      <c r="X1494" s="442" t="str">
        <f>CHOOSE(MATCH(W:W,{0,1,90,120,800000000}),"VACIO","90 y -","90-120","&gt;120","")</f>
        <v>90 y -</v>
      </c>
      <c r="Y1494" s="128" t="s">
        <v>65</v>
      </c>
      <c r="Z1494" s="128" t="s">
        <v>65</v>
      </c>
      <c r="AA1494" s="128" t="s">
        <v>65</v>
      </c>
      <c r="AB1494" s="128" t="s">
        <v>63</v>
      </c>
      <c r="AC1494" s="128" t="s">
        <v>72</v>
      </c>
      <c r="AD1494" s="128" t="s">
        <v>73</v>
      </c>
      <c r="AE1494" s="510">
        <v>43810</v>
      </c>
      <c r="AF1494" s="511" t="s">
        <v>355</v>
      </c>
      <c r="AG1494" s="511"/>
      <c r="AH1494" s="511" t="s">
        <v>2266</v>
      </c>
      <c r="AI1494" s="510">
        <v>43819</v>
      </c>
      <c r="AJ1494" s="128">
        <v>218</v>
      </c>
      <c r="AK1494" s="483">
        <v>43636</v>
      </c>
      <c r="AL1494" s="128">
        <v>138</v>
      </c>
      <c r="AM1494" s="128">
        <v>74</v>
      </c>
      <c r="AN1494" s="442" t="str">
        <f>CHOOSE(MATCH(AM:AM,{0,1,100,800000000}),"VACIO","100 y -","100 y +","")</f>
        <v>100 y -</v>
      </c>
      <c r="AO1494" s="128">
        <v>49</v>
      </c>
      <c r="AP1494" s="128">
        <v>76</v>
      </c>
      <c r="AQ1494" s="128">
        <v>9.3</v>
      </c>
      <c r="AR1494" s="442" t="str">
        <f>CHOOSE(MATCH(AQ:AQ,{0,1,7,8,9,12,30}),"VACIO","7 y -","7-8","8-9","9-12","12 y +","")</f>
        <v>9-12</v>
      </c>
      <c r="AS1494" s="128">
        <v>1</v>
      </c>
      <c r="AT1494" s="442" t="str">
        <f>CHOOSE(MATCH(AS:AS,{0,0.1,30,80000000}),"VACIO","30 y -","30 y +")</f>
        <v>30 y -</v>
      </c>
      <c r="AU1494" s="128">
        <v>1</v>
      </c>
      <c r="AV1494" s="128">
        <v>3.4</v>
      </c>
      <c r="AW1494" s="442" t="str">
        <f>CHOOSE(MATCH(AV:AV,{0,0.1,30,80000000}),"VACIO","30 y -","30 y +")</f>
        <v>30 y -</v>
      </c>
      <c r="AX1494" s="128">
        <v>50</v>
      </c>
      <c r="AY1494" s="442" t="str">
        <f ca="1">CHOOSE(MATCH(AX:AX,{0,1,15,30,45,60,80000000}),"VACIO","15 y -","15-29","30-44","45-59","60 y +","")</f>
        <v>45-59</v>
      </c>
      <c r="AZ1494" s="128"/>
      <c r="BA1494" s="128"/>
      <c r="BB1494" s="441" t="str">
        <f ca="1" t="shared" si="140"/>
        <v>No Vigente</v>
      </c>
      <c r="BC1494" s="128"/>
      <c r="BD1494" s="483">
        <v>43825</v>
      </c>
      <c r="BE1494" s="483">
        <v>43891</v>
      </c>
    </row>
    <row r="1495" spans="1:57">
      <c r="A1495" s="434" t="s">
        <v>3591</v>
      </c>
      <c r="B1495" s="128" t="s">
        <v>3592</v>
      </c>
      <c r="C1495" s="128">
        <v>5386</v>
      </c>
      <c r="D1495" s="483">
        <v>19499</v>
      </c>
      <c r="E1495" s="467">
        <f ca="1" t="shared" si="138"/>
        <v>43990</v>
      </c>
      <c r="F1495" s="440">
        <f ca="1" t="shared" si="137"/>
        <v>24491</v>
      </c>
      <c r="G1495" s="491">
        <f ca="1" t="shared" si="139"/>
        <v>67</v>
      </c>
      <c r="H1495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95" s="498">
        <v>2</v>
      </c>
      <c r="J1495" s="483">
        <v>36969</v>
      </c>
      <c r="K1495" s="128" t="s">
        <v>59</v>
      </c>
      <c r="L1495" s="495" t="s">
        <v>60</v>
      </c>
      <c r="M1495" s="128" t="s">
        <v>1853</v>
      </c>
      <c r="N1495" s="128"/>
      <c r="O1495" s="128"/>
      <c r="P1495" s="500" t="s">
        <v>63</v>
      </c>
      <c r="Q1495" s="500" t="s">
        <v>63</v>
      </c>
      <c r="R1495" s="128">
        <v>67.5</v>
      </c>
      <c r="S1495" s="128">
        <v>73.5</v>
      </c>
      <c r="T1495" s="498" t="s">
        <v>64</v>
      </c>
      <c r="U1495" s="128">
        <v>138</v>
      </c>
      <c r="V1495" s="442" t="str">
        <f>CHOOSE(MATCH(U:U,{0,1,140,150,160,800000000}),"VACIO","140 y -","140-150","150-160","&gt;160","")</f>
        <v>140 y -</v>
      </c>
      <c r="W1495" s="128">
        <v>76</v>
      </c>
      <c r="X1495" s="442" t="str">
        <f>CHOOSE(MATCH(W:W,{0,1,90,120,800000000}),"VACIO","90 y -","90-120","&gt;120","")</f>
        <v>90 y -</v>
      </c>
      <c r="Y1495" s="128" t="s">
        <v>63</v>
      </c>
      <c r="Z1495" s="128" t="s">
        <v>65</v>
      </c>
      <c r="AA1495" s="128" t="s">
        <v>63</v>
      </c>
      <c r="AB1495" s="128" t="s">
        <v>65</v>
      </c>
      <c r="AC1495" s="128" t="s">
        <v>72</v>
      </c>
      <c r="AD1495" s="128" t="s">
        <v>67</v>
      </c>
      <c r="AE1495" s="512"/>
      <c r="AF1495" s="512"/>
      <c r="AG1495" s="512"/>
      <c r="AH1495" s="511" t="s">
        <v>2322</v>
      </c>
      <c r="AI1495" s="510">
        <v>43355</v>
      </c>
      <c r="AJ1495" s="128">
        <v>101</v>
      </c>
      <c r="AK1495" s="483">
        <v>43718</v>
      </c>
      <c r="AL1495" s="128">
        <v>129</v>
      </c>
      <c r="AM1495" s="128">
        <v>80</v>
      </c>
      <c r="AN1495" s="442" t="str">
        <f>CHOOSE(MATCH(AM:AM,{0,1,100,800000000}),"VACIO","100 y -","100 y +","")</f>
        <v>100 y -</v>
      </c>
      <c r="AO1495" s="128">
        <v>39</v>
      </c>
      <c r="AP1495" s="128">
        <v>91</v>
      </c>
      <c r="AQ1495" s="128"/>
      <c r="AR1495" s="442" t="str">
        <f>CHOOSE(MATCH(AQ:AQ,{0,1,7,8,9,12,30}),"VACIO","7 y -","7-8","8-9","9-12","12 y +","")</f>
        <v>VACIO</v>
      </c>
      <c r="AS1495" s="128">
        <v>11</v>
      </c>
      <c r="AT1495" s="442" t="str">
        <f>CHOOSE(MATCH(AS:AS,{0,0.1,30,80000000}),"VACIO","30 y -","30 y +")</f>
        <v>30 y -</v>
      </c>
      <c r="AU1495" s="128">
        <v>0.8</v>
      </c>
      <c r="AV1495" s="128">
        <v>17</v>
      </c>
      <c r="AW1495" s="442" t="str">
        <f>CHOOSE(MATCH(AV:AV,{0,0.1,30,80000000}),"VACIO","30 y -","30 y +")</f>
        <v>30 y -</v>
      </c>
      <c r="AX1495" s="128">
        <v>76</v>
      </c>
      <c r="AY1495" s="442" t="str">
        <f ca="1">CHOOSE(MATCH(AX:AX,{0,1,15,30,45,60,80000000}),"VACIO","15 y -","15-29","30-44","45-59","60 y +","")</f>
        <v>60 y +</v>
      </c>
      <c r="AZ1495" s="128" t="s">
        <v>76</v>
      </c>
      <c r="BA1495" s="128"/>
      <c r="BB1495" s="441" t="str">
        <f ca="1" t="shared" si="140"/>
        <v>No Vigente</v>
      </c>
      <c r="BC1495" s="128"/>
      <c r="BD1495" s="483">
        <v>43815</v>
      </c>
      <c r="BE1495" s="483">
        <v>44013</v>
      </c>
    </row>
    <row r="1496" spans="1:57">
      <c r="A1496" s="434" t="s">
        <v>3593</v>
      </c>
      <c r="B1496" s="434" t="s">
        <v>3594</v>
      </c>
      <c r="C1496" s="434">
        <v>2385</v>
      </c>
      <c r="D1496" s="482">
        <v>12981</v>
      </c>
      <c r="E1496" s="468">
        <f ca="1" t="shared" si="138"/>
        <v>43990</v>
      </c>
      <c r="F1496" s="440">
        <f ca="1" t="shared" si="137"/>
        <v>31009</v>
      </c>
      <c r="G1496" s="487">
        <f ca="1" t="shared" si="139"/>
        <v>84</v>
      </c>
      <c r="H1496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496" s="493">
        <v>2</v>
      </c>
      <c r="J1496" s="482">
        <v>42163</v>
      </c>
      <c r="K1496" s="434" t="s">
        <v>59</v>
      </c>
      <c r="L1496" s="494" t="s">
        <v>102</v>
      </c>
      <c r="M1496" s="434"/>
      <c r="N1496" s="434"/>
      <c r="O1496" s="434"/>
      <c r="P1496" s="499" t="s">
        <v>63</v>
      </c>
      <c r="Q1496" s="499" t="s">
        <v>63</v>
      </c>
      <c r="R1496" s="434">
        <v>61.2</v>
      </c>
      <c r="S1496" s="434">
        <v>57</v>
      </c>
      <c r="T1496" s="493" t="s">
        <v>76</v>
      </c>
      <c r="U1496" s="434">
        <v>134</v>
      </c>
      <c r="V1496" s="442" t="str">
        <f>CHOOSE(MATCH(U:U,{0,1,140,150,160,800000000}),"VACIO","140 y -","140-150","150-160","&gt;160","")</f>
        <v>140 y -</v>
      </c>
      <c r="W1496" s="434">
        <v>78</v>
      </c>
      <c r="X1496" s="442" t="str">
        <f>CHOOSE(MATCH(W:W,{0;1;90;120;800000000}),"VACIO","90 y -","90-120","&gt;120","")</f>
        <v>90 y -</v>
      </c>
      <c r="Y1496" s="434" t="s">
        <v>63</v>
      </c>
      <c r="Z1496" s="434" t="s">
        <v>65</v>
      </c>
      <c r="AA1496" s="434" t="s">
        <v>63</v>
      </c>
      <c r="AB1496" s="434" t="s">
        <v>63</v>
      </c>
      <c r="AC1496" s="434" t="s">
        <v>72</v>
      </c>
      <c r="AD1496" s="434" t="s">
        <v>73</v>
      </c>
      <c r="AE1496" s="503">
        <v>42163</v>
      </c>
      <c r="AF1496" s="504" t="s">
        <v>74</v>
      </c>
      <c r="AG1496" s="504"/>
      <c r="AH1496" s="504" t="s">
        <v>2322</v>
      </c>
      <c r="AI1496" s="503">
        <v>42130</v>
      </c>
      <c r="AJ1496" s="434">
        <v>156</v>
      </c>
      <c r="AK1496" s="482">
        <v>42808</v>
      </c>
      <c r="AL1496" s="434">
        <v>203</v>
      </c>
      <c r="AM1496" s="434">
        <v>141.2</v>
      </c>
      <c r="AN1496" s="442" t="str">
        <f>CHOOSE(MATCH(AM:AM,{0,1,100,800000000}),"VACIO","100 y -","100 y +","")</f>
        <v>100 y +</v>
      </c>
      <c r="AO1496" s="434">
        <v>46</v>
      </c>
      <c r="AP1496" s="434">
        <v>79</v>
      </c>
      <c r="AQ1496" s="434">
        <v>7.2</v>
      </c>
      <c r="AR1496" s="442" t="str">
        <f>CHOOSE(MATCH(AQ:AQ,{0,1,7,8,9,12,30}),"VACIO","7 y -","7-8","8-9","9-12","12 y +","")</f>
        <v>7-8</v>
      </c>
      <c r="AS1496" s="434">
        <v>0.9</v>
      </c>
      <c r="AT1496" s="442" t="str">
        <f>CHOOSE(MATCH(AS:AS,{0,0.1,30,80000000}),"VACIO","30 y -","30 y +")</f>
        <v>30 y -</v>
      </c>
      <c r="AU1496" s="434">
        <v>0.9</v>
      </c>
      <c r="AV1496" s="434"/>
      <c r="AW1496" s="442" t="str">
        <f>CHOOSE(MATCH(AV:AV,{0;0.1;30;80000000}),"VACIO","30 y -","30 y +")</f>
        <v>VACIO</v>
      </c>
      <c r="AX1496" s="434">
        <v>59.98</v>
      </c>
      <c r="AY1496" s="442" t="str">
        <f ca="1">CHOOSE(MATCH(AX:AX,{0,1,15,30,45,60,80000000}),"VACIO","15 y -","15-29","30-44","45-59","60 y +","")</f>
        <v>45-59</v>
      </c>
      <c r="AZ1496" s="434"/>
      <c r="BA1496" s="434"/>
      <c r="BB1496" s="487" t="str">
        <f ca="1" t="shared" si="140"/>
        <v>No Vigente</v>
      </c>
      <c r="BC1496" s="434"/>
      <c r="BD1496" s="482">
        <v>42811</v>
      </c>
      <c r="BE1496" s="482">
        <v>43514</v>
      </c>
    </row>
    <row r="1497" spans="1:57">
      <c r="A1497" s="434" t="s">
        <v>3595</v>
      </c>
      <c r="B1497" s="128" t="s">
        <v>3596</v>
      </c>
      <c r="C1497" s="128">
        <v>5563</v>
      </c>
      <c r="D1497" s="483">
        <v>21394</v>
      </c>
      <c r="E1497" s="439">
        <f ca="1" t="shared" si="138"/>
        <v>43990</v>
      </c>
      <c r="F1497" s="440">
        <f ca="1" t="shared" si="137"/>
        <v>22596</v>
      </c>
      <c r="G1497" s="441">
        <f ca="1" t="shared" si="139"/>
        <v>61</v>
      </c>
      <c r="H1497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497" s="443">
        <v>2</v>
      </c>
      <c r="J1497" s="483">
        <v>40492</v>
      </c>
      <c r="K1497" s="128" t="s">
        <v>59</v>
      </c>
      <c r="L1497" s="495" t="s">
        <v>102</v>
      </c>
      <c r="M1497" s="128" t="s">
        <v>2272</v>
      </c>
      <c r="N1497" s="128" t="s">
        <v>62</v>
      </c>
      <c r="O1497" s="128" t="s">
        <v>62</v>
      </c>
      <c r="P1497" s="500" t="s">
        <v>63</v>
      </c>
      <c r="Q1497" s="500" t="s">
        <v>63</v>
      </c>
      <c r="R1497" s="128">
        <v>56.5</v>
      </c>
      <c r="S1497" s="128">
        <v>58.1</v>
      </c>
      <c r="T1497" s="443" t="s">
        <v>76</v>
      </c>
      <c r="U1497" s="128">
        <v>128</v>
      </c>
      <c r="V1497" s="442" t="str">
        <f>CHOOSE(MATCH(U:U,{0,1,140,150,160,800000000}),"VACIO","140 y -","140-150","150-160","&gt;160","")</f>
        <v>140 y -</v>
      </c>
      <c r="W1497" s="128">
        <v>76</v>
      </c>
      <c r="X1497" s="442" t="str">
        <f>CHOOSE(MATCH(W:W,{0,1,90,120,800000000}),"VACIO","90 y -","90-120","&gt;120","")</f>
        <v>90 y -</v>
      </c>
      <c r="Y1497" s="128" t="s">
        <v>63</v>
      </c>
      <c r="Z1497" s="128" t="s">
        <v>65</v>
      </c>
      <c r="AA1497" s="128" t="s">
        <v>65</v>
      </c>
      <c r="AB1497" s="128" t="s">
        <v>63</v>
      </c>
      <c r="AC1497" s="128" t="s">
        <v>72</v>
      </c>
      <c r="AD1497" s="128" t="s">
        <v>73</v>
      </c>
      <c r="AE1497" s="505">
        <v>43710</v>
      </c>
      <c r="AF1497" s="506" t="s">
        <v>74</v>
      </c>
      <c r="AG1497" s="506"/>
      <c r="AH1497" s="513"/>
      <c r="AI1497" s="513"/>
      <c r="AJ1497" s="128">
        <v>153</v>
      </c>
      <c r="AK1497" s="483">
        <v>43875</v>
      </c>
      <c r="AL1497" s="128">
        <v>256</v>
      </c>
      <c r="AM1497" s="128">
        <v>182</v>
      </c>
      <c r="AN1497" s="442" t="str">
        <f>CHOOSE(MATCH(AM:AM,{0,1,100,800000000}),"VACIO","100 y -","100 y +","")</f>
        <v>100 y +</v>
      </c>
      <c r="AO1497" s="128">
        <v>45</v>
      </c>
      <c r="AP1497" s="128">
        <v>140</v>
      </c>
      <c r="AQ1497" s="128">
        <v>7.4</v>
      </c>
      <c r="AR1497" s="442" t="str">
        <f>CHOOSE(MATCH(AQ:AQ,{0,1,7,8,9,12,30}),"VACIO","7 y -","7-8","8-9","9-12","12 y +","")</f>
        <v>7-8</v>
      </c>
      <c r="AS1497" s="128">
        <v>7.6</v>
      </c>
      <c r="AT1497" s="442" t="str">
        <f>CHOOSE(MATCH(AS:AS,{0,0.1,30,80000000}),"VACIO","30 y -","30 y +")</f>
        <v>30 y -</v>
      </c>
      <c r="AU1497" s="128">
        <v>0.6</v>
      </c>
      <c r="AV1497" s="128"/>
      <c r="AW1497" s="442" t="str">
        <f>CHOOSE(MATCH(AV:AV,{0,0.1,30,80000000}),"VACIO","30 y -","30 y +")</f>
        <v>VACIO</v>
      </c>
      <c r="AX1497" s="128">
        <v>98</v>
      </c>
      <c r="AY1497" s="442" t="str">
        <f ca="1">CHOOSE(MATCH(AX:AX,{0,1,15,30,45,60,80000000}),"VACIO","15 y -","15-29","30-44","45-59","60 y +","")</f>
        <v>60 y +</v>
      </c>
      <c r="AZ1497" s="128"/>
      <c r="BA1497" s="128"/>
      <c r="BB1497" s="441" t="str">
        <f ca="1" t="shared" si="140"/>
        <v>No Vigente</v>
      </c>
      <c r="BC1497" s="128"/>
      <c r="BD1497" s="483">
        <v>43895</v>
      </c>
      <c r="BE1497" s="483">
        <v>44013</v>
      </c>
    </row>
    <row r="1498" spans="1:57">
      <c r="A1498" s="434" t="s">
        <v>3597</v>
      </c>
      <c r="B1498" s="128" t="s">
        <v>3598</v>
      </c>
      <c r="C1498" s="128">
        <v>1532</v>
      </c>
      <c r="D1498" s="483">
        <v>19338</v>
      </c>
      <c r="E1498" s="439">
        <f ca="1" t="shared" si="138"/>
        <v>43990</v>
      </c>
      <c r="F1498" s="440">
        <f ca="1" t="shared" si="137"/>
        <v>24652</v>
      </c>
      <c r="G1498" s="441">
        <f ca="1" t="shared" si="139"/>
        <v>67</v>
      </c>
      <c r="H149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498" s="443">
        <v>2</v>
      </c>
      <c r="J1498" s="483">
        <v>40624</v>
      </c>
      <c r="K1498" s="128" t="s">
        <v>59</v>
      </c>
      <c r="L1498" s="495" t="s">
        <v>60</v>
      </c>
      <c r="M1498" s="128" t="s">
        <v>1853</v>
      </c>
      <c r="N1498" s="128" t="s">
        <v>62</v>
      </c>
      <c r="O1498" s="128" t="s">
        <v>62</v>
      </c>
      <c r="P1498" s="500" t="s">
        <v>63</v>
      </c>
      <c r="Q1498" s="500" t="s">
        <v>63</v>
      </c>
      <c r="R1498" s="128">
        <v>64.5</v>
      </c>
      <c r="S1498" s="128">
        <v>60</v>
      </c>
      <c r="T1498" s="443" t="s">
        <v>76</v>
      </c>
      <c r="U1498" s="128">
        <v>120</v>
      </c>
      <c r="V1498" s="442" t="str">
        <f>CHOOSE(MATCH(U:U,{0,1,140,150,160,800000000}),"VACIO","140 y -","140-150","150-160","&gt;160","")</f>
        <v>140 y -</v>
      </c>
      <c r="W1498" s="128">
        <v>60</v>
      </c>
      <c r="X1498" s="442" t="str">
        <f>CHOOSE(MATCH(W:W,{0,1,90,120,800000000}),"VACIO","90 y -","90-120","&gt;120","")</f>
        <v>90 y -</v>
      </c>
      <c r="Y1498" s="128" t="s">
        <v>63</v>
      </c>
      <c r="Z1498" s="128" t="s">
        <v>65</v>
      </c>
      <c r="AA1498" s="128" t="s">
        <v>63</v>
      </c>
      <c r="AB1498" s="128" t="s">
        <v>65</v>
      </c>
      <c r="AC1498" s="128" t="s">
        <v>72</v>
      </c>
      <c r="AD1498" s="128" t="s">
        <v>74</v>
      </c>
      <c r="AE1498" s="513"/>
      <c r="AF1498" s="513"/>
      <c r="AG1498" s="513"/>
      <c r="AH1498" s="506" t="s">
        <v>2457</v>
      </c>
      <c r="AI1498" s="515">
        <v>43677</v>
      </c>
      <c r="AJ1498" s="128">
        <v>90</v>
      </c>
      <c r="AK1498" s="483">
        <v>43691</v>
      </c>
      <c r="AL1498" s="128">
        <v>204</v>
      </c>
      <c r="AM1498" s="128">
        <v>136</v>
      </c>
      <c r="AN1498" s="442" t="str">
        <f>CHOOSE(MATCH(AM:AM,{0,1,100,800000000}),"VACIO","100 y -","100 y +","")</f>
        <v>100 y +</v>
      </c>
      <c r="AO1498" s="128">
        <v>51</v>
      </c>
      <c r="AP1498" s="128">
        <v>85</v>
      </c>
      <c r="AQ1498" s="128"/>
      <c r="AR1498" s="442" t="str">
        <f>CHOOSE(MATCH(AQ:AQ,{0;1;7;8;9;12;30}),"VACIO","7 y -","7-8","8-9","9-12","12 y +","")</f>
        <v>VACIO</v>
      </c>
      <c r="AS1498" s="128">
        <v>15</v>
      </c>
      <c r="AT1498" s="442" t="str">
        <f>CHOOSE(MATCH(AS:AS,{0,0.1,30,80000000}),"VACIO","30 y -","30 y +")</f>
        <v>30 y -</v>
      </c>
      <c r="AU1498" s="128">
        <v>0.7</v>
      </c>
      <c r="AV1498" s="128"/>
      <c r="AW1498" s="442" t="str">
        <f>CHOOSE(MATCH(AV:AV,{0,0.1,30,80000000}),"VACIO","30 y -","30 y +")</f>
        <v>VACIO</v>
      </c>
      <c r="AX1498" s="128">
        <v>90.5</v>
      </c>
      <c r="AY1498" s="442" t="str">
        <f ca="1">CHOOSE(MATCH(AX:AX,{0,1,15,30,45,60,80000000}),"VACIO","15 y -","15-29","30-44","45-59","60 y +","")</f>
        <v>60 y +</v>
      </c>
      <c r="AZ1498" s="128"/>
      <c r="BA1498" s="128"/>
      <c r="BB1498" s="441" t="str">
        <f ca="1" t="shared" si="140"/>
        <v>No Vigente</v>
      </c>
      <c r="BC1498" s="128"/>
      <c r="BD1498" s="483">
        <v>43700</v>
      </c>
      <c r="BE1498" s="483">
        <v>44044</v>
      </c>
    </row>
    <row r="1499" spans="1:57">
      <c r="A1499" s="434" t="s">
        <v>3599</v>
      </c>
      <c r="B1499" s="128" t="s">
        <v>3600</v>
      </c>
      <c r="C1499" s="128">
        <v>1237</v>
      </c>
      <c r="D1499" s="483">
        <v>16273</v>
      </c>
      <c r="E1499" s="467">
        <f ca="1" t="shared" si="138"/>
        <v>43990</v>
      </c>
      <c r="F1499" s="522">
        <f ca="1" t="shared" si="137"/>
        <v>27717</v>
      </c>
      <c r="G1499" s="491">
        <f ca="1" t="shared" si="139"/>
        <v>75</v>
      </c>
      <c r="H1499" s="49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499" s="498">
        <v>2</v>
      </c>
      <c r="J1499" s="483">
        <v>35696</v>
      </c>
      <c r="K1499" s="128" t="s">
        <v>59</v>
      </c>
      <c r="L1499" s="495" t="s">
        <v>60</v>
      </c>
      <c r="M1499" s="128"/>
      <c r="N1499" s="128" t="s">
        <v>62</v>
      </c>
      <c r="O1499" s="128" t="s">
        <v>62</v>
      </c>
      <c r="P1499" s="500" t="s">
        <v>63</v>
      </c>
      <c r="Q1499" s="500" t="s">
        <v>63</v>
      </c>
      <c r="R1499" s="128">
        <v>68</v>
      </c>
      <c r="S1499" s="128">
        <v>64</v>
      </c>
      <c r="T1499" s="498" t="s">
        <v>76</v>
      </c>
      <c r="U1499" s="128">
        <v>138</v>
      </c>
      <c r="V1499" s="442" t="str">
        <f>CHOOSE(MATCH(U:U,{0,1,140,150,160,800000000}),"VACIO","140 y -","140-150","150-160","&gt;160","")</f>
        <v>140 y -</v>
      </c>
      <c r="W1499" s="128">
        <v>70</v>
      </c>
      <c r="X1499" s="442" t="str">
        <f>CHOOSE(MATCH(W:W,{0,1,90,120,800000000}),"VACIO","90 y -","90-120","&gt;120","")</f>
        <v>90 y -</v>
      </c>
      <c r="Y1499" s="128" t="s">
        <v>63</v>
      </c>
      <c r="Z1499" s="128" t="s">
        <v>65</v>
      </c>
      <c r="AA1499" s="128" t="s">
        <v>65</v>
      </c>
      <c r="AB1499" s="128" t="s">
        <v>63</v>
      </c>
      <c r="AC1499" s="128" t="s">
        <v>72</v>
      </c>
      <c r="AD1499" s="128" t="s">
        <v>74</v>
      </c>
      <c r="AE1499" s="512"/>
      <c r="AF1499" s="512"/>
      <c r="AG1499" s="512"/>
      <c r="AH1499" s="511" t="s">
        <v>3042</v>
      </c>
      <c r="AI1499" s="510">
        <v>43747</v>
      </c>
      <c r="AJ1499" s="128">
        <v>94</v>
      </c>
      <c r="AK1499" s="483">
        <v>43817</v>
      </c>
      <c r="AL1499" s="128">
        <v>173</v>
      </c>
      <c r="AM1499" s="128">
        <v>99.7</v>
      </c>
      <c r="AN1499" s="442" t="str">
        <f>CHOOSE(MATCH(AM:AM,{0,1,100,800000000}),"VACIO","100 y -","100 y +","")</f>
        <v>100 y -</v>
      </c>
      <c r="AO1499" s="128">
        <v>56.5</v>
      </c>
      <c r="AP1499" s="128">
        <v>84</v>
      </c>
      <c r="AQ1499" s="128"/>
      <c r="AR1499" s="442" t="str">
        <f>CHOOSE(MATCH(AQ:AQ,{0,1,7,8,9,12,30}),"VACIO","7 y -","7-8","8-9","9-12","12 y +","")</f>
        <v>VACIO</v>
      </c>
      <c r="AS1499" s="128">
        <v>1.7</v>
      </c>
      <c r="AT1499" s="442" t="str">
        <f>CHOOSE(MATCH(AS:AS,{0,0.1,30,80000000}),"VACIO","30 y -","30 y +")</f>
        <v>30 y -</v>
      </c>
      <c r="AU1499" s="128">
        <v>0.65</v>
      </c>
      <c r="AV1499" s="128">
        <v>0</v>
      </c>
      <c r="AW1499" s="442" t="str">
        <f>CHOOSE(MATCH(AV:AV,{0,0.1,30,80000000}),"VACIO","30 y -","30 y +")</f>
        <v>VACIO</v>
      </c>
      <c r="AX1499" s="128">
        <v>86.8</v>
      </c>
      <c r="AY1499" s="442" t="str">
        <f ca="1">CHOOSE(MATCH(AX:AX,{0;1;15;30;45;60;80000000}),"VACIO","15 y -","15-29","30-44","45-59","60 y +","")</f>
        <v>60 y +</v>
      </c>
      <c r="AZ1499" s="128" t="s">
        <v>76</v>
      </c>
      <c r="BA1499" s="128"/>
      <c r="BB1499" s="491" t="str">
        <f ca="1" t="shared" si="140"/>
        <v>No Vigente</v>
      </c>
      <c r="BC1499" s="128"/>
      <c r="BD1499" s="483">
        <v>43865</v>
      </c>
      <c r="BE1499" s="483">
        <v>44228</v>
      </c>
    </row>
    <row r="1500" spans="1:57">
      <c r="A1500" s="434" t="s">
        <v>3601</v>
      </c>
      <c r="B1500" s="114" t="s">
        <v>3602</v>
      </c>
      <c r="C1500" s="114">
        <v>6143</v>
      </c>
      <c r="D1500" s="435">
        <v>28772</v>
      </c>
      <c r="E1500" s="467">
        <f ca="1" t="shared" si="138"/>
        <v>43990</v>
      </c>
      <c r="F1500" s="440">
        <f ca="1" t="shared" si="137"/>
        <v>15218</v>
      </c>
      <c r="G1500" s="441">
        <f ca="1" t="shared" si="139"/>
        <v>41</v>
      </c>
      <c r="H1500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00" s="443">
        <v>2</v>
      </c>
      <c r="J1500" s="435">
        <v>42650</v>
      </c>
      <c r="K1500" s="114" t="s">
        <v>59</v>
      </c>
      <c r="L1500" s="94" t="s">
        <v>60</v>
      </c>
      <c r="M1500" s="114"/>
      <c r="N1500" s="114" t="s">
        <v>62</v>
      </c>
      <c r="O1500" s="114" t="s">
        <v>62</v>
      </c>
      <c r="P1500" s="7" t="s">
        <v>63</v>
      </c>
      <c r="Q1500" s="7" t="s">
        <v>63</v>
      </c>
      <c r="R1500" s="114">
        <v>69.5</v>
      </c>
      <c r="S1500" s="114">
        <v>68</v>
      </c>
      <c r="T1500" s="443" t="s">
        <v>85</v>
      </c>
      <c r="U1500" s="114">
        <v>148</v>
      </c>
      <c r="V1500" s="442" t="str">
        <f>CHOOSE(MATCH(U:U,{0,1,140,150,160,800000000}),"VACIO","140 y -","140-150","150-160","&gt;160","")</f>
        <v>140-150</v>
      </c>
      <c r="W1500" s="114">
        <v>88</v>
      </c>
      <c r="X1500" s="442" t="str">
        <f>CHOOSE(MATCH(W:W,{0,1,90,120,800000000}),"VACIO","90 y -","90-120","&gt;120","")</f>
        <v>90 y -</v>
      </c>
      <c r="Y1500" s="114" t="s">
        <v>63</v>
      </c>
      <c r="Z1500" s="114" t="s">
        <v>65</v>
      </c>
      <c r="AA1500" s="114" t="s">
        <v>63</v>
      </c>
      <c r="AB1500" s="114" t="s">
        <v>63</v>
      </c>
      <c r="AC1500" s="114" t="s">
        <v>66</v>
      </c>
      <c r="AD1500" s="114" t="s">
        <v>74</v>
      </c>
      <c r="AE1500" s="454"/>
      <c r="AF1500" s="454"/>
      <c r="AG1500" s="454"/>
      <c r="AH1500" s="454"/>
      <c r="AI1500" s="454"/>
      <c r="AJ1500" s="114">
        <v>76</v>
      </c>
      <c r="AK1500" s="435">
        <v>43889</v>
      </c>
      <c r="AL1500" s="114">
        <v>186</v>
      </c>
      <c r="AM1500" s="114">
        <v>105.5</v>
      </c>
      <c r="AN1500" s="442" t="str">
        <f>CHOOSE(MATCH(AM:AM,{0,1,100,800000000}),"VACIO","100 y -","100 y +","")</f>
        <v>100 y +</v>
      </c>
      <c r="AO1500" s="114">
        <v>33.5</v>
      </c>
      <c r="AP1500" s="114">
        <v>235</v>
      </c>
      <c r="AQ1500" s="114"/>
      <c r="AR1500" s="442" t="str">
        <f>CHOOSE(MATCH(AQ:AQ,{0,1,7,8,9,12,30}),"VACIO","7 y -","7-8","8-9","9-12","12 y +","")</f>
        <v>VACIO</v>
      </c>
      <c r="AS1500" s="114">
        <v>22.4</v>
      </c>
      <c r="AT1500" s="442" t="str">
        <f>CHOOSE(MATCH(AS:AS,{0,0.1,30,80000000}),"VACIO","30 y -","30 y +")</f>
        <v>30 y -</v>
      </c>
      <c r="AU1500" s="114">
        <v>0.6</v>
      </c>
      <c r="AV1500" s="114"/>
      <c r="AW1500" s="442" t="str">
        <f>CHOOSE(MATCH(AV:AV,{0,0.1,30,80000000}),"VACIO","30 y -","30 y +")</f>
        <v>VACIO</v>
      </c>
      <c r="AX1500" s="114">
        <v>109</v>
      </c>
      <c r="AY1500" s="442" t="str">
        <f ca="1">CHOOSE(MATCH(AX:AX,{0,1,15,30,45,60,80000000}),"VACIO","15 y -","15-29","30-44","45-59","60 y +","")</f>
        <v>60 y +</v>
      </c>
      <c r="AZ1500" s="114" t="s">
        <v>76</v>
      </c>
      <c r="BA1500" s="114"/>
      <c r="BB1500" s="441" t="str">
        <f ca="1" t="shared" si="140"/>
        <v>No Vigente</v>
      </c>
      <c r="BC1500" s="114"/>
      <c r="BD1500" s="435">
        <v>43697</v>
      </c>
      <c r="BE1500" s="435">
        <v>43891</v>
      </c>
    </row>
    <row r="1501" spans="1:57">
      <c r="A1501" s="434" t="s">
        <v>3603</v>
      </c>
      <c r="B1501" s="128" t="s">
        <v>3604</v>
      </c>
      <c r="C1501" s="128">
        <v>1753</v>
      </c>
      <c r="D1501" s="483">
        <v>13030</v>
      </c>
      <c r="E1501" s="439">
        <f ca="1" t="shared" si="138"/>
        <v>43990</v>
      </c>
      <c r="F1501" s="440">
        <f ca="1" t="shared" si="137"/>
        <v>30960</v>
      </c>
      <c r="G1501" s="441">
        <f ca="1" t="shared" si="139"/>
        <v>84</v>
      </c>
      <c r="H1501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01" s="443">
        <v>2</v>
      </c>
      <c r="J1501" s="483">
        <v>35433</v>
      </c>
      <c r="K1501" s="128" t="s">
        <v>59</v>
      </c>
      <c r="L1501" s="495" t="s">
        <v>102</v>
      </c>
      <c r="M1501" s="128" t="s">
        <v>1853</v>
      </c>
      <c r="N1501" s="128" t="s">
        <v>62</v>
      </c>
      <c r="O1501" s="128" t="s">
        <v>62</v>
      </c>
      <c r="P1501" s="500" t="s">
        <v>63</v>
      </c>
      <c r="Q1501" s="500" t="s">
        <v>63</v>
      </c>
      <c r="R1501" s="128">
        <v>79.2</v>
      </c>
      <c r="S1501" s="128">
        <v>70</v>
      </c>
      <c r="T1501" s="443" t="s">
        <v>64</v>
      </c>
      <c r="U1501" s="128">
        <v>132</v>
      </c>
      <c r="V1501" s="442" t="str">
        <f>CHOOSE(MATCH(U:U,{0,1,140,150,160,800000000}),"VACIO","140 y -","140-150","150-160","&gt;160","")</f>
        <v>140 y -</v>
      </c>
      <c r="W1501" s="128">
        <v>70</v>
      </c>
      <c r="X1501" s="442" t="str">
        <f>CHOOSE(MATCH(W:W,{0,1,90,120,800000000}),"VACIO","90 y -","90-120","&gt;120","")</f>
        <v>90 y -</v>
      </c>
      <c r="Y1501" s="128" t="s">
        <v>63</v>
      </c>
      <c r="Z1501" s="128" t="s">
        <v>65</v>
      </c>
      <c r="AA1501" s="128" t="s">
        <v>65</v>
      </c>
      <c r="AB1501" s="128" t="s">
        <v>65</v>
      </c>
      <c r="AC1501" s="128" t="s">
        <v>72</v>
      </c>
      <c r="AD1501" s="128" t="s">
        <v>73</v>
      </c>
      <c r="AE1501" s="505">
        <v>43826</v>
      </c>
      <c r="AF1501" s="506" t="s">
        <v>74</v>
      </c>
      <c r="AG1501" s="506"/>
      <c r="AH1501" s="506" t="s">
        <v>2266</v>
      </c>
      <c r="AI1501" s="505">
        <v>43180</v>
      </c>
      <c r="AJ1501" s="128">
        <v>107</v>
      </c>
      <c r="AK1501" s="483">
        <v>43838</v>
      </c>
      <c r="AL1501" s="128">
        <v>151</v>
      </c>
      <c r="AM1501" s="128">
        <v>57</v>
      </c>
      <c r="AN1501" s="442" t="str">
        <f>CHOOSE(MATCH(AM:AM,{0,1,100,800000000}),"VACIO","100 y -","100 y +","")</f>
        <v>100 y -</v>
      </c>
      <c r="AO1501" s="128">
        <v>51.8</v>
      </c>
      <c r="AP1501" s="128">
        <v>146</v>
      </c>
      <c r="AQ1501" s="128">
        <v>6.4</v>
      </c>
      <c r="AR1501" s="442" t="str">
        <f>CHOOSE(MATCH(AQ:AQ,{0,1,7,8,9,12,30}),"VACIO","7 y -","7-8","8-9","9-12","12 y +","")</f>
        <v>7 y -</v>
      </c>
      <c r="AS1501" s="128">
        <v>6.9</v>
      </c>
      <c r="AT1501" s="442" t="str">
        <f>CHOOSE(MATCH(AS:AS,{0,0.1,30,80000000}),"VACIO","30 y -","30 y +")</f>
        <v>30 y -</v>
      </c>
      <c r="AU1501" s="128">
        <v>0.9</v>
      </c>
      <c r="AV1501" s="128">
        <v>11</v>
      </c>
      <c r="AW1501" s="442" t="str">
        <f>CHOOSE(MATCH(AV:AV,{0,0.1,30,80000000}),"VACIO","30 y -","30 y +")</f>
        <v>30 y -</v>
      </c>
      <c r="AX1501" s="128">
        <v>68.6</v>
      </c>
      <c r="AY1501" s="442" t="str">
        <f ca="1">CHOOSE(MATCH(AX:AX,{0,1,15,30,45,60,80000000}),"VACIO","15 y -","15-29","30-44","45-59","60 y +","")</f>
        <v>60 y +</v>
      </c>
      <c r="AZ1501" s="128"/>
      <c r="BA1501" s="483">
        <v>43277</v>
      </c>
      <c r="BB1501" s="441" t="str">
        <f ca="1" t="shared" si="140"/>
        <v>No Vigente</v>
      </c>
      <c r="BC1501" s="128" t="s">
        <v>77</v>
      </c>
      <c r="BD1501" s="483">
        <v>43854</v>
      </c>
      <c r="BE1501" s="483">
        <v>44044</v>
      </c>
    </row>
    <row r="1502" spans="1:57">
      <c r="A1502" s="434" t="s">
        <v>3605</v>
      </c>
      <c r="B1502" s="128" t="s">
        <v>3606</v>
      </c>
      <c r="C1502" s="128">
        <v>1964</v>
      </c>
      <c r="D1502" s="483">
        <v>24378</v>
      </c>
      <c r="E1502" s="467">
        <f ca="1" t="shared" si="138"/>
        <v>43990</v>
      </c>
      <c r="F1502" s="440">
        <f ca="1" t="shared" si="137"/>
        <v>19612</v>
      </c>
      <c r="G1502" s="491">
        <f ca="1" t="shared" si="139"/>
        <v>53</v>
      </c>
      <c r="H1502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02" s="498">
        <v>2</v>
      </c>
      <c r="J1502" s="483">
        <v>39479</v>
      </c>
      <c r="K1502" s="128" t="s">
        <v>59</v>
      </c>
      <c r="L1502" s="495" t="s">
        <v>60</v>
      </c>
      <c r="M1502" s="128"/>
      <c r="N1502" s="128" t="s">
        <v>62</v>
      </c>
      <c r="O1502" s="128" t="s">
        <v>62</v>
      </c>
      <c r="P1502" s="500" t="s">
        <v>63</v>
      </c>
      <c r="Q1502" s="500" t="s">
        <v>63</v>
      </c>
      <c r="R1502" s="128">
        <v>70.5</v>
      </c>
      <c r="S1502" s="128">
        <v>76</v>
      </c>
      <c r="T1502" s="498" t="s">
        <v>64</v>
      </c>
      <c r="U1502" s="128">
        <v>130</v>
      </c>
      <c r="V1502" s="442" t="str">
        <f>CHOOSE(MATCH(U:U,{0,1,140,150,160,800000000}),"VACIO","140 y -","140-150","150-160","&gt;160","")</f>
        <v>140 y -</v>
      </c>
      <c r="W1502" s="128">
        <v>76</v>
      </c>
      <c r="X1502" s="442" t="str">
        <f>CHOOSE(MATCH(W:W,{0,1,90,120,800000000}),"VACIO","90 y -","90-120","&gt;120","")</f>
        <v>90 y -</v>
      </c>
      <c r="Y1502" s="128" t="s">
        <v>63</v>
      </c>
      <c r="Z1502" s="128" t="s">
        <v>63</v>
      </c>
      <c r="AA1502" s="128" t="s">
        <v>65</v>
      </c>
      <c r="AB1502" s="128" t="s">
        <v>63</v>
      </c>
      <c r="AC1502" s="128" t="s">
        <v>66</v>
      </c>
      <c r="AD1502" s="128" t="s">
        <v>67</v>
      </c>
      <c r="AE1502" s="512"/>
      <c r="AF1502" s="512"/>
      <c r="AG1502" s="512"/>
      <c r="AH1502" s="512"/>
      <c r="AI1502" s="512"/>
      <c r="AJ1502" s="128">
        <v>114</v>
      </c>
      <c r="AK1502" s="483">
        <v>43525</v>
      </c>
      <c r="AL1502" s="128">
        <v>263</v>
      </c>
      <c r="AM1502" s="128">
        <v>188</v>
      </c>
      <c r="AN1502" s="442" t="str">
        <f>CHOOSE(MATCH(AM:AM,{0;1;100;800000000}),"VACIO","100 y -","100 y +","")</f>
        <v>100 y +</v>
      </c>
      <c r="AO1502" s="128">
        <v>38</v>
      </c>
      <c r="AP1502" s="128">
        <v>183</v>
      </c>
      <c r="AQ1502" s="128"/>
      <c r="AR1502" s="442" t="str">
        <f>CHOOSE(MATCH(AQ:AQ,{0,1,7,8,9,12,30}),"VACIO","7 y -","7-8","8-9","9-12","12 y +","")</f>
        <v>VACIO</v>
      </c>
      <c r="AS1502" s="128">
        <v>7</v>
      </c>
      <c r="AT1502" s="442" t="str">
        <f>CHOOSE(MATCH(AS:AS,{0,0.1,30,80000000}),"VACIO","30 y -","30 y +")</f>
        <v>30 y -</v>
      </c>
      <c r="AU1502" s="128">
        <v>0.8</v>
      </c>
      <c r="AV1502" s="128"/>
      <c r="AW1502" s="442" t="str">
        <f>CHOOSE(MATCH(AV:AV,{0,0.1,30,80000000}),"VACIO","30 y -","30 y +")</f>
        <v>VACIO</v>
      </c>
      <c r="AX1502" s="128">
        <v>84.7</v>
      </c>
      <c r="AY1502" s="442" t="str">
        <f ca="1">CHOOSE(MATCH(AX:AX,{0,1,15,30,45,60,80000000}),"VACIO","15 y -","15-29","30-44","45-59","60 y +","")</f>
        <v>60 y +</v>
      </c>
      <c r="AZ1502" s="128" t="s">
        <v>76</v>
      </c>
      <c r="BA1502" s="128"/>
      <c r="BB1502" s="441" t="str">
        <f ca="1" t="shared" si="140"/>
        <v>No Vigente</v>
      </c>
      <c r="BC1502" s="128"/>
      <c r="BD1502" s="483">
        <v>43711</v>
      </c>
      <c r="BE1502" s="483">
        <v>43862</v>
      </c>
    </row>
    <row r="1503" spans="1:57">
      <c r="A1503" s="434" t="s">
        <v>3607</v>
      </c>
      <c r="B1503" s="128" t="s">
        <v>3608</v>
      </c>
      <c r="C1503" s="128">
        <v>1326</v>
      </c>
      <c r="D1503" s="483">
        <v>16212</v>
      </c>
      <c r="E1503" s="467">
        <f ca="1" t="shared" si="138"/>
        <v>43990</v>
      </c>
      <c r="F1503" s="440">
        <f ca="1" t="shared" si="137"/>
        <v>27778</v>
      </c>
      <c r="G1503" s="491">
        <f ca="1" t="shared" si="139"/>
        <v>76</v>
      </c>
      <c r="H1503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03" s="498">
        <v>2</v>
      </c>
      <c r="J1503" s="483">
        <v>36293</v>
      </c>
      <c r="K1503" s="128" t="s">
        <v>59</v>
      </c>
      <c r="L1503" s="495" t="s">
        <v>60</v>
      </c>
      <c r="M1503" s="128" t="s">
        <v>1853</v>
      </c>
      <c r="N1503" s="128" t="s">
        <v>62</v>
      </c>
      <c r="O1503" s="128" t="s">
        <v>62</v>
      </c>
      <c r="P1503" s="500" t="s">
        <v>63</v>
      </c>
      <c r="Q1503" s="500" t="s">
        <v>63</v>
      </c>
      <c r="R1503" s="128">
        <v>97</v>
      </c>
      <c r="S1503" s="128">
        <v>117.5</v>
      </c>
      <c r="T1503" s="498" t="s">
        <v>64</v>
      </c>
      <c r="U1503" s="128">
        <v>138</v>
      </c>
      <c r="V1503" s="442" t="str">
        <f>CHOOSE(MATCH(U:U,{0,1,140,150,160,800000000}),"VACIO","140 y -","140-150","150-160","&gt;160","")</f>
        <v>140 y -</v>
      </c>
      <c r="W1503" s="128">
        <v>90</v>
      </c>
      <c r="X1503" s="442" t="str">
        <f>CHOOSE(MATCH(W:W,{0;1;90;120;800000000}),"VACIO","90 y -","90-120","&gt;120","")</f>
        <v>90-120</v>
      </c>
      <c r="Y1503" s="128" t="s">
        <v>63</v>
      </c>
      <c r="Z1503" s="128" t="s">
        <v>65</v>
      </c>
      <c r="AA1503" s="128" t="s">
        <v>63</v>
      </c>
      <c r="AB1503" s="128" t="s">
        <v>65</v>
      </c>
      <c r="AC1503" s="128" t="s">
        <v>72</v>
      </c>
      <c r="AD1503" s="128" t="s">
        <v>67</v>
      </c>
      <c r="AE1503" s="512"/>
      <c r="AF1503" s="512"/>
      <c r="AG1503" s="512"/>
      <c r="AH1503" s="511" t="s">
        <v>3609</v>
      </c>
      <c r="AI1503" s="510">
        <v>43882</v>
      </c>
      <c r="AJ1503" s="128">
        <v>97</v>
      </c>
      <c r="AK1503" s="483">
        <v>43237</v>
      </c>
      <c r="AL1503" s="128">
        <v>254</v>
      </c>
      <c r="AM1503" s="128">
        <v>198</v>
      </c>
      <c r="AN1503" s="442" t="str">
        <f>CHOOSE(MATCH(AM:AM,{0;1;100;800000000}),"VACIO","100 y -","100 y +","")</f>
        <v>100 y +</v>
      </c>
      <c r="AO1503" s="128">
        <v>169</v>
      </c>
      <c r="AP1503" s="128">
        <v>72</v>
      </c>
      <c r="AQ1503" s="128"/>
      <c r="AR1503" s="442" t="str">
        <f>CHOOSE(MATCH(AQ:AQ,{0,1,7,8,9,12,30}),"VACIO","7 y -","7-8","8-9","9-12","12 y +","")</f>
        <v>VACIO</v>
      </c>
      <c r="AS1503" s="128">
        <v>9</v>
      </c>
      <c r="AT1503" s="442" t="str">
        <f>CHOOSE(MATCH(AS:AS,{0,0.1,30,80000000}),"VACIO","30 y -","30 y +")</f>
        <v>30 y -</v>
      </c>
      <c r="AU1503" s="128">
        <v>0.7</v>
      </c>
      <c r="AV1503" s="128">
        <v>21.5</v>
      </c>
      <c r="AW1503" s="442" t="str">
        <f>CHOOSE(MATCH(AV:AV,{0,0.1,30,80000000}),"VACIO","30 y -","30 y +")</f>
        <v>30 y -</v>
      </c>
      <c r="AX1503" s="128">
        <v>90</v>
      </c>
      <c r="AY1503" s="442" t="str">
        <f ca="1">CHOOSE(MATCH(AX:AX,{0,1,15,30,45,60,80000000}),"VACIO","15 y -","15-29","30-44","45-59","60 y +","")</f>
        <v>60 y +</v>
      </c>
      <c r="AZ1503" s="128"/>
      <c r="BA1503" s="128"/>
      <c r="BB1503" s="441" t="str">
        <f ca="1" t="shared" si="140"/>
        <v>No Vigente</v>
      </c>
      <c r="BC1503" s="128"/>
      <c r="BD1503" s="483">
        <v>43816</v>
      </c>
      <c r="BE1503" s="483">
        <v>43891</v>
      </c>
    </row>
    <row r="1504" spans="1:57">
      <c r="A1504" s="434" t="s">
        <v>3610</v>
      </c>
      <c r="B1504" s="128" t="s">
        <v>3611</v>
      </c>
      <c r="C1504" s="128">
        <v>1301</v>
      </c>
      <c r="D1504" s="483">
        <v>19604</v>
      </c>
      <c r="E1504" s="467">
        <f ca="1" t="shared" si="138"/>
        <v>43990</v>
      </c>
      <c r="F1504" s="440">
        <f ca="1" t="shared" si="137"/>
        <v>24386</v>
      </c>
      <c r="G1504" s="491">
        <f ca="1" t="shared" si="139"/>
        <v>66</v>
      </c>
      <c r="H1504" s="49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04" s="498">
        <v>2</v>
      </c>
      <c r="J1504" s="483">
        <v>39143</v>
      </c>
      <c r="K1504" s="128" t="s">
        <v>59</v>
      </c>
      <c r="L1504" s="495" t="s">
        <v>60</v>
      </c>
      <c r="M1504" s="128" t="s">
        <v>1853</v>
      </c>
      <c r="N1504" s="128" t="s">
        <v>62</v>
      </c>
      <c r="O1504" s="128" t="s">
        <v>62</v>
      </c>
      <c r="P1504" s="500" t="s">
        <v>63</v>
      </c>
      <c r="Q1504" s="500" t="s">
        <v>63</v>
      </c>
      <c r="R1504" s="128">
        <v>71.5</v>
      </c>
      <c r="S1504" s="128">
        <v>84</v>
      </c>
      <c r="T1504" s="498" t="s">
        <v>64</v>
      </c>
      <c r="U1504" s="128">
        <v>131</v>
      </c>
      <c r="V1504" s="442" t="str">
        <f>CHOOSE(MATCH(U:U,{0,1,140,150,160,800000000}),"VACIO","140 y -","140-150","150-160","&gt;160","")</f>
        <v>140 y -</v>
      </c>
      <c r="W1504" s="128">
        <v>79</v>
      </c>
      <c r="X1504" s="442" t="str">
        <f>CHOOSE(MATCH(W:W,{0,1,90,120,800000000}),"VACIO","90 y -","90-120","&gt;120","")</f>
        <v>90 y -</v>
      </c>
      <c r="Y1504" s="128" t="s">
        <v>63</v>
      </c>
      <c r="Z1504" s="128" t="s">
        <v>65</v>
      </c>
      <c r="AA1504" s="128" t="s">
        <v>63</v>
      </c>
      <c r="AB1504" s="128" t="s">
        <v>65</v>
      </c>
      <c r="AC1504" s="128" t="s">
        <v>72</v>
      </c>
      <c r="AD1504" s="128" t="s">
        <v>67</v>
      </c>
      <c r="AE1504" s="512"/>
      <c r="AF1504" s="512"/>
      <c r="AG1504" s="512"/>
      <c r="AH1504" s="511" t="s">
        <v>2389</v>
      </c>
      <c r="AI1504" s="516">
        <v>43746</v>
      </c>
      <c r="AJ1504" s="128">
        <v>103</v>
      </c>
      <c r="AK1504" s="483">
        <v>43535</v>
      </c>
      <c r="AL1504" s="128">
        <v>236</v>
      </c>
      <c r="AM1504" s="128">
        <v>173</v>
      </c>
      <c r="AN1504" s="442" t="str">
        <f>CHOOSE(MATCH(AM:AM,{0,1,100,800000000}),"VACIO","100 y -","100 y +","")</f>
        <v>100 y +</v>
      </c>
      <c r="AO1504" s="128">
        <v>32</v>
      </c>
      <c r="AP1504" s="128">
        <v>155</v>
      </c>
      <c r="AQ1504" s="128"/>
      <c r="AR1504" s="442" t="str">
        <f>CHOOSE(MATCH(AQ:AQ,{0,1,7,8,9,12,30}),"VACIO","7 y -","7-8","8-9","9-12","12 y +","")</f>
        <v>VACIO</v>
      </c>
      <c r="AS1504" s="128">
        <v>5</v>
      </c>
      <c r="AT1504" s="442" t="str">
        <f>CHOOSE(MATCH(AS:AS,{0,0.1,30,80000000}),"VACIO","30 y -","30 y +")</f>
        <v>30 y -</v>
      </c>
      <c r="AU1504" s="128">
        <v>97</v>
      </c>
      <c r="AV1504" s="128"/>
      <c r="AW1504" s="442" t="str">
        <f>CHOOSE(MATCH(AV:AV,{0,0.1,30,80000000}),"VACIO","30 y -","30 y +")</f>
        <v>VACIO</v>
      </c>
      <c r="AX1504" s="128"/>
      <c r="AY1504" s="442" t="str">
        <f ca="1">CHOOSE(MATCH(AX:AX,{0,1,15,30,45,60,80000000}),"VACIO","15 y -","15-29","30-44","45-59","60 y +","")</f>
        <v>VACIO</v>
      </c>
      <c r="AZ1504" s="128"/>
      <c r="BA1504" s="128"/>
      <c r="BB1504" s="441" t="str">
        <f ca="1" t="shared" si="140"/>
        <v>No Vigente</v>
      </c>
      <c r="BC1504" s="128"/>
      <c r="BD1504" s="483">
        <v>43535</v>
      </c>
      <c r="BE1504" s="483">
        <v>43846</v>
      </c>
    </row>
    <row r="1505" spans="1:57">
      <c r="A1505" s="434" t="s">
        <v>3612</v>
      </c>
      <c r="B1505" s="128" t="s">
        <v>3613</v>
      </c>
      <c r="C1505" s="128">
        <v>3997</v>
      </c>
      <c r="D1505" s="483">
        <v>22677</v>
      </c>
      <c r="E1505" s="439">
        <f ca="1" t="shared" si="138"/>
        <v>43990</v>
      </c>
      <c r="F1505" s="440">
        <f ca="1" t="shared" si="137"/>
        <v>21313</v>
      </c>
      <c r="G1505" s="441">
        <f ca="1" t="shared" si="139"/>
        <v>58</v>
      </c>
      <c r="H1505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05" s="443">
        <v>2</v>
      </c>
      <c r="J1505" s="483">
        <v>42412</v>
      </c>
      <c r="K1505" s="128" t="s">
        <v>101</v>
      </c>
      <c r="L1505" s="495" t="s">
        <v>60</v>
      </c>
      <c r="M1505" s="128"/>
      <c r="N1505" s="128"/>
      <c r="O1505" s="128"/>
      <c r="P1505" s="500" t="s">
        <v>63</v>
      </c>
      <c r="Q1505" s="500" t="s">
        <v>63</v>
      </c>
      <c r="R1505" s="128">
        <v>74.5</v>
      </c>
      <c r="S1505" s="128">
        <v>73</v>
      </c>
      <c r="T1505" s="443" t="s">
        <v>85</v>
      </c>
      <c r="U1505" s="128">
        <v>122</v>
      </c>
      <c r="V1505" s="442" t="str">
        <f>CHOOSE(MATCH(U:U,{0,1,140,150,160,800000000}),"VACIO","140 y -","140-150","150-160","&gt;160","")</f>
        <v>140 y -</v>
      </c>
      <c r="W1505" s="128">
        <v>88</v>
      </c>
      <c r="X1505" s="442" t="str">
        <f>CHOOSE(MATCH(W:W,{0;1;90;120;800000000}),"VACIO","90 y -","90-120","&gt;120","")</f>
        <v>90 y -</v>
      </c>
      <c r="Y1505" s="128" t="s">
        <v>63</v>
      </c>
      <c r="Z1505" s="128" t="s">
        <v>65</v>
      </c>
      <c r="AA1505" s="128" t="s">
        <v>65</v>
      </c>
      <c r="AB1505" s="128" t="s">
        <v>65</v>
      </c>
      <c r="AC1505" s="128" t="s">
        <v>66</v>
      </c>
      <c r="AD1505" s="128" t="s">
        <v>74</v>
      </c>
      <c r="AE1505" s="513"/>
      <c r="AF1505" s="513"/>
      <c r="AG1505" s="513"/>
      <c r="AH1505" s="513"/>
      <c r="AI1505" s="513"/>
      <c r="AJ1505" s="128">
        <v>98</v>
      </c>
      <c r="AK1505" s="483">
        <v>43627</v>
      </c>
      <c r="AL1505" s="128">
        <v>264</v>
      </c>
      <c r="AM1505" s="128"/>
      <c r="AN1505" s="442" t="str">
        <f>CHOOSE(MATCH(AM:AM,{0,1,100,800000000}),"VACIO","100 y -","100 y +","")</f>
        <v>VACIO</v>
      </c>
      <c r="AO1505" s="128">
        <v>38</v>
      </c>
      <c r="AP1505" s="128">
        <v>401</v>
      </c>
      <c r="AQ1505" s="128"/>
      <c r="AR1505" s="442" t="str">
        <f>CHOOSE(MATCH(AQ:AQ,{0,1,7,8,9,12,30}),"VACIO","7 y -","7-8","8-9","9-12","12 y +","")</f>
        <v>VACIO</v>
      </c>
      <c r="AS1505" s="128"/>
      <c r="AT1505" s="442" t="str">
        <f>CHOOSE(MATCH(AS:AS,{0,0.1,30,80000000}),"VACIO","30 y -","30 y +")</f>
        <v>VACIO</v>
      </c>
      <c r="AU1505" s="128">
        <v>0.9</v>
      </c>
      <c r="AV1505" s="128"/>
      <c r="AW1505" s="442" t="str">
        <f>CHOOSE(MATCH(AV:AV,{0,0.1,30,80000000}),"VACIO","30 y -","30 y +")</f>
        <v>VACIO</v>
      </c>
      <c r="AX1505" s="128">
        <v>99</v>
      </c>
      <c r="AY1505" s="442" t="str">
        <f ca="1">CHOOSE(MATCH(AX:AX,{0;1;15;30;45;60;80000000}),"VACIO","15 y -","15-29","30-44","45-59","60 y +","")</f>
        <v>60 y +</v>
      </c>
      <c r="AZ1505" s="128"/>
      <c r="BA1505" s="128"/>
      <c r="BB1505" s="441" t="str">
        <f ca="1" t="shared" si="140"/>
        <v>No Vigente</v>
      </c>
      <c r="BC1505" s="128"/>
      <c r="BD1505" s="483">
        <v>43651</v>
      </c>
      <c r="BE1505" s="483">
        <v>43831</v>
      </c>
    </row>
    <row r="1506" spans="1:57">
      <c r="A1506" s="434" t="s">
        <v>3614</v>
      </c>
      <c r="B1506" s="128" t="s">
        <v>3615</v>
      </c>
      <c r="C1506" s="128">
        <v>5441</v>
      </c>
      <c r="D1506" s="483">
        <v>20574</v>
      </c>
      <c r="E1506" s="467">
        <f ca="1" t="shared" si="138"/>
        <v>43990</v>
      </c>
      <c r="F1506" s="440">
        <f ca="1" t="shared" si="137"/>
        <v>23416</v>
      </c>
      <c r="G1506" s="491">
        <f ca="1" t="shared" si="139"/>
        <v>64</v>
      </c>
      <c r="H1506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06" s="498">
        <v>2</v>
      </c>
      <c r="J1506" s="483">
        <v>37207</v>
      </c>
      <c r="K1506" s="128" t="s">
        <v>59</v>
      </c>
      <c r="L1506" s="495" t="s">
        <v>102</v>
      </c>
      <c r="M1506" s="128"/>
      <c r="N1506" s="128"/>
      <c r="O1506" s="128"/>
      <c r="P1506" s="500" t="s">
        <v>63</v>
      </c>
      <c r="Q1506" s="500" t="s">
        <v>63</v>
      </c>
      <c r="R1506" s="128">
        <v>88.5</v>
      </c>
      <c r="S1506" s="128">
        <v>93</v>
      </c>
      <c r="T1506" s="498" t="s">
        <v>64</v>
      </c>
      <c r="U1506" s="128">
        <v>130</v>
      </c>
      <c r="V1506" s="442" t="str">
        <f>CHOOSE(MATCH(U:U,{0,1,140,150,160,800000000}),"VACIO","140 y -","140-150","150-160","&gt;160","")</f>
        <v>140 y -</v>
      </c>
      <c r="W1506" s="128">
        <v>82</v>
      </c>
      <c r="X1506" s="442" t="str">
        <f>CHOOSE(MATCH(W:W,{0,1,90,120,800000000}),"VACIO","90 y -","90-120","&gt;120","")</f>
        <v>90 y -</v>
      </c>
      <c r="Y1506" s="128" t="s">
        <v>65</v>
      </c>
      <c r="Z1506" s="128" t="s">
        <v>65</v>
      </c>
      <c r="AA1506" s="128" t="s">
        <v>65</v>
      </c>
      <c r="AB1506" s="128" t="s">
        <v>63</v>
      </c>
      <c r="AC1506" s="128" t="s">
        <v>72</v>
      </c>
      <c r="AD1506" s="128" t="s">
        <v>73</v>
      </c>
      <c r="AE1506" s="510">
        <v>43675</v>
      </c>
      <c r="AF1506" s="511" t="s">
        <v>73</v>
      </c>
      <c r="AG1506" s="511"/>
      <c r="AH1506" s="511" t="s">
        <v>3616</v>
      </c>
      <c r="AI1506" s="510">
        <v>43889</v>
      </c>
      <c r="AJ1506" s="128">
        <v>133</v>
      </c>
      <c r="AK1506" s="483">
        <v>43850</v>
      </c>
      <c r="AL1506" s="128">
        <v>164</v>
      </c>
      <c r="AM1506" s="128">
        <v>110</v>
      </c>
      <c r="AN1506" s="442" t="str">
        <f>CHOOSE(MATCH(AM:AM,{0,1,100,800000000}),"VACIO","100 y -","100 y +","")</f>
        <v>100 y +</v>
      </c>
      <c r="AO1506" s="128">
        <v>41</v>
      </c>
      <c r="AP1506" s="128">
        <v>84</v>
      </c>
      <c r="AQ1506" s="128">
        <v>9.4</v>
      </c>
      <c r="AR1506" s="442" t="str">
        <f>CHOOSE(MATCH(AQ:AQ,{0,1,7,8,9,12,30}),"VACIO","7 y -","7-8","8-9","9-12","12 y +","")</f>
        <v>9-12</v>
      </c>
      <c r="AS1506" s="128">
        <v>4.4</v>
      </c>
      <c r="AT1506" s="442" t="str">
        <f>CHOOSE(MATCH(AS:AS,{0,0.1,30,80000000}),"VACIO","30 y -","30 y +")</f>
        <v>30 y -</v>
      </c>
      <c r="AU1506" s="128">
        <v>0.9</v>
      </c>
      <c r="AV1506" s="128">
        <v>27</v>
      </c>
      <c r="AW1506" s="442" t="str">
        <f>CHOOSE(MATCH(AV:AV,{0,0.1,30,80000000}),"VACIO","30 y -","30 y +")</f>
        <v>30 y -</v>
      </c>
      <c r="AX1506" s="128">
        <v>59.9</v>
      </c>
      <c r="AY1506" s="442" t="str">
        <f ca="1">CHOOSE(MATCH(AX:AX,{0,1,15,30,45,60,80000000}),"VACIO","15 y -","15-29","30-44","45-59","60 y +","")</f>
        <v>45-59</v>
      </c>
      <c r="AZ1506" s="128" t="s">
        <v>155</v>
      </c>
      <c r="BA1506" s="128"/>
      <c r="BB1506" s="441" t="str">
        <f ca="1" t="shared" si="140"/>
        <v>No Vigente</v>
      </c>
      <c r="BC1506" s="128"/>
      <c r="BD1506" s="483">
        <v>43860</v>
      </c>
      <c r="BE1506" s="483">
        <v>44013</v>
      </c>
    </row>
    <row r="1507" spans="1:57">
      <c r="A1507" s="434" t="s">
        <v>3617</v>
      </c>
      <c r="B1507" s="434" t="s">
        <v>3618</v>
      </c>
      <c r="C1507" s="434">
        <v>6126</v>
      </c>
      <c r="D1507" s="482">
        <v>23006</v>
      </c>
      <c r="E1507" s="468">
        <f ca="1" t="shared" si="138"/>
        <v>43990</v>
      </c>
      <c r="F1507" s="440">
        <f ca="1" t="shared" si="137"/>
        <v>20984</v>
      </c>
      <c r="G1507" s="487">
        <f ca="1" t="shared" si="139"/>
        <v>57</v>
      </c>
      <c r="H1507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07" s="493">
        <v>2</v>
      </c>
      <c r="J1507" s="482">
        <v>42181</v>
      </c>
      <c r="K1507" s="434" t="s">
        <v>59</v>
      </c>
      <c r="L1507" s="494" t="s">
        <v>1876</v>
      </c>
      <c r="M1507" s="434"/>
      <c r="N1507" s="434"/>
      <c r="O1507" s="434"/>
      <c r="P1507" s="499" t="s">
        <v>63</v>
      </c>
      <c r="Q1507" s="499" t="s">
        <v>63</v>
      </c>
      <c r="R1507" s="434">
        <v>58.3</v>
      </c>
      <c r="S1507" s="434">
        <v>62.6</v>
      </c>
      <c r="T1507" s="493" t="s">
        <v>76</v>
      </c>
      <c r="U1507" s="434">
        <v>123</v>
      </c>
      <c r="V1507" s="442" t="str">
        <f>CHOOSE(MATCH(U:U,{0,1,140,150,160,800000000}),"VACIO","140 y -","140-150","150-160","&gt;160","")</f>
        <v>140 y -</v>
      </c>
      <c r="W1507" s="434">
        <v>79</v>
      </c>
      <c r="X1507" s="442" t="str">
        <f>CHOOSE(MATCH(W:W,{0,1,90,120,800000000}),"VACIO","90 y -","90-120","&gt;120","")</f>
        <v>90 y -</v>
      </c>
      <c r="Y1507" s="434" t="s">
        <v>63</v>
      </c>
      <c r="Z1507" s="434" t="s">
        <v>65</v>
      </c>
      <c r="AA1507" s="434" t="s">
        <v>63</v>
      </c>
      <c r="AB1507" s="434" t="s">
        <v>63</v>
      </c>
      <c r="AC1507" s="434" t="s">
        <v>66</v>
      </c>
      <c r="AD1507" s="434" t="s">
        <v>74</v>
      </c>
      <c r="AE1507" s="514"/>
      <c r="AF1507" s="514"/>
      <c r="AG1507" s="514"/>
      <c r="AH1507" s="514"/>
      <c r="AI1507" s="514"/>
      <c r="AJ1507" s="434">
        <v>95</v>
      </c>
      <c r="AK1507" s="482">
        <v>42790</v>
      </c>
      <c r="AL1507" s="434">
        <v>204</v>
      </c>
      <c r="AM1507" s="434">
        <v>105</v>
      </c>
      <c r="AN1507" s="442" t="str">
        <f>CHOOSE(MATCH(AM:AM,{0,1,100,800000000}),"VACIO","100 y -","100 y +","")</f>
        <v>100 y +</v>
      </c>
      <c r="AO1507" s="434">
        <v>77.4</v>
      </c>
      <c r="AP1507" s="434">
        <v>106</v>
      </c>
      <c r="AQ1507" s="434"/>
      <c r="AR1507" s="442" t="str">
        <f>CHOOSE(MATCH(AQ:AQ,{0,1,7,8,9,12,30}),"VACIO","7 y -","7-8","8-9","9-12","12 y +","")</f>
        <v>VACIO</v>
      </c>
      <c r="AS1507" s="434">
        <v>3</v>
      </c>
      <c r="AT1507" s="442" t="str">
        <f>CHOOSE(MATCH(AS:AS,{0,0.1,30,80000000}),"VACIO","30 y -","30 y +")</f>
        <v>30 y -</v>
      </c>
      <c r="AU1507" s="434">
        <v>0.75</v>
      </c>
      <c r="AV1507" s="434">
        <v>13.8</v>
      </c>
      <c r="AW1507" s="442" t="str">
        <f>CHOOSE(MATCH(AV:AV,{0,0.1,30,80000000}),"VACIO","30 y -","30 y +")</f>
        <v>30 y -</v>
      </c>
      <c r="AX1507" s="434">
        <v>90</v>
      </c>
      <c r="AY1507" s="442" t="str">
        <f ca="1">CHOOSE(MATCH(AX:AX,{0,1,15,30,45,60,80000000}),"VACIO","15 y -","15-29","30-44","45-59","60 y +","")</f>
        <v>60 y +</v>
      </c>
      <c r="AZ1507" s="434"/>
      <c r="BA1507" s="434"/>
      <c r="BB1507" s="487" t="str">
        <f ca="1" t="shared" si="140"/>
        <v>No Vigente</v>
      </c>
      <c r="BC1507" s="434"/>
      <c r="BD1507" s="482">
        <v>42797</v>
      </c>
      <c r="BE1507" s="482">
        <v>43160</v>
      </c>
    </row>
    <row r="1508" spans="1:57">
      <c r="A1508" s="434" t="s">
        <v>3619</v>
      </c>
      <c r="B1508" s="520" t="s">
        <v>3620</v>
      </c>
      <c r="C1508" s="520">
        <v>992</v>
      </c>
      <c r="D1508" s="521">
        <v>18887</v>
      </c>
      <c r="E1508" s="468">
        <f ca="1" t="shared" si="138"/>
        <v>43990</v>
      </c>
      <c r="F1508" s="440">
        <f ca="1" t="shared" ref="F1508:F1571" si="141">DATEDIF(D:D,TODAY(),"d")</f>
        <v>25103</v>
      </c>
      <c r="G1508" s="523">
        <f ca="1" t="shared" si="139"/>
        <v>68</v>
      </c>
      <c r="H1508" s="50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08" s="524">
        <v>2</v>
      </c>
      <c r="J1508" s="521">
        <v>41724</v>
      </c>
      <c r="K1508" s="520" t="s">
        <v>101</v>
      </c>
      <c r="L1508" s="525" t="s">
        <v>60</v>
      </c>
      <c r="M1508" s="520"/>
      <c r="N1508" s="520" t="s">
        <v>62</v>
      </c>
      <c r="O1508" s="520" t="s">
        <v>62</v>
      </c>
      <c r="P1508" s="526" t="s">
        <v>63</v>
      </c>
      <c r="Q1508" s="526" t="s">
        <v>63</v>
      </c>
      <c r="R1508" s="520">
        <v>72</v>
      </c>
      <c r="S1508" s="520">
        <v>62</v>
      </c>
      <c r="T1508" s="524" t="s">
        <v>76</v>
      </c>
      <c r="U1508" s="520">
        <v>142</v>
      </c>
      <c r="V1508" s="502" t="str">
        <f>CHOOSE(MATCH(U:U,{0,1,140,150,160,800000000}),"VACIO","140 y -","140-150","150-160","&gt;160","")</f>
        <v>140-150</v>
      </c>
      <c r="W1508" s="520">
        <v>82</v>
      </c>
      <c r="X1508" s="502" t="str">
        <f>CHOOSE(MATCH(W:W,{0,1,90,120,800000000}),"VACIO","90 y -","90-120","&gt;120","")</f>
        <v>90 y -</v>
      </c>
      <c r="Y1508" s="520" t="s">
        <v>63</v>
      </c>
      <c r="Z1508" s="520" t="s">
        <v>65</v>
      </c>
      <c r="AA1508" s="520" t="s">
        <v>65</v>
      </c>
      <c r="AB1508" s="520" t="s">
        <v>63</v>
      </c>
      <c r="AC1508" s="520" t="s">
        <v>72</v>
      </c>
      <c r="AD1508" s="520" t="s">
        <v>355</v>
      </c>
      <c r="AE1508" s="533"/>
      <c r="AF1508" s="527"/>
      <c r="AG1508" s="527"/>
      <c r="AH1508" s="527"/>
      <c r="AI1508" s="527"/>
      <c r="AJ1508" s="520">
        <v>235</v>
      </c>
      <c r="AK1508" s="521">
        <v>42277</v>
      </c>
      <c r="AL1508" s="520">
        <v>160</v>
      </c>
      <c r="AM1508" s="520">
        <v>101</v>
      </c>
      <c r="AN1508" s="442" t="str">
        <f>CHOOSE(MATCH(AM:AM,{0,1,100,800000000}),"VACIO","100 y -","100 y +","")</f>
        <v>100 y +</v>
      </c>
      <c r="AO1508" s="520">
        <v>34</v>
      </c>
      <c r="AP1508" s="520">
        <v>123</v>
      </c>
      <c r="AQ1508" s="520">
        <v>6.4</v>
      </c>
      <c r="AR1508" s="442" t="str">
        <f>CHOOSE(MATCH(AQ:AQ,{0,1,7,8,9,12,30}),"VACIO","7 y -","7-8","8-9","9-12","12 y +","")</f>
        <v>7 y -</v>
      </c>
      <c r="AS1508" s="520">
        <v>17</v>
      </c>
      <c r="AT1508" s="442" t="str">
        <f>CHOOSE(MATCH(AS:AS,{0,0.1,30,80000000}),"VACIO","30 y -","30 y +")</f>
        <v>30 y -</v>
      </c>
      <c r="AU1508" s="520">
        <v>0.9</v>
      </c>
      <c r="AV1508" s="520"/>
      <c r="AW1508" s="442" t="str">
        <f>CHOOSE(MATCH(AV:AV,{0,0.1,30,80000000}),"VACIO","30 y -","30 y +")</f>
        <v>VACIO</v>
      </c>
      <c r="AX1508" s="520">
        <v>91</v>
      </c>
      <c r="AY1508" s="442" t="str">
        <f ca="1">CHOOSE(MATCH(AX:AX,{0,1,15,30,45,60,80000000}),"VACIO","15 y -","15-29","30-44","45-59","60 y +","")</f>
        <v>60 y +</v>
      </c>
      <c r="AZ1508" s="520"/>
      <c r="BA1508" s="520"/>
      <c r="BB1508" s="523" t="str">
        <f ca="1" t="shared" si="140"/>
        <v>No Vigente</v>
      </c>
      <c r="BC1508" s="520"/>
      <c r="BD1508" s="521">
        <v>43707</v>
      </c>
      <c r="BE1508" s="521">
        <v>42309</v>
      </c>
    </row>
    <row r="1509" spans="1:57">
      <c r="A1509" s="434" t="s">
        <v>3621</v>
      </c>
      <c r="B1509" s="128" t="s">
        <v>3622</v>
      </c>
      <c r="C1509" s="128">
        <v>4619</v>
      </c>
      <c r="D1509" s="483">
        <v>16615</v>
      </c>
      <c r="E1509" s="439">
        <f ca="1" t="shared" si="138"/>
        <v>43990</v>
      </c>
      <c r="F1509" s="440">
        <f ca="1" t="shared" si="141"/>
        <v>27375</v>
      </c>
      <c r="G1509" s="441">
        <f ca="1" t="shared" si="139"/>
        <v>74</v>
      </c>
      <c r="H150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09" s="443">
        <v>2</v>
      </c>
      <c r="J1509" s="483">
        <v>39378</v>
      </c>
      <c r="K1509" s="128" t="s">
        <v>101</v>
      </c>
      <c r="L1509" s="495" t="s">
        <v>60</v>
      </c>
      <c r="M1509" s="128" t="s">
        <v>2329</v>
      </c>
      <c r="N1509" s="128"/>
      <c r="O1509" s="128"/>
      <c r="P1509" s="500" t="s">
        <v>63</v>
      </c>
      <c r="Q1509" s="500" t="s">
        <v>63</v>
      </c>
      <c r="R1509" s="128">
        <v>87.75</v>
      </c>
      <c r="S1509" s="128">
        <v>81</v>
      </c>
      <c r="T1509" s="443" t="s">
        <v>64</v>
      </c>
      <c r="U1509" s="128">
        <v>140</v>
      </c>
      <c r="V1509" s="442" t="str">
        <f>CHOOSE(MATCH(U:U,{0,1,140,150,160,800000000}),"VACIO","140 y -","140-150","150-160","&gt;160","")</f>
        <v>140-150</v>
      </c>
      <c r="W1509" s="128">
        <v>80</v>
      </c>
      <c r="X1509" s="442" t="str">
        <f>CHOOSE(MATCH(W:W,{0,1,90,120,800000000}),"VACIO","90 y -","90-120","&gt;120","")</f>
        <v>90 y -</v>
      </c>
      <c r="Y1509" s="128" t="s">
        <v>63</v>
      </c>
      <c r="Z1509" s="128" t="s">
        <v>65</v>
      </c>
      <c r="AA1509" s="128" t="s">
        <v>65</v>
      </c>
      <c r="AB1509" s="128" t="s">
        <v>63</v>
      </c>
      <c r="AC1509" s="128" t="s">
        <v>72</v>
      </c>
      <c r="AD1509" s="128" t="s">
        <v>67</v>
      </c>
      <c r="AE1509" s="513"/>
      <c r="AF1509" s="513"/>
      <c r="AG1509" s="513"/>
      <c r="AH1509" s="506" t="s">
        <v>2266</v>
      </c>
      <c r="AI1509" s="505">
        <v>43377</v>
      </c>
      <c r="AJ1509" s="128">
        <v>86</v>
      </c>
      <c r="AK1509" s="483">
        <v>43844</v>
      </c>
      <c r="AL1509" s="128">
        <v>164</v>
      </c>
      <c r="AM1509" s="128">
        <v>91</v>
      </c>
      <c r="AN1509" s="442" t="str">
        <f>CHOOSE(MATCH(AM:AM,{0,1,100,800000000}),"VACIO","100 y -","100 y +","")</f>
        <v>100 y -</v>
      </c>
      <c r="AO1509" s="128">
        <v>56</v>
      </c>
      <c r="AP1509" s="128">
        <v>85</v>
      </c>
      <c r="AQ1509" s="128">
        <v>5.1</v>
      </c>
      <c r="AR1509" s="442" t="str">
        <f>CHOOSE(MATCH(AQ:AQ,{0,1,7,8,9,12,30}),"VACIO","7 y -","7-8","8-9","9-12","12 y +","")</f>
        <v>7 y -</v>
      </c>
      <c r="AS1509" s="128"/>
      <c r="AT1509" s="442" t="str">
        <f>CHOOSE(MATCH(AS:AS,{0,0.1,30,80000000}),"VACIO","30 y -","30 y +")</f>
        <v>VACIO</v>
      </c>
      <c r="AU1509" s="128">
        <v>0.9</v>
      </c>
      <c r="AV1509" s="128"/>
      <c r="AW1509" s="442" t="str">
        <f>CHOOSE(MATCH(AV:AV,{0,0.1,30,80000000}),"VACIO","30 y -","30 y +")</f>
        <v>VACIO</v>
      </c>
      <c r="AX1509" s="128">
        <v>85</v>
      </c>
      <c r="AY1509" s="442" t="str">
        <f ca="1">CHOOSE(MATCH(AX:AX,{0;1;15;30;45;60;80000000}),"VACIO","15 y -","15-29","30-44","45-59","60 y +","")</f>
        <v>60 y +</v>
      </c>
      <c r="AZ1509" s="128" t="s">
        <v>76</v>
      </c>
      <c r="BA1509" s="128"/>
      <c r="BB1509" s="441" t="str">
        <f ca="1" t="shared" si="140"/>
        <v>No Vigente</v>
      </c>
      <c r="BC1509" s="128"/>
      <c r="BD1509" s="483">
        <v>43852</v>
      </c>
      <c r="BE1509" s="483">
        <v>43983</v>
      </c>
    </row>
    <row r="1510" spans="1:57">
      <c r="A1510" s="434" t="s">
        <v>3623</v>
      </c>
      <c r="B1510" s="128" t="s">
        <v>3624</v>
      </c>
      <c r="C1510" s="128">
        <v>2227</v>
      </c>
      <c r="D1510" s="483">
        <v>17905</v>
      </c>
      <c r="E1510" s="439">
        <f ca="1" t="shared" si="138"/>
        <v>43990</v>
      </c>
      <c r="F1510" s="440">
        <f ca="1" t="shared" si="141"/>
        <v>26085</v>
      </c>
      <c r="G1510" s="441">
        <f ca="1" t="shared" si="139"/>
        <v>71</v>
      </c>
      <c r="H1510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10" s="443">
        <v>2</v>
      </c>
      <c r="J1510" s="483">
        <v>38201</v>
      </c>
      <c r="K1510" s="128" t="s">
        <v>101</v>
      </c>
      <c r="L1510" s="495" t="s">
        <v>102</v>
      </c>
      <c r="M1510" s="128" t="s">
        <v>2329</v>
      </c>
      <c r="N1510" s="128" t="s">
        <v>62</v>
      </c>
      <c r="O1510" s="128" t="s">
        <v>62</v>
      </c>
      <c r="P1510" s="500" t="s">
        <v>63</v>
      </c>
      <c r="Q1510" s="500" t="s">
        <v>63</v>
      </c>
      <c r="R1510" s="128">
        <v>94</v>
      </c>
      <c r="S1510" s="128">
        <v>86.5</v>
      </c>
      <c r="T1510" s="443" t="s">
        <v>85</v>
      </c>
      <c r="U1510" s="128">
        <v>140</v>
      </c>
      <c r="V1510" s="442" t="str">
        <f>CHOOSE(MATCH(U:U,{0;1;140;150;160;800000000}),"VACIO","140 y -","140-150","150-160","&gt;160","")</f>
        <v>140-150</v>
      </c>
      <c r="W1510" s="128">
        <v>76</v>
      </c>
      <c r="X1510" s="442" t="str">
        <f>CHOOSE(MATCH(W:W,{0,1,90,120,800000000}),"VACIO","90 y -","90-120","&gt;120","")</f>
        <v>90 y -</v>
      </c>
      <c r="Y1510" s="128" t="s">
        <v>63</v>
      </c>
      <c r="Z1510" s="128" t="s">
        <v>65</v>
      </c>
      <c r="AA1510" s="128" t="s">
        <v>65</v>
      </c>
      <c r="AB1510" s="128" t="s">
        <v>63</v>
      </c>
      <c r="AC1510" s="128" t="s">
        <v>72</v>
      </c>
      <c r="AD1510" s="128" t="s">
        <v>74</v>
      </c>
      <c r="AE1510" s="505">
        <v>43585</v>
      </c>
      <c r="AF1510" s="506" t="s">
        <v>74</v>
      </c>
      <c r="AG1510" s="506"/>
      <c r="AH1510" s="513"/>
      <c r="AI1510" s="513">
        <v>2014</v>
      </c>
      <c r="AJ1510" s="128">
        <v>82</v>
      </c>
      <c r="AK1510" s="483">
        <v>41929</v>
      </c>
      <c r="AL1510" s="128">
        <v>101</v>
      </c>
      <c r="AM1510" s="128">
        <v>56</v>
      </c>
      <c r="AN1510" s="442" t="str">
        <f>CHOOSE(MATCH(AM:AM,{0,1,100,800000000}),"VACIO","100 y -","100 y +","")</f>
        <v>100 y -</v>
      </c>
      <c r="AO1510" s="128">
        <v>30</v>
      </c>
      <c r="AP1510" s="128">
        <v>73</v>
      </c>
      <c r="AQ1510" s="128">
        <v>7.1</v>
      </c>
      <c r="AR1510" s="442" t="str">
        <f>CHOOSE(MATCH(AQ:AQ,{0,1,7,8,9,12,30}),"VACIO","7 y -","7-8","8-9","9-12","12 y +","")</f>
        <v>7-8</v>
      </c>
      <c r="AS1510" s="128">
        <v>56</v>
      </c>
      <c r="AT1510" s="442" t="str">
        <f>CHOOSE(MATCH(AS:AS,{0,0.1,30,80000000}),"VACIO","30 y -","30 y +")</f>
        <v>30 y +</v>
      </c>
      <c r="AU1510" s="128">
        <v>12</v>
      </c>
      <c r="AV1510" s="128"/>
      <c r="AW1510" s="442" t="str">
        <f>CHOOSE(MATCH(AV:AV,{0,0.1,30,80000000}),"VACIO","30 y -","30 y +")</f>
        <v>VACIO</v>
      </c>
      <c r="AX1510" s="128">
        <v>60</v>
      </c>
      <c r="AY1510" s="442" t="str">
        <f ca="1">CHOOSE(MATCH(AX:AX,{0,1,15,30,45,60,80000000}),"VACIO","15 y -","15-29","30-44","45-59","60 y +","")</f>
        <v>60 y +</v>
      </c>
      <c r="AZ1510" s="128" t="s">
        <v>76</v>
      </c>
      <c r="BA1510" s="483">
        <v>42884</v>
      </c>
      <c r="BB1510" s="441" t="str">
        <f ca="1" t="shared" si="140"/>
        <v>No Vigente</v>
      </c>
      <c r="BC1510" s="128" t="s">
        <v>77</v>
      </c>
      <c r="BD1510" s="483">
        <v>43826</v>
      </c>
      <c r="BE1510" s="483">
        <v>43983</v>
      </c>
    </row>
    <row r="1511" spans="1:57">
      <c r="A1511" s="434" t="s">
        <v>3625</v>
      </c>
      <c r="B1511" s="128" t="s">
        <v>3626</v>
      </c>
      <c r="C1511" s="128">
        <v>1951</v>
      </c>
      <c r="D1511" s="483">
        <v>17932</v>
      </c>
      <c r="E1511" s="439">
        <f ca="1" t="shared" si="138"/>
        <v>43990</v>
      </c>
      <c r="F1511" s="440">
        <f ca="1" t="shared" si="141"/>
        <v>26058</v>
      </c>
      <c r="G1511" s="441">
        <f ca="1" t="shared" si="139"/>
        <v>71</v>
      </c>
      <c r="H1511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11" s="443">
        <v>2</v>
      </c>
      <c r="J1511" s="483">
        <v>42421</v>
      </c>
      <c r="K1511" s="128" t="s">
        <v>101</v>
      </c>
      <c r="L1511" s="495" t="s">
        <v>102</v>
      </c>
      <c r="M1511" s="128"/>
      <c r="N1511" s="128" t="s">
        <v>62</v>
      </c>
      <c r="O1511" s="128" t="s">
        <v>62</v>
      </c>
      <c r="P1511" s="500" t="s">
        <v>63</v>
      </c>
      <c r="Q1511" s="500" t="s">
        <v>63</v>
      </c>
      <c r="R1511" s="128">
        <v>95</v>
      </c>
      <c r="S1511" s="128">
        <v>95</v>
      </c>
      <c r="T1511" s="443" t="s">
        <v>64</v>
      </c>
      <c r="U1511" s="128">
        <v>140</v>
      </c>
      <c r="V1511" s="442" t="str">
        <f>CHOOSE(MATCH(U:U,{0,1,140,150,160,800000000}),"VACIO","140 y -","140-150","150-160","&gt;160","")</f>
        <v>140-150</v>
      </c>
      <c r="W1511" s="128">
        <v>80</v>
      </c>
      <c r="X1511" s="442" t="str">
        <f>CHOOSE(MATCH(W:W,{0,1,90,120,800000000}),"VACIO","90 y -","90-120","&gt;120","")</f>
        <v>90 y -</v>
      </c>
      <c r="Y1511" s="128" t="s">
        <v>63</v>
      </c>
      <c r="Z1511" s="128" t="s">
        <v>65</v>
      </c>
      <c r="AA1511" s="128" t="s">
        <v>63</v>
      </c>
      <c r="AB1511" s="128" t="s">
        <v>63</v>
      </c>
      <c r="AC1511" s="128" t="s">
        <v>72</v>
      </c>
      <c r="AD1511" s="128" t="s">
        <v>73</v>
      </c>
      <c r="AE1511" s="505">
        <v>43707</v>
      </c>
      <c r="AF1511" s="506" t="s">
        <v>333</v>
      </c>
      <c r="AG1511" s="506"/>
      <c r="AH1511" s="506" t="s">
        <v>2266</v>
      </c>
      <c r="AI1511" s="505">
        <v>43300</v>
      </c>
      <c r="AJ1511" s="128">
        <v>87</v>
      </c>
      <c r="AK1511" s="483">
        <v>43707</v>
      </c>
      <c r="AL1511" s="128">
        <v>164</v>
      </c>
      <c r="AM1511" s="128">
        <v>99</v>
      </c>
      <c r="AN1511" s="442" t="str">
        <f>CHOOSE(MATCH(AM:AM,{0,1,100,800000000}),"VACIO","100 y -","100 y +","")</f>
        <v>100 y -</v>
      </c>
      <c r="AO1511" s="128">
        <v>47</v>
      </c>
      <c r="AP1511" s="128">
        <v>78</v>
      </c>
      <c r="AQ1511" s="128">
        <v>5.8</v>
      </c>
      <c r="AR1511" s="442" t="str">
        <f>CHOOSE(MATCH(AQ:AQ,{0;1;7;8;9;12;30}),"VACIO","7 y -","7-8","8-9","9-12","12 y +","")</f>
        <v>7 y -</v>
      </c>
      <c r="AS1511" s="128">
        <v>1</v>
      </c>
      <c r="AT1511" s="442" t="str">
        <f>CHOOSE(MATCH(AS:AS,{0,0.1,30,80000000}),"VACIO","30 y -","30 y +")</f>
        <v>30 y -</v>
      </c>
      <c r="AU1511" s="128">
        <v>0.9</v>
      </c>
      <c r="AV1511" s="128">
        <v>0.8</v>
      </c>
      <c r="AW1511" s="442" t="str">
        <f>CHOOSE(MATCH(AV:AV,{0,0.1,30,80000000}),"VACIO","30 y -","30 y +")</f>
        <v>30 y -</v>
      </c>
      <c r="AX1511" s="128">
        <v>76</v>
      </c>
      <c r="AY1511" s="442" t="str">
        <f ca="1">CHOOSE(MATCH(AX:AX,{0,1,15,30,45,60,80000000}),"VACIO","15 y -","15-29","30-44","45-59","60 y +","")</f>
        <v>60 y +</v>
      </c>
      <c r="AZ1511" s="128" t="s">
        <v>76</v>
      </c>
      <c r="BA1511" s="483">
        <v>43460</v>
      </c>
      <c r="BB1511" s="441" t="str">
        <f ca="1" t="shared" si="140"/>
        <v>No Vigente</v>
      </c>
      <c r="BC1511" s="128" t="s">
        <v>77</v>
      </c>
      <c r="BD1511" s="483">
        <v>43707</v>
      </c>
      <c r="BE1511" s="483">
        <v>43862</v>
      </c>
    </row>
    <row r="1512" spans="1:57">
      <c r="A1512" s="434" t="s">
        <v>3627</v>
      </c>
      <c r="B1512" s="128" t="s">
        <v>3628</v>
      </c>
      <c r="C1512" s="128">
        <v>4272</v>
      </c>
      <c r="D1512" s="483">
        <v>25866</v>
      </c>
      <c r="E1512" s="439">
        <f ca="1" t="shared" si="138"/>
        <v>43990</v>
      </c>
      <c r="F1512" s="440">
        <f ca="1" t="shared" si="141"/>
        <v>18124</v>
      </c>
      <c r="G1512" s="441">
        <f ca="1" t="shared" si="139"/>
        <v>49</v>
      </c>
      <c r="H1512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512" s="443">
        <v>2</v>
      </c>
      <c r="J1512" s="483">
        <v>42605</v>
      </c>
      <c r="K1512" s="128" t="s">
        <v>59</v>
      </c>
      <c r="L1512" s="495" t="s">
        <v>102</v>
      </c>
      <c r="M1512" s="128" t="s">
        <v>2281</v>
      </c>
      <c r="N1512" s="128" t="s">
        <v>62</v>
      </c>
      <c r="O1512" s="128" t="s">
        <v>62</v>
      </c>
      <c r="P1512" s="500" t="s">
        <v>63</v>
      </c>
      <c r="Q1512" s="500" t="s">
        <v>63</v>
      </c>
      <c r="R1512" s="128">
        <v>67.5</v>
      </c>
      <c r="S1512" s="128">
        <v>63.8</v>
      </c>
      <c r="T1512" s="443" t="s">
        <v>76</v>
      </c>
      <c r="U1512" s="128">
        <v>128</v>
      </c>
      <c r="V1512" s="442" t="str">
        <f>CHOOSE(MATCH(U:U,{0;1;140;150;160;800000000}),"VACIO","140 y -","140-150","150-160","&gt;160","")</f>
        <v>140 y -</v>
      </c>
      <c r="W1512" s="128">
        <v>72</v>
      </c>
      <c r="X1512" s="442" t="str">
        <f>CHOOSE(MATCH(W:W,{0,1,90,120,800000000}),"VACIO","90 y -","90-120","&gt;120","")</f>
        <v>90 y -</v>
      </c>
      <c r="Y1512" s="128" t="s">
        <v>63</v>
      </c>
      <c r="Z1512" s="128" t="s">
        <v>65</v>
      </c>
      <c r="AA1512" s="128" t="s">
        <v>63</v>
      </c>
      <c r="AB1512" s="128" t="s">
        <v>65</v>
      </c>
      <c r="AC1512" s="128" t="s">
        <v>72</v>
      </c>
      <c r="AD1512" s="128" t="s">
        <v>74</v>
      </c>
      <c r="AE1512" s="505">
        <v>43882</v>
      </c>
      <c r="AF1512" s="506" t="s">
        <v>74</v>
      </c>
      <c r="AG1512" s="506"/>
      <c r="AH1512" s="513"/>
      <c r="AI1512" s="513"/>
      <c r="AJ1512" s="128">
        <v>125</v>
      </c>
      <c r="AK1512" s="483">
        <v>43871</v>
      </c>
      <c r="AL1512" s="128">
        <v>155</v>
      </c>
      <c r="AM1512" s="128">
        <v>64</v>
      </c>
      <c r="AN1512" s="442" t="str">
        <f>CHOOSE(MATCH(AM:AM,{0,1,100,800000000}),"VACIO","100 y -","100 y +","")</f>
        <v>100 y -</v>
      </c>
      <c r="AO1512" s="128">
        <v>45</v>
      </c>
      <c r="AP1512" s="128">
        <v>273</v>
      </c>
      <c r="AQ1512" s="128">
        <v>7.3</v>
      </c>
      <c r="AR1512" s="442" t="str">
        <f>CHOOSE(MATCH(AQ:AQ,{0,1,7,8,9,12,30}),"VACIO","7 y -","7-8","8-9","9-12","12 y +","")</f>
        <v>7-8</v>
      </c>
      <c r="AS1512" s="128">
        <v>6</v>
      </c>
      <c r="AT1512" s="442" t="str">
        <f>CHOOSE(MATCH(AS:AS,{0,0.1,30,80000000}),"VACIO","30 y -","30 y +")</f>
        <v>30 y -</v>
      </c>
      <c r="AU1512" s="128">
        <v>0.8</v>
      </c>
      <c r="AV1512" s="128"/>
      <c r="AW1512" s="442" t="str">
        <f>CHOOSE(MATCH(AV:AV,{0,0.1,30,80000000}),"VACIO","30 y -","30 y +")</f>
        <v>VACIO</v>
      </c>
      <c r="AX1512" s="128">
        <v>102.8</v>
      </c>
      <c r="AY1512" s="442" t="str">
        <f ca="1">CHOOSE(MATCH(AX:AX,{0;1;15;30;45;60;80000000}),"VACIO","15 y -","15-29","30-44","45-59","60 y +","")</f>
        <v>60 y +</v>
      </c>
      <c r="AZ1512" s="128"/>
      <c r="BA1512" s="128"/>
      <c r="BB1512" s="441" t="str">
        <f ca="1" t="shared" si="140"/>
        <v>No Vigente</v>
      </c>
      <c r="BC1512" s="128"/>
      <c r="BD1512" s="483">
        <v>43882</v>
      </c>
      <c r="BE1512" s="483">
        <v>43983</v>
      </c>
    </row>
    <row r="1513" spans="1:57">
      <c r="A1513" s="434" t="s">
        <v>3629</v>
      </c>
      <c r="B1513" s="128" t="s">
        <v>3630</v>
      </c>
      <c r="C1513" s="128">
        <v>5955</v>
      </c>
      <c r="D1513" s="483">
        <v>21884</v>
      </c>
      <c r="E1513" s="439">
        <f ca="1" t="shared" ref="E1513:E1576" si="142">TODAY()</f>
        <v>43990</v>
      </c>
      <c r="F1513" s="440">
        <f ca="1" t="shared" si="141"/>
        <v>22106</v>
      </c>
      <c r="G1513" s="441">
        <f ca="1" t="shared" si="139"/>
        <v>60</v>
      </c>
      <c r="H1513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513" s="443">
        <v>2</v>
      </c>
      <c r="J1513" s="483">
        <v>41235</v>
      </c>
      <c r="K1513" s="128" t="s">
        <v>59</v>
      </c>
      <c r="L1513" s="495" t="s">
        <v>60</v>
      </c>
      <c r="M1513" s="128" t="s">
        <v>2272</v>
      </c>
      <c r="N1513" s="128" t="s">
        <v>62</v>
      </c>
      <c r="O1513" s="128" t="s">
        <v>62</v>
      </c>
      <c r="P1513" s="500" t="s">
        <v>63</v>
      </c>
      <c r="Q1513" s="500" t="s">
        <v>63</v>
      </c>
      <c r="R1513" s="128">
        <v>76</v>
      </c>
      <c r="S1513" s="128">
        <v>83</v>
      </c>
      <c r="T1513" s="443" t="s">
        <v>64</v>
      </c>
      <c r="U1513" s="128">
        <v>124</v>
      </c>
      <c r="V1513" s="442" t="str">
        <f>CHOOSE(MATCH(U:U,{0,1,140,150,160,800000000}),"VACIO","140 y -","140-150","150-160","&gt;160","")</f>
        <v>140 y -</v>
      </c>
      <c r="W1513" s="128">
        <v>82</v>
      </c>
      <c r="X1513" s="442" t="str">
        <f>CHOOSE(MATCH(W:W,{0,1,90,120,800000000}),"VACIO","90 y -","90-120","&gt;120","")</f>
        <v>90 y -</v>
      </c>
      <c r="Y1513" s="128" t="s">
        <v>65</v>
      </c>
      <c r="Z1513" s="128" t="s">
        <v>65</v>
      </c>
      <c r="AA1513" s="128" t="s">
        <v>63</v>
      </c>
      <c r="AB1513" s="128" t="s">
        <v>63</v>
      </c>
      <c r="AC1513" s="128" t="s">
        <v>66</v>
      </c>
      <c r="AD1513" s="128" t="s">
        <v>73</v>
      </c>
      <c r="AE1513" s="513"/>
      <c r="AF1513" s="513"/>
      <c r="AG1513" s="513"/>
      <c r="AH1513" s="513"/>
      <c r="AI1513" s="513"/>
      <c r="AJ1513" s="128">
        <v>88</v>
      </c>
      <c r="AK1513" s="483">
        <v>43836</v>
      </c>
      <c r="AL1513" s="128">
        <v>181</v>
      </c>
      <c r="AM1513" s="128">
        <v>103</v>
      </c>
      <c r="AN1513" s="442" t="str">
        <f>CHOOSE(MATCH(AM:AM,{0,1,100,800000000}),"VACIO","100 y -","100 y +","")</f>
        <v>100 y +</v>
      </c>
      <c r="AO1513" s="128">
        <v>45.6</v>
      </c>
      <c r="AP1513" s="128">
        <v>160</v>
      </c>
      <c r="AQ1513" s="128">
        <v>5.9</v>
      </c>
      <c r="AR1513" s="442" t="str">
        <f>CHOOSE(MATCH(AQ:AQ,{0,1,7,8,9,12,30}),"VACIO","7 y -","7-8","8-9","9-12","12 y +","")</f>
        <v>7 y -</v>
      </c>
      <c r="AS1513" s="128">
        <v>38.1</v>
      </c>
      <c r="AT1513" s="442" t="str">
        <f>CHOOSE(MATCH(AS:AS,{0,0.1,30,80000000}),"VACIO","30 y -","30 y +")</f>
        <v>30 y +</v>
      </c>
      <c r="AU1513" s="128">
        <v>1</v>
      </c>
      <c r="AV1513" s="128"/>
      <c r="AW1513" s="442" t="str">
        <f>CHOOSE(MATCH(AV:AV,{0,0.1,30,80000000}),"VACIO","30 y -","30 y +")</f>
        <v>VACIO</v>
      </c>
      <c r="AX1513" s="128">
        <v>61.1</v>
      </c>
      <c r="AY1513" s="442" t="str">
        <f ca="1">CHOOSE(MATCH(AX:AX,{0,1,15,30,45,60,80000000}),"VACIO","15 y -","15-29","30-44","45-59","60 y +","")</f>
        <v>60 y +</v>
      </c>
      <c r="AZ1513" s="128"/>
      <c r="BA1513" s="128"/>
      <c r="BB1513" s="441" t="str">
        <f ca="1" t="shared" si="140"/>
        <v>No Vigente</v>
      </c>
      <c r="BC1513" s="128"/>
      <c r="BD1513" s="483">
        <v>43845</v>
      </c>
      <c r="BE1513" s="483">
        <v>43952</v>
      </c>
    </row>
    <row r="1514" spans="1:57">
      <c r="A1514" s="434" t="s">
        <v>3631</v>
      </c>
      <c r="B1514" s="128" t="s">
        <v>3632</v>
      </c>
      <c r="C1514" s="128">
        <v>6516</v>
      </c>
      <c r="D1514" s="483">
        <v>22335</v>
      </c>
      <c r="E1514" s="439">
        <f ca="1" t="shared" si="142"/>
        <v>43990</v>
      </c>
      <c r="F1514" s="440">
        <f ca="1" t="shared" si="141"/>
        <v>21655</v>
      </c>
      <c r="G1514" s="441">
        <f ca="1" t="shared" si="139"/>
        <v>59</v>
      </c>
      <c r="H1514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14" s="443">
        <v>2</v>
      </c>
      <c r="J1514" s="483">
        <v>39399</v>
      </c>
      <c r="K1514" s="128" t="s">
        <v>59</v>
      </c>
      <c r="L1514" s="495" t="s">
        <v>70</v>
      </c>
      <c r="M1514" s="128"/>
      <c r="N1514" s="128"/>
      <c r="O1514" s="128"/>
      <c r="P1514" s="500" t="s">
        <v>63</v>
      </c>
      <c r="Q1514" s="500" t="s">
        <v>63</v>
      </c>
      <c r="R1514" s="128">
        <v>88</v>
      </c>
      <c r="S1514" s="128">
        <v>90.5</v>
      </c>
      <c r="T1514" s="443" t="s">
        <v>64</v>
      </c>
      <c r="U1514" s="128">
        <v>124</v>
      </c>
      <c r="V1514" s="442" t="str">
        <f>CHOOSE(MATCH(U:U,{0;1;140;150;160;800000000}),"VACIO","140 y -","140-150","150-160","&gt;160","")</f>
        <v>140 y -</v>
      </c>
      <c r="W1514" s="128">
        <v>82</v>
      </c>
      <c r="X1514" s="442" t="str">
        <f>CHOOSE(MATCH(W:W,{0;1;90;120;800000000}),"VACIO","90 y -","90-120","&gt;120","")</f>
        <v>90 y -</v>
      </c>
      <c r="Y1514" s="128" t="s">
        <v>65</v>
      </c>
      <c r="Z1514" s="128" t="s">
        <v>63</v>
      </c>
      <c r="AA1514" s="128" t="s">
        <v>65</v>
      </c>
      <c r="AB1514" s="128" t="s">
        <v>63</v>
      </c>
      <c r="AC1514" s="128" t="s">
        <v>72</v>
      </c>
      <c r="AD1514" s="128" t="s">
        <v>73</v>
      </c>
      <c r="AE1514" s="505">
        <v>43672</v>
      </c>
      <c r="AF1514" s="506" t="s">
        <v>74</v>
      </c>
      <c r="AG1514" s="506"/>
      <c r="AH1514" s="513"/>
      <c r="AI1514" s="513"/>
      <c r="AJ1514" s="128">
        <v>97</v>
      </c>
      <c r="AK1514" s="483">
        <v>43672</v>
      </c>
      <c r="AL1514" s="128">
        <v>217</v>
      </c>
      <c r="AM1514" s="128">
        <v>146</v>
      </c>
      <c r="AN1514" s="442" t="str">
        <f>CHOOSE(MATCH(AM:AM,{0,1,100,800000000}),"VACIO","100 y -","100 y +","")</f>
        <v>100 y +</v>
      </c>
      <c r="AO1514" s="128">
        <v>39</v>
      </c>
      <c r="AP1514" s="128">
        <v>156</v>
      </c>
      <c r="AQ1514" s="128">
        <v>10.1</v>
      </c>
      <c r="AR1514" s="442" t="str">
        <f>CHOOSE(MATCH(AQ:AQ,{0,1,7,8,9,12,30}),"VACIO","7 y -","7-8","8-9","9-12","12 y +","")</f>
        <v>9-12</v>
      </c>
      <c r="AS1514" s="128">
        <v>1</v>
      </c>
      <c r="AT1514" s="442" t="str">
        <f>CHOOSE(MATCH(AS:AS,{0;0.1;30;80000000}),"VACIO","30 y -","30 y +")</f>
        <v>30 y -</v>
      </c>
      <c r="AU1514" s="128">
        <v>0.7</v>
      </c>
      <c r="AV1514" s="128">
        <v>2.57</v>
      </c>
      <c r="AW1514" s="442" t="str">
        <f>CHOOSE(MATCH(AV:AV,{0;0.1;30;80000000}),"VACIO","30 y -","30 y +")</f>
        <v>30 y -</v>
      </c>
      <c r="AX1514" s="128">
        <v>96</v>
      </c>
      <c r="AY1514" s="442" t="str">
        <f ca="1">CHOOSE(MATCH(AX:AX,{0,1,15,30,45,60,80000000}),"VACIO","15 y -","15-29","30-44","45-59","60 y +","")</f>
        <v>60 y +</v>
      </c>
      <c r="AZ1514" s="128" t="s">
        <v>76</v>
      </c>
      <c r="BA1514" s="483">
        <v>43282</v>
      </c>
      <c r="BB1514" s="441" t="str">
        <f ca="1" t="shared" si="140"/>
        <v>No Vigente</v>
      </c>
      <c r="BC1514" s="128" t="s">
        <v>77</v>
      </c>
      <c r="BD1514" s="483">
        <v>43672</v>
      </c>
      <c r="BE1514" s="483">
        <v>43831</v>
      </c>
    </row>
    <row r="1515" spans="1:57">
      <c r="A1515" s="434" t="s">
        <v>3633</v>
      </c>
      <c r="B1515" s="128" t="s">
        <v>3634</v>
      </c>
      <c r="C1515" s="128">
        <v>2908</v>
      </c>
      <c r="D1515" s="483">
        <v>20893</v>
      </c>
      <c r="E1515" s="439">
        <f ca="1" t="shared" si="142"/>
        <v>43990</v>
      </c>
      <c r="F1515" s="440">
        <f ca="1" t="shared" si="141"/>
        <v>23097</v>
      </c>
      <c r="G1515" s="441">
        <f ca="1" t="shared" si="139"/>
        <v>63</v>
      </c>
      <c r="H1515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15" s="443">
        <v>2</v>
      </c>
      <c r="J1515" s="483">
        <v>39143</v>
      </c>
      <c r="K1515" s="128" t="s">
        <v>59</v>
      </c>
      <c r="L1515" s="495" t="s">
        <v>60</v>
      </c>
      <c r="M1515" s="128" t="s">
        <v>1853</v>
      </c>
      <c r="N1515" s="128"/>
      <c r="O1515" s="128"/>
      <c r="P1515" s="500" t="s">
        <v>63</v>
      </c>
      <c r="Q1515" s="500" t="s">
        <v>63</v>
      </c>
      <c r="R1515" s="128">
        <v>138</v>
      </c>
      <c r="S1515" s="128">
        <v>154.5</v>
      </c>
      <c r="T1515" s="443" t="s">
        <v>64</v>
      </c>
      <c r="U1515" s="128">
        <v>136</v>
      </c>
      <c r="V1515" s="442" t="str">
        <f>CHOOSE(MATCH(U:U,{0,1,140,150,160,800000000}),"VACIO","140 y -","140-150","150-160","&gt;160","")</f>
        <v>140 y -</v>
      </c>
      <c r="W1515" s="128">
        <v>80</v>
      </c>
      <c r="X1515" s="442" t="str">
        <f>CHOOSE(MATCH(W:W,{0;1;90;120;800000000}),"VACIO","90 y -","90-120","&gt;120","")</f>
        <v>90 y -</v>
      </c>
      <c r="Y1515" s="128" t="s">
        <v>63</v>
      </c>
      <c r="Z1515" s="128" t="s">
        <v>65</v>
      </c>
      <c r="AA1515" s="128" t="s">
        <v>63</v>
      </c>
      <c r="AB1515" s="128" t="s">
        <v>65</v>
      </c>
      <c r="AC1515" s="128" t="s">
        <v>66</v>
      </c>
      <c r="AD1515" s="128" t="s">
        <v>67</v>
      </c>
      <c r="AE1515" s="513"/>
      <c r="AF1515" s="513"/>
      <c r="AG1515" s="513"/>
      <c r="AH1515" s="513"/>
      <c r="AI1515" s="513"/>
      <c r="AJ1515" s="128">
        <v>103</v>
      </c>
      <c r="AK1515" s="483">
        <v>43425</v>
      </c>
      <c r="AL1515" s="128">
        <v>161</v>
      </c>
      <c r="AM1515" s="128">
        <v>89</v>
      </c>
      <c r="AN1515" s="442" t="str">
        <f>CHOOSE(MATCH(AM:AM,{0;1;100;800000000}),"VACIO","100 y -","100 y +","")</f>
        <v>100 y -</v>
      </c>
      <c r="AO1515" s="128">
        <v>45</v>
      </c>
      <c r="AP1515" s="128">
        <v>133</v>
      </c>
      <c r="AQ1515" s="128">
        <v>6.1</v>
      </c>
      <c r="AR1515" s="442" t="str">
        <f>CHOOSE(MATCH(AQ:AQ,{0;1;7;8;9;12;30}),"VACIO","7 y -","7-8","8-9","9-12","12 y +","")</f>
        <v>7 y -</v>
      </c>
      <c r="AS1515" s="128">
        <v>7</v>
      </c>
      <c r="AT1515" s="442" t="str">
        <f>CHOOSE(MATCH(AS:AS,{0,0.1,30,80000000}),"VACIO","30 y -","30 y +")</f>
        <v>30 y -</v>
      </c>
      <c r="AU1515" s="128">
        <v>0.8</v>
      </c>
      <c r="AV1515" s="128">
        <v>8</v>
      </c>
      <c r="AW1515" s="442" t="str">
        <f>CHOOSE(MATCH(AV:AV,{0;0.1;30;80000000}),"VACIO","30 y -","30 y +")</f>
        <v>30 y -</v>
      </c>
      <c r="AX1515" s="128">
        <v>98</v>
      </c>
      <c r="AY1515" s="442" t="str">
        <f ca="1">CHOOSE(MATCH(AX:AX,{0,1,15,30,45,60,80000000}),"VACIO","15 y -","15-29","30-44","45-59","60 y +","")</f>
        <v>60 y +</v>
      </c>
      <c r="AZ1515" s="128" t="s">
        <v>76</v>
      </c>
      <c r="BA1515" s="128"/>
      <c r="BB1515" s="441" t="str">
        <f ca="1" t="shared" si="140"/>
        <v>No Vigente</v>
      </c>
      <c r="BC1515" s="128"/>
      <c r="BD1515" s="483">
        <v>43644</v>
      </c>
      <c r="BE1515" s="483">
        <v>43922</v>
      </c>
    </row>
    <row r="1516" spans="1:57">
      <c r="A1516" s="434" t="s">
        <v>3635</v>
      </c>
      <c r="B1516" s="128" t="s">
        <v>3636</v>
      </c>
      <c r="C1516" s="128">
        <v>1671</v>
      </c>
      <c r="D1516" s="483">
        <v>21271</v>
      </c>
      <c r="E1516" s="439">
        <f ca="1" t="shared" si="142"/>
        <v>43990</v>
      </c>
      <c r="F1516" s="440">
        <f ca="1" t="shared" si="141"/>
        <v>22719</v>
      </c>
      <c r="G1516" s="491">
        <f ca="1" t="shared" si="139"/>
        <v>62</v>
      </c>
      <c r="H1516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16" s="498">
        <v>2</v>
      </c>
      <c r="J1516" s="483">
        <v>38372</v>
      </c>
      <c r="K1516" s="128" t="s">
        <v>59</v>
      </c>
      <c r="L1516" s="495" t="s">
        <v>102</v>
      </c>
      <c r="M1516" s="128"/>
      <c r="N1516" s="128"/>
      <c r="O1516" s="128"/>
      <c r="P1516" s="500" t="s">
        <v>63</v>
      </c>
      <c r="Q1516" s="500" t="s">
        <v>63</v>
      </c>
      <c r="R1516" s="128">
        <v>88</v>
      </c>
      <c r="S1516" s="128">
        <v>88.5</v>
      </c>
      <c r="T1516" s="498" t="s">
        <v>64</v>
      </c>
      <c r="U1516" s="128">
        <v>172</v>
      </c>
      <c r="V1516" s="442" t="str">
        <f>CHOOSE(MATCH(U:U,{0,1,140,150,160,800000000}),"VACIO","140 y -","140-150","150-160","&gt;160","")</f>
        <v>&gt;160</v>
      </c>
      <c r="W1516" s="128">
        <v>110</v>
      </c>
      <c r="X1516" s="442" t="str">
        <f>CHOOSE(MATCH(W:W,{0,1,90,120,800000000}),"VACIO","90 y -","90-120","&gt;120","")</f>
        <v>90-120</v>
      </c>
      <c r="Y1516" s="128" t="s">
        <v>63</v>
      </c>
      <c r="Z1516" s="128" t="s">
        <v>63</v>
      </c>
      <c r="AA1516" s="128" t="s">
        <v>65</v>
      </c>
      <c r="AB1516" s="128" t="s">
        <v>65</v>
      </c>
      <c r="AC1516" s="128" t="s">
        <v>66</v>
      </c>
      <c r="AD1516" s="128" t="s">
        <v>67</v>
      </c>
      <c r="AE1516" s="510">
        <v>43643</v>
      </c>
      <c r="AF1516" s="511" t="s">
        <v>74</v>
      </c>
      <c r="AG1516" s="511"/>
      <c r="AH1516" s="512"/>
      <c r="AI1516" s="512"/>
      <c r="AJ1516" s="128">
        <v>120</v>
      </c>
      <c r="AK1516" s="483">
        <v>43599</v>
      </c>
      <c r="AL1516" s="128">
        <v>212</v>
      </c>
      <c r="AM1516" s="128">
        <v>130</v>
      </c>
      <c r="AN1516" s="442" t="str">
        <f>CHOOSE(MATCH(AM:AM,{0,1,100,800000000}),"VACIO","100 y -","100 y +","")</f>
        <v>100 y +</v>
      </c>
      <c r="AO1516" s="128">
        <v>61</v>
      </c>
      <c r="AP1516" s="128">
        <v>140</v>
      </c>
      <c r="AQ1516" s="128">
        <v>6.3</v>
      </c>
      <c r="AR1516" s="442" t="str">
        <f>CHOOSE(MATCH(AQ:AQ,{0,1,7,8,9,12,30}),"VACIO","7 y -","7-8","8-9","9-12","12 y +","")</f>
        <v>7 y -</v>
      </c>
      <c r="AS1516" s="128">
        <v>11.8</v>
      </c>
      <c r="AT1516" s="442" t="str">
        <f>CHOOSE(MATCH(AS:AS,{0,0.1,30,80000000}),"VACIO","30 y -","30 y +")</f>
        <v>30 y -</v>
      </c>
      <c r="AU1516" s="128">
        <v>0.8</v>
      </c>
      <c r="AV1516" s="128"/>
      <c r="AW1516" s="442" t="str">
        <f>CHOOSE(MATCH(AV:AV,{0,0.1,30,80000000}),"VACIO","30 y -","30 y +")</f>
        <v>VACIO</v>
      </c>
      <c r="AX1516" s="128">
        <v>79</v>
      </c>
      <c r="AY1516" s="442" t="str">
        <f ca="1">CHOOSE(MATCH(AX:AX,{0,1,15,30,45,60,80000000}),"VACIO","15 y -","15-29","30-44","45-59","60 y +","")</f>
        <v>60 y +</v>
      </c>
      <c r="AZ1516" s="128"/>
      <c r="BA1516" s="128"/>
      <c r="BB1516" s="491" t="str">
        <f ca="1" t="shared" si="140"/>
        <v>No Vigente</v>
      </c>
      <c r="BC1516" s="128"/>
      <c r="BD1516" s="483">
        <v>43643</v>
      </c>
      <c r="BE1516" s="483">
        <v>43831</v>
      </c>
    </row>
    <row r="1517" spans="1:57">
      <c r="A1517" s="434" t="s">
        <v>3637</v>
      </c>
      <c r="B1517" s="128" t="s">
        <v>3638</v>
      </c>
      <c r="C1517" s="128">
        <v>1779</v>
      </c>
      <c r="D1517" s="483">
        <v>22856</v>
      </c>
      <c r="E1517" s="439">
        <f ca="1" t="shared" si="142"/>
        <v>43990</v>
      </c>
      <c r="F1517" s="440">
        <f ca="1" t="shared" si="141"/>
        <v>21134</v>
      </c>
      <c r="G1517" s="491">
        <f ca="1" t="shared" si="139"/>
        <v>57</v>
      </c>
      <c r="H1517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17" s="498">
        <v>2</v>
      </c>
      <c r="J1517" s="483">
        <v>41916</v>
      </c>
      <c r="K1517" s="128" t="s">
        <v>59</v>
      </c>
      <c r="L1517" s="495" t="s">
        <v>102</v>
      </c>
      <c r="M1517" s="128"/>
      <c r="N1517" s="128" t="s">
        <v>62</v>
      </c>
      <c r="O1517" s="128" t="s">
        <v>62</v>
      </c>
      <c r="P1517" s="500" t="s">
        <v>63</v>
      </c>
      <c r="Q1517" s="500" t="s">
        <v>63</v>
      </c>
      <c r="R1517" s="128">
        <v>129</v>
      </c>
      <c r="S1517" s="128">
        <v>96.9</v>
      </c>
      <c r="T1517" s="498" t="s">
        <v>64</v>
      </c>
      <c r="U1517" s="128">
        <v>100</v>
      </c>
      <c r="V1517" s="442" t="str">
        <f>CHOOSE(MATCH(U:U,{0,1,140,150,160,800000000}),"VACIO","140 y -","140-150","150-160","&gt;160","")</f>
        <v>140 y -</v>
      </c>
      <c r="W1517" s="128">
        <v>60</v>
      </c>
      <c r="X1517" s="442" t="str">
        <f>CHOOSE(MATCH(W:W,{0,1,90,120,800000000}),"VACIO","90 y -","90-120","&gt;120","")</f>
        <v>90 y -</v>
      </c>
      <c r="Y1517" s="128" t="s">
        <v>63</v>
      </c>
      <c r="Z1517" s="128" t="s">
        <v>63</v>
      </c>
      <c r="AA1517" s="128" t="s">
        <v>65</v>
      </c>
      <c r="AB1517" s="128" t="s">
        <v>65</v>
      </c>
      <c r="AC1517" s="128" t="s">
        <v>66</v>
      </c>
      <c r="AD1517" s="128" t="s">
        <v>73</v>
      </c>
      <c r="AE1517" s="510">
        <v>43525</v>
      </c>
      <c r="AF1517" s="511" t="s">
        <v>73</v>
      </c>
      <c r="AG1517" s="511" t="s">
        <v>62</v>
      </c>
      <c r="AH1517" s="512"/>
      <c r="AI1517" s="512"/>
      <c r="AJ1517" s="128">
        <v>107</v>
      </c>
      <c r="AK1517" s="483">
        <v>43873</v>
      </c>
      <c r="AL1517" s="128">
        <v>195</v>
      </c>
      <c r="AM1517" s="128">
        <v>129</v>
      </c>
      <c r="AN1517" s="442" t="str">
        <f>CHOOSE(MATCH(AM:AM,{0,1,100,800000000}),"VACIO","100 y -","100 y +","")</f>
        <v>100 y +</v>
      </c>
      <c r="AO1517" s="128">
        <v>39</v>
      </c>
      <c r="AP1517" s="128">
        <v>131</v>
      </c>
      <c r="AQ1517" s="128">
        <v>5.5</v>
      </c>
      <c r="AR1517" s="442" t="str">
        <f>CHOOSE(MATCH(AQ:AQ,{0,1,7,8,9,12,30}),"VACIO","7 y -","7-8","8-9","9-12","12 y +","")</f>
        <v>7 y -</v>
      </c>
      <c r="AS1517" s="128">
        <v>1</v>
      </c>
      <c r="AT1517" s="442" t="str">
        <f>CHOOSE(MATCH(AS:AS,{0,0.1,30,80000000}),"VACIO","30 y -","30 y +")</f>
        <v>30 y -</v>
      </c>
      <c r="AU1517" s="128">
        <v>0.8</v>
      </c>
      <c r="AV1517" s="128"/>
      <c r="AW1517" s="442" t="str">
        <f>CHOOSE(MATCH(AV:AV,{0,0.1,30,80000000}),"VACIO","30 y -","30 y +")</f>
        <v>VACIO</v>
      </c>
      <c r="AX1517" s="128">
        <v>83</v>
      </c>
      <c r="AY1517" s="442" t="str">
        <f ca="1">CHOOSE(MATCH(AX:AX,{0,1,15,30,45,60,80000000}),"VACIO","15 y -","15-29","30-44","45-59","60 y +","")</f>
        <v>60 y +</v>
      </c>
      <c r="AZ1517" s="128"/>
      <c r="BA1517" s="128"/>
      <c r="BB1517" s="441" t="str">
        <f ca="1" t="shared" si="140"/>
        <v>No Vigente</v>
      </c>
      <c r="BC1517" s="128"/>
      <c r="BD1517" s="483">
        <v>43873</v>
      </c>
      <c r="BE1517" s="483">
        <v>44075</v>
      </c>
    </row>
    <row r="1518" spans="1:57">
      <c r="A1518" s="434" t="s">
        <v>3639</v>
      </c>
      <c r="B1518" s="128" t="s">
        <v>3640</v>
      </c>
      <c r="C1518" s="128">
        <v>1081</v>
      </c>
      <c r="D1518" s="483">
        <v>21868</v>
      </c>
      <c r="E1518" s="467">
        <f ca="1" t="shared" si="142"/>
        <v>43990</v>
      </c>
      <c r="F1518" s="440">
        <f ca="1" t="shared" si="141"/>
        <v>22122</v>
      </c>
      <c r="G1518" s="491">
        <f ca="1" t="shared" si="139"/>
        <v>60</v>
      </c>
      <c r="H1518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18" s="498">
        <v>2</v>
      </c>
      <c r="J1518" s="483">
        <v>38251</v>
      </c>
      <c r="K1518" s="128" t="s">
        <v>59</v>
      </c>
      <c r="L1518" s="495" t="s">
        <v>60</v>
      </c>
      <c r="M1518" s="128" t="s">
        <v>3641</v>
      </c>
      <c r="N1518" s="128" t="s">
        <v>62</v>
      </c>
      <c r="O1518" s="128" t="s">
        <v>62</v>
      </c>
      <c r="P1518" s="500" t="s">
        <v>65</v>
      </c>
      <c r="Q1518" s="500" t="s">
        <v>65</v>
      </c>
      <c r="R1518" s="128">
        <v>81.6</v>
      </c>
      <c r="S1518" s="128">
        <v>106.5</v>
      </c>
      <c r="T1518" s="498" t="s">
        <v>64</v>
      </c>
      <c r="U1518" s="128">
        <v>146</v>
      </c>
      <c r="V1518" s="442" t="str">
        <f>CHOOSE(MATCH(U:U,{0;1;140;150;160;800000000}),"VACIO","140 y -","140-150","150-160","&gt;160","")</f>
        <v>140-150</v>
      </c>
      <c r="W1518" s="128">
        <v>96</v>
      </c>
      <c r="X1518" s="442" t="str">
        <f>CHOOSE(MATCH(W:W,{0,1,90,120,800000000}),"VACIO","90 y -","90-120","&gt;120","")</f>
        <v>90-120</v>
      </c>
      <c r="Y1518" s="128" t="s">
        <v>63</v>
      </c>
      <c r="Z1518" s="128" t="s">
        <v>65</v>
      </c>
      <c r="AA1518" s="128" t="s">
        <v>65</v>
      </c>
      <c r="AB1518" s="128" t="s">
        <v>63</v>
      </c>
      <c r="AC1518" s="128" t="s">
        <v>72</v>
      </c>
      <c r="AD1518" s="128" t="s">
        <v>73</v>
      </c>
      <c r="AE1518" s="510"/>
      <c r="AF1518" s="512"/>
      <c r="AG1518" s="512"/>
      <c r="AH1518" s="512"/>
      <c r="AI1518" s="512"/>
      <c r="AJ1518" s="128">
        <v>98</v>
      </c>
      <c r="AK1518" s="483">
        <v>43621</v>
      </c>
      <c r="AL1518" s="128">
        <v>296</v>
      </c>
      <c r="AM1518" s="128">
        <v>211</v>
      </c>
      <c r="AN1518" s="442" t="str">
        <f>CHOOSE(MATCH(AM:AM,{0,1,100,800000000}),"VACIO","100 y -","100 y +","")</f>
        <v>100 y +</v>
      </c>
      <c r="AO1518" s="128">
        <v>48</v>
      </c>
      <c r="AP1518" s="128">
        <v>185</v>
      </c>
      <c r="AQ1518" s="128"/>
      <c r="AR1518" s="442" t="str">
        <f>CHOOSE(MATCH(AQ:AQ,{0;1;7;8;9;12;30}),"VACIO","7 y -","7-8","8-9","9-12","12 y +","")</f>
        <v>VACIO</v>
      </c>
      <c r="AS1518" s="128">
        <v>9</v>
      </c>
      <c r="AT1518" s="442" t="str">
        <f>CHOOSE(MATCH(AS:AS,{0,0.1,30,80000000}),"VACIO","30 y -","30 y +")</f>
        <v>30 y -</v>
      </c>
      <c r="AU1518" s="128">
        <v>0.9</v>
      </c>
      <c r="AV1518" s="128"/>
      <c r="AW1518" s="442" t="str">
        <f>CHOOSE(MATCH(AV:AV,{0,0.1,30,80000000}),"VACIO","30 y -","30 y +")</f>
        <v>VACIO</v>
      </c>
      <c r="AX1518" s="128">
        <v>65</v>
      </c>
      <c r="AY1518" s="442" t="str">
        <f ca="1">CHOOSE(MATCH(AX:AX,{0;1;15;30;45;60;80000000}),"VACIO","15 y -","15-29","30-44","45-59","60 y +","")</f>
        <v>60 y +</v>
      </c>
      <c r="AZ1518" s="128"/>
      <c r="BA1518" s="128"/>
      <c r="BB1518" s="441" t="str">
        <f ca="1" t="shared" si="140"/>
        <v>No Vigente</v>
      </c>
      <c r="BC1518" s="128"/>
      <c r="BD1518" s="483">
        <v>43530</v>
      </c>
      <c r="BE1518" s="483">
        <v>43862</v>
      </c>
    </row>
    <row r="1519" spans="1:57">
      <c r="A1519" s="434" t="s">
        <v>3642</v>
      </c>
      <c r="B1519" s="128" t="s">
        <v>3643</v>
      </c>
      <c r="C1519" s="128">
        <v>7379</v>
      </c>
      <c r="D1519" s="483">
        <v>25481</v>
      </c>
      <c r="E1519" s="467">
        <f ca="1" t="shared" si="142"/>
        <v>43990</v>
      </c>
      <c r="F1519" s="440">
        <f ca="1" t="shared" si="141"/>
        <v>18509</v>
      </c>
      <c r="G1519" s="491">
        <f ca="1" t="shared" si="139"/>
        <v>50</v>
      </c>
      <c r="H1519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19" s="498">
        <v>2</v>
      </c>
      <c r="J1519" s="483">
        <v>43511</v>
      </c>
      <c r="K1519" s="128" t="s">
        <v>101</v>
      </c>
      <c r="L1519" s="495" t="s">
        <v>60</v>
      </c>
      <c r="M1519" s="128"/>
      <c r="N1519" s="128" t="s">
        <v>62</v>
      </c>
      <c r="O1519" s="128" t="s">
        <v>62</v>
      </c>
      <c r="P1519" s="500" t="s">
        <v>63</v>
      </c>
      <c r="Q1519" s="500" t="s">
        <v>63</v>
      </c>
      <c r="R1519" s="128">
        <v>84.5</v>
      </c>
      <c r="S1519" s="128">
        <v>85</v>
      </c>
      <c r="T1519" s="498" t="s">
        <v>85</v>
      </c>
      <c r="U1519" s="128">
        <v>150</v>
      </c>
      <c r="V1519" s="442" t="str">
        <f>CHOOSE(MATCH(U:U,{0;1;140;150;160;800000000}),"VACIO","140 y -","140-150","150-160","&gt;160","")</f>
        <v>150-160</v>
      </c>
      <c r="W1519" s="128">
        <v>82</v>
      </c>
      <c r="X1519" s="442" t="str">
        <f>CHOOSE(MATCH(W:W,{0,1,90,120,800000000}),"VACIO","90 y -","90-120","&gt;120","")</f>
        <v>90 y -</v>
      </c>
      <c r="Y1519" s="128" t="s">
        <v>63</v>
      </c>
      <c r="Z1519" s="128" t="s">
        <v>65</v>
      </c>
      <c r="AA1519" s="128" t="s">
        <v>63</v>
      </c>
      <c r="AB1519" s="128" t="s">
        <v>63</v>
      </c>
      <c r="AC1519" s="128" t="s">
        <v>72</v>
      </c>
      <c r="AD1519" s="128" t="s">
        <v>74</v>
      </c>
      <c r="AE1519" s="512"/>
      <c r="AF1519" s="512"/>
      <c r="AG1519" s="512"/>
      <c r="AH1519" s="512"/>
      <c r="AI1519" s="512"/>
      <c r="AJ1519" s="128">
        <v>97</v>
      </c>
      <c r="AK1519" s="483">
        <v>43559</v>
      </c>
      <c r="AL1519" s="128">
        <v>185</v>
      </c>
      <c r="AM1519" s="128">
        <v>127</v>
      </c>
      <c r="AN1519" s="442" t="str">
        <f>CHOOSE(MATCH(AM:AM,{0,1,100,800000000}),"VACIO","100 y -","100 y +","")</f>
        <v>100 y +</v>
      </c>
      <c r="AO1519" s="128">
        <v>44</v>
      </c>
      <c r="AP1519" s="128">
        <v>67</v>
      </c>
      <c r="AQ1519" s="128"/>
      <c r="AR1519" s="442" t="str">
        <f>CHOOSE(MATCH(AQ:AQ,{0,1,7,8,9,12,30}),"VACIO","7 y -","7-8","8-9","9-12","12 y +","")</f>
        <v>VACIO</v>
      </c>
      <c r="AS1519" s="128">
        <v>9</v>
      </c>
      <c r="AT1519" s="442" t="str">
        <f>CHOOSE(MATCH(AS:AS,{0;0.1;30;80000000}),"VACIO","30 y -","30 y +")</f>
        <v>30 y -</v>
      </c>
      <c r="AU1519" s="128">
        <v>0.8</v>
      </c>
      <c r="AV1519" s="128">
        <v>3.8</v>
      </c>
      <c r="AW1519" s="442" t="str">
        <f>CHOOSE(MATCH(AV:AV,{0,0.1,30,80000000}),"VACIO","30 y -","30 y +")</f>
        <v>30 y -</v>
      </c>
      <c r="AX1519" s="128">
        <v>104.9</v>
      </c>
      <c r="AY1519" s="442" t="str">
        <f ca="1">CHOOSE(MATCH(AX:AX,{0,1,15,30,45,60,80000000}),"VACIO","15 y -","15-29","30-44","45-59","60 y +","")</f>
        <v>60 y +</v>
      </c>
      <c r="AZ1519" s="128" t="s">
        <v>76</v>
      </c>
      <c r="BA1519" s="128"/>
      <c r="BB1519" s="441" t="str">
        <f ca="1" t="shared" si="140"/>
        <v>No Vigente</v>
      </c>
      <c r="BC1519" s="128"/>
      <c r="BD1519" s="483">
        <v>43607</v>
      </c>
      <c r="BE1519" s="483">
        <v>43952</v>
      </c>
    </row>
    <row r="1520" spans="1:57">
      <c r="A1520" s="434" t="s">
        <v>3644</v>
      </c>
      <c r="B1520" s="128" t="s">
        <v>3645</v>
      </c>
      <c r="C1520" s="128">
        <v>800</v>
      </c>
      <c r="D1520" s="483">
        <v>22142</v>
      </c>
      <c r="E1520" s="467">
        <f ca="1" t="shared" si="142"/>
        <v>43990</v>
      </c>
      <c r="F1520" s="440">
        <f ca="1" t="shared" si="141"/>
        <v>21848</v>
      </c>
      <c r="G1520" s="491">
        <f ca="1" t="shared" si="139"/>
        <v>59</v>
      </c>
      <c r="H1520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20" s="498">
        <v>2</v>
      </c>
      <c r="J1520" s="483">
        <v>43507</v>
      </c>
      <c r="K1520" s="128" t="s">
        <v>101</v>
      </c>
      <c r="L1520" s="495" t="s">
        <v>60</v>
      </c>
      <c r="M1520" s="128" t="s">
        <v>1853</v>
      </c>
      <c r="N1520" s="128" t="s">
        <v>62</v>
      </c>
      <c r="O1520" s="128" t="s">
        <v>62</v>
      </c>
      <c r="P1520" s="500" t="s">
        <v>63</v>
      </c>
      <c r="Q1520" s="500" t="s">
        <v>63</v>
      </c>
      <c r="R1520" s="128">
        <v>81</v>
      </c>
      <c r="S1520" s="128">
        <v>81.1</v>
      </c>
      <c r="T1520" s="498" t="s">
        <v>85</v>
      </c>
      <c r="U1520" s="128">
        <v>126</v>
      </c>
      <c r="V1520" s="442" t="str">
        <f>CHOOSE(MATCH(U:U,{0,1,140,150,160,800000000}),"VACIO","140 y -","140-150","150-160","&gt;160","")</f>
        <v>140 y -</v>
      </c>
      <c r="W1520" s="128">
        <v>80</v>
      </c>
      <c r="X1520" s="442" t="str">
        <f>CHOOSE(MATCH(W:W,{0,1,90,120,800000000}),"VACIO","90 y -","90-120","&gt;120","")</f>
        <v>90 y -</v>
      </c>
      <c r="Y1520" s="128" t="s">
        <v>63</v>
      </c>
      <c r="Z1520" s="128" t="s">
        <v>63</v>
      </c>
      <c r="AA1520" s="128" t="s">
        <v>63</v>
      </c>
      <c r="AB1520" s="128" t="s">
        <v>63</v>
      </c>
      <c r="AC1520" s="128" t="s">
        <v>72</v>
      </c>
      <c r="AD1520" s="128" t="s">
        <v>73</v>
      </c>
      <c r="AE1520" s="512"/>
      <c r="AF1520" s="512"/>
      <c r="AG1520" s="512"/>
      <c r="AH1520" s="512"/>
      <c r="AI1520" s="512"/>
      <c r="AJ1520" s="128">
        <v>95</v>
      </c>
      <c r="AK1520" s="483">
        <v>43507</v>
      </c>
      <c r="AL1520" s="128">
        <v>256</v>
      </c>
      <c r="AM1520" s="128">
        <v>157</v>
      </c>
      <c r="AN1520" s="442" t="str">
        <f>CHOOSE(MATCH(AM:AM,{0,1,100,800000000}),"VACIO","100 y -","100 y +","")</f>
        <v>100 y +</v>
      </c>
      <c r="AO1520" s="128">
        <v>35</v>
      </c>
      <c r="AP1520" s="128">
        <v>321</v>
      </c>
      <c r="AQ1520" s="128"/>
      <c r="AR1520" s="442" t="str">
        <f>CHOOSE(MATCH(AQ:AQ,{0,1,7,8,9,12,30}),"VACIO","7 y -","7-8","8-9","9-12","12 y +","")</f>
        <v>VACIO</v>
      </c>
      <c r="AS1520" s="128">
        <v>14</v>
      </c>
      <c r="AT1520" s="442" t="str">
        <f>CHOOSE(MATCH(AS:AS,{0,0.1,30,80000000}),"VACIO","30 y -","30 y +")</f>
        <v>30 y -</v>
      </c>
      <c r="AU1520" s="128">
        <v>0.9</v>
      </c>
      <c r="AV1520" s="128">
        <v>9.2</v>
      </c>
      <c r="AW1520" s="442" t="str">
        <f>CHOOSE(MATCH(AV:AV,{0,0.1,30,80000000}),"VACIO","30 y -","30 y +")</f>
        <v>30 y -</v>
      </c>
      <c r="AX1520" s="128">
        <v>93</v>
      </c>
      <c r="AY1520" s="442" t="str">
        <f ca="1">CHOOSE(MATCH(AX:AX,{0;1;15;30;45;60;80000000}),"VACIO","15 y -","15-29","30-44","45-59","60 y +","")</f>
        <v>60 y +</v>
      </c>
      <c r="AZ1520" s="128"/>
      <c r="BA1520" s="128"/>
      <c r="BB1520" s="441" t="str">
        <f ca="1" t="shared" si="140"/>
        <v>No Vigente</v>
      </c>
      <c r="BC1520" s="128"/>
      <c r="BD1520" s="483">
        <v>43902</v>
      </c>
      <c r="BE1520" s="483">
        <v>44075</v>
      </c>
    </row>
    <row r="1521" spans="1:57">
      <c r="A1521" s="434" t="s">
        <v>3646</v>
      </c>
      <c r="B1521" s="128" t="s">
        <v>3647</v>
      </c>
      <c r="C1521" s="128">
        <v>6621</v>
      </c>
      <c r="D1521" s="483">
        <v>30627</v>
      </c>
      <c r="E1521" s="467">
        <f ca="1" t="shared" si="142"/>
        <v>43990</v>
      </c>
      <c r="F1521" s="440">
        <f ca="1" t="shared" si="141"/>
        <v>13363</v>
      </c>
      <c r="G1521" s="491">
        <f ca="1" t="shared" si="139"/>
        <v>36</v>
      </c>
      <c r="H1521" s="49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521" s="498">
        <v>2</v>
      </c>
      <c r="J1521" s="483">
        <v>42195</v>
      </c>
      <c r="K1521" s="128" t="s">
        <v>101</v>
      </c>
      <c r="L1521" s="495" t="s">
        <v>60</v>
      </c>
      <c r="M1521" s="128"/>
      <c r="N1521" s="128" t="s">
        <v>62</v>
      </c>
      <c r="O1521" s="128" t="s">
        <v>62</v>
      </c>
      <c r="P1521" s="500" t="s">
        <v>63</v>
      </c>
      <c r="Q1521" s="500" t="s">
        <v>63</v>
      </c>
      <c r="R1521" s="128">
        <v>66</v>
      </c>
      <c r="S1521" s="128">
        <v>68.5</v>
      </c>
      <c r="T1521" s="498" t="s">
        <v>76</v>
      </c>
      <c r="U1521" s="128">
        <v>122</v>
      </c>
      <c r="V1521" s="442" t="str">
        <f>CHOOSE(MATCH(U:U,{0,1,140,150,160,800000000}),"VACIO","140 y -","140-150","150-160","&gt;160","")</f>
        <v>140 y -</v>
      </c>
      <c r="W1521" s="128">
        <v>74</v>
      </c>
      <c r="X1521" s="442" t="str">
        <f>CHOOSE(MATCH(W:W,{0;1;90;120;800000000}),"VACIO","90 y -","90-120","&gt;120","")</f>
        <v>90 y -</v>
      </c>
      <c r="Y1521" s="128" t="s">
        <v>63</v>
      </c>
      <c r="Z1521" s="128" t="s">
        <v>65</v>
      </c>
      <c r="AA1521" s="128" t="s">
        <v>65</v>
      </c>
      <c r="AB1521" s="128" t="s">
        <v>65</v>
      </c>
      <c r="AC1521" s="128" t="s">
        <v>72</v>
      </c>
      <c r="AD1521" s="128" t="s">
        <v>74</v>
      </c>
      <c r="AE1521" s="512"/>
      <c r="AF1521" s="512"/>
      <c r="AG1521" s="512"/>
      <c r="AH1521" s="512"/>
      <c r="AI1521" s="512"/>
      <c r="AJ1521" s="128">
        <v>71</v>
      </c>
      <c r="AK1521" s="483">
        <v>43699</v>
      </c>
      <c r="AL1521" s="128">
        <v>198</v>
      </c>
      <c r="AM1521" s="128">
        <v>126</v>
      </c>
      <c r="AN1521" s="442" t="str">
        <f>CHOOSE(MATCH(AM:AM,{0,1,100,800000000}),"VACIO","100 y -","100 y +","")</f>
        <v>100 y +</v>
      </c>
      <c r="AO1521" s="128">
        <v>44</v>
      </c>
      <c r="AP1521" s="128">
        <v>116</v>
      </c>
      <c r="AQ1521" s="128"/>
      <c r="AR1521" s="442" t="str">
        <f>CHOOSE(MATCH(AQ:AQ,{0,1,7,8,9,12,30}),"VACIO","7 y -","7-8","8-9","9-12","12 y +","")</f>
        <v>VACIO</v>
      </c>
      <c r="AS1521" s="128">
        <v>5</v>
      </c>
      <c r="AT1521" s="442" t="str">
        <f>CHOOSE(MATCH(AS:AS,{0,0.1,30,80000000}),"VACIO","30 y -","30 y +")</f>
        <v>30 y -</v>
      </c>
      <c r="AU1521" s="128">
        <v>0.8</v>
      </c>
      <c r="AV1521" s="128"/>
      <c r="AW1521" s="442" t="str">
        <f>CHOOSE(MATCH(AV:AV,{0,0.1,30,80000000}),"VACIO","30 y -","30 y +")</f>
        <v>VACIO</v>
      </c>
      <c r="AX1521" s="128">
        <v>115</v>
      </c>
      <c r="AY1521" s="442" t="str">
        <f ca="1">CHOOSE(MATCH(AX:AX,{0;1;15;30;45;60;80000000}),"VACIO","15 y -","15-29","30-44","45-59","60 y +","")</f>
        <v>60 y +</v>
      </c>
      <c r="AZ1521" s="128" t="s">
        <v>76</v>
      </c>
      <c r="BA1521" s="128"/>
      <c r="BB1521" s="441" t="str">
        <f ca="1" t="shared" si="140"/>
        <v>No Vigente</v>
      </c>
      <c r="BC1521" s="128"/>
      <c r="BD1521" s="483">
        <v>43747</v>
      </c>
      <c r="BE1521" s="483">
        <v>44105</v>
      </c>
    </row>
    <row r="1522" spans="1:57">
      <c r="A1522" s="434" t="s">
        <v>3648</v>
      </c>
      <c r="B1522" s="484" t="s">
        <v>3649</v>
      </c>
      <c r="C1522" s="484">
        <v>1671</v>
      </c>
      <c r="D1522" s="485">
        <v>15784</v>
      </c>
      <c r="E1522" s="468">
        <f ca="1" t="shared" si="142"/>
        <v>43990</v>
      </c>
      <c r="F1522" s="440">
        <f ca="1" t="shared" si="141"/>
        <v>28206</v>
      </c>
      <c r="G1522" s="489">
        <f ca="1" t="shared" si="139"/>
        <v>77</v>
      </c>
      <c r="H1522" s="490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22" s="496">
        <v>2</v>
      </c>
      <c r="J1522" s="485">
        <v>38236</v>
      </c>
      <c r="K1522" s="484" t="s">
        <v>101</v>
      </c>
      <c r="L1522" s="497" t="s">
        <v>60</v>
      </c>
      <c r="M1522" s="484"/>
      <c r="N1522" s="484"/>
      <c r="O1522" s="484"/>
      <c r="P1522" s="501" t="s">
        <v>63</v>
      </c>
      <c r="Q1522" s="501" t="s">
        <v>63</v>
      </c>
      <c r="R1522" s="484">
        <v>74</v>
      </c>
      <c r="S1522" s="484">
        <v>68.5</v>
      </c>
      <c r="T1522" s="496" t="s">
        <v>76</v>
      </c>
      <c r="U1522" s="484">
        <v>140</v>
      </c>
      <c r="V1522" s="442" t="str">
        <f>CHOOSE(MATCH(U:U,{0;1;140;150;160;800000000}),"VACIO","140 y -","140-150","150-160","&gt;160","")</f>
        <v>140-150</v>
      </c>
      <c r="W1522" s="484">
        <v>70</v>
      </c>
      <c r="X1522" s="442" t="str">
        <f>CHOOSE(MATCH(W:W,{0,1,90,120,800000000}),"VACIO","90 y -","90-120","&gt;120","")</f>
        <v>90 y -</v>
      </c>
      <c r="Y1522" s="484" t="s">
        <v>63</v>
      </c>
      <c r="Z1522" s="484" t="s">
        <v>65</v>
      </c>
      <c r="AA1522" s="484" t="s">
        <v>65</v>
      </c>
      <c r="AB1522" s="484" t="s">
        <v>65</v>
      </c>
      <c r="AC1522" s="484" t="s">
        <v>66</v>
      </c>
      <c r="AD1522" s="484" t="s">
        <v>67</v>
      </c>
      <c r="AE1522" s="507"/>
      <c r="AF1522" s="507"/>
      <c r="AG1522" s="507"/>
      <c r="AH1522" s="507"/>
      <c r="AI1522" s="507">
        <v>2017</v>
      </c>
      <c r="AJ1522" s="484">
        <v>95</v>
      </c>
      <c r="AK1522" s="485">
        <v>43248</v>
      </c>
      <c r="AL1522" s="484">
        <v>157</v>
      </c>
      <c r="AM1522" s="484">
        <v>87</v>
      </c>
      <c r="AN1522" s="442" t="str">
        <f>CHOOSE(MATCH(AM:AM,{0,1,100,800000000}),"VACIO","100 y -","100 y +","")</f>
        <v>100 y -</v>
      </c>
      <c r="AO1522" s="484">
        <v>47</v>
      </c>
      <c r="AP1522" s="484">
        <v>111</v>
      </c>
      <c r="AQ1522" s="484"/>
      <c r="AR1522" s="442" t="str">
        <f>CHOOSE(MATCH(AQ:AQ,{0,1,7,8,9,12,30}),"VACIO","7 y -","7-8","8-9","9-12","12 y +","")</f>
        <v>VACIO</v>
      </c>
      <c r="AS1522" s="484"/>
      <c r="AT1522" s="442" t="str">
        <f>CHOOSE(MATCH(AS:AS,{0,0.1,30,80000000}),"VACIO","30 y -","30 y +")</f>
        <v>VACIO</v>
      </c>
      <c r="AU1522" s="484">
        <v>1.2</v>
      </c>
      <c r="AV1522" s="484"/>
      <c r="AW1522" s="442" t="str">
        <f>CHOOSE(MATCH(AV:AV,{0,0.1,30,80000000}),"VACIO","30 y -","30 y +")</f>
        <v>VACIO</v>
      </c>
      <c r="AX1522" s="484">
        <v>58</v>
      </c>
      <c r="AY1522" s="442" t="str">
        <f ca="1">CHOOSE(MATCH(AX:AX,{0,1,15,30,45,60,80000000}),"VACIO","15 y -","15-29","30-44","45-59","60 y +","")</f>
        <v>45-59</v>
      </c>
      <c r="AZ1522" s="484" t="s">
        <v>76</v>
      </c>
      <c r="BA1522" s="484"/>
      <c r="BB1522" s="489" t="str">
        <f ca="1" t="shared" si="140"/>
        <v>No Vigente</v>
      </c>
      <c r="BC1522" s="484"/>
      <c r="BD1522" s="485">
        <v>43241</v>
      </c>
      <c r="BE1522" s="485">
        <v>43466</v>
      </c>
    </row>
    <row r="1523" spans="1:57">
      <c r="A1523" s="434" t="s">
        <v>3650</v>
      </c>
      <c r="B1523" s="128" t="s">
        <v>3651</v>
      </c>
      <c r="C1523" s="128">
        <v>1629</v>
      </c>
      <c r="D1523" s="483">
        <v>16636</v>
      </c>
      <c r="E1523" s="467">
        <f ca="1" t="shared" si="142"/>
        <v>43990</v>
      </c>
      <c r="F1523" s="440">
        <f ca="1" t="shared" si="141"/>
        <v>27354</v>
      </c>
      <c r="G1523" s="491">
        <f ca="1" t="shared" si="139"/>
        <v>74</v>
      </c>
      <c r="H1523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23" s="498">
        <v>2</v>
      </c>
      <c r="J1523" s="128">
        <v>2001</v>
      </c>
      <c r="K1523" s="128" t="s">
        <v>101</v>
      </c>
      <c r="L1523" s="495" t="s">
        <v>102</v>
      </c>
      <c r="M1523" s="128" t="s">
        <v>623</v>
      </c>
      <c r="N1523" s="128" t="s">
        <v>62</v>
      </c>
      <c r="O1523" s="128" t="s">
        <v>62</v>
      </c>
      <c r="P1523" s="500" t="s">
        <v>63</v>
      </c>
      <c r="Q1523" s="500" t="s">
        <v>63</v>
      </c>
      <c r="R1523" s="128">
        <v>80</v>
      </c>
      <c r="S1523" s="128">
        <v>59</v>
      </c>
      <c r="T1523" s="498" t="s">
        <v>71</v>
      </c>
      <c r="U1523" s="128">
        <v>118</v>
      </c>
      <c r="V1523" s="442" t="str">
        <f>CHOOSE(MATCH(U:U,{0,1,140,150,160,800000000}),"VACIO","140 y -","140-150","150-160","&gt;160","")</f>
        <v>140 y -</v>
      </c>
      <c r="W1523" s="128">
        <v>60</v>
      </c>
      <c r="X1523" s="442" t="str">
        <f>CHOOSE(MATCH(W:W,{0,1,90,120,800000000}),"VACIO","90 y -","90-120","&gt;120","")</f>
        <v>90 y -</v>
      </c>
      <c r="Y1523" s="128" t="s">
        <v>63</v>
      </c>
      <c r="Z1523" s="128" t="s">
        <v>65</v>
      </c>
      <c r="AA1523" s="128" t="s">
        <v>65</v>
      </c>
      <c r="AB1523" s="128" t="s">
        <v>65</v>
      </c>
      <c r="AC1523" s="128" t="s">
        <v>72</v>
      </c>
      <c r="AD1523" s="128" t="s">
        <v>73</v>
      </c>
      <c r="AE1523" s="510">
        <v>43746</v>
      </c>
      <c r="AF1523" s="511" t="s">
        <v>74</v>
      </c>
      <c r="AG1523" s="511"/>
      <c r="AH1523" s="512"/>
      <c r="AI1523" s="512">
        <v>2017</v>
      </c>
      <c r="AJ1523" s="128">
        <v>131</v>
      </c>
      <c r="AK1523" s="483">
        <v>43826</v>
      </c>
      <c r="AL1523" s="128">
        <v>96</v>
      </c>
      <c r="AM1523" s="128">
        <v>40</v>
      </c>
      <c r="AN1523" s="442" t="str">
        <f>CHOOSE(MATCH(AM:AM,{0,1,100,800000000}),"VACIO","100 y -","100 y +","")</f>
        <v>100 y -</v>
      </c>
      <c r="AO1523" s="128">
        <v>25</v>
      </c>
      <c r="AP1523" s="128">
        <v>153</v>
      </c>
      <c r="AQ1523" s="128">
        <v>5.6</v>
      </c>
      <c r="AR1523" s="442" t="str">
        <f>CHOOSE(MATCH(AQ:AQ,{0,1,7,8,9,12,30}),"VACIO","7 y -","7-8","8-9","9-12","12 y +","")</f>
        <v>7 y -</v>
      </c>
      <c r="AS1523" s="128">
        <v>2.8</v>
      </c>
      <c r="AT1523" s="442" t="str">
        <f>CHOOSE(MATCH(AS:AS,{0,0.1,30,80000000}),"VACIO","30 y -","30 y +")</f>
        <v>30 y -</v>
      </c>
      <c r="AU1523" s="128">
        <v>1.1</v>
      </c>
      <c r="AV1523" s="128"/>
      <c r="AW1523" s="442" t="str">
        <f>CHOOSE(MATCH(AV:AV,{0,0.1,30,80000000}),"VACIO","30 y -","30 y +")</f>
        <v>VACIO</v>
      </c>
      <c r="AX1523" s="128">
        <v>65.7</v>
      </c>
      <c r="AY1523" s="442" t="str">
        <f ca="1">CHOOSE(MATCH(AX:AX,{0,1,15,30,45,60,80000000}),"VACIO","15 y -","15-29","30-44","45-59","60 y +","")</f>
        <v>60 y +</v>
      </c>
      <c r="AZ1523" s="128"/>
      <c r="BA1523" s="483">
        <v>43375</v>
      </c>
      <c r="BB1523" s="441" t="str">
        <f ca="1" t="shared" si="140"/>
        <v>No Vigente</v>
      </c>
      <c r="BC1523" s="128"/>
      <c r="BD1523" s="483">
        <v>43854</v>
      </c>
      <c r="BE1523" s="483">
        <v>44013</v>
      </c>
    </row>
    <row r="1524" spans="1:57">
      <c r="A1524" s="434" t="s">
        <v>3652</v>
      </c>
      <c r="B1524" s="128" t="s">
        <v>3653</v>
      </c>
      <c r="C1524" s="128">
        <v>4668</v>
      </c>
      <c r="D1524" s="483">
        <v>14317</v>
      </c>
      <c r="E1524" s="439">
        <f ca="1" t="shared" si="142"/>
        <v>43990</v>
      </c>
      <c r="F1524" s="440">
        <f ca="1" t="shared" si="141"/>
        <v>29673</v>
      </c>
      <c r="G1524" s="491">
        <f ca="1" t="shared" si="139"/>
        <v>81</v>
      </c>
      <c r="H1524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24" s="498">
        <v>2</v>
      </c>
      <c r="J1524" s="483">
        <v>39440</v>
      </c>
      <c r="K1524" s="128" t="s">
        <v>101</v>
      </c>
      <c r="L1524" s="495" t="s">
        <v>60</v>
      </c>
      <c r="M1524" s="128" t="s">
        <v>2329</v>
      </c>
      <c r="N1524" s="128" t="s">
        <v>62</v>
      </c>
      <c r="O1524" s="128" t="s">
        <v>62</v>
      </c>
      <c r="P1524" s="500" t="s">
        <v>65</v>
      </c>
      <c r="Q1524" s="500" t="s">
        <v>63</v>
      </c>
      <c r="R1524" s="128">
        <v>63</v>
      </c>
      <c r="S1524" s="128">
        <v>61</v>
      </c>
      <c r="T1524" s="498" t="s">
        <v>76</v>
      </c>
      <c r="U1524" s="128">
        <v>140</v>
      </c>
      <c r="V1524" s="442" t="str">
        <f>CHOOSE(MATCH(U:U,{0,1,140,150,160,800000000}),"VACIO","140 y -","140-150","150-160","&gt;160","")</f>
        <v>140-150</v>
      </c>
      <c r="W1524" s="128">
        <v>80</v>
      </c>
      <c r="X1524" s="442" t="str">
        <f>CHOOSE(MATCH(W:W,{0,1,90,120,800000000}),"VACIO","90 y -","90-120","&gt;120","")</f>
        <v>90 y -</v>
      </c>
      <c r="Y1524" s="128" t="s">
        <v>63</v>
      </c>
      <c r="Z1524" s="128" t="s">
        <v>63</v>
      </c>
      <c r="AA1524" s="128" t="s">
        <v>65</v>
      </c>
      <c r="AB1524" s="128" t="s">
        <v>65</v>
      </c>
      <c r="AC1524" s="128" t="s">
        <v>72</v>
      </c>
      <c r="AD1524" s="128" t="s">
        <v>73</v>
      </c>
      <c r="AE1524" s="512"/>
      <c r="AF1524" s="512"/>
      <c r="AG1524" s="512"/>
      <c r="AH1524" s="511" t="s">
        <v>3654</v>
      </c>
      <c r="AI1524" s="512">
        <v>2016</v>
      </c>
      <c r="AJ1524" s="128">
        <v>98</v>
      </c>
      <c r="AK1524" s="483">
        <v>43871</v>
      </c>
      <c r="AL1524" s="128">
        <v>102</v>
      </c>
      <c r="AM1524" s="128">
        <v>57</v>
      </c>
      <c r="AN1524" s="442" t="str">
        <f>CHOOSE(MATCH(AM:AM,{0,1,100,800000000}),"VACIO","100 y -","100 y +","")</f>
        <v>100 y -</v>
      </c>
      <c r="AO1524" s="128">
        <v>27</v>
      </c>
      <c r="AP1524" s="128">
        <v>86</v>
      </c>
      <c r="AQ1524" s="128">
        <v>19.3</v>
      </c>
      <c r="AR1524" s="442" t="str">
        <f>CHOOSE(MATCH(AQ:AQ,{0,1,7,8,9,12,30}),"VACIO","7 y -","7-8","8-9","9-12","12 y +","")</f>
        <v>12 y +</v>
      </c>
      <c r="AS1524" s="128">
        <v>19.3</v>
      </c>
      <c r="AT1524" s="442" t="str">
        <f>CHOOSE(MATCH(AS:AS,{0,0.1,30,80000000}),"VACIO","30 y -","30 y +")</f>
        <v>30 y -</v>
      </c>
      <c r="AU1524" s="128">
        <v>1</v>
      </c>
      <c r="AV1524" s="128">
        <v>0.025</v>
      </c>
      <c r="AW1524" s="442" t="str">
        <f>CHOOSE(MATCH(AV:AV,{0,0.1,30,80000000}),"VACIO","30 y -","30 y +")</f>
        <v>VACIO</v>
      </c>
      <c r="AX1524" s="128">
        <v>70.7</v>
      </c>
      <c r="AY1524" s="442" t="str">
        <f ca="1">CHOOSE(MATCH(AX:AX,{0,1,15,30,45,60,80000000}),"VACIO","15 y -","15-29","30-44","45-59","60 y +","")</f>
        <v>60 y +</v>
      </c>
      <c r="AZ1524" s="128"/>
      <c r="BA1524" s="128"/>
      <c r="BB1524" s="491" t="str">
        <f ca="1" t="shared" si="140"/>
        <v>No Vigente</v>
      </c>
      <c r="BC1524" s="128"/>
      <c r="BD1524" s="483">
        <v>43885</v>
      </c>
      <c r="BE1524" s="483">
        <v>44044</v>
      </c>
    </row>
    <row r="1525" spans="1:57">
      <c r="A1525" s="434" t="s">
        <v>3655</v>
      </c>
      <c r="B1525" s="128" t="s">
        <v>3656</v>
      </c>
      <c r="C1525" s="128">
        <v>1258</v>
      </c>
      <c r="D1525" s="483">
        <v>19361</v>
      </c>
      <c r="E1525" s="439">
        <f ca="1" t="shared" si="142"/>
        <v>43990</v>
      </c>
      <c r="F1525" s="440">
        <f ca="1" t="shared" si="141"/>
        <v>24629</v>
      </c>
      <c r="G1525" s="441">
        <f ca="1" t="shared" si="139"/>
        <v>67</v>
      </c>
      <c r="H1525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25" s="443">
        <v>2</v>
      </c>
      <c r="J1525" s="483">
        <v>39121</v>
      </c>
      <c r="K1525" s="128" t="s">
        <v>101</v>
      </c>
      <c r="L1525" s="495" t="s">
        <v>60</v>
      </c>
      <c r="M1525" s="128"/>
      <c r="N1525" s="128" t="s">
        <v>62</v>
      </c>
      <c r="O1525" s="128" t="s">
        <v>62</v>
      </c>
      <c r="P1525" s="500" t="s">
        <v>63</v>
      </c>
      <c r="Q1525" s="500" t="s">
        <v>63</v>
      </c>
      <c r="R1525" s="128">
        <v>75.5</v>
      </c>
      <c r="S1525" s="128">
        <v>81.5</v>
      </c>
      <c r="T1525" s="443" t="s">
        <v>64</v>
      </c>
      <c r="U1525" s="128">
        <v>123</v>
      </c>
      <c r="V1525" s="442" t="str">
        <f>CHOOSE(MATCH(U:U,{0,1,140,150,160,800000000}),"VACIO","140 y -","140-150","150-160","&gt;160","")</f>
        <v>140 y -</v>
      </c>
      <c r="W1525" s="128">
        <v>79</v>
      </c>
      <c r="X1525" s="442" t="str">
        <f>CHOOSE(MATCH(W:W,{0,1,90,120,800000000}),"VACIO","90 y -","90-120","&gt;120","")</f>
        <v>90 y -</v>
      </c>
      <c r="Y1525" s="128" t="s">
        <v>63</v>
      </c>
      <c r="Z1525" s="128" t="s">
        <v>65</v>
      </c>
      <c r="AA1525" s="128" t="s">
        <v>65</v>
      </c>
      <c r="AB1525" s="128" t="s">
        <v>65</v>
      </c>
      <c r="AC1525" s="128" t="s">
        <v>72</v>
      </c>
      <c r="AD1525" s="128" t="s">
        <v>73</v>
      </c>
      <c r="AE1525" s="513"/>
      <c r="AF1525" s="513"/>
      <c r="AG1525" s="513"/>
      <c r="AH1525" s="506" t="s">
        <v>2470</v>
      </c>
      <c r="AI1525" s="505">
        <v>43196</v>
      </c>
      <c r="AJ1525" s="128">
        <v>101</v>
      </c>
      <c r="AK1525" s="483">
        <v>43707</v>
      </c>
      <c r="AL1525" s="128">
        <v>137</v>
      </c>
      <c r="AM1525" s="128">
        <v>115</v>
      </c>
      <c r="AN1525" s="442" t="str">
        <f>CHOOSE(MATCH(AM:AM,{0,1,100,800000000}),"VACIO","100 y -","100 y +","")</f>
        <v>100 y +</v>
      </c>
      <c r="AO1525" s="128">
        <v>32</v>
      </c>
      <c r="AP1525" s="128">
        <v>201</v>
      </c>
      <c r="AQ1525" s="128"/>
      <c r="AR1525" s="442" t="str">
        <f>CHOOSE(MATCH(AQ:AQ,{0,1,7,8,9,12,30}),"VACIO","7 y -","7-8","8-9","9-12","12 y +","")</f>
        <v>VACIO</v>
      </c>
      <c r="AS1525" s="128">
        <v>11.6</v>
      </c>
      <c r="AT1525" s="442" t="str">
        <f>CHOOSE(MATCH(AS:AS,{0,0.1,30,80000000}),"VACIO","30 y -","30 y +")</f>
        <v>30 y -</v>
      </c>
      <c r="AU1525" s="128">
        <v>1.3</v>
      </c>
      <c r="AV1525" s="128">
        <v>165</v>
      </c>
      <c r="AW1525" s="442" t="str">
        <f>CHOOSE(MATCH(AV:AV,{0,0.1,30,80000000}),"VACIO","30 y -","30 y +")</f>
        <v>30 y +</v>
      </c>
      <c r="AX1525" s="128"/>
      <c r="AY1525" s="442" t="str">
        <f ca="1">CHOOSE(MATCH(AX:AX,{0,1,15,30,45,60,80000000}),"VACIO","15 y -","15-29","30-44","45-59","60 y +","")</f>
        <v>VACIO</v>
      </c>
      <c r="AZ1525" s="128" t="s">
        <v>76</v>
      </c>
      <c r="BA1525" s="128"/>
      <c r="BB1525" s="441" t="str">
        <f ca="1" t="shared" si="140"/>
        <v>No Vigente</v>
      </c>
      <c r="BC1525" s="128"/>
      <c r="BD1525" s="483">
        <v>43707</v>
      </c>
      <c r="BE1525" s="483">
        <v>43862</v>
      </c>
    </row>
    <row r="1526" spans="1:57">
      <c r="A1526" s="434" t="s">
        <v>3657</v>
      </c>
      <c r="B1526" s="128" t="s">
        <v>3658</v>
      </c>
      <c r="C1526" s="128">
        <v>5420</v>
      </c>
      <c r="D1526" s="483">
        <v>16308</v>
      </c>
      <c r="E1526" s="439">
        <f ca="1" t="shared" si="142"/>
        <v>43990</v>
      </c>
      <c r="F1526" s="440">
        <f ca="1" t="shared" si="141"/>
        <v>27682</v>
      </c>
      <c r="G1526" s="441">
        <f ca="1" t="shared" ref="G1526:G1589" si="143">IF(MONTH(E:E)=MONTH(D1526),IF(DAY(E:E)&lt;DAY(D1526),YEAR(E:E)-YEAR(D1526)-1,YEAR(E:E)-YEAR(D1526)),IF(MONTH(E:E)&gt;MONTH(D1526),YEAR(E:E)-YEAR(D1526),YEAR(E:E)-YEAR(D1526)-1))</f>
        <v>75</v>
      </c>
      <c r="H152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26" s="443">
        <v>2</v>
      </c>
      <c r="J1526" s="483">
        <v>40464</v>
      </c>
      <c r="K1526" s="128" t="s">
        <v>101</v>
      </c>
      <c r="L1526" s="495" t="s">
        <v>60</v>
      </c>
      <c r="M1526" s="128" t="s">
        <v>2329</v>
      </c>
      <c r="N1526" s="128" t="s">
        <v>62</v>
      </c>
      <c r="O1526" s="128" t="s">
        <v>62</v>
      </c>
      <c r="P1526" s="500" t="s">
        <v>63</v>
      </c>
      <c r="Q1526" s="500" t="s">
        <v>63</v>
      </c>
      <c r="R1526" s="128">
        <v>98.5</v>
      </c>
      <c r="S1526" s="128">
        <v>101</v>
      </c>
      <c r="T1526" s="443" t="s">
        <v>64</v>
      </c>
      <c r="U1526" s="128">
        <v>130</v>
      </c>
      <c r="V1526" s="442" t="str">
        <f>CHOOSE(MATCH(U:U,{0,1,140,150,160,800000000}),"VACIO","140 y -","140-150","150-160","&gt;160","")</f>
        <v>140 y -</v>
      </c>
      <c r="W1526" s="128">
        <v>80</v>
      </c>
      <c r="X1526" s="442" t="str">
        <f>CHOOSE(MATCH(W:W,{0,1,90,120,800000000}),"VACIO","90 y -","90-120","&gt;120","")</f>
        <v>90 y -</v>
      </c>
      <c r="Y1526" s="128" t="s">
        <v>63</v>
      </c>
      <c r="Z1526" s="128" t="s">
        <v>65</v>
      </c>
      <c r="AA1526" s="128" t="s">
        <v>63</v>
      </c>
      <c r="AB1526" s="128" t="s">
        <v>65</v>
      </c>
      <c r="AC1526" s="128" t="s">
        <v>72</v>
      </c>
      <c r="AD1526" s="128" t="s">
        <v>74</v>
      </c>
      <c r="AE1526" s="513"/>
      <c r="AF1526" s="513"/>
      <c r="AG1526" s="513"/>
      <c r="AH1526" s="506" t="s">
        <v>3659</v>
      </c>
      <c r="AI1526" s="505">
        <v>43377</v>
      </c>
      <c r="AJ1526" s="128">
        <v>98</v>
      </c>
      <c r="AK1526" s="483">
        <v>43244</v>
      </c>
      <c r="AL1526" s="128">
        <v>159</v>
      </c>
      <c r="AM1526" s="128">
        <v>82</v>
      </c>
      <c r="AN1526" s="442" t="str">
        <f>CHOOSE(MATCH(AM:AM,{0,1,100,800000000}),"VACIO","100 y -","100 y +","")</f>
        <v>100 y -</v>
      </c>
      <c r="AO1526" s="128">
        <v>53</v>
      </c>
      <c r="AP1526" s="128">
        <v>121</v>
      </c>
      <c r="AQ1526" s="128">
        <v>5.9</v>
      </c>
      <c r="AR1526" s="442" t="str">
        <f>CHOOSE(MATCH(AQ:AQ,{0;1;7;8;9;12;30}),"VACIO","7 y -","7-8","8-9","9-12","12 y +","")</f>
        <v>7 y -</v>
      </c>
      <c r="AS1526" s="128"/>
      <c r="AT1526" s="442" t="str">
        <f>CHOOSE(MATCH(AS:AS,{0,0.1,30,80000000}),"VACIO","30 y -","30 y +")</f>
        <v>VACIO</v>
      </c>
      <c r="AU1526" s="128">
        <v>0.7</v>
      </c>
      <c r="AV1526" s="128"/>
      <c r="AW1526" s="442" t="str">
        <f>CHOOSE(MATCH(AV:AV,{0,0.1,30,80000000}),"VACIO","30 y -","30 y +")</f>
        <v>VACIO</v>
      </c>
      <c r="AX1526" s="128">
        <v>93</v>
      </c>
      <c r="AY1526" s="442" t="str">
        <f ca="1">CHOOSE(MATCH(AX:AX,{0,1,15,30,45,60,80000000}),"VACIO","15 y -","15-29","30-44","45-59","60 y +","")</f>
        <v>60 y +</v>
      </c>
      <c r="AZ1526" s="128" t="s">
        <v>155</v>
      </c>
      <c r="BA1526" s="128"/>
      <c r="BB1526" s="441" t="str">
        <f ca="1" t="shared" si="140"/>
        <v>No Vigente</v>
      </c>
      <c r="BC1526" s="128"/>
      <c r="BD1526" s="483">
        <v>43651</v>
      </c>
      <c r="BE1526" s="483">
        <v>43862</v>
      </c>
    </row>
    <row r="1527" spans="1:57">
      <c r="A1527" s="434" t="s">
        <v>3660</v>
      </c>
      <c r="B1527" s="128" t="s">
        <v>3661</v>
      </c>
      <c r="C1527" s="128">
        <v>1508</v>
      </c>
      <c r="D1527" s="483">
        <v>18692</v>
      </c>
      <c r="E1527" s="439">
        <f ca="1" t="shared" si="142"/>
        <v>43990</v>
      </c>
      <c r="F1527" s="440">
        <f ca="1" t="shared" si="141"/>
        <v>25298</v>
      </c>
      <c r="G1527" s="441">
        <f ca="1" t="shared" si="143"/>
        <v>69</v>
      </c>
      <c r="H1527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27" s="443">
        <v>2</v>
      </c>
      <c r="J1527" s="483">
        <v>42241</v>
      </c>
      <c r="K1527" s="128" t="s">
        <v>101</v>
      </c>
      <c r="L1527" s="495" t="s">
        <v>102</v>
      </c>
      <c r="M1527" s="128" t="s">
        <v>174</v>
      </c>
      <c r="N1527" s="128" t="s">
        <v>62</v>
      </c>
      <c r="O1527" s="128" t="s">
        <v>62</v>
      </c>
      <c r="P1527" s="500" t="s">
        <v>63</v>
      </c>
      <c r="Q1527" s="500" t="s">
        <v>63</v>
      </c>
      <c r="R1527" s="128">
        <v>90</v>
      </c>
      <c r="S1527" s="128">
        <v>94.5</v>
      </c>
      <c r="T1527" s="443" t="s">
        <v>64</v>
      </c>
      <c r="U1527" s="128">
        <v>136</v>
      </c>
      <c r="V1527" s="442" t="str">
        <f>CHOOSE(MATCH(U:U,{0,1,140,150,160,800000000}),"VACIO","140 y -","140-150","150-160","&gt;160","")</f>
        <v>140 y -</v>
      </c>
      <c r="W1527" s="128">
        <v>86</v>
      </c>
      <c r="X1527" s="442" t="str">
        <f>CHOOSE(MATCH(W:W,{0,1,90,120,800000000}),"VACIO","90 y -","90-120","&gt;120","")</f>
        <v>90 y -</v>
      </c>
      <c r="Y1527" s="128" t="s">
        <v>63</v>
      </c>
      <c r="Z1527" s="128" t="s">
        <v>65</v>
      </c>
      <c r="AA1527" s="128" t="s">
        <v>65</v>
      </c>
      <c r="AB1527" s="128" t="s">
        <v>65</v>
      </c>
      <c r="AC1527" s="128" t="s">
        <v>72</v>
      </c>
      <c r="AD1527" s="128" t="s">
        <v>73</v>
      </c>
      <c r="AE1527" s="505">
        <v>43685</v>
      </c>
      <c r="AF1527" s="506" t="s">
        <v>74</v>
      </c>
      <c r="AG1527" s="506"/>
      <c r="AH1527" s="506" t="s">
        <v>2266</v>
      </c>
      <c r="AI1527" s="505">
        <v>43428</v>
      </c>
      <c r="AJ1527" s="128">
        <v>99</v>
      </c>
      <c r="AK1527" s="483">
        <v>42950</v>
      </c>
      <c r="AL1527" s="128">
        <v>96</v>
      </c>
      <c r="AM1527" s="128">
        <v>39</v>
      </c>
      <c r="AN1527" s="442" t="str">
        <f>CHOOSE(MATCH(AM:AM,{0,1,100,800000000}),"VACIO","100 y -","100 y +","")</f>
        <v>100 y -</v>
      </c>
      <c r="AO1527" s="128">
        <v>35</v>
      </c>
      <c r="AP1527" s="128">
        <v>110</v>
      </c>
      <c r="AQ1527" s="128">
        <v>6</v>
      </c>
      <c r="AR1527" s="442" t="str">
        <f>CHOOSE(MATCH(AQ:AQ,{0,1,7,8,9,12,30}),"VACIO","7 y -","7-8","8-9","9-12","12 y +","")</f>
        <v>7 y -</v>
      </c>
      <c r="AS1527" s="128">
        <v>27</v>
      </c>
      <c r="AT1527" s="442" t="str">
        <f>CHOOSE(MATCH(AS:AS,{0;0.1;30;80000000}),"VACIO","30 y -","30 y +")</f>
        <v>30 y -</v>
      </c>
      <c r="AU1527" s="128">
        <v>0.8</v>
      </c>
      <c r="AV1527" s="128"/>
      <c r="AW1527" s="442" t="str">
        <f>CHOOSE(MATCH(AV:AV,{0,0.1,30,80000000}),"VACIO","30 y -","30 y +")</f>
        <v>VACIO</v>
      </c>
      <c r="AX1527" s="128">
        <v>93.7</v>
      </c>
      <c r="AY1527" s="442" t="str">
        <f ca="1">CHOOSE(MATCH(AX:AX,{0,1,15,30,45,60,80000000}),"VACIO","15 y -","15-29","30-44","45-59","60 y +","")</f>
        <v>60 y +</v>
      </c>
      <c r="AZ1527" s="128"/>
      <c r="BA1527" s="128">
        <v>2016</v>
      </c>
      <c r="BB1527" s="441" t="str">
        <f ca="1" t="shared" si="140"/>
        <v>No Vigente</v>
      </c>
      <c r="BC1527" s="128" t="s">
        <v>77</v>
      </c>
      <c r="BD1527" s="483">
        <v>43685</v>
      </c>
      <c r="BE1527" s="483">
        <v>43922</v>
      </c>
    </row>
    <row r="1528" spans="1:57">
      <c r="A1528" s="434" t="s">
        <v>3662</v>
      </c>
      <c r="B1528" s="128" t="s">
        <v>3663</v>
      </c>
      <c r="C1528" s="128">
        <v>6671</v>
      </c>
      <c r="D1528" s="483">
        <v>16510</v>
      </c>
      <c r="E1528" s="439">
        <f ca="1" t="shared" si="142"/>
        <v>43990</v>
      </c>
      <c r="F1528" s="440">
        <f ca="1" t="shared" si="141"/>
        <v>27480</v>
      </c>
      <c r="G1528" s="441">
        <f ca="1" t="shared" si="143"/>
        <v>75</v>
      </c>
      <c r="H1528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28" s="443">
        <v>2</v>
      </c>
      <c r="J1528" s="128">
        <v>2010</v>
      </c>
      <c r="K1528" s="128" t="s">
        <v>101</v>
      </c>
      <c r="L1528" s="495" t="s">
        <v>60</v>
      </c>
      <c r="M1528" s="128"/>
      <c r="N1528" s="128" t="s">
        <v>62</v>
      </c>
      <c r="O1528" s="128" t="s">
        <v>62</v>
      </c>
      <c r="P1528" s="500" t="s">
        <v>63</v>
      </c>
      <c r="Q1528" s="500" t="s">
        <v>63</v>
      </c>
      <c r="R1528" s="128">
        <v>76.5</v>
      </c>
      <c r="S1528" s="128">
        <v>81.5</v>
      </c>
      <c r="T1528" s="443" t="s">
        <v>64</v>
      </c>
      <c r="U1528" s="128">
        <v>140</v>
      </c>
      <c r="V1528" s="442" t="str">
        <f>CHOOSE(MATCH(U:U,{0;1;140;150;160;800000000}),"VACIO","140 y -","140-150","150-160","&gt;160","")</f>
        <v>140-150</v>
      </c>
      <c r="W1528" s="128">
        <v>94</v>
      </c>
      <c r="X1528" s="442" t="str">
        <f>CHOOSE(MATCH(W:W,{0,1,90,120,800000000}),"VACIO","90 y -","90-120","&gt;120","")</f>
        <v>90-120</v>
      </c>
      <c r="Y1528" s="128" t="s">
        <v>63</v>
      </c>
      <c r="Z1528" s="128" t="s">
        <v>65</v>
      </c>
      <c r="AA1528" s="128" t="s">
        <v>65</v>
      </c>
      <c r="AB1528" s="128" t="s">
        <v>65</v>
      </c>
      <c r="AC1528" s="128" t="s">
        <v>72</v>
      </c>
      <c r="AD1528" s="128" t="s">
        <v>73</v>
      </c>
      <c r="AE1528" s="513"/>
      <c r="AF1528" s="513"/>
      <c r="AG1528" s="513"/>
      <c r="AH1528" s="506" t="s">
        <v>2266</v>
      </c>
      <c r="AI1528" s="505">
        <v>43307</v>
      </c>
      <c r="AJ1528" s="128">
        <v>97</v>
      </c>
      <c r="AK1528" s="483">
        <v>43811</v>
      </c>
      <c r="AL1528" s="128">
        <v>187</v>
      </c>
      <c r="AM1528" s="128">
        <v>116</v>
      </c>
      <c r="AN1528" s="442" t="str">
        <f>CHOOSE(MATCH(AM:AM,{0,1,100,800000000}),"VACIO","100 y -","100 y +","")</f>
        <v>100 y +</v>
      </c>
      <c r="AO1528" s="128">
        <v>31</v>
      </c>
      <c r="AP1528" s="128">
        <v>199</v>
      </c>
      <c r="AQ1528" s="128"/>
      <c r="AR1528" s="442" t="str">
        <f>CHOOSE(MATCH(AQ:AQ,{0,1,7,8,9,12,30}),"VACIO","7 y -","7-8","8-9","9-12","12 y +","")</f>
        <v>VACIO</v>
      </c>
      <c r="AS1528" s="128">
        <v>13</v>
      </c>
      <c r="AT1528" s="442" t="str">
        <f>CHOOSE(MATCH(AS:AS,{0,0.1,30,80000000}),"VACIO","30 y -","30 y +")</f>
        <v>30 y -</v>
      </c>
      <c r="AU1528" s="128">
        <v>1</v>
      </c>
      <c r="AV1528" s="128">
        <v>6.7</v>
      </c>
      <c r="AW1528" s="442" t="str">
        <f>CHOOSE(MATCH(AV:AV,{0;0.1;30;80000000}),"VACIO","30 y -","30 y +")</f>
        <v>30 y -</v>
      </c>
      <c r="AX1528" s="128">
        <v>73</v>
      </c>
      <c r="AY1528" s="442" t="str">
        <f ca="1">CHOOSE(MATCH(AX:AX,{0,1,15,30,45,60,80000000}),"VACIO","15 y -","15-29","30-44","45-59","60 y +","")</f>
        <v>60 y +</v>
      </c>
      <c r="AZ1528" s="128"/>
      <c r="BA1528" s="128"/>
      <c r="BB1528" s="441" t="str">
        <f ca="1" t="shared" si="140"/>
        <v>No Vigente</v>
      </c>
      <c r="BC1528" s="128"/>
      <c r="BD1528" s="483">
        <v>43901</v>
      </c>
      <c r="BE1528" s="483">
        <v>43952</v>
      </c>
    </row>
    <row r="1529" spans="1:57">
      <c r="A1529" s="434" t="s">
        <v>3664</v>
      </c>
      <c r="B1529" s="128" t="s">
        <v>3665</v>
      </c>
      <c r="C1529" s="128">
        <v>6694</v>
      </c>
      <c r="D1529" s="483">
        <v>20682</v>
      </c>
      <c r="E1529" s="467">
        <f ca="1" t="shared" si="142"/>
        <v>43990</v>
      </c>
      <c r="F1529" s="440">
        <f ca="1" t="shared" si="141"/>
        <v>23308</v>
      </c>
      <c r="G1529" s="491">
        <f ca="1" t="shared" si="143"/>
        <v>63</v>
      </c>
      <c r="H1529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29" s="498">
        <v>2</v>
      </c>
      <c r="J1529" s="483">
        <v>42629</v>
      </c>
      <c r="K1529" s="128" t="s">
        <v>101</v>
      </c>
      <c r="L1529" s="495" t="s">
        <v>60</v>
      </c>
      <c r="M1529" s="128"/>
      <c r="N1529" s="128" t="s">
        <v>62</v>
      </c>
      <c r="O1529" s="128" t="s">
        <v>62</v>
      </c>
      <c r="P1529" s="500" t="s">
        <v>63</v>
      </c>
      <c r="Q1529" s="500" t="s">
        <v>63</v>
      </c>
      <c r="R1529" s="128">
        <v>89.5</v>
      </c>
      <c r="S1529" s="128">
        <v>108</v>
      </c>
      <c r="T1529" s="498" t="s">
        <v>64</v>
      </c>
      <c r="U1529" s="128">
        <v>130</v>
      </c>
      <c r="V1529" s="442" t="str">
        <f>CHOOSE(MATCH(U:U,{0;1;140;150;160;800000000}),"VACIO","140 y -","140-150","150-160","&gt;160","")</f>
        <v>140 y -</v>
      </c>
      <c r="W1529" s="128">
        <v>84</v>
      </c>
      <c r="X1529" s="442" t="str">
        <f>CHOOSE(MATCH(W:W,{0,1,90,120,800000000}),"VACIO","90 y -","90-120","&gt;120","")</f>
        <v>90 y -</v>
      </c>
      <c r="Y1529" s="128" t="s">
        <v>63</v>
      </c>
      <c r="Z1529" s="128" t="s">
        <v>65</v>
      </c>
      <c r="AA1529" s="128" t="s">
        <v>63</v>
      </c>
      <c r="AB1529" s="128" t="s">
        <v>65</v>
      </c>
      <c r="AC1529" s="128" t="s">
        <v>66</v>
      </c>
      <c r="AD1529" s="128" t="s">
        <v>73</v>
      </c>
      <c r="AE1529" s="512"/>
      <c r="AF1529" s="512"/>
      <c r="AG1529" s="512"/>
      <c r="AH1529" s="512"/>
      <c r="AI1529" s="512"/>
      <c r="AJ1529" s="128">
        <v>126</v>
      </c>
      <c r="AK1529" s="483">
        <v>43892</v>
      </c>
      <c r="AL1529" s="128">
        <v>152</v>
      </c>
      <c r="AM1529" s="128">
        <v>86</v>
      </c>
      <c r="AN1529" s="442" t="str">
        <f>CHOOSE(MATCH(AM:AM,{0,1,100,800000000}),"VACIO","100 y -","100 y +","")</f>
        <v>100 y -</v>
      </c>
      <c r="AO1529" s="128">
        <v>26</v>
      </c>
      <c r="AP1529" s="128">
        <v>197</v>
      </c>
      <c r="AQ1529" s="128"/>
      <c r="AR1529" s="442" t="str">
        <f>CHOOSE(MATCH(AQ:AQ,{0,1,7,8,9,12,30}),"VACIO","7 y -","7-8","8-9","9-12","12 y +","")</f>
        <v>VACIO</v>
      </c>
      <c r="AS1529" s="128">
        <v>132</v>
      </c>
      <c r="AT1529" s="442" t="str">
        <f>CHOOSE(MATCH(AS:AS,{0,0.1,30,80000000}),"VACIO","30 y -","30 y +")</f>
        <v>30 y +</v>
      </c>
      <c r="AU1529" s="128">
        <v>0.7</v>
      </c>
      <c r="AV1529" s="128">
        <v>82</v>
      </c>
      <c r="AW1529" s="442" t="str">
        <f>CHOOSE(MATCH(AV:AV,{0,0.1,30,80000000}),"VACIO","30 y -","30 y +")</f>
        <v>30 y +</v>
      </c>
      <c r="AX1529" s="128">
        <v>100</v>
      </c>
      <c r="AY1529" s="442" t="str">
        <f ca="1">CHOOSE(MATCH(AX:AX,{0;1;15;30;45;60;80000000}),"VACIO","15 y -","15-29","30-44","45-59","60 y +","")</f>
        <v>60 y +</v>
      </c>
      <c r="AZ1529" s="128" t="s">
        <v>76</v>
      </c>
      <c r="BA1529" s="128"/>
      <c r="BB1529" s="441" t="str">
        <f ca="1" t="shared" si="140"/>
        <v>No Vigente</v>
      </c>
      <c r="BC1529" s="128"/>
      <c r="BD1529" s="483">
        <v>43900</v>
      </c>
      <c r="BE1529" s="483">
        <v>44013</v>
      </c>
    </row>
    <row r="1530" spans="1:57">
      <c r="A1530" s="434" t="s">
        <v>3666</v>
      </c>
      <c r="B1530" s="128" t="s">
        <v>3667</v>
      </c>
      <c r="C1530" s="128">
        <v>2989</v>
      </c>
      <c r="D1530" s="483">
        <v>15663</v>
      </c>
      <c r="E1530" s="439">
        <f ca="1" t="shared" si="142"/>
        <v>43990</v>
      </c>
      <c r="F1530" s="440">
        <f ca="1" t="shared" si="141"/>
        <v>28327</v>
      </c>
      <c r="G1530" s="441">
        <f ca="1" t="shared" si="143"/>
        <v>77</v>
      </c>
      <c r="H1530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30" s="443">
        <v>2</v>
      </c>
      <c r="J1530" s="483">
        <v>40589</v>
      </c>
      <c r="K1530" s="128" t="s">
        <v>101</v>
      </c>
      <c r="L1530" s="495" t="s">
        <v>60</v>
      </c>
      <c r="M1530" s="128"/>
      <c r="N1530" s="128" t="s">
        <v>62</v>
      </c>
      <c r="O1530" s="128" t="s">
        <v>62</v>
      </c>
      <c r="P1530" s="500" t="s">
        <v>63</v>
      </c>
      <c r="Q1530" s="500" t="s">
        <v>63</v>
      </c>
      <c r="R1530" s="128">
        <v>75</v>
      </c>
      <c r="S1530" s="128">
        <v>72.5</v>
      </c>
      <c r="T1530" s="443" t="s">
        <v>76</v>
      </c>
      <c r="U1530" s="128">
        <v>130</v>
      </c>
      <c r="V1530" s="442" t="str">
        <f>CHOOSE(MATCH(U:U,{0,1,140,150,160,800000000}),"VACIO","140 y -","140-150","150-160","&gt;160","")</f>
        <v>140 y -</v>
      </c>
      <c r="W1530" s="128">
        <v>72</v>
      </c>
      <c r="X1530" s="442" t="str">
        <f>CHOOSE(MATCH(W:W,{0;1;90;120;800000000}),"VACIO","90 y -","90-120","&gt;120","")</f>
        <v>90 y -</v>
      </c>
      <c r="Y1530" s="128" t="s">
        <v>63</v>
      </c>
      <c r="Z1530" s="128" t="s">
        <v>65</v>
      </c>
      <c r="AA1530" s="128" t="s">
        <v>63</v>
      </c>
      <c r="AB1530" s="128" t="s">
        <v>63</v>
      </c>
      <c r="AC1530" s="128" t="s">
        <v>72</v>
      </c>
      <c r="AD1530" s="128" t="s">
        <v>67</v>
      </c>
      <c r="AE1530" s="513"/>
      <c r="AF1530" s="513"/>
      <c r="AG1530" s="513"/>
      <c r="AH1530" s="506" t="s">
        <v>2266</v>
      </c>
      <c r="AI1530" s="505">
        <v>43705</v>
      </c>
      <c r="AJ1530" s="128">
        <v>89</v>
      </c>
      <c r="AK1530" s="483">
        <v>43538</v>
      </c>
      <c r="AL1530" s="128">
        <v>196</v>
      </c>
      <c r="AM1530" s="128">
        <v>141.6</v>
      </c>
      <c r="AN1530" s="442" t="str">
        <f>CHOOSE(MATCH(AM:AM,{0,1,100,800000000}),"VACIO","100 y -","100 y +","")</f>
        <v>100 y +</v>
      </c>
      <c r="AO1530" s="128">
        <v>41</v>
      </c>
      <c r="AP1530" s="128">
        <v>67</v>
      </c>
      <c r="AQ1530" s="128"/>
      <c r="AR1530" s="442" t="str">
        <f>CHOOSE(MATCH(AQ:AQ,{0,1,7,8,9,12,30}),"VACIO","7 y -","7-8","8-9","9-12","12 y +","")</f>
        <v>VACIO</v>
      </c>
      <c r="AS1530" s="128">
        <v>12</v>
      </c>
      <c r="AT1530" s="442" t="str">
        <f>CHOOSE(MATCH(AS:AS,{0,0.1,30,80000000}),"VACIO","30 y -","30 y +")</f>
        <v>30 y -</v>
      </c>
      <c r="AU1530" s="128">
        <v>0.9</v>
      </c>
      <c r="AV1530" s="128">
        <v>14</v>
      </c>
      <c r="AW1530" s="442" t="str">
        <f>CHOOSE(MATCH(AV:AV,{0,0.1,30,80000000}),"VACIO","30 y -","30 y +")</f>
        <v>30 y -</v>
      </c>
      <c r="AX1530" s="128">
        <v>82.6</v>
      </c>
      <c r="AY1530" s="442" t="str">
        <f ca="1">CHOOSE(MATCH(AX:AX,{0,1,15,30,45,60,80000000}),"VACIO","15 y -","15-29","30-44","45-59","60 y +","")</f>
        <v>60 y +</v>
      </c>
      <c r="AZ1530" s="128" t="s">
        <v>76</v>
      </c>
      <c r="BA1530" s="128"/>
      <c r="BB1530" s="441" t="str">
        <f ca="1" t="shared" si="140"/>
        <v>No Vigente</v>
      </c>
      <c r="BC1530" s="128"/>
      <c r="BD1530" s="483">
        <v>43703</v>
      </c>
      <c r="BE1530" s="483">
        <v>43922</v>
      </c>
    </row>
    <row r="1531" spans="1:57">
      <c r="A1531" s="434" t="s">
        <v>3668</v>
      </c>
      <c r="B1531" s="434" t="s">
        <v>3669</v>
      </c>
      <c r="C1531" s="434">
        <v>6200</v>
      </c>
      <c r="D1531" s="482">
        <v>28715</v>
      </c>
      <c r="E1531" s="468">
        <f ca="1" t="shared" si="142"/>
        <v>43990</v>
      </c>
      <c r="F1531" s="440">
        <f ca="1" t="shared" si="141"/>
        <v>15275</v>
      </c>
      <c r="G1531" s="487">
        <f ca="1" t="shared" si="143"/>
        <v>41</v>
      </c>
      <c r="H1531" s="488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31" s="493">
        <v>2</v>
      </c>
      <c r="J1531" s="482">
        <v>41648</v>
      </c>
      <c r="K1531" s="434" t="s">
        <v>59</v>
      </c>
      <c r="L1531" s="494" t="s">
        <v>60</v>
      </c>
      <c r="M1531" s="434" t="s">
        <v>1853</v>
      </c>
      <c r="N1531" s="434"/>
      <c r="O1531" s="434"/>
      <c r="P1531" s="499" t="s">
        <v>63</v>
      </c>
      <c r="Q1531" s="499" t="s">
        <v>63</v>
      </c>
      <c r="R1531" s="434">
        <v>77</v>
      </c>
      <c r="S1531" s="434">
        <v>79.5</v>
      </c>
      <c r="T1531" s="493" t="s">
        <v>64</v>
      </c>
      <c r="U1531" s="434">
        <v>142</v>
      </c>
      <c r="V1531" s="442" t="str">
        <f>CHOOSE(MATCH(U:U,{0,1,140,150,160,800000000}),"VACIO","140 y -","140-150","150-160","&gt;160","")</f>
        <v>140-150</v>
      </c>
      <c r="W1531" s="434">
        <v>98</v>
      </c>
      <c r="X1531" s="442" t="str">
        <f>CHOOSE(MATCH(W:W,{0,1,90,120,800000000}),"VACIO","90 y -","90-120","&gt;120","")</f>
        <v>90-120</v>
      </c>
      <c r="Y1531" s="434" t="s">
        <v>63</v>
      </c>
      <c r="Z1531" s="434" t="s">
        <v>65</v>
      </c>
      <c r="AA1531" s="434" t="s">
        <v>63</v>
      </c>
      <c r="AB1531" s="434" t="s">
        <v>63</v>
      </c>
      <c r="AC1531" s="434" t="s">
        <v>72</v>
      </c>
      <c r="AD1531" s="434" t="s">
        <v>67</v>
      </c>
      <c r="AE1531" s="514"/>
      <c r="AF1531" s="514"/>
      <c r="AG1531" s="514"/>
      <c r="AH1531" s="514"/>
      <c r="AI1531" s="514"/>
      <c r="AJ1531" s="434">
        <v>92</v>
      </c>
      <c r="AK1531" s="482">
        <v>42786</v>
      </c>
      <c r="AL1531" s="434">
        <v>187</v>
      </c>
      <c r="AM1531" s="434">
        <v>116</v>
      </c>
      <c r="AN1531" s="442" t="str">
        <f>CHOOSE(MATCH(AM:AM,{0,1,100,800000000}),"VACIO","100 y -","100 y +","")</f>
        <v>100 y +</v>
      </c>
      <c r="AO1531" s="434">
        <v>32</v>
      </c>
      <c r="AP1531" s="434">
        <v>195</v>
      </c>
      <c r="AQ1531" s="434"/>
      <c r="AR1531" s="442" t="str">
        <f>CHOOSE(MATCH(AQ:AQ,{0,1,7,8,9,12,30}),"VACIO","7 y -","7-8","8-9","9-12","12 y +","")</f>
        <v>VACIO</v>
      </c>
      <c r="AS1531" s="434"/>
      <c r="AT1531" s="442" t="str">
        <f>CHOOSE(MATCH(AS:AS,{0,0.1,30,80000000}),"VACIO","30 y -","30 y +")</f>
        <v>VACIO</v>
      </c>
      <c r="AU1531" s="434">
        <v>0.7</v>
      </c>
      <c r="AV1531" s="434"/>
      <c r="AW1531" s="442" t="str">
        <f>CHOOSE(MATCH(AV:AV,{0,0.1,30,80000000}),"VACIO","30 y -","30 y +")</f>
        <v>VACIO</v>
      </c>
      <c r="AX1531" s="434">
        <v>109</v>
      </c>
      <c r="AY1531" s="442" t="str">
        <f ca="1">CHOOSE(MATCH(AX:AX,{0,1,15,30,45,60,80000000}),"VACIO","15 y -","15-29","30-44","45-59","60 y +","")</f>
        <v>60 y +</v>
      </c>
      <c r="AZ1531" s="434"/>
      <c r="BA1531" s="434"/>
      <c r="BB1531" s="487" t="str">
        <f ca="1" t="shared" si="140"/>
        <v>No Vigente</v>
      </c>
      <c r="BC1531" s="434"/>
      <c r="BD1531" s="482">
        <v>43270</v>
      </c>
      <c r="BE1531" s="482">
        <v>43344</v>
      </c>
    </row>
    <row r="1532" spans="1:57">
      <c r="A1532" s="434" t="s">
        <v>3670</v>
      </c>
      <c r="B1532" s="128" t="s">
        <v>3671</v>
      </c>
      <c r="C1532" s="128">
        <v>5704</v>
      </c>
      <c r="D1532" s="483">
        <v>20431</v>
      </c>
      <c r="E1532" s="439">
        <f ca="1" t="shared" si="142"/>
        <v>43990</v>
      </c>
      <c r="F1532" s="440">
        <f ca="1" t="shared" si="141"/>
        <v>23559</v>
      </c>
      <c r="G1532" s="441">
        <f ca="1" t="shared" si="143"/>
        <v>64</v>
      </c>
      <c r="H1532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32" s="443">
        <v>2</v>
      </c>
      <c r="J1532" s="483">
        <v>40840</v>
      </c>
      <c r="K1532" s="128" t="s">
        <v>59</v>
      </c>
      <c r="L1532" s="495" t="s">
        <v>1876</v>
      </c>
      <c r="M1532" s="128"/>
      <c r="N1532" s="128" t="s">
        <v>62</v>
      </c>
      <c r="O1532" s="128" t="s">
        <v>62</v>
      </c>
      <c r="P1532" s="500" t="s">
        <v>63</v>
      </c>
      <c r="Q1532" s="500" t="s">
        <v>63</v>
      </c>
      <c r="R1532" s="128">
        <v>82</v>
      </c>
      <c r="S1532" s="128">
        <v>81</v>
      </c>
      <c r="T1532" s="443" t="s">
        <v>64</v>
      </c>
      <c r="U1532" s="128">
        <v>118</v>
      </c>
      <c r="V1532" s="442" t="str">
        <f>CHOOSE(MATCH(U:U,{0,1,140,150,160,800000000}),"VACIO","140 y -","140-150","150-160","&gt;160","")</f>
        <v>140 y -</v>
      </c>
      <c r="W1532" s="128">
        <v>74</v>
      </c>
      <c r="X1532" s="442" t="str">
        <f>CHOOSE(MATCH(W:W,{0,1,90,120,800000000}),"VACIO","90 y -","90-120","&gt;120","")</f>
        <v>90 y -</v>
      </c>
      <c r="Y1532" s="128" t="s">
        <v>63</v>
      </c>
      <c r="Z1532" s="128" t="s">
        <v>65</v>
      </c>
      <c r="AA1532" s="128" t="s">
        <v>63</v>
      </c>
      <c r="AB1532" s="128" t="s">
        <v>63</v>
      </c>
      <c r="AC1532" s="128" t="s">
        <v>72</v>
      </c>
      <c r="AD1532" s="128" t="s">
        <v>67</v>
      </c>
      <c r="AE1532" s="513"/>
      <c r="AF1532" s="513"/>
      <c r="AG1532" s="513"/>
      <c r="AH1532" s="513"/>
      <c r="AI1532" s="513"/>
      <c r="AJ1532" s="128">
        <v>124</v>
      </c>
      <c r="AK1532" s="483">
        <v>43517</v>
      </c>
      <c r="AL1532" s="128">
        <v>184</v>
      </c>
      <c r="AM1532" s="128">
        <v>126</v>
      </c>
      <c r="AN1532" s="442" t="str">
        <f>CHOOSE(MATCH(AM:AM,{0,1,100,800000000}),"VACIO","100 y -","100 y +","")</f>
        <v>100 y +</v>
      </c>
      <c r="AO1532" s="128">
        <v>32</v>
      </c>
      <c r="AP1532" s="128">
        <v>128</v>
      </c>
      <c r="AQ1532" s="128">
        <v>6.1</v>
      </c>
      <c r="AR1532" s="442" t="str">
        <f>CHOOSE(MATCH(AQ:AQ,{0,1,7,8,9,12,30}),"VACIO","7 y -","7-8","8-9","9-12","12 y +","")</f>
        <v>7 y -</v>
      </c>
      <c r="AS1532" s="128">
        <v>6</v>
      </c>
      <c r="AT1532" s="442" t="str">
        <f>CHOOSE(MATCH(AS:AS,{0,0.1,30,80000000}),"VACIO","30 y -","30 y +")</f>
        <v>30 y -</v>
      </c>
      <c r="AU1532" s="128">
        <v>0.8</v>
      </c>
      <c r="AV1532" s="128"/>
      <c r="AW1532" s="442" t="str">
        <f>CHOOSE(MATCH(AV:AV,{0,0.1,30,80000000}),"VACIO","30 y -","30 y +")</f>
        <v>VACIO</v>
      </c>
      <c r="AX1532" s="128">
        <v>79.01</v>
      </c>
      <c r="AY1532" s="442" t="str">
        <f ca="1">CHOOSE(MATCH(AX:AX,{0,1,15,30,45,60,80000000}),"VACIO","15 y -","15-29","30-44","45-59","60 y +","")</f>
        <v>60 y +</v>
      </c>
      <c r="AZ1532" s="128"/>
      <c r="BA1532" s="128"/>
      <c r="BB1532" s="441" t="str">
        <f ca="1" t="shared" si="140"/>
        <v>No Vigente</v>
      </c>
      <c r="BC1532" s="128"/>
      <c r="BD1532" s="483">
        <v>43545</v>
      </c>
      <c r="BE1532" s="483">
        <v>43862</v>
      </c>
    </row>
    <row r="1533" spans="1:57">
      <c r="A1533" s="434" t="s">
        <v>3672</v>
      </c>
      <c r="B1533" s="128" t="s">
        <v>3673</v>
      </c>
      <c r="C1533" s="128">
        <v>5504</v>
      </c>
      <c r="D1533" s="483">
        <v>16270</v>
      </c>
      <c r="E1533" s="467">
        <f ca="1" t="shared" si="142"/>
        <v>43990</v>
      </c>
      <c r="F1533" s="440">
        <f ca="1" t="shared" si="141"/>
        <v>27720</v>
      </c>
      <c r="G1533" s="441">
        <f ca="1" t="shared" si="143"/>
        <v>75</v>
      </c>
      <c r="H1533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33" s="443">
        <v>2</v>
      </c>
      <c r="J1533" s="128">
        <v>2010</v>
      </c>
      <c r="K1533" s="128" t="s">
        <v>101</v>
      </c>
      <c r="L1533" s="495" t="s">
        <v>102</v>
      </c>
      <c r="M1533" s="128" t="s">
        <v>149</v>
      </c>
      <c r="N1533" s="128" t="s">
        <v>62</v>
      </c>
      <c r="O1533" s="128" t="s">
        <v>62</v>
      </c>
      <c r="P1533" s="500" t="s">
        <v>63</v>
      </c>
      <c r="Q1533" s="500" t="s">
        <v>63</v>
      </c>
      <c r="R1533" s="128">
        <v>68.5</v>
      </c>
      <c r="S1533" s="128">
        <v>64.5</v>
      </c>
      <c r="T1533" s="443" t="s">
        <v>76</v>
      </c>
      <c r="U1533" s="128">
        <v>136</v>
      </c>
      <c r="V1533" s="442" t="str">
        <f>CHOOSE(MATCH(U:U,{0,1,140,150,160,800000000}),"VACIO","140 y -","140-150","150-160","&gt;160","")</f>
        <v>140 y -</v>
      </c>
      <c r="W1533" s="128">
        <v>86</v>
      </c>
      <c r="X1533" s="442" t="str">
        <f>CHOOSE(MATCH(W:W,{0,1,90,120,800000000}),"VACIO","90 y -","90-120","&gt;120","")</f>
        <v>90 y -</v>
      </c>
      <c r="Y1533" s="128" t="s">
        <v>65</v>
      </c>
      <c r="Z1533" s="128" t="s">
        <v>65</v>
      </c>
      <c r="AA1533" s="128" t="s">
        <v>65</v>
      </c>
      <c r="AB1533" s="128" t="s">
        <v>65</v>
      </c>
      <c r="AC1533" s="128" t="s">
        <v>72</v>
      </c>
      <c r="AD1533" s="128" t="s">
        <v>73</v>
      </c>
      <c r="AE1533" s="505">
        <v>43669</v>
      </c>
      <c r="AF1533" s="506" t="s">
        <v>333</v>
      </c>
      <c r="AG1533" s="506"/>
      <c r="AH1533" s="506" t="s">
        <v>2266</v>
      </c>
      <c r="AI1533" s="505">
        <v>43174</v>
      </c>
      <c r="AJ1533" s="128">
        <v>86</v>
      </c>
      <c r="AK1533" s="483">
        <v>43741</v>
      </c>
      <c r="AL1533" s="128">
        <v>146</v>
      </c>
      <c r="AM1533" s="128">
        <v>87</v>
      </c>
      <c r="AN1533" s="442" t="str">
        <f>CHOOSE(MATCH(AM:AM,{0,1,100,800000000}),"VACIO","100 y -","100 y +","")</f>
        <v>100 y -</v>
      </c>
      <c r="AO1533" s="128">
        <v>40</v>
      </c>
      <c r="AP1533" s="128">
        <v>92</v>
      </c>
      <c r="AQ1533" s="128">
        <v>10.5</v>
      </c>
      <c r="AR1533" s="442" t="str">
        <f>CHOOSE(MATCH(AQ:AQ,{0,1,7,8,9,12,30}),"VACIO","7 y -","7-8","8-9","9-12","12 y +","")</f>
        <v>9-12</v>
      </c>
      <c r="AS1533" s="128">
        <v>500</v>
      </c>
      <c r="AT1533" s="442" t="str">
        <f>CHOOSE(MATCH(AS:AS,{0,0.1,30,80000000}),"VACIO","30 y -","30 y +")</f>
        <v>30 y +</v>
      </c>
      <c r="AU1533" s="128">
        <v>1.9</v>
      </c>
      <c r="AV1533" s="128">
        <v>309</v>
      </c>
      <c r="AW1533" s="442" t="str">
        <f>CHOOSE(MATCH(AV:AV,{0,0.1,30,80000000}),"VACIO","30 y -","30 y +")</f>
        <v>30 y +</v>
      </c>
      <c r="AX1533" s="128">
        <v>36</v>
      </c>
      <c r="AY1533" s="442" t="str">
        <f ca="1">CHOOSE(MATCH(AX:AX,{0,1,15,30,45,60,80000000}),"VACIO","15 y -","15-29","30-44","45-59","60 y +","")</f>
        <v>30-44</v>
      </c>
      <c r="AZ1533" s="128"/>
      <c r="BA1533" s="483">
        <v>43333</v>
      </c>
      <c r="BB1533" s="441" t="str">
        <f ca="1" t="shared" si="140"/>
        <v>No Vigente</v>
      </c>
      <c r="BC1533" s="128" t="s">
        <v>77</v>
      </c>
      <c r="BD1533" s="483">
        <v>43833</v>
      </c>
      <c r="BE1533" s="483">
        <v>43952</v>
      </c>
    </row>
    <row r="1534" spans="1:57">
      <c r="A1534" s="434" t="s">
        <v>3674</v>
      </c>
      <c r="B1534" s="484" t="s">
        <v>3675</v>
      </c>
      <c r="C1534" s="484">
        <v>4319</v>
      </c>
      <c r="D1534" s="485">
        <v>18429</v>
      </c>
      <c r="E1534" s="467">
        <f ca="1" t="shared" si="142"/>
        <v>43990</v>
      </c>
      <c r="F1534" s="440">
        <f ca="1" t="shared" si="141"/>
        <v>25561</v>
      </c>
      <c r="G1534" s="489">
        <f ca="1" t="shared" si="143"/>
        <v>69</v>
      </c>
      <c r="H1534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34" s="496">
        <v>2</v>
      </c>
      <c r="J1534" s="484">
        <v>2018</v>
      </c>
      <c r="K1534" s="484" t="s">
        <v>101</v>
      </c>
      <c r="L1534" s="497" t="s">
        <v>60</v>
      </c>
      <c r="M1534" s="484"/>
      <c r="N1534" s="484" t="s">
        <v>62</v>
      </c>
      <c r="O1534" s="484" t="s">
        <v>62</v>
      </c>
      <c r="P1534" s="501" t="s">
        <v>63</v>
      </c>
      <c r="Q1534" s="501" t="s">
        <v>63</v>
      </c>
      <c r="R1534" s="484">
        <v>75.5</v>
      </c>
      <c r="S1534" s="484">
        <v>74</v>
      </c>
      <c r="T1534" s="496" t="s">
        <v>76</v>
      </c>
      <c r="U1534" s="484">
        <v>122</v>
      </c>
      <c r="V1534" s="442" t="str">
        <f>CHOOSE(MATCH(U:U,{0,1,140,150,160,800000000}),"VACIO","140 y -","140-150","150-160","&gt;160","")</f>
        <v>140 y -</v>
      </c>
      <c r="W1534" s="484">
        <v>60</v>
      </c>
      <c r="X1534" s="442" t="str">
        <f>CHOOSE(MATCH(W:W,{0,1,90,120,800000000}),"VACIO","90 y -","90-120","&gt;120","")</f>
        <v>90 y -</v>
      </c>
      <c r="Y1534" s="484" t="s">
        <v>63</v>
      </c>
      <c r="Z1534" s="484" t="s">
        <v>65</v>
      </c>
      <c r="AA1534" s="484" t="s">
        <v>63</v>
      </c>
      <c r="AB1534" s="484" t="s">
        <v>63</v>
      </c>
      <c r="AC1534" s="484" t="s">
        <v>72</v>
      </c>
      <c r="AD1534" s="484" t="s">
        <v>67</v>
      </c>
      <c r="AE1534" s="507"/>
      <c r="AF1534" s="507"/>
      <c r="AG1534" s="507"/>
      <c r="AH1534" s="509" t="s">
        <v>2266</v>
      </c>
      <c r="AI1534" s="508">
        <v>43489</v>
      </c>
      <c r="AJ1534" s="484">
        <v>97</v>
      </c>
      <c r="AK1534" s="485">
        <v>43391</v>
      </c>
      <c r="AL1534" s="484">
        <v>200</v>
      </c>
      <c r="AM1534" s="484">
        <v>107</v>
      </c>
      <c r="AN1534" s="442" t="str">
        <f>CHOOSE(MATCH(AM:AM,{0,1,100,800000000}),"VACIO","100 y -","100 y +","")</f>
        <v>100 y +</v>
      </c>
      <c r="AO1534" s="484">
        <v>62</v>
      </c>
      <c r="AP1534" s="484">
        <v>154</v>
      </c>
      <c r="AQ1534" s="484"/>
      <c r="AR1534" s="442" t="str">
        <f>CHOOSE(MATCH(AQ:AQ,{0,1,7,8,9,12,30}),"VACIO","7 y -","7-8","8-9","9-12","12 y +","")</f>
        <v>VACIO</v>
      </c>
      <c r="AS1534" s="484">
        <v>6</v>
      </c>
      <c r="AT1534" s="442" t="str">
        <f>CHOOSE(MATCH(AS:AS,{0,0.1,30,80000000}),"VACIO","30 y -","30 y +")</f>
        <v>30 y -</v>
      </c>
      <c r="AU1534" s="484">
        <v>0.8</v>
      </c>
      <c r="AV1534" s="484"/>
      <c r="AW1534" s="442" t="str">
        <f>CHOOSE(MATCH(AV:AV,{0,0.1,30,80000000}),"VACIO","30 y -","30 y +")</f>
        <v>VACIO</v>
      </c>
      <c r="AX1534" s="484">
        <v>91</v>
      </c>
      <c r="AY1534" s="442" t="str">
        <f ca="1">CHOOSE(MATCH(AX:AX,{0,1,15,30,45,60,80000000}),"VACIO","15 y -","15-29","30-44","45-59","60 y +","")</f>
        <v>60 y +</v>
      </c>
      <c r="AZ1534" s="484"/>
      <c r="BA1534" s="484"/>
      <c r="BB1534" s="489" t="str">
        <f ca="1" t="shared" si="140"/>
        <v>No Vigente</v>
      </c>
      <c r="BC1534" s="484"/>
      <c r="BD1534" s="485">
        <v>43487</v>
      </c>
      <c r="BE1534" s="485">
        <v>43647</v>
      </c>
    </row>
    <row r="1535" spans="1:57">
      <c r="A1535" s="434" t="s">
        <v>3676</v>
      </c>
      <c r="B1535" s="128" t="s">
        <v>3677</v>
      </c>
      <c r="C1535" s="128">
        <v>2017</v>
      </c>
      <c r="D1535" s="483">
        <v>17899</v>
      </c>
      <c r="E1535" s="467">
        <f ca="1" t="shared" si="142"/>
        <v>43990</v>
      </c>
      <c r="F1535" s="440">
        <f ca="1" t="shared" si="141"/>
        <v>26091</v>
      </c>
      <c r="G1535" s="441">
        <f ca="1" t="shared" si="143"/>
        <v>71</v>
      </c>
      <c r="H1535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35" s="443">
        <v>2</v>
      </c>
      <c r="J1535" s="483">
        <v>36929</v>
      </c>
      <c r="K1535" s="128" t="s">
        <v>101</v>
      </c>
      <c r="L1535" s="495" t="s">
        <v>102</v>
      </c>
      <c r="M1535" s="128" t="s">
        <v>3678</v>
      </c>
      <c r="N1535" s="128" t="s">
        <v>62</v>
      </c>
      <c r="O1535" s="128" t="s">
        <v>62</v>
      </c>
      <c r="P1535" s="500" t="s">
        <v>63</v>
      </c>
      <c r="Q1535" s="500" t="s">
        <v>63</v>
      </c>
      <c r="R1535" s="128">
        <v>74</v>
      </c>
      <c r="S1535" s="128">
        <v>74.5</v>
      </c>
      <c r="T1535" s="443" t="s">
        <v>76</v>
      </c>
      <c r="U1535" s="128">
        <v>150</v>
      </c>
      <c r="V1535" s="442" t="str">
        <f>CHOOSE(MATCH(U:U,{0,1,140,150,160,800000000}),"VACIO","140 y -","140-150","150-160","&gt;160","")</f>
        <v>150-160</v>
      </c>
      <c r="W1535" s="128">
        <v>86</v>
      </c>
      <c r="X1535" s="442" t="str">
        <f>CHOOSE(MATCH(W:W,{0,1,90,120,800000000}),"VACIO","90 y -","90-120","&gt;120","")</f>
        <v>90 y -</v>
      </c>
      <c r="Y1535" s="128" t="s">
        <v>63</v>
      </c>
      <c r="Z1535" s="128" t="s">
        <v>65</v>
      </c>
      <c r="AA1535" s="128" t="s">
        <v>65</v>
      </c>
      <c r="AB1535" s="128" t="s">
        <v>65</v>
      </c>
      <c r="AC1535" s="128" t="s">
        <v>66</v>
      </c>
      <c r="AD1535" s="128" t="s">
        <v>73</v>
      </c>
      <c r="AE1535" s="505">
        <v>43804</v>
      </c>
      <c r="AF1535" s="506" t="s">
        <v>73</v>
      </c>
      <c r="AG1535" s="506"/>
      <c r="AH1535" s="506" t="s">
        <v>2403</v>
      </c>
      <c r="AI1535" s="505">
        <v>43836</v>
      </c>
      <c r="AJ1535" s="128">
        <v>208</v>
      </c>
      <c r="AK1535" s="483">
        <v>43867</v>
      </c>
      <c r="AL1535" s="128">
        <v>112</v>
      </c>
      <c r="AM1535" s="128">
        <v>55</v>
      </c>
      <c r="AN1535" s="442" t="str">
        <f>CHOOSE(MATCH(AM:AM,{0,1,100,800000000}),"VACIO","100 y -","100 y +","")</f>
        <v>100 y -</v>
      </c>
      <c r="AO1535" s="128">
        <v>31</v>
      </c>
      <c r="AP1535" s="128">
        <v>124</v>
      </c>
      <c r="AQ1535" s="128">
        <v>9.4</v>
      </c>
      <c r="AR1535" s="442" t="str">
        <f>CHOOSE(MATCH(AQ:AQ,{0,1,7,8,9,12,30}),"VACIO","7 y -","7-8","8-9","9-12","12 y +","")</f>
        <v>9-12</v>
      </c>
      <c r="AS1535" s="128">
        <v>27</v>
      </c>
      <c r="AT1535" s="442" t="str">
        <f>CHOOSE(MATCH(AS:AS,{0,0.1,30,80000000}),"VACIO","30 y -","30 y +")</f>
        <v>30 y -</v>
      </c>
      <c r="AU1535" s="128">
        <v>0.6</v>
      </c>
      <c r="AV1535" s="128"/>
      <c r="AW1535" s="442" t="str">
        <f>CHOOSE(MATCH(AV:AV,{0,0.1,30,80000000}),"VACIO","30 y -","30 y +")</f>
        <v>VACIO</v>
      </c>
      <c r="AX1535" s="128">
        <v>101</v>
      </c>
      <c r="AY1535" s="442" t="str">
        <f ca="1">CHOOSE(MATCH(AX:AX,{0;1;15;30;45;60;80000000}),"VACIO","15 y -","15-29","30-44","45-59","60 y +","")</f>
        <v>60 y +</v>
      </c>
      <c r="AZ1535" s="128" t="s">
        <v>155</v>
      </c>
      <c r="BA1535" s="483">
        <v>43282</v>
      </c>
      <c r="BB1535" s="441" t="str">
        <f ca="1" t="shared" si="140"/>
        <v>No Vigente</v>
      </c>
      <c r="BC1535" s="128" t="s">
        <v>77</v>
      </c>
      <c r="BD1535" s="483">
        <v>43882</v>
      </c>
      <c r="BE1535" s="483">
        <v>43983</v>
      </c>
    </row>
    <row r="1536" spans="1:57">
      <c r="A1536" s="434" t="s">
        <v>3679</v>
      </c>
      <c r="B1536" s="128" t="s">
        <v>3680</v>
      </c>
      <c r="C1536" s="128">
        <v>1498</v>
      </c>
      <c r="D1536" s="483">
        <v>23800</v>
      </c>
      <c r="E1536" s="467">
        <f ca="1" t="shared" si="142"/>
        <v>43990</v>
      </c>
      <c r="F1536" s="440">
        <f ca="1" t="shared" si="141"/>
        <v>20190</v>
      </c>
      <c r="G1536" s="491">
        <f ca="1" t="shared" si="143"/>
        <v>55</v>
      </c>
      <c r="H1536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36" s="498">
        <v>2</v>
      </c>
      <c r="J1536" s="483">
        <v>42950</v>
      </c>
      <c r="K1536" s="128" t="s">
        <v>101</v>
      </c>
      <c r="L1536" s="495" t="s">
        <v>70</v>
      </c>
      <c r="M1536" s="128" t="s">
        <v>2329</v>
      </c>
      <c r="N1536" s="128" t="s">
        <v>62</v>
      </c>
      <c r="O1536" s="128" t="s">
        <v>62</v>
      </c>
      <c r="P1536" s="500" t="s">
        <v>65</v>
      </c>
      <c r="Q1536" s="500" t="s">
        <v>63</v>
      </c>
      <c r="R1536" s="128">
        <v>76</v>
      </c>
      <c r="S1536" s="128">
        <v>94.5</v>
      </c>
      <c r="T1536" s="498" t="s">
        <v>64</v>
      </c>
      <c r="U1536" s="128">
        <v>122</v>
      </c>
      <c r="V1536" s="442" t="str">
        <f>CHOOSE(MATCH(U:U,{0,1,140,150,160,800000000}),"VACIO","140 y -","140-150","150-160","&gt;160","")</f>
        <v>140 y -</v>
      </c>
      <c r="W1536" s="128">
        <v>84</v>
      </c>
      <c r="X1536" s="442" t="str">
        <f>CHOOSE(MATCH(W:W,{0,1,90,120,800000000}),"VACIO","90 y -","90-120","&gt;120","")</f>
        <v>90 y -</v>
      </c>
      <c r="Y1536" s="128" t="s">
        <v>63</v>
      </c>
      <c r="Z1536" s="128" t="s">
        <v>63</v>
      </c>
      <c r="AA1536" s="128" t="s">
        <v>63</v>
      </c>
      <c r="AB1536" s="128" t="s">
        <v>63</v>
      </c>
      <c r="AC1536" s="128" t="s">
        <v>66</v>
      </c>
      <c r="AD1536" s="128" t="s">
        <v>73</v>
      </c>
      <c r="AE1536" s="510">
        <v>43840</v>
      </c>
      <c r="AF1536" s="511" t="s">
        <v>74</v>
      </c>
      <c r="AG1536" s="511"/>
      <c r="AH1536" s="512"/>
      <c r="AI1536" s="512"/>
      <c r="AJ1536" s="128">
        <v>135</v>
      </c>
      <c r="AK1536" s="483">
        <v>43840</v>
      </c>
      <c r="AL1536" s="128">
        <v>242</v>
      </c>
      <c r="AM1536" s="128">
        <v>170</v>
      </c>
      <c r="AN1536" s="442" t="str">
        <f>CHOOSE(MATCH(AM:AM,{0,1,100,800000000}),"VACIO","100 y -","100 y +","")</f>
        <v>100 y +</v>
      </c>
      <c r="AO1536" s="128">
        <v>58</v>
      </c>
      <c r="AP1536" s="128">
        <v>68</v>
      </c>
      <c r="AQ1536" s="128">
        <v>6.8</v>
      </c>
      <c r="AR1536" s="442" t="str">
        <f>CHOOSE(MATCH(AQ:AQ,{0;1;7;8;9;12;30}),"VACIO","7 y -","7-8","8-9","9-12","12 y +","")</f>
        <v>7 y -</v>
      </c>
      <c r="AS1536" s="128">
        <v>45</v>
      </c>
      <c r="AT1536" s="442" t="str">
        <f>CHOOSE(MATCH(AS:AS,{0,0.1,30,80000000}),"VACIO","30 y -","30 y +")</f>
        <v>30 y +</v>
      </c>
      <c r="AU1536" s="128">
        <v>0.7</v>
      </c>
      <c r="AV1536" s="128">
        <v>13.5</v>
      </c>
      <c r="AW1536" s="442" t="str">
        <f>CHOOSE(MATCH(AV:AV,{0,0.1,30,80000000}),"VACIO","30 y -","30 y +")</f>
        <v>30 y -</v>
      </c>
      <c r="AX1536" s="128">
        <v>106.9</v>
      </c>
      <c r="AY1536" s="442" t="str">
        <f ca="1">CHOOSE(MATCH(AX:AX,{0,1,15,30,45,60,80000000}),"VACIO","15 y -","15-29","30-44","45-59","60 y +","")</f>
        <v>60 y +</v>
      </c>
      <c r="AZ1536" s="128" t="s">
        <v>76</v>
      </c>
      <c r="BA1536" s="483">
        <v>43559</v>
      </c>
      <c r="BB1536" s="441" t="str">
        <f ca="1" t="shared" si="140"/>
        <v>No Vigente</v>
      </c>
      <c r="BC1536" s="128"/>
      <c r="BD1536" s="483">
        <v>43840</v>
      </c>
      <c r="BE1536" s="483">
        <v>43952</v>
      </c>
    </row>
    <row r="1537" spans="1:57">
      <c r="A1537" s="434" t="s">
        <v>3681</v>
      </c>
      <c r="B1537" s="128" t="s">
        <v>3682</v>
      </c>
      <c r="C1537" s="128">
        <v>3530</v>
      </c>
      <c r="D1537" s="483">
        <v>17984</v>
      </c>
      <c r="E1537" s="467">
        <f ca="1" t="shared" si="142"/>
        <v>43990</v>
      </c>
      <c r="F1537" s="440">
        <f ca="1" t="shared" si="141"/>
        <v>26006</v>
      </c>
      <c r="G1537" s="491">
        <f ca="1" t="shared" si="143"/>
        <v>71</v>
      </c>
      <c r="H1537" s="49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537" s="498">
        <v>2</v>
      </c>
      <c r="J1537" s="483">
        <v>42964</v>
      </c>
      <c r="K1537" s="128" t="s">
        <v>59</v>
      </c>
      <c r="L1537" s="495" t="s">
        <v>102</v>
      </c>
      <c r="M1537" s="128" t="s">
        <v>174</v>
      </c>
      <c r="N1537" s="128" t="s">
        <v>62</v>
      </c>
      <c r="O1537" s="128" t="s">
        <v>62</v>
      </c>
      <c r="P1537" s="500" t="s">
        <v>63</v>
      </c>
      <c r="Q1537" s="500" t="s">
        <v>63</v>
      </c>
      <c r="R1537" s="128">
        <v>56.1</v>
      </c>
      <c r="S1537" s="128">
        <v>52</v>
      </c>
      <c r="T1537" s="498" t="s">
        <v>76</v>
      </c>
      <c r="U1537" s="128">
        <v>164</v>
      </c>
      <c r="V1537" s="442" t="str">
        <f>CHOOSE(MATCH(U:U,{0,1,140,150,160,800000000}),"VACIO","140 y -","140-150","150-160","&gt;160","")</f>
        <v>&gt;160</v>
      </c>
      <c r="W1537" s="128">
        <v>86</v>
      </c>
      <c r="X1537" s="442" t="str">
        <f>CHOOSE(MATCH(W:W,{0,1,90,120,800000000}),"VACIO","90 y -","90-120","&gt;120","")</f>
        <v>90 y -</v>
      </c>
      <c r="Y1537" s="128" t="s">
        <v>63</v>
      </c>
      <c r="Z1537" s="128" t="s">
        <v>65</v>
      </c>
      <c r="AA1537" s="128" t="s">
        <v>63</v>
      </c>
      <c r="AB1537" s="128" t="s">
        <v>63</v>
      </c>
      <c r="AC1537" s="128" t="s">
        <v>72</v>
      </c>
      <c r="AD1537" s="128" t="s">
        <v>73</v>
      </c>
      <c r="AE1537" s="510">
        <v>43565</v>
      </c>
      <c r="AF1537" s="511" t="s">
        <v>74</v>
      </c>
      <c r="AG1537" s="511"/>
      <c r="AH1537" s="512"/>
      <c r="AI1537" s="512"/>
      <c r="AJ1537" s="128">
        <v>170</v>
      </c>
      <c r="AK1537" s="483">
        <v>43565</v>
      </c>
      <c r="AL1537" s="128">
        <v>234</v>
      </c>
      <c r="AM1537" s="128">
        <v>163</v>
      </c>
      <c r="AN1537" s="442" t="str">
        <f>CHOOSE(MATCH(AM:AM,{0,1,100,800000000}),"VACIO","100 y -","100 y +","")</f>
        <v>100 y +</v>
      </c>
      <c r="AO1537" s="128">
        <v>33</v>
      </c>
      <c r="AP1537" s="128">
        <v>188</v>
      </c>
      <c r="AQ1537" s="128">
        <v>8.4</v>
      </c>
      <c r="AR1537" s="442" t="str">
        <f>CHOOSE(MATCH(AQ:AQ,{0,1,7,8,9,12,30}),"VACIO","7 y -","7-8","8-9","9-12","12 y +","")</f>
        <v>8-9</v>
      </c>
      <c r="AS1537" s="128">
        <v>97</v>
      </c>
      <c r="AT1537" s="442" t="str">
        <f>CHOOSE(MATCH(AS:AS,{0,0.1,30,80000000}),"VACIO","30 y -","30 y +")</f>
        <v>30 y +</v>
      </c>
      <c r="AU1537" s="128">
        <v>0.8</v>
      </c>
      <c r="AV1537" s="128"/>
      <c r="AW1537" s="442" t="str">
        <f>CHOOSE(MATCH(AV:AV,{0,0.1,30,80000000}),"VACIO","30 y -","30 y +")</f>
        <v>VACIO</v>
      </c>
      <c r="AX1537" s="128">
        <v>74.7</v>
      </c>
      <c r="AY1537" s="442" t="str">
        <f ca="1">CHOOSE(MATCH(AX:AX,{0,1,15,30,45,60,80000000}),"VACIO","15 y -","15-29","30-44","45-59","60 y +","")</f>
        <v>60 y +</v>
      </c>
      <c r="AZ1537" s="128"/>
      <c r="BA1537" s="128"/>
      <c r="BB1537" s="441" t="str">
        <f ca="1" t="shared" si="140"/>
        <v>No Vigente</v>
      </c>
      <c r="BC1537" s="128"/>
      <c r="BD1537" s="483">
        <v>43720</v>
      </c>
      <c r="BE1537" s="483">
        <v>44136</v>
      </c>
    </row>
    <row r="1538" spans="1:57">
      <c r="A1538" s="434" t="s">
        <v>3683</v>
      </c>
      <c r="B1538" s="128" t="s">
        <v>3684</v>
      </c>
      <c r="C1538" s="128">
        <v>6070</v>
      </c>
      <c r="D1538" s="483">
        <v>19920</v>
      </c>
      <c r="E1538" s="467">
        <f ca="1" t="shared" si="142"/>
        <v>43990</v>
      </c>
      <c r="F1538" s="440">
        <f ca="1" t="shared" si="141"/>
        <v>24070</v>
      </c>
      <c r="G1538" s="441">
        <f ca="1" t="shared" si="143"/>
        <v>65</v>
      </c>
      <c r="H1538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538" s="443">
        <v>2</v>
      </c>
      <c r="J1538" s="483">
        <v>41561</v>
      </c>
      <c r="K1538" s="128" t="s">
        <v>59</v>
      </c>
      <c r="L1538" s="495" t="s">
        <v>60</v>
      </c>
      <c r="M1538" s="128"/>
      <c r="N1538" s="128" t="s">
        <v>62</v>
      </c>
      <c r="O1538" s="128" t="s">
        <v>62</v>
      </c>
      <c r="P1538" s="500" t="s">
        <v>63</v>
      </c>
      <c r="Q1538" s="500" t="s">
        <v>63</v>
      </c>
      <c r="R1538" s="128">
        <v>70.3</v>
      </c>
      <c r="S1538" s="128">
        <v>75</v>
      </c>
      <c r="T1538" s="443" t="s">
        <v>85</v>
      </c>
      <c r="U1538" s="128">
        <v>126</v>
      </c>
      <c r="V1538" s="442" t="str">
        <f>CHOOSE(MATCH(U:U,{0;1;140;150;160;800000000}),"VACIO","140 y -","140-150","150-160","&gt;160","")</f>
        <v>140 y -</v>
      </c>
      <c r="W1538" s="128">
        <v>70</v>
      </c>
      <c r="X1538" s="442" t="str">
        <f>CHOOSE(MATCH(W:W,{0,1,90,120,800000000}),"VACIO","90 y -","90-120","&gt;120","")</f>
        <v>90 y -</v>
      </c>
      <c r="Y1538" s="128" t="s">
        <v>63</v>
      </c>
      <c r="Z1538" s="128" t="s">
        <v>65</v>
      </c>
      <c r="AA1538" s="128" t="s">
        <v>63</v>
      </c>
      <c r="AB1538" s="128" t="s">
        <v>65</v>
      </c>
      <c r="AC1538" s="128" t="s">
        <v>66</v>
      </c>
      <c r="AD1538" s="128" t="s">
        <v>67</v>
      </c>
      <c r="AE1538" s="513"/>
      <c r="AF1538" s="513"/>
      <c r="AG1538" s="513"/>
      <c r="AH1538" s="513"/>
      <c r="AI1538" s="513"/>
      <c r="AJ1538" s="128">
        <v>99</v>
      </c>
      <c r="AK1538" s="483">
        <v>43514</v>
      </c>
      <c r="AL1538" s="128">
        <v>120</v>
      </c>
      <c r="AM1538" s="128">
        <v>47</v>
      </c>
      <c r="AN1538" s="442" t="str">
        <f>CHOOSE(MATCH(AM:AM,{0,1,100,800000000}),"VACIO","100 y -","100 y +","")</f>
        <v>100 y -</v>
      </c>
      <c r="AO1538" s="128">
        <v>29</v>
      </c>
      <c r="AP1538" s="128">
        <v>218</v>
      </c>
      <c r="AQ1538" s="128"/>
      <c r="AR1538" s="442" t="str">
        <f>CHOOSE(MATCH(AQ:AQ,{0,1,7,8,9,12,30}),"VACIO","7 y -","7-8","8-9","9-12","12 y +","")</f>
        <v>VACIO</v>
      </c>
      <c r="AS1538" s="128">
        <v>26</v>
      </c>
      <c r="AT1538" s="442" t="str">
        <f>CHOOSE(MATCH(AS:AS,{0,0.1,30,80000000}),"VACIO","30 y -","30 y +")</f>
        <v>30 y -</v>
      </c>
      <c r="AU1538" s="128">
        <v>0.7</v>
      </c>
      <c r="AV1538" s="128">
        <v>23.3</v>
      </c>
      <c r="AW1538" s="442" t="str">
        <f>CHOOSE(MATCH(AV:AV,{0,0.1,30,80000000}),"VACIO","30 y -","30 y +")</f>
        <v>30 y -</v>
      </c>
      <c r="AX1538" s="128">
        <v>92</v>
      </c>
      <c r="AY1538" s="442" t="str">
        <f ca="1">CHOOSE(MATCH(AX:AX,{0;1;15;30;45;60;80000000}),"VACIO","15 y -","15-29","30-44","45-59","60 y +","")</f>
        <v>60 y +</v>
      </c>
      <c r="AZ1538" s="128" t="s">
        <v>76</v>
      </c>
      <c r="BA1538" s="128"/>
      <c r="BB1538" s="441" t="str">
        <f ca="1" t="shared" si="140"/>
        <v>No Vigente</v>
      </c>
      <c r="BC1538" s="128"/>
      <c r="BD1538" s="483">
        <v>43149</v>
      </c>
      <c r="BE1538" s="483">
        <v>43983</v>
      </c>
    </row>
    <row r="1539" spans="1:57">
      <c r="A1539" s="434" t="s">
        <v>3685</v>
      </c>
      <c r="B1539" s="128" t="s">
        <v>3686</v>
      </c>
      <c r="C1539" s="128">
        <v>2994</v>
      </c>
      <c r="D1539" s="483">
        <v>16176</v>
      </c>
      <c r="E1539" s="467">
        <f ca="1" t="shared" si="142"/>
        <v>43990</v>
      </c>
      <c r="F1539" s="440">
        <f ca="1" t="shared" si="141"/>
        <v>27814</v>
      </c>
      <c r="G1539" s="491">
        <f ca="1" t="shared" si="143"/>
        <v>76</v>
      </c>
      <c r="H1539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39" s="498">
        <v>2</v>
      </c>
      <c r="J1539" s="483">
        <v>42577</v>
      </c>
      <c r="K1539" s="128" t="s">
        <v>59</v>
      </c>
      <c r="L1539" s="495" t="s">
        <v>60</v>
      </c>
      <c r="M1539" s="128" t="s">
        <v>174</v>
      </c>
      <c r="N1539" s="128" t="s">
        <v>62</v>
      </c>
      <c r="O1539" s="128" t="s">
        <v>62</v>
      </c>
      <c r="P1539" s="500" t="s">
        <v>63</v>
      </c>
      <c r="Q1539" s="500" t="s">
        <v>63</v>
      </c>
      <c r="R1539" s="128">
        <v>71</v>
      </c>
      <c r="S1539" s="128">
        <v>73</v>
      </c>
      <c r="T1539" s="498" t="s">
        <v>76</v>
      </c>
      <c r="U1539" s="128">
        <v>144</v>
      </c>
      <c r="V1539" s="442" t="str">
        <f>CHOOSE(MATCH(U:U,{0,1,140,150,160,800000000}),"VACIO","140 y -","140-150","150-160","&gt;160","")</f>
        <v>140-150</v>
      </c>
      <c r="W1539" s="128">
        <v>84</v>
      </c>
      <c r="X1539" s="442" t="str">
        <f>CHOOSE(MATCH(W:W,{0;1;90;120;800000000}),"VACIO","90 y -","90-120","&gt;120","")</f>
        <v>90 y -</v>
      </c>
      <c r="Y1539" s="128" t="s">
        <v>63</v>
      </c>
      <c r="Z1539" s="128" t="s">
        <v>63</v>
      </c>
      <c r="AA1539" s="128" t="s">
        <v>63</v>
      </c>
      <c r="AB1539" s="128" t="s">
        <v>63</v>
      </c>
      <c r="AC1539" s="128" t="s">
        <v>72</v>
      </c>
      <c r="AD1539" s="128" t="s">
        <v>74</v>
      </c>
      <c r="AE1539" s="512"/>
      <c r="AF1539" s="512"/>
      <c r="AG1539" s="512"/>
      <c r="AH1539" s="511" t="s">
        <v>2266</v>
      </c>
      <c r="AI1539" s="510">
        <v>43382</v>
      </c>
      <c r="AJ1539" s="128">
        <v>92</v>
      </c>
      <c r="AK1539" s="483">
        <v>43552</v>
      </c>
      <c r="AL1539" s="128">
        <v>230</v>
      </c>
      <c r="AM1539" s="128">
        <v>156</v>
      </c>
      <c r="AN1539" s="442" t="str">
        <f>CHOOSE(MATCH(AM:AM,{0,1,100,800000000}),"VACIO","100 y -","100 y +","")</f>
        <v>100 y +</v>
      </c>
      <c r="AO1539" s="128">
        <v>42</v>
      </c>
      <c r="AP1539" s="128">
        <v>160</v>
      </c>
      <c r="AQ1539" s="128"/>
      <c r="AR1539" s="442" t="str">
        <f>CHOOSE(MATCH(AQ:AQ,{0;1;7;8;9;12;30}),"VACIO","7 y -","7-8","8-9","9-12","12 y +","")</f>
        <v>VACIO</v>
      </c>
      <c r="AS1539" s="128">
        <v>1</v>
      </c>
      <c r="AT1539" s="442" t="str">
        <f>CHOOSE(MATCH(AS:AS,{0,0.1,30,80000000}),"VACIO","30 y -","30 y +")</f>
        <v>30 y -</v>
      </c>
      <c r="AU1539" s="128">
        <v>0.7</v>
      </c>
      <c r="AV1539" s="128">
        <v>217</v>
      </c>
      <c r="AW1539" s="442" t="str">
        <f>CHOOSE(MATCH(AV:AV,{0,0.1,30,80000000}),"VACIO","30 y -","30 y +")</f>
        <v>30 y +</v>
      </c>
      <c r="AX1539" s="128">
        <v>84</v>
      </c>
      <c r="AY1539" s="442" t="str">
        <f ca="1">CHOOSE(MATCH(AX:AX,{0,1,15,30,45,60,80000000}),"VACIO","15 y -","15-29","30-44","45-59","60 y +","")</f>
        <v>60 y +</v>
      </c>
      <c r="AZ1539" s="128" t="s">
        <v>76</v>
      </c>
      <c r="BA1539" s="128"/>
      <c r="BB1539" s="441" t="str">
        <f ca="1" t="shared" si="140"/>
        <v>No Vigente</v>
      </c>
      <c r="BC1539" s="128"/>
      <c r="BD1539" s="483">
        <v>43633</v>
      </c>
      <c r="BE1539" s="483">
        <v>43922</v>
      </c>
    </row>
    <row r="1540" spans="1:57">
      <c r="A1540" s="434" t="s">
        <v>3687</v>
      </c>
      <c r="B1540" s="128" t="s">
        <v>3688</v>
      </c>
      <c r="C1540" s="128">
        <v>7463</v>
      </c>
      <c r="D1540" s="483">
        <v>16510</v>
      </c>
      <c r="E1540" s="467">
        <f ca="1" t="shared" si="142"/>
        <v>43990</v>
      </c>
      <c r="F1540" s="440">
        <f ca="1" t="shared" si="141"/>
        <v>27480</v>
      </c>
      <c r="G1540" s="491">
        <f ca="1" t="shared" si="143"/>
        <v>75</v>
      </c>
      <c r="H1540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40" s="498">
        <v>2</v>
      </c>
      <c r="J1540" s="483">
        <v>43636</v>
      </c>
      <c r="K1540" s="128" t="s">
        <v>59</v>
      </c>
      <c r="L1540" s="495" t="s">
        <v>70</v>
      </c>
      <c r="M1540" s="128"/>
      <c r="N1540" s="128" t="s">
        <v>62</v>
      </c>
      <c r="O1540" s="128" t="s">
        <v>62</v>
      </c>
      <c r="P1540" s="500" t="s">
        <v>63</v>
      </c>
      <c r="Q1540" s="500" t="s">
        <v>63</v>
      </c>
      <c r="R1540" s="128">
        <v>72.5</v>
      </c>
      <c r="S1540" s="128">
        <v>74.5</v>
      </c>
      <c r="T1540" s="498" t="s">
        <v>85</v>
      </c>
      <c r="U1540" s="128">
        <v>136</v>
      </c>
      <c r="V1540" s="442" t="str">
        <f>CHOOSE(MATCH(U:U,{0,1,140,150,160,800000000}),"VACIO","140 y -","140-150","150-160","&gt;160","")</f>
        <v>140 y -</v>
      </c>
      <c r="W1540" s="128">
        <v>82</v>
      </c>
      <c r="X1540" s="442" t="str">
        <f>CHOOSE(MATCH(W:W,{0,1,90,120,800000000}),"VACIO","90 y -","90-120","&gt;120","")</f>
        <v>90 y -</v>
      </c>
      <c r="Y1540" s="128" t="s">
        <v>63</v>
      </c>
      <c r="Z1540" s="128" t="s">
        <v>63</v>
      </c>
      <c r="AA1540" s="128" t="s">
        <v>63</v>
      </c>
      <c r="AB1540" s="128" t="s">
        <v>65</v>
      </c>
      <c r="AC1540" s="128" t="s">
        <v>72</v>
      </c>
      <c r="AD1540" s="128" t="s">
        <v>73</v>
      </c>
      <c r="AE1540" s="510">
        <v>43547</v>
      </c>
      <c r="AF1540" s="511" t="s">
        <v>74</v>
      </c>
      <c r="AG1540" s="512"/>
      <c r="AH1540" s="511" t="s">
        <v>3689</v>
      </c>
      <c r="AI1540" s="510">
        <v>43718</v>
      </c>
      <c r="AJ1540" s="128">
        <v>224</v>
      </c>
      <c r="AK1540" s="483">
        <v>43725</v>
      </c>
      <c r="AL1540" s="128">
        <v>291</v>
      </c>
      <c r="AM1540" s="128">
        <v>187</v>
      </c>
      <c r="AN1540" s="442" t="str">
        <f>CHOOSE(MATCH(AM:AM,{0,1,100,800000000}),"VACIO","100 y -","100 y +","")</f>
        <v>100 y +</v>
      </c>
      <c r="AO1540" s="128">
        <v>52</v>
      </c>
      <c r="AP1540" s="128">
        <v>257</v>
      </c>
      <c r="AQ1540" s="128">
        <v>9.8</v>
      </c>
      <c r="AR1540" s="442" t="str">
        <f>CHOOSE(MATCH(AQ:AQ,{0;1;7;8;9;12;30}),"VACIO","7 y -","7-8","8-9","9-12","12 y +","")</f>
        <v>9-12</v>
      </c>
      <c r="AS1540" s="128">
        <v>6</v>
      </c>
      <c r="AT1540" s="442" t="str">
        <f>CHOOSE(MATCH(AS:AS,{0,0.1,30,80000000}),"VACIO","30 y -","30 y +")</f>
        <v>30 y -</v>
      </c>
      <c r="AU1540" s="128">
        <v>0.9</v>
      </c>
      <c r="AV1540" s="128">
        <v>17</v>
      </c>
      <c r="AW1540" s="442" t="str">
        <f>CHOOSE(MATCH(AV:AV,{0,0.1,30,80000000}),"VACIO","30 y -","30 y +")</f>
        <v>30 y -</v>
      </c>
      <c r="AX1540" s="128">
        <v>72</v>
      </c>
      <c r="AY1540" s="442" t="str">
        <f ca="1">CHOOSE(MATCH(AX:AX,{0;1;15;30;45;60;80000000}),"VACIO","15 y -","15-29","30-44","45-59","60 y +","")</f>
        <v>60 y +</v>
      </c>
      <c r="AZ1540" s="128"/>
      <c r="BA1540" s="128"/>
      <c r="BB1540" s="441" t="str">
        <f ca="1" t="shared" si="140"/>
        <v>No Vigente</v>
      </c>
      <c r="BC1540" s="128"/>
      <c r="BD1540" s="483">
        <v>43725</v>
      </c>
      <c r="BE1540" s="483">
        <v>43831</v>
      </c>
    </row>
    <row r="1541" spans="1:57">
      <c r="A1541" s="434" t="s">
        <v>3690</v>
      </c>
      <c r="B1541" s="128" t="s">
        <v>3691</v>
      </c>
      <c r="C1541" s="128">
        <v>3836</v>
      </c>
      <c r="D1541" s="483">
        <v>15729</v>
      </c>
      <c r="E1541" s="439">
        <f ca="1" t="shared" si="142"/>
        <v>43990</v>
      </c>
      <c r="F1541" s="440">
        <f ca="1" t="shared" si="141"/>
        <v>28261</v>
      </c>
      <c r="G1541" s="441">
        <f ca="1" t="shared" si="143"/>
        <v>77</v>
      </c>
      <c r="H1541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41" s="443">
        <v>2</v>
      </c>
      <c r="J1541" s="483">
        <v>38149</v>
      </c>
      <c r="K1541" s="128" t="s">
        <v>101</v>
      </c>
      <c r="L1541" s="495" t="s">
        <v>102</v>
      </c>
      <c r="M1541" s="128" t="s">
        <v>2751</v>
      </c>
      <c r="N1541" s="128" t="s">
        <v>62</v>
      </c>
      <c r="O1541" s="128" t="s">
        <v>62</v>
      </c>
      <c r="P1541" s="500" t="s">
        <v>63</v>
      </c>
      <c r="Q1541" s="500" t="s">
        <v>63</v>
      </c>
      <c r="R1541" s="128">
        <v>91</v>
      </c>
      <c r="S1541" s="128">
        <v>88.5</v>
      </c>
      <c r="T1541" s="443" t="s">
        <v>64</v>
      </c>
      <c r="U1541" s="128">
        <v>130</v>
      </c>
      <c r="V1541" s="442" t="str">
        <f>CHOOSE(MATCH(U:U,{0,1,140,150,160,800000000}),"VACIO","140 y -","140-150","150-160","&gt;160","")</f>
        <v>140 y -</v>
      </c>
      <c r="W1541" s="128">
        <v>80</v>
      </c>
      <c r="X1541" s="442" t="str">
        <f>CHOOSE(MATCH(W:W,{0,1,90,120,800000000}),"VACIO","90 y -","90-120","&gt;120","")</f>
        <v>90 y -</v>
      </c>
      <c r="Y1541" s="128" t="s">
        <v>63</v>
      </c>
      <c r="Z1541" s="128" t="s">
        <v>65</v>
      </c>
      <c r="AA1541" s="128" t="s">
        <v>65</v>
      </c>
      <c r="AB1541" s="128" t="s">
        <v>65</v>
      </c>
      <c r="AC1541" s="128" t="s">
        <v>72</v>
      </c>
      <c r="AD1541" s="128" t="s">
        <v>73</v>
      </c>
      <c r="AE1541" s="505">
        <v>43882</v>
      </c>
      <c r="AF1541" s="506" t="s">
        <v>74</v>
      </c>
      <c r="AG1541" s="506"/>
      <c r="AH1541" s="506" t="s">
        <v>2266</v>
      </c>
      <c r="AI1541" s="505">
        <v>43145</v>
      </c>
      <c r="AJ1541" s="128">
        <v>248</v>
      </c>
      <c r="AK1541" s="483">
        <v>43812</v>
      </c>
      <c r="AL1541" s="128">
        <v>157</v>
      </c>
      <c r="AM1541" s="128">
        <v>81</v>
      </c>
      <c r="AN1541" s="442" t="str">
        <f>CHOOSE(MATCH(AM:AM,{0,1,100,800000000}),"VACIO","100 y -","100 y +","")</f>
        <v>100 y -</v>
      </c>
      <c r="AO1541" s="128">
        <v>44</v>
      </c>
      <c r="AP1541" s="128">
        <v>144</v>
      </c>
      <c r="AQ1541" s="128">
        <v>10.5</v>
      </c>
      <c r="AR1541" s="442" t="str">
        <f>CHOOSE(MATCH(AQ:AQ,{0,1,7,8,9,12,30}),"VACIO","7 y -","7-8","8-9","9-12","12 y +","")</f>
        <v>9-12</v>
      </c>
      <c r="AS1541" s="128">
        <v>20</v>
      </c>
      <c r="AT1541" s="442" t="str">
        <f>CHOOSE(MATCH(AS:AS,{0,0.1,30,80000000}),"VACIO","30 y -","30 y +")</f>
        <v>30 y -</v>
      </c>
      <c r="AU1541" s="128">
        <v>1.3</v>
      </c>
      <c r="AV1541" s="128">
        <v>105</v>
      </c>
      <c r="AW1541" s="442" t="str">
        <f>CHOOSE(MATCH(AV:AV,{0,0.1,30,80000000}),"VACIO","30 y -","30 y +")</f>
        <v>30 y +</v>
      </c>
      <c r="AX1541" s="128">
        <v>72</v>
      </c>
      <c r="AY1541" s="442" t="str">
        <f ca="1">CHOOSE(MATCH(AX:AX,{0,1,15,30,45,60,80000000}),"VACIO","15 y -","15-29","30-44","45-59","60 y +","")</f>
        <v>60 y +</v>
      </c>
      <c r="AZ1541" s="128"/>
      <c r="BA1541" s="128"/>
      <c r="BB1541" s="441" t="str">
        <f ca="1" t="shared" si="140"/>
        <v>No Vigente</v>
      </c>
      <c r="BC1541" s="128" t="s">
        <v>218</v>
      </c>
      <c r="BD1541" s="483">
        <v>43829</v>
      </c>
      <c r="BE1541" s="483">
        <v>43891</v>
      </c>
    </row>
    <row r="1542" spans="1:57">
      <c r="A1542" s="434" t="s">
        <v>3692</v>
      </c>
      <c r="B1542" s="128" t="s">
        <v>3693</v>
      </c>
      <c r="C1542" s="128">
        <v>5569</v>
      </c>
      <c r="D1542" s="483">
        <v>14453</v>
      </c>
      <c r="E1542" s="439">
        <f ca="1" t="shared" si="142"/>
        <v>43990</v>
      </c>
      <c r="F1542" s="440">
        <f ca="1" t="shared" si="141"/>
        <v>29537</v>
      </c>
      <c r="G1542" s="441">
        <f ca="1" t="shared" si="143"/>
        <v>80</v>
      </c>
      <c r="H1542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42" s="443">
        <v>2</v>
      </c>
      <c r="J1542" s="483">
        <v>42270</v>
      </c>
      <c r="K1542" s="128" t="s">
        <v>101</v>
      </c>
      <c r="L1542" s="495" t="s">
        <v>60</v>
      </c>
      <c r="M1542" s="128" t="s">
        <v>2329</v>
      </c>
      <c r="N1542" s="128" t="s">
        <v>62</v>
      </c>
      <c r="O1542" s="128" t="s">
        <v>62</v>
      </c>
      <c r="P1542" s="500" t="s">
        <v>63</v>
      </c>
      <c r="Q1542" s="500" t="s">
        <v>65</v>
      </c>
      <c r="R1542" s="128">
        <v>77</v>
      </c>
      <c r="S1542" s="128">
        <v>78.5</v>
      </c>
      <c r="T1542" s="443" t="s">
        <v>76</v>
      </c>
      <c r="U1542" s="128">
        <v>142</v>
      </c>
      <c r="V1542" s="442" t="str">
        <f>CHOOSE(MATCH(U:U,{0;1;140;150;160;800000000}),"VACIO","140 y -","140-150","150-160","&gt;160","")</f>
        <v>140-150</v>
      </c>
      <c r="W1542" s="128">
        <v>78</v>
      </c>
      <c r="X1542" s="442" t="str">
        <f>CHOOSE(MATCH(W:W,{0,1,90,120,800000000}),"VACIO","90 y -","90-120","&gt;120","")</f>
        <v>90 y -</v>
      </c>
      <c r="Y1542" s="128" t="s">
        <v>63</v>
      </c>
      <c r="Z1542" s="128" t="s">
        <v>65</v>
      </c>
      <c r="AA1542" s="128" t="s">
        <v>65</v>
      </c>
      <c r="AB1542" s="128" t="s">
        <v>65</v>
      </c>
      <c r="AC1542" s="128" t="s">
        <v>72</v>
      </c>
      <c r="AD1542" s="128" t="s">
        <v>73</v>
      </c>
      <c r="AE1542" s="513"/>
      <c r="AF1542" s="513"/>
      <c r="AG1542" s="513"/>
      <c r="AH1542" s="506" t="s">
        <v>2322</v>
      </c>
      <c r="AI1542" s="505">
        <v>43854</v>
      </c>
      <c r="AJ1542" s="128">
        <v>103</v>
      </c>
      <c r="AK1542" s="483">
        <v>43339</v>
      </c>
      <c r="AL1542" s="128">
        <v>122</v>
      </c>
      <c r="AM1542" s="128">
        <v>55</v>
      </c>
      <c r="AN1542" s="442" t="str">
        <f>CHOOSE(MATCH(AM:AM,{0,1,100,800000000}),"VACIO","100 y -","100 y +","")</f>
        <v>100 y -</v>
      </c>
      <c r="AO1542" s="128">
        <v>38</v>
      </c>
      <c r="AP1542" s="128">
        <v>195</v>
      </c>
      <c r="AQ1542" s="128"/>
      <c r="AR1542" s="442" t="str">
        <f>CHOOSE(MATCH(AQ:AQ,{0;1;7;8;9;12;30}),"VACIO","7 y -","7-8","8-9","9-12","12 y +","")</f>
        <v>VACIO</v>
      </c>
      <c r="AS1542" s="128">
        <v>5</v>
      </c>
      <c r="AT1542" s="442" t="str">
        <f>CHOOSE(MATCH(AS:AS,{0,0.1,30,80000000}),"VACIO","30 y -","30 y +")</f>
        <v>30 y -</v>
      </c>
      <c r="AU1542" s="128">
        <v>1.1</v>
      </c>
      <c r="AV1542" s="128"/>
      <c r="AW1542" s="442" t="str">
        <f>CHOOSE(MATCH(AV:AV,{0,0.1,30,80000000}),"VACIO","30 y -","30 y +")</f>
        <v>VACIO</v>
      </c>
      <c r="AX1542" s="128">
        <v>63</v>
      </c>
      <c r="AY1542" s="442" t="str">
        <f ca="1">CHOOSE(MATCH(AX:AX,{0,1,15,30,45,60,80000000}),"VACIO","15 y -","15-29","30-44","45-59","60 y +","")</f>
        <v>60 y +</v>
      </c>
      <c r="AZ1542" s="128" t="s">
        <v>155</v>
      </c>
      <c r="BA1542" s="128"/>
      <c r="BB1542" s="441" t="str">
        <f ca="1" t="shared" si="140"/>
        <v>No Vigente</v>
      </c>
      <c r="BC1542" s="128"/>
      <c r="BD1542" s="483">
        <v>43703</v>
      </c>
      <c r="BE1542" s="483">
        <v>43891</v>
      </c>
    </row>
    <row r="1543" spans="1:57">
      <c r="A1543" s="434" t="s">
        <v>3694</v>
      </c>
      <c r="B1543" s="128" t="s">
        <v>3695</v>
      </c>
      <c r="C1543" s="128">
        <v>1121</v>
      </c>
      <c r="D1543" s="483">
        <v>18419</v>
      </c>
      <c r="E1543" s="439">
        <f ca="1" t="shared" si="142"/>
        <v>43990</v>
      </c>
      <c r="F1543" s="440">
        <f ca="1" t="shared" si="141"/>
        <v>25571</v>
      </c>
      <c r="G1543" s="441">
        <f ca="1" t="shared" si="143"/>
        <v>70</v>
      </c>
      <c r="H1543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43" s="443">
        <v>2</v>
      </c>
      <c r="J1543" s="483">
        <v>41065</v>
      </c>
      <c r="K1543" s="128" t="s">
        <v>101</v>
      </c>
      <c r="L1543" s="495" t="s">
        <v>70</v>
      </c>
      <c r="M1543" s="128"/>
      <c r="N1543" s="128" t="s">
        <v>62</v>
      </c>
      <c r="O1543" s="128" t="s">
        <v>62</v>
      </c>
      <c r="P1543" s="500" t="s">
        <v>63</v>
      </c>
      <c r="Q1543" s="500" t="s">
        <v>63</v>
      </c>
      <c r="R1543" s="128">
        <v>73</v>
      </c>
      <c r="S1543" s="128">
        <v>86</v>
      </c>
      <c r="T1543" s="443" t="s">
        <v>64</v>
      </c>
      <c r="U1543" s="128">
        <v>128</v>
      </c>
      <c r="V1543" s="442" t="str">
        <f>CHOOSE(MATCH(U:U,{0,1,140,150,160,800000000}),"VACIO","140 y -","140-150","150-160","&gt;160","")</f>
        <v>140 y -</v>
      </c>
      <c r="W1543" s="128">
        <v>80</v>
      </c>
      <c r="X1543" s="442" t="str">
        <f>CHOOSE(MATCH(W:W,{0,1,90,120,800000000}),"VACIO","90 y -","90-120","&gt;120","")</f>
        <v>90 y -</v>
      </c>
      <c r="Y1543" s="128" t="s">
        <v>65</v>
      </c>
      <c r="Z1543" s="128" t="s">
        <v>63</v>
      </c>
      <c r="AA1543" s="128" t="s">
        <v>65</v>
      </c>
      <c r="AB1543" s="128" t="s">
        <v>63</v>
      </c>
      <c r="AC1543" s="128" t="s">
        <v>72</v>
      </c>
      <c r="AD1543" s="128" t="s">
        <v>73</v>
      </c>
      <c r="AE1543" s="505">
        <v>43698</v>
      </c>
      <c r="AF1543" s="506" t="s">
        <v>74</v>
      </c>
      <c r="AG1543" s="506"/>
      <c r="AH1543" s="506" t="s">
        <v>2266</v>
      </c>
      <c r="AI1543" s="505">
        <v>43697</v>
      </c>
      <c r="AJ1543" s="128">
        <v>154</v>
      </c>
      <c r="AK1543" s="483">
        <v>43836</v>
      </c>
      <c r="AL1543" s="128">
        <v>129</v>
      </c>
      <c r="AM1543" s="128">
        <v>78</v>
      </c>
      <c r="AN1543" s="442" t="str">
        <f>CHOOSE(MATCH(AM:AM,{0,1,100,800000000}),"VACIO","100 y -","100 y +","")</f>
        <v>100 y -</v>
      </c>
      <c r="AO1543" s="128">
        <v>28</v>
      </c>
      <c r="AP1543" s="128">
        <v>108</v>
      </c>
      <c r="AQ1543" s="128">
        <v>8.3</v>
      </c>
      <c r="AR1543" s="442" t="str">
        <f>CHOOSE(MATCH(AQ:AQ,{0;1;7;8;9;12;30}),"VACIO","7 y -","7-8","8-9","9-12","12 y +","")</f>
        <v>8-9</v>
      </c>
      <c r="AS1543" s="128">
        <v>75</v>
      </c>
      <c r="AT1543" s="442" t="str">
        <f>CHOOSE(MATCH(AS:AS,{0,0.1,30,80000000}),"VACIO","30 y -","30 y +")</f>
        <v>30 y +</v>
      </c>
      <c r="AU1543" s="128">
        <v>6</v>
      </c>
      <c r="AV1543" s="128"/>
      <c r="AW1543" s="442" t="str">
        <f>CHOOSE(MATCH(AV:AV,{0,0.1,30,80000000}),"VACIO","30 y -","30 y +")</f>
        <v>VACIO</v>
      </c>
      <c r="AX1543" s="128">
        <v>102</v>
      </c>
      <c r="AY1543" s="442" t="str">
        <f ca="1">CHOOSE(MATCH(AX:AX,{0,1,15,30,45,60,80000000}),"VACIO","15 y -","15-29","30-44","45-59","60 y +","")</f>
        <v>60 y +</v>
      </c>
      <c r="AZ1543" s="128" t="s">
        <v>155</v>
      </c>
      <c r="BA1543" s="483">
        <v>42914</v>
      </c>
      <c r="BB1543" s="441" t="str">
        <f ca="1" t="shared" si="140"/>
        <v>No Vigente</v>
      </c>
      <c r="BC1543" s="128" t="s">
        <v>77</v>
      </c>
      <c r="BD1543" s="483">
        <v>43644</v>
      </c>
      <c r="BE1543" s="483">
        <v>44013</v>
      </c>
    </row>
    <row r="1544" spans="1:57">
      <c r="A1544" s="434" t="s">
        <v>3696</v>
      </c>
      <c r="B1544" s="128" t="s">
        <v>3697</v>
      </c>
      <c r="C1544" s="128">
        <v>6224</v>
      </c>
      <c r="D1544" s="483">
        <v>28758</v>
      </c>
      <c r="E1544" s="439">
        <f ca="1" t="shared" si="142"/>
        <v>43990</v>
      </c>
      <c r="F1544" s="440">
        <f ca="1" t="shared" si="141"/>
        <v>15232</v>
      </c>
      <c r="G1544" s="441">
        <f ca="1" t="shared" si="143"/>
        <v>41</v>
      </c>
      <c r="H1544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44" s="443">
        <v>2</v>
      </c>
      <c r="J1544" s="483">
        <v>42264</v>
      </c>
      <c r="K1544" s="128" t="s">
        <v>101</v>
      </c>
      <c r="L1544" s="495" t="s">
        <v>60</v>
      </c>
      <c r="M1544" s="128"/>
      <c r="N1544" s="128" t="s">
        <v>62</v>
      </c>
      <c r="O1544" s="128" t="s">
        <v>62</v>
      </c>
      <c r="P1544" s="500" t="s">
        <v>63</v>
      </c>
      <c r="Q1544" s="500" t="s">
        <v>63</v>
      </c>
      <c r="R1544" s="128">
        <v>155</v>
      </c>
      <c r="S1544" s="128">
        <v>167</v>
      </c>
      <c r="T1544" s="443" t="s">
        <v>64</v>
      </c>
      <c r="U1544" s="128">
        <v>150</v>
      </c>
      <c r="V1544" s="442" t="str">
        <f>CHOOSE(MATCH(U:U,{0,1,140,150,160,800000000}),"VACIO","140 y -","140-150","150-160","&gt;160","")</f>
        <v>150-160</v>
      </c>
      <c r="W1544" s="128">
        <v>80</v>
      </c>
      <c r="X1544" s="442" t="str">
        <f>CHOOSE(MATCH(W:W,{0,1,90,120,800000000}),"VACIO","90 y -","90-120","&gt;120","")</f>
        <v>90 y -</v>
      </c>
      <c r="Y1544" s="128" t="s">
        <v>63</v>
      </c>
      <c r="Z1544" s="128" t="s">
        <v>65</v>
      </c>
      <c r="AA1544" s="128" t="s">
        <v>65</v>
      </c>
      <c r="AB1544" s="128" t="s">
        <v>63</v>
      </c>
      <c r="AC1544" s="128" t="s">
        <v>72</v>
      </c>
      <c r="AD1544" s="128" t="s">
        <v>67</v>
      </c>
      <c r="AE1544" s="513"/>
      <c r="AF1544" s="513"/>
      <c r="AG1544" s="513"/>
      <c r="AH1544" s="513"/>
      <c r="AI1544" s="513"/>
      <c r="AJ1544" s="128">
        <v>124</v>
      </c>
      <c r="AK1544" s="483">
        <v>41857</v>
      </c>
      <c r="AL1544" s="128">
        <v>167</v>
      </c>
      <c r="AM1544" s="128">
        <v>117</v>
      </c>
      <c r="AN1544" s="442" t="str">
        <f>CHOOSE(MATCH(AM:AM,{0,1,100,800000000}),"VACIO","100 y -","100 y +","")</f>
        <v>100 y +</v>
      </c>
      <c r="AO1544" s="128">
        <v>34</v>
      </c>
      <c r="AP1544" s="128">
        <v>81</v>
      </c>
      <c r="AQ1544" s="128"/>
      <c r="AR1544" s="442" t="str">
        <f>CHOOSE(MATCH(AQ:AQ,{0,1,7,8,9,12,30}),"VACIO","7 y -","7-8","8-9","9-12","12 y +","")</f>
        <v>VACIO</v>
      </c>
      <c r="AS1544" s="128">
        <v>18</v>
      </c>
      <c r="AT1544" s="442" t="str">
        <f>CHOOSE(MATCH(AS:AS,{0,0.1,30,80000000}),"VACIO","30 y -","30 y +")</f>
        <v>30 y -</v>
      </c>
      <c r="AU1544" s="128">
        <v>0.8</v>
      </c>
      <c r="AV1544" s="128"/>
      <c r="AW1544" s="442" t="str">
        <f>CHOOSE(MATCH(AV:AV,{0,0.1,30,80000000}),"VACIO","30 y -","30 y +")</f>
        <v>VACIO</v>
      </c>
      <c r="AX1544" s="128">
        <v>111</v>
      </c>
      <c r="AY1544" s="442" t="str">
        <f ca="1">CHOOSE(MATCH(AX:AX,{0,1,15,30,45,60,80000000}),"VACIO","15 y -","15-29","30-44","45-59","60 y +","")</f>
        <v>60 y +</v>
      </c>
      <c r="AZ1544" s="128"/>
      <c r="BA1544" s="128"/>
      <c r="BB1544" s="441" t="str">
        <f ca="1" t="shared" si="140"/>
        <v>No Vigente</v>
      </c>
      <c r="BC1544" s="128"/>
      <c r="BD1544" s="483">
        <v>43697</v>
      </c>
      <c r="BE1544" s="483">
        <v>43862</v>
      </c>
    </row>
    <row r="1545" spans="1:57">
      <c r="A1545" s="434" t="s">
        <v>3698</v>
      </c>
      <c r="B1545" s="128" t="s">
        <v>3699</v>
      </c>
      <c r="C1545" s="128">
        <v>5404</v>
      </c>
      <c r="D1545" s="483">
        <v>12704</v>
      </c>
      <c r="E1545" s="439">
        <f ca="1" t="shared" si="142"/>
        <v>43990</v>
      </c>
      <c r="F1545" s="440">
        <f ca="1" t="shared" si="141"/>
        <v>31286</v>
      </c>
      <c r="G1545" s="441">
        <f ca="1" t="shared" si="143"/>
        <v>85</v>
      </c>
      <c r="H1545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45" s="443">
        <v>2</v>
      </c>
      <c r="J1545" s="483">
        <v>42320</v>
      </c>
      <c r="K1545" s="128" t="s">
        <v>101</v>
      </c>
      <c r="L1545" s="495" t="s">
        <v>102</v>
      </c>
      <c r="M1545" s="128"/>
      <c r="N1545" s="128" t="s">
        <v>62</v>
      </c>
      <c r="O1545" s="128" t="s">
        <v>62</v>
      </c>
      <c r="P1545" s="500" t="s">
        <v>63</v>
      </c>
      <c r="Q1545" s="500" t="s">
        <v>63</v>
      </c>
      <c r="R1545" s="128">
        <v>89.5</v>
      </c>
      <c r="S1545" s="128">
        <v>84.2</v>
      </c>
      <c r="T1545" s="443" t="s">
        <v>64</v>
      </c>
      <c r="U1545" s="128">
        <v>160</v>
      </c>
      <c r="V1545" s="442" t="str">
        <f>CHOOSE(MATCH(U:U,{0,1,140,150,160,800000000}),"VACIO","140 y -","140-150","150-160","&gt;160","")</f>
        <v>&gt;160</v>
      </c>
      <c r="W1545" s="128">
        <v>90</v>
      </c>
      <c r="X1545" s="442" t="str">
        <f>CHOOSE(MATCH(W:W,{0,1,90,120,800000000}),"VACIO","90 y -","90-120","&gt;120","")</f>
        <v>90-120</v>
      </c>
      <c r="Y1545" s="128" t="s">
        <v>63</v>
      </c>
      <c r="Z1545" s="128" t="s">
        <v>65</v>
      </c>
      <c r="AA1545" s="128" t="s">
        <v>65</v>
      </c>
      <c r="AB1545" s="128" t="s">
        <v>63</v>
      </c>
      <c r="AC1545" s="128" t="s">
        <v>66</v>
      </c>
      <c r="AD1545" s="128" t="s">
        <v>73</v>
      </c>
      <c r="AE1545" s="505">
        <v>43517</v>
      </c>
      <c r="AF1545" s="506" t="s">
        <v>74</v>
      </c>
      <c r="AG1545" s="506"/>
      <c r="AH1545" s="506" t="s">
        <v>2266</v>
      </c>
      <c r="AI1545" s="505">
        <v>42880</v>
      </c>
      <c r="AJ1545" s="128">
        <v>138</v>
      </c>
      <c r="AK1545" s="483">
        <v>43514</v>
      </c>
      <c r="AL1545" s="128">
        <v>204</v>
      </c>
      <c r="AM1545" s="128">
        <v>114</v>
      </c>
      <c r="AN1545" s="442" t="str">
        <f>CHOOSE(MATCH(AM:AM,{0,1,100,800000000}),"VACIO","100 y -","100 y +","")</f>
        <v>100 y +</v>
      </c>
      <c r="AO1545" s="128">
        <v>55</v>
      </c>
      <c r="AP1545" s="128">
        <v>108</v>
      </c>
      <c r="AQ1545" s="128">
        <v>7.3</v>
      </c>
      <c r="AR1545" s="442" t="str">
        <f>CHOOSE(MATCH(AQ:AQ,{0,1,7,8,9,12,30}),"VACIO","7 y -","7-8","8-9","9-12","12 y +","")</f>
        <v>7-8</v>
      </c>
      <c r="AS1545" s="128">
        <v>26.4</v>
      </c>
      <c r="AT1545" s="442" t="str">
        <f>CHOOSE(MATCH(AS:AS,{0,0.1,30,80000000}),"VACIO","30 y -","30 y +")</f>
        <v>30 y -</v>
      </c>
      <c r="AU1545" s="128">
        <v>1.1</v>
      </c>
      <c r="AV1545" s="128">
        <v>311</v>
      </c>
      <c r="AW1545" s="442" t="str">
        <f>CHOOSE(MATCH(AV:AV,{0,0.1,30,80000000}),"VACIO","30 y -","30 y +")</f>
        <v>30 y +</v>
      </c>
      <c r="AX1545" s="128">
        <v>60</v>
      </c>
      <c r="AY1545" s="442" t="str">
        <f ca="1">CHOOSE(MATCH(AX:AX,{0,1,15,30,45,60,80000000}),"VACIO","15 y -","15-29","30-44","45-59","60 y +","")</f>
        <v>60 y +</v>
      </c>
      <c r="AZ1545" s="128" t="s">
        <v>76</v>
      </c>
      <c r="BA1545" s="128"/>
      <c r="BB1545" s="441" t="str">
        <f ca="1" t="shared" ref="BB1545:BB1608" si="144">IF((E:E-BA:BA)&lt;365,"Vigente","No Vigente")</f>
        <v>No Vigente</v>
      </c>
      <c r="BC1545" s="128"/>
      <c r="BD1545" s="483">
        <v>43826</v>
      </c>
      <c r="BE1545" s="483">
        <v>43983</v>
      </c>
    </row>
    <row r="1546" spans="1:57">
      <c r="A1546" s="434" t="s">
        <v>3700</v>
      </c>
      <c r="B1546" s="484" t="s">
        <v>3701</v>
      </c>
      <c r="C1546" s="484">
        <v>7363</v>
      </c>
      <c r="D1546" s="485">
        <v>29147</v>
      </c>
      <c r="E1546" s="468">
        <f ca="1" t="shared" si="142"/>
        <v>43990</v>
      </c>
      <c r="F1546" s="440">
        <f ca="1" t="shared" si="141"/>
        <v>14843</v>
      </c>
      <c r="G1546" s="489">
        <f ca="1" t="shared" si="143"/>
        <v>40</v>
      </c>
      <c r="H1546" s="490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46" s="496">
        <v>2</v>
      </c>
      <c r="J1546" s="485">
        <v>43491</v>
      </c>
      <c r="K1546" s="484" t="s">
        <v>59</v>
      </c>
      <c r="L1546" s="497" t="s">
        <v>60</v>
      </c>
      <c r="M1546" s="484"/>
      <c r="N1546" s="484" t="s">
        <v>62</v>
      </c>
      <c r="O1546" s="484" t="s">
        <v>62</v>
      </c>
      <c r="P1546" s="501" t="s">
        <v>63</v>
      </c>
      <c r="Q1546" s="501" t="s">
        <v>63</v>
      </c>
      <c r="R1546" s="484">
        <v>106</v>
      </c>
      <c r="S1546" s="484">
        <v>106</v>
      </c>
      <c r="T1546" s="496" t="s">
        <v>64</v>
      </c>
      <c r="U1546" s="484">
        <v>140</v>
      </c>
      <c r="V1546" s="442" t="str">
        <f>CHOOSE(MATCH(U:U,{0,1,140,150,160,800000000}),"VACIO","140 y -","140-150","150-160","&gt;160","")</f>
        <v>140-150</v>
      </c>
      <c r="W1546" s="484">
        <v>90</v>
      </c>
      <c r="X1546" s="442" t="str">
        <f>CHOOSE(MATCH(W:W,{0;1;90;120;800000000}),"VACIO","90 y -","90-120","&gt;120","")</f>
        <v>90-120</v>
      </c>
      <c r="Y1546" s="484" t="s">
        <v>63</v>
      </c>
      <c r="Z1546" s="484" t="s">
        <v>65</v>
      </c>
      <c r="AA1546" s="484" t="s">
        <v>63</v>
      </c>
      <c r="AB1546" s="484" t="s">
        <v>63</v>
      </c>
      <c r="AC1546" s="484" t="s">
        <v>66</v>
      </c>
      <c r="AD1546" s="484" t="s">
        <v>67</v>
      </c>
      <c r="AE1546" s="507"/>
      <c r="AF1546" s="507"/>
      <c r="AG1546" s="507"/>
      <c r="AH1546" s="507"/>
      <c r="AI1546" s="507"/>
      <c r="AJ1546" s="484">
        <v>109</v>
      </c>
      <c r="AK1546" s="485">
        <v>43491</v>
      </c>
      <c r="AL1546" s="484">
        <v>162</v>
      </c>
      <c r="AM1546" s="484">
        <v>93</v>
      </c>
      <c r="AN1546" s="442" t="str">
        <f>CHOOSE(MATCH(AM:AM,{0,1,100,800000000}),"VACIO","100 y -","100 y +","")</f>
        <v>100 y -</v>
      </c>
      <c r="AO1546" s="484">
        <v>37</v>
      </c>
      <c r="AP1546" s="484">
        <v>156</v>
      </c>
      <c r="AQ1546" s="484"/>
      <c r="AR1546" s="442" t="str">
        <f>CHOOSE(MATCH(AQ:AQ,{0,1,7,8,9,12,30}),"VACIO","7 y -","7-8","8-9","9-12","12 y +","")</f>
        <v>VACIO</v>
      </c>
      <c r="AS1546" s="484">
        <v>38</v>
      </c>
      <c r="AT1546" s="442" t="str">
        <f>CHOOSE(MATCH(AS:AS,{0,0.1,30,80000000}),"VACIO","30 y -","30 y +")</f>
        <v>30 y +</v>
      </c>
      <c r="AU1546" s="484">
        <v>0.6</v>
      </c>
      <c r="AV1546" s="484"/>
      <c r="AW1546" s="442" t="str">
        <f>CHOOSE(MATCH(AV:AV,{0,0.1,30,80000000}),"VACIO","30 y -","30 y +")</f>
        <v>VACIO</v>
      </c>
      <c r="AX1546" s="484">
        <v>111</v>
      </c>
      <c r="AY1546" s="442" t="str">
        <f ca="1">CHOOSE(MATCH(AX:AX,{0,1,15,30,45,60,80000000}),"VACIO","15 y -","15-29","30-44","45-59","60 y +","")</f>
        <v>60 y +</v>
      </c>
      <c r="AZ1546" s="484"/>
      <c r="BA1546" s="484"/>
      <c r="BB1546" s="489" t="str">
        <f ca="1" t="shared" si="144"/>
        <v>No Vigente</v>
      </c>
      <c r="BC1546" s="484"/>
      <c r="BD1546" s="485">
        <v>43491</v>
      </c>
      <c r="BE1546" s="485">
        <v>43647</v>
      </c>
    </row>
    <row r="1547" spans="1:57">
      <c r="A1547" s="434" t="s">
        <v>3702</v>
      </c>
      <c r="B1547" s="484" t="s">
        <v>3703</v>
      </c>
      <c r="C1547" s="484">
        <v>2246</v>
      </c>
      <c r="D1547" s="485">
        <v>19976</v>
      </c>
      <c r="E1547" s="467">
        <f ca="1" t="shared" si="142"/>
        <v>43990</v>
      </c>
      <c r="F1547" s="440">
        <f ca="1" t="shared" si="141"/>
        <v>24014</v>
      </c>
      <c r="G1547" s="489">
        <f ca="1" t="shared" si="143"/>
        <v>65</v>
      </c>
      <c r="H1547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47" s="496">
        <v>2</v>
      </c>
      <c r="J1547" s="485">
        <v>43588</v>
      </c>
      <c r="K1547" s="484" t="s">
        <v>101</v>
      </c>
      <c r="L1547" s="497" t="s">
        <v>60</v>
      </c>
      <c r="M1547" s="484"/>
      <c r="N1547" s="484" t="s">
        <v>62</v>
      </c>
      <c r="O1547" s="484" t="s">
        <v>62</v>
      </c>
      <c r="P1547" s="501" t="s">
        <v>63</v>
      </c>
      <c r="Q1547" s="501" t="s">
        <v>63</v>
      </c>
      <c r="R1547" s="484">
        <v>77</v>
      </c>
      <c r="S1547" s="484">
        <v>77</v>
      </c>
      <c r="T1547" s="496" t="s">
        <v>64</v>
      </c>
      <c r="U1547" s="484">
        <v>140</v>
      </c>
      <c r="V1547" s="442" t="str">
        <f>CHOOSE(MATCH(U:U,{0,1,140,150,160,800000000}),"VACIO","140 y -","140-150","150-160","&gt;160","")</f>
        <v>140-150</v>
      </c>
      <c r="W1547" s="484">
        <v>90</v>
      </c>
      <c r="X1547" s="442" t="str">
        <f>CHOOSE(MATCH(W:W,{0;1;90;120;800000000}),"VACIO","90 y -","90-120","&gt;120","")</f>
        <v>90-120</v>
      </c>
      <c r="Y1547" s="484" t="s">
        <v>63</v>
      </c>
      <c r="Z1547" s="484" t="s">
        <v>63</v>
      </c>
      <c r="AA1547" s="484" t="s">
        <v>63</v>
      </c>
      <c r="AB1547" s="484" t="s">
        <v>65</v>
      </c>
      <c r="AC1547" s="484" t="s">
        <v>66</v>
      </c>
      <c r="AD1547" s="484" t="s">
        <v>73</v>
      </c>
      <c r="AE1547" s="508"/>
      <c r="AF1547" s="507"/>
      <c r="AG1547" s="507"/>
      <c r="AH1547" s="507"/>
      <c r="AI1547" s="507"/>
      <c r="AJ1547" s="484">
        <v>109</v>
      </c>
      <c r="AK1547" s="485">
        <v>43735</v>
      </c>
      <c r="AL1547" s="484">
        <v>254</v>
      </c>
      <c r="AM1547" s="484">
        <v>159</v>
      </c>
      <c r="AN1547" s="442" t="str">
        <f>CHOOSE(MATCH(AM:AM,{0,1,100,800000000}),"VACIO","100 y -","100 y +","")</f>
        <v>100 y +</v>
      </c>
      <c r="AO1547" s="484">
        <v>44</v>
      </c>
      <c r="AP1547" s="484">
        <v>257</v>
      </c>
      <c r="AQ1547" s="484"/>
      <c r="AR1547" s="442" t="str">
        <f>CHOOSE(MATCH(AQ:AQ,{0,1,7,8,9,12,30}),"VACIO","7 y -","7-8","8-9","9-12","12 y +","")</f>
        <v>VACIO</v>
      </c>
      <c r="AS1547" s="484">
        <v>11</v>
      </c>
      <c r="AT1547" s="442" t="str">
        <f>CHOOSE(MATCH(AS:AS,{0,0.1,30,80000000}),"VACIO","30 y -","30 y +")</f>
        <v>30 y -</v>
      </c>
      <c r="AU1547" s="484">
        <v>0.8</v>
      </c>
      <c r="AV1547" s="484">
        <v>7.5</v>
      </c>
      <c r="AW1547" s="442" t="str">
        <f>CHOOSE(MATCH(AV:AV,{0,0.1,30,80000000}),"VACIO","30 y -","30 y +")</f>
        <v>30 y -</v>
      </c>
      <c r="AX1547" s="484">
        <v>94</v>
      </c>
      <c r="AY1547" s="442" t="str">
        <f ca="1">CHOOSE(MATCH(AX:AX,{0,1,15,30,45,60,80000000}),"VACIO","15 y -","15-29","30-44","45-59","60 y +","")</f>
        <v>60 y +</v>
      </c>
      <c r="AZ1547" s="484"/>
      <c r="BA1547" s="484"/>
      <c r="BB1547" s="489" t="str">
        <f ca="1" t="shared" si="144"/>
        <v>No Vigente</v>
      </c>
      <c r="BC1547" s="484"/>
      <c r="BD1547" s="485">
        <v>43735</v>
      </c>
      <c r="BE1547" s="485">
        <v>43800</v>
      </c>
    </row>
    <row r="1548" spans="1:57">
      <c r="A1548" s="434" t="s">
        <v>3704</v>
      </c>
      <c r="B1548" s="128" t="s">
        <v>3705</v>
      </c>
      <c r="C1548" s="128">
        <v>2923</v>
      </c>
      <c r="D1548" s="483">
        <v>15766</v>
      </c>
      <c r="E1548" s="439">
        <f ca="1" t="shared" si="142"/>
        <v>43990</v>
      </c>
      <c r="F1548" s="440">
        <f ca="1" t="shared" si="141"/>
        <v>28224</v>
      </c>
      <c r="G1548" s="441">
        <f ca="1" t="shared" si="143"/>
        <v>77</v>
      </c>
      <c r="H1548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48" s="443">
        <v>2</v>
      </c>
      <c r="J1548" s="483">
        <v>36979</v>
      </c>
      <c r="K1548" s="128" t="s">
        <v>101</v>
      </c>
      <c r="L1548" s="495" t="s">
        <v>60</v>
      </c>
      <c r="M1548" s="128" t="s">
        <v>2517</v>
      </c>
      <c r="N1548" s="128" t="s">
        <v>62</v>
      </c>
      <c r="O1548" s="128" t="s">
        <v>62</v>
      </c>
      <c r="P1548" s="500" t="s">
        <v>63</v>
      </c>
      <c r="Q1548" s="500" t="s">
        <v>63</v>
      </c>
      <c r="R1548" s="128">
        <v>71</v>
      </c>
      <c r="S1548" s="128">
        <v>63</v>
      </c>
      <c r="T1548" s="443" t="s">
        <v>71</v>
      </c>
      <c r="U1548" s="128">
        <v>160</v>
      </c>
      <c r="V1548" s="442" t="str">
        <f>CHOOSE(MATCH(U:U,{0,1,140,150,160,800000000}),"VACIO","140 y -","140-150","150-160","&gt;160","")</f>
        <v>&gt;160</v>
      </c>
      <c r="W1548" s="128">
        <v>96</v>
      </c>
      <c r="X1548" s="442" t="str">
        <f>CHOOSE(MATCH(W:W,{0,1,90,120,800000000}),"VACIO","90 y -","90-120","&gt;120","")</f>
        <v>90-120</v>
      </c>
      <c r="Y1548" s="128" t="s">
        <v>63</v>
      </c>
      <c r="Z1548" s="128" t="s">
        <v>65</v>
      </c>
      <c r="AA1548" s="128" t="s">
        <v>65</v>
      </c>
      <c r="AB1548" s="128" t="s">
        <v>63</v>
      </c>
      <c r="AC1548" s="128" t="s">
        <v>72</v>
      </c>
      <c r="AD1548" s="128" t="s">
        <v>74</v>
      </c>
      <c r="AE1548" s="513"/>
      <c r="AF1548" s="513"/>
      <c r="AG1548" s="513"/>
      <c r="AH1548" s="506" t="s">
        <v>2266</v>
      </c>
      <c r="AI1548" s="515">
        <v>43628</v>
      </c>
      <c r="AJ1548" s="128">
        <v>104</v>
      </c>
      <c r="AK1548" s="483">
        <v>43507</v>
      </c>
      <c r="AL1548" s="128">
        <v>198</v>
      </c>
      <c r="AM1548" s="128">
        <v>116</v>
      </c>
      <c r="AN1548" s="442" t="str">
        <f>CHOOSE(MATCH(AM:AM,{0;1;100;800000000}),"VACIO","100 y -","100 y +","")</f>
        <v>100 y +</v>
      </c>
      <c r="AO1548" s="128">
        <v>64</v>
      </c>
      <c r="AP1548" s="128">
        <v>55</v>
      </c>
      <c r="AQ1548" s="128">
        <v>5.7</v>
      </c>
      <c r="AR1548" s="442" t="str">
        <f>CHOOSE(MATCH(AQ:AQ,{0,1,7,8,9,12,30}),"VACIO","7 y -","7-8","8-9","9-12","12 y +","")</f>
        <v>7 y -</v>
      </c>
      <c r="AS1548" s="128">
        <v>5</v>
      </c>
      <c r="AT1548" s="442" t="str">
        <f>CHOOSE(MATCH(AS:AS,{0,0.1,30,80000000}),"VACIO","30 y -","30 y +")</f>
        <v>30 y -</v>
      </c>
      <c r="AU1548" s="128">
        <v>1.1</v>
      </c>
      <c r="AV1548" s="128"/>
      <c r="AW1548" s="442" t="str">
        <f>CHOOSE(MATCH(AV:AV,{0,0.1,30,80000000}),"VACIO","30 y -","30 y +")</f>
        <v>VACIO</v>
      </c>
      <c r="AX1548" s="128">
        <v>65</v>
      </c>
      <c r="AY1548" s="442" t="str">
        <f ca="1">CHOOSE(MATCH(AX:AX,{0,1,15,30,45,60,80000000}),"VACIO","15 y -","15-29","30-44","45-59","60 y +","")</f>
        <v>60 y +</v>
      </c>
      <c r="AZ1548" s="128"/>
      <c r="BA1548" s="128"/>
      <c r="BB1548" s="441" t="str">
        <f ca="1" t="shared" si="144"/>
        <v>No Vigente</v>
      </c>
      <c r="BC1548" s="128"/>
      <c r="BD1548" s="483">
        <v>43507</v>
      </c>
      <c r="BE1548" s="483">
        <v>43862</v>
      </c>
    </row>
    <row r="1549" spans="1:57">
      <c r="A1549" s="434" t="s">
        <v>3706</v>
      </c>
      <c r="B1549" s="484" t="s">
        <v>3707</v>
      </c>
      <c r="C1549" s="484">
        <v>1468</v>
      </c>
      <c r="D1549" s="485">
        <v>18643</v>
      </c>
      <c r="E1549" s="439">
        <f ca="1" t="shared" si="142"/>
        <v>43990</v>
      </c>
      <c r="F1549" s="440">
        <f ca="1" t="shared" si="141"/>
        <v>25347</v>
      </c>
      <c r="G1549" s="489">
        <f ca="1" t="shared" si="143"/>
        <v>69</v>
      </c>
      <c r="H1549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49" s="496">
        <v>2</v>
      </c>
      <c r="J1549" s="484">
        <v>1987</v>
      </c>
      <c r="K1549" s="484" t="s">
        <v>101</v>
      </c>
      <c r="L1549" s="497" t="s">
        <v>102</v>
      </c>
      <c r="M1549" s="484" t="s">
        <v>3708</v>
      </c>
      <c r="N1549" s="484" t="s">
        <v>62</v>
      </c>
      <c r="O1549" s="484" t="s">
        <v>62</v>
      </c>
      <c r="P1549" s="501" t="s">
        <v>63</v>
      </c>
      <c r="Q1549" s="501" t="s">
        <v>63</v>
      </c>
      <c r="R1549" s="484">
        <v>81.5</v>
      </c>
      <c r="S1549" s="484">
        <v>88.5</v>
      </c>
      <c r="T1549" s="496" t="s">
        <v>64</v>
      </c>
      <c r="U1549" s="484">
        <v>110</v>
      </c>
      <c r="V1549" s="442" t="str">
        <f>CHOOSE(MATCH(U:U,{0,1,140,150,160,800000000}),"VACIO","140 y -","140-150","150-160","&gt;160","")</f>
        <v>140 y -</v>
      </c>
      <c r="W1549" s="484">
        <v>70</v>
      </c>
      <c r="X1549" s="442" t="str">
        <f>CHOOSE(MATCH(W:W,{0,1,90,120,800000000}),"VACIO","90 y -","90-120","&gt;120","")</f>
        <v>90 y -</v>
      </c>
      <c r="Y1549" s="484" t="s">
        <v>65</v>
      </c>
      <c r="Z1549" s="484" t="s">
        <v>65</v>
      </c>
      <c r="AA1549" s="484" t="s">
        <v>63</v>
      </c>
      <c r="AB1549" s="484" t="s">
        <v>63</v>
      </c>
      <c r="AC1549" s="484" t="s">
        <v>72</v>
      </c>
      <c r="AD1549" s="484" t="s">
        <v>73</v>
      </c>
      <c r="AE1549" s="508">
        <v>43479</v>
      </c>
      <c r="AF1549" s="509" t="s">
        <v>74</v>
      </c>
      <c r="AG1549" s="509"/>
      <c r="AH1549" s="509" t="s">
        <v>3709</v>
      </c>
      <c r="AI1549" s="508">
        <v>42405</v>
      </c>
      <c r="AJ1549" s="484">
        <v>87</v>
      </c>
      <c r="AK1549" s="485">
        <v>43479</v>
      </c>
      <c r="AL1549" s="484">
        <v>170</v>
      </c>
      <c r="AM1549" s="484">
        <v>100</v>
      </c>
      <c r="AN1549" s="442" t="str">
        <f>CHOOSE(MATCH(AM:AM,{0,1,100,800000000}),"VACIO","100 y -","100 y +","")</f>
        <v>100 y +</v>
      </c>
      <c r="AO1549" s="484">
        <v>41</v>
      </c>
      <c r="AP1549" s="484">
        <v>197</v>
      </c>
      <c r="AQ1549" s="484">
        <v>7.8</v>
      </c>
      <c r="AR1549" s="442" t="str">
        <f>CHOOSE(MATCH(AQ:AQ,{0,1,7,8,9,12,30}),"VACIO","7 y -","7-8","8-9","9-12","12 y +","")</f>
        <v>7-8</v>
      </c>
      <c r="AS1549" s="484">
        <v>1</v>
      </c>
      <c r="AT1549" s="442" t="str">
        <f>CHOOSE(MATCH(AS:AS,{0,0.1,30,80000000}),"VACIO","30 y -","30 y +")</f>
        <v>30 y -</v>
      </c>
      <c r="AU1549" s="484">
        <v>2</v>
      </c>
      <c r="AV1549" s="484"/>
      <c r="AW1549" s="442" t="str">
        <f>CHOOSE(MATCH(AV:AV,{0,0.1,30,80000000}),"VACIO","30 y -","30 y +")</f>
        <v>VACIO</v>
      </c>
      <c r="AX1549" s="484">
        <v>33</v>
      </c>
      <c r="AY1549" s="442" t="str">
        <f ca="1">CHOOSE(MATCH(AX:AX,{0,1,15,30,45,60,80000000}),"VACIO","15 y -","15-29","30-44","45-59","60 y +","")</f>
        <v>30-44</v>
      </c>
      <c r="AZ1549" s="484"/>
      <c r="BA1549" s="484">
        <v>2017</v>
      </c>
      <c r="BB1549" s="489" t="str">
        <f ca="1" t="shared" si="144"/>
        <v>No Vigente</v>
      </c>
      <c r="BC1549" s="484"/>
      <c r="BD1549" s="485">
        <v>43479</v>
      </c>
      <c r="BE1549" s="485">
        <v>43647</v>
      </c>
    </row>
    <row r="1550" spans="1:57">
      <c r="A1550" s="434" t="s">
        <v>3710</v>
      </c>
      <c r="B1550" s="128" t="s">
        <v>3711</v>
      </c>
      <c r="C1550" s="128">
        <v>7441</v>
      </c>
      <c r="D1550" s="483">
        <v>26690</v>
      </c>
      <c r="E1550" s="467">
        <f ca="1" t="shared" si="142"/>
        <v>43990</v>
      </c>
      <c r="F1550" s="440">
        <f ca="1" t="shared" si="141"/>
        <v>17300</v>
      </c>
      <c r="G1550" s="491">
        <f ca="1" t="shared" si="143"/>
        <v>47</v>
      </c>
      <c r="H1550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550" s="498">
        <v>2</v>
      </c>
      <c r="J1550" s="483">
        <v>43584</v>
      </c>
      <c r="K1550" s="128" t="s">
        <v>101</v>
      </c>
      <c r="L1550" s="495" t="s">
        <v>60</v>
      </c>
      <c r="M1550" s="128"/>
      <c r="N1550" s="128" t="s">
        <v>62</v>
      </c>
      <c r="O1550" s="128" t="s">
        <v>62</v>
      </c>
      <c r="P1550" s="500" t="s">
        <v>63</v>
      </c>
      <c r="Q1550" s="500" t="s">
        <v>63</v>
      </c>
      <c r="R1550" s="128">
        <v>117</v>
      </c>
      <c r="S1550" s="128">
        <v>115</v>
      </c>
      <c r="T1550" s="498" t="s">
        <v>64</v>
      </c>
      <c r="U1550" s="128">
        <v>120</v>
      </c>
      <c r="V1550" s="442" t="str">
        <f>CHOOSE(MATCH(U:U,{0,1,140,150,160,800000000}),"VACIO","140 y -","140-150","150-160","&gt;160","")</f>
        <v>140 y -</v>
      </c>
      <c r="W1550" s="128">
        <v>64</v>
      </c>
      <c r="X1550" s="442" t="str">
        <f>CHOOSE(MATCH(W:W,{0,1,90,120,800000000}),"VACIO","90 y -","90-120","&gt;120","")</f>
        <v>90 y -</v>
      </c>
      <c r="Y1550" s="128" t="s">
        <v>63</v>
      </c>
      <c r="Z1550" s="128" t="s">
        <v>63</v>
      </c>
      <c r="AA1550" s="128" t="s">
        <v>63</v>
      </c>
      <c r="AB1550" s="128" t="s">
        <v>63</v>
      </c>
      <c r="AC1550" s="128" t="s">
        <v>72</v>
      </c>
      <c r="AD1550" s="128" t="s">
        <v>73</v>
      </c>
      <c r="AE1550" s="510"/>
      <c r="AF1550" s="512"/>
      <c r="AG1550" s="512"/>
      <c r="AH1550" s="512"/>
      <c r="AI1550" s="512"/>
      <c r="AJ1550" s="128">
        <v>100</v>
      </c>
      <c r="AK1550" s="483">
        <v>43584</v>
      </c>
      <c r="AL1550" s="128">
        <v>169</v>
      </c>
      <c r="AM1550" s="128"/>
      <c r="AN1550" s="442" t="str">
        <f>CHOOSE(MATCH(AM:AM,{0,1,100,800000000}),"VACIO","100 y -","100 y +","")</f>
        <v>VACIO</v>
      </c>
      <c r="AO1550" s="128"/>
      <c r="AP1550" s="128"/>
      <c r="AQ1550" s="128"/>
      <c r="AR1550" s="442" t="str">
        <f>CHOOSE(MATCH(AQ:AQ,{0,1,7,8,9,12,30}),"VACIO","7 y -","7-8","8-9","9-12","12 y +","")</f>
        <v>VACIO</v>
      </c>
      <c r="AS1550" s="128">
        <v>32</v>
      </c>
      <c r="AT1550" s="442" t="str">
        <f>CHOOSE(MATCH(AS:AS,{0,0.1,30,80000000}),"VACIO","30 y -","30 y +")</f>
        <v>30 y +</v>
      </c>
      <c r="AU1550" s="128">
        <v>0.8</v>
      </c>
      <c r="AV1550" s="128">
        <v>26</v>
      </c>
      <c r="AW1550" s="442" t="str">
        <f>CHOOSE(MATCH(AV:AV,{0,0.1,30,80000000}),"VACIO","30 y -","30 y +")</f>
        <v>30 y -</v>
      </c>
      <c r="AX1550" s="128">
        <v>107</v>
      </c>
      <c r="AY1550" s="442" t="str">
        <f ca="1">CHOOSE(MATCH(AX:AX,{0,1,15,30,45,60,80000000}),"VACIO","15 y -","15-29","30-44","45-59","60 y +","")</f>
        <v>60 y +</v>
      </c>
      <c r="AZ1550" s="128"/>
      <c r="BA1550" s="128"/>
      <c r="BB1550" s="441" t="str">
        <f ca="1" t="shared" si="144"/>
        <v>No Vigente</v>
      </c>
      <c r="BC1550" s="128"/>
      <c r="BD1550" s="483">
        <v>43833</v>
      </c>
      <c r="BE1550" s="483">
        <v>44105</v>
      </c>
    </row>
    <row r="1551" spans="1:57">
      <c r="A1551" s="434" t="s">
        <v>3712</v>
      </c>
      <c r="B1551" s="434" t="s">
        <v>3713</v>
      </c>
      <c r="C1551" s="434">
        <v>772</v>
      </c>
      <c r="D1551" s="482">
        <v>20370</v>
      </c>
      <c r="E1551" s="468">
        <f ca="1" t="shared" si="142"/>
        <v>43990</v>
      </c>
      <c r="F1551" s="440">
        <f ca="1" t="shared" si="141"/>
        <v>23620</v>
      </c>
      <c r="G1551" s="487">
        <f ca="1" t="shared" si="143"/>
        <v>64</v>
      </c>
      <c r="H1551" s="488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51" s="493">
        <v>2</v>
      </c>
      <c r="J1551" s="482">
        <v>40505</v>
      </c>
      <c r="K1551" s="434" t="s">
        <v>101</v>
      </c>
      <c r="L1551" s="494" t="s">
        <v>60</v>
      </c>
      <c r="M1551" s="434"/>
      <c r="N1551" s="434"/>
      <c r="O1551" s="434"/>
      <c r="P1551" s="499" t="s">
        <v>63</v>
      </c>
      <c r="Q1551" s="499" t="s">
        <v>63</v>
      </c>
      <c r="R1551" s="434">
        <v>63.5</v>
      </c>
      <c r="S1551" s="434">
        <v>65</v>
      </c>
      <c r="T1551" s="493" t="s">
        <v>85</v>
      </c>
      <c r="U1551" s="434">
        <v>130</v>
      </c>
      <c r="V1551" s="442" t="str">
        <f>CHOOSE(MATCH(U:U,{0;1;140;150;160;800000000}),"VACIO","140 y -","140-150","150-160","&gt;160","")</f>
        <v>140 y -</v>
      </c>
      <c r="W1551" s="434">
        <v>80</v>
      </c>
      <c r="X1551" s="442" t="str">
        <f>CHOOSE(MATCH(W:W,{0,1,90,120,800000000}),"VACIO","90 y -","90-120","&gt;120","")</f>
        <v>90 y -</v>
      </c>
      <c r="Y1551" s="434" t="s">
        <v>63</v>
      </c>
      <c r="Z1551" s="434" t="s">
        <v>65</v>
      </c>
      <c r="AA1551" s="434" t="s">
        <v>63</v>
      </c>
      <c r="AB1551" s="434" t="s">
        <v>65</v>
      </c>
      <c r="AC1551" s="434" t="s">
        <v>72</v>
      </c>
      <c r="AD1551" s="434" t="s">
        <v>74</v>
      </c>
      <c r="AE1551" s="514"/>
      <c r="AF1551" s="514"/>
      <c r="AG1551" s="514"/>
      <c r="AH1551" s="514"/>
      <c r="AI1551" s="514"/>
      <c r="AJ1551" s="434">
        <v>128</v>
      </c>
      <c r="AK1551" s="482">
        <v>42522</v>
      </c>
      <c r="AL1551" s="434">
        <v>218</v>
      </c>
      <c r="AM1551" s="434">
        <v>116</v>
      </c>
      <c r="AN1551" s="442" t="str">
        <f>CHOOSE(MATCH(AM:AM,{0,1,100,800000000}),"VACIO","100 y -","100 y +","")</f>
        <v>100 y +</v>
      </c>
      <c r="AO1551" s="434">
        <v>54</v>
      </c>
      <c r="AP1551" s="434">
        <v>236</v>
      </c>
      <c r="AQ1551" s="434"/>
      <c r="AR1551" s="442" t="str">
        <f>CHOOSE(MATCH(AQ:AQ,{0,1,7,8,9,12,30}),"VACIO","7 y -","7-8","8-9","9-12","12 y +","")</f>
        <v>VACIO</v>
      </c>
      <c r="AS1551" s="434"/>
      <c r="AT1551" s="442" t="str">
        <f>CHOOSE(MATCH(AS:AS,{0,0.1,30,80000000}),"VACIO","30 y -","30 y +")</f>
        <v>VACIO</v>
      </c>
      <c r="AU1551" s="434">
        <v>0.8</v>
      </c>
      <c r="AV1551" s="434"/>
      <c r="AW1551" s="442" t="str">
        <f>CHOOSE(MATCH(AV:AV,{0,0.1,30,80000000}),"VACIO","30 y -","30 y +")</f>
        <v>VACIO</v>
      </c>
      <c r="AX1551" s="434">
        <v>97.1</v>
      </c>
      <c r="AY1551" s="442" t="str">
        <f ca="1">CHOOSE(MATCH(AX:AX,{0,1,15,30,45,60,80000000}),"VACIO","15 y -","15-29","30-44","45-59","60 y +","")</f>
        <v>60 y +</v>
      </c>
      <c r="AZ1551" s="434" t="s">
        <v>76</v>
      </c>
      <c r="BA1551" s="434"/>
      <c r="BB1551" s="487" t="str">
        <f ca="1" t="shared" si="144"/>
        <v>No Vigente</v>
      </c>
      <c r="BC1551" s="434"/>
      <c r="BD1551" s="482">
        <v>42530</v>
      </c>
      <c r="BE1551" s="536">
        <v>42713</v>
      </c>
    </row>
    <row r="1552" spans="1:57">
      <c r="A1552" s="434" t="s">
        <v>3714</v>
      </c>
      <c r="B1552" s="128" t="s">
        <v>3715</v>
      </c>
      <c r="C1552" s="128">
        <v>4884</v>
      </c>
      <c r="D1552" s="483">
        <v>17648</v>
      </c>
      <c r="E1552" s="439">
        <f ca="1" t="shared" si="142"/>
        <v>43990</v>
      </c>
      <c r="F1552" s="440">
        <f ca="1" t="shared" si="141"/>
        <v>26342</v>
      </c>
      <c r="G1552" s="441">
        <f ca="1" t="shared" si="143"/>
        <v>72</v>
      </c>
      <c r="H1552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552" s="443">
        <v>2</v>
      </c>
      <c r="J1552" s="483">
        <v>41113</v>
      </c>
      <c r="K1552" s="128" t="s">
        <v>59</v>
      </c>
      <c r="L1552" s="495" t="s">
        <v>60</v>
      </c>
      <c r="M1552" s="128" t="s">
        <v>2787</v>
      </c>
      <c r="N1552" s="128" t="s">
        <v>62</v>
      </c>
      <c r="O1552" s="128" t="s">
        <v>62</v>
      </c>
      <c r="P1552" s="500" t="s">
        <v>63</v>
      </c>
      <c r="Q1552" s="500" t="s">
        <v>63</v>
      </c>
      <c r="R1552" s="128">
        <v>68.5</v>
      </c>
      <c r="S1552" s="128">
        <v>68.3</v>
      </c>
      <c r="T1552" s="443" t="s">
        <v>76</v>
      </c>
      <c r="U1552" s="128">
        <v>132</v>
      </c>
      <c r="V1552" s="442" t="str">
        <f>CHOOSE(MATCH(U:U,{0;1;140;150;160;800000000}),"VACIO","140 y -","140-150","150-160","&gt;160","")</f>
        <v>140 y -</v>
      </c>
      <c r="W1552" s="128">
        <v>90</v>
      </c>
      <c r="X1552" s="442" t="str">
        <f>CHOOSE(MATCH(W:W,{0,1,90,120,800000000}),"VACIO","90 y -","90-120","&gt;120","")</f>
        <v>90-120</v>
      </c>
      <c r="Y1552" s="128" t="s">
        <v>63</v>
      </c>
      <c r="Z1552" s="128" t="s">
        <v>65</v>
      </c>
      <c r="AA1552" s="128" t="s">
        <v>65</v>
      </c>
      <c r="AB1552" s="128" t="s">
        <v>65</v>
      </c>
      <c r="AC1552" s="128" t="s">
        <v>72</v>
      </c>
      <c r="AD1552" s="128" t="s">
        <v>74</v>
      </c>
      <c r="AE1552" s="513"/>
      <c r="AF1552" s="513"/>
      <c r="AG1552" s="513"/>
      <c r="AH1552" s="506" t="s">
        <v>2266</v>
      </c>
      <c r="AI1552" s="505">
        <v>43538</v>
      </c>
      <c r="AJ1552" s="128">
        <v>115</v>
      </c>
      <c r="AK1552" s="483">
        <v>43713</v>
      </c>
      <c r="AL1552" s="128">
        <v>180</v>
      </c>
      <c r="AM1552" s="128">
        <v>105</v>
      </c>
      <c r="AN1552" s="442" t="str">
        <f>CHOOSE(MATCH(AM:AM,{0;1;100;800000000}),"VACIO","100 y -","100 y +","")</f>
        <v>100 y +</v>
      </c>
      <c r="AO1552" s="128">
        <v>36</v>
      </c>
      <c r="AP1552" s="128">
        <v>195</v>
      </c>
      <c r="AQ1552" s="128"/>
      <c r="AR1552" s="442" t="str">
        <f>CHOOSE(MATCH(AQ:AQ,{0,1,7,8,9,12,30}),"VACIO","7 y -","7-8","8-9","9-12","12 y +","")</f>
        <v>VACIO</v>
      </c>
      <c r="AS1552" s="128">
        <v>1</v>
      </c>
      <c r="AT1552" s="442" t="str">
        <f>CHOOSE(MATCH(AS:AS,{0;0.1;30;80000000}),"VACIO","30 y -","30 y +")</f>
        <v>30 y -</v>
      </c>
      <c r="AU1552" s="128">
        <v>0.8</v>
      </c>
      <c r="AV1552" s="128"/>
      <c r="AW1552" s="442" t="str">
        <f>CHOOSE(MATCH(AV:AV,{0,0.1,30,80000000}),"VACIO","30 y -","30 y +")</f>
        <v>VACIO</v>
      </c>
      <c r="AX1552" s="128">
        <v>74</v>
      </c>
      <c r="AY1552" s="442" t="str">
        <f ca="1">CHOOSE(MATCH(AX:AX,{0,1,15,30,45,60,80000000}),"VACIO","15 y -","15-29","30-44","45-59","60 y +","")</f>
        <v>60 y +</v>
      </c>
      <c r="AZ1552" s="128" t="s">
        <v>76</v>
      </c>
      <c r="BA1552" s="128"/>
      <c r="BB1552" s="441" t="str">
        <f ca="1" t="shared" si="144"/>
        <v>No Vigente</v>
      </c>
      <c r="BC1552" s="128"/>
      <c r="BD1552" s="483">
        <v>43713</v>
      </c>
      <c r="BE1552" s="483">
        <v>44075</v>
      </c>
    </row>
    <row r="1553" spans="1:57">
      <c r="A1553" s="434" t="s">
        <v>3716</v>
      </c>
      <c r="B1553" s="484" t="s">
        <v>3717</v>
      </c>
      <c r="C1553" s="484">
        <v>3229</v>
      </c>
      <c r="D1553" s="485">
        <v>19838</v>
      </c>
      <c r="E1553" s="439">
        <f ca="1" t="shared" si="142"/>
        <v>43990</v>
      </c>
      <c r="F1553" s="440">
        <f ca="1" t="shared" si="141"/>
        <v>24152</v>
      </c>
      <c r="G1553" s="489">
        <f ca="1" t="shared" si="143"/>
        <v>66</v>
      </c>
      <c r="H1553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53" s="496">
        <v>2</v>
      </c>
      <c r="J1553" s="485">
        <v>42208</v>
      </c>
      <c r="K1553" s="484" t="s">
        <v>101</v>
      </c>
      <c r="L1553" s="497" t="s">
        <v>102</v>
      </c>
      <c r="M1553" s="484" t="s">
        <v>2272</v>
      </c>
      <c r="N1553" s="484" t="s">
        <v>62</v>
      </c>
      <c r="O1553" s="484" t="s">
        <v>62</v>
      </c>
      <c r="P1553" s="501" t="s">
        <v>63</v>
      </c>
      <c r="Q1553" s="501" t="s">
        <v>63</v>
      </c>
      <c r="R1553" s="484">
        <v>81.5</v>
      </c>
      <c r="S1553" s="484">
        <v>78.5</v>
      </c>
      <c r="T1553" s="496" t="s">
        <v>64</v>
      </c>
      <c r="U1553" s="484">
        <v>132</v>
      </c>
      <c r="V1553" s="442" t="str">
        <f>CHOOSE(MATCH(U:U,{0,1,140,150,160,800000000}),"VACIO","140 y -","140-150","150-160","&gt;160","")</f>
        <v>140 y -</v>
      </c>
      <c r="W1553" s="484">
        <v>72</v>
      </c>
      <c r="X1553" s="442" t="str">
        <f>CHOOSE(MATCH(W:W,{0,1,90,120,800000000}),"VACIO","90 y -","90-120","&gt;120","")</f>
        <v>90 y -</v>
      </c>
      <c r="Y1553" s="484" t="s">
        <v>63</v>
      </c>
      <c r="Z1553" s="484" t="s">
        <v>63</v>
      </c>
      <c r="AA1553" s="484" t="s">
        <v>63</v>
      </c>
      <c r="AB1553" s="484" t="s">
        <v>65</v>
      </c>
      <c r="AC1553" s="484" t="s">
        <v>66</v>
      </c>
      <c r="AD1553" s="484" t="s">
        <v>73</v>
      </c>
      <c r="AE1553" s="508">
        <v>43518</v>
      </c>
      <c r="AF1553" s="509" t="s">
        <v>74</v>
      </c>
      <c r="AG1553" s="509"/>
      <c r="AH1553" s="507"/>
      <c r="AI1553" s="507"/>
      <c r="AJ1553" s="484">
        <v>105</v>
      </c>
      <c r="AK1553" s="485">
        <v>43505</v>
      </c>
      <c r="AL1553" s="484">
        <v>228</v>
      </c>
      <c r="AM1553" s="484">
        <v>145</v>
      </c>
      <c r="AN1553" s="442" t="str">
        <f>CHOOSE(MATCH(AM:AM,{0,1,100,800000000}),"VACIO","100 y -","100 y +","")</f>
        <v>100 y +</v>
      </c>
      <c r="AO1553" s="484">
        <v>63</v>
      </c>
      <c r="AP1553" s="484">
        <v>102</v>
      </c>
      <c r="AQ1553" s="484">
        <v>6.6</v>
      </c>
      <c r="AR1553" s="442" t="str">
        <f>CHOOSE(MATCH(AQ:AQ,{0,1,7,8,9,12,30}),"VACIO","7 y -","7-8","8-9","9-12","12 y +","")</f>
        <v>7 y -</v>
      </c>
      <c r="AS1553" s="484">
        <v>93</v>
      </c>
      <c r="AT1553" s="442" t="str">
        <f>CHOOSE(MATCH(AS:AS,{0,0.1,30,80000000}),"VACIO","30 y -","30 y +")</f>
        <v>30 y +</v>
      </c>
      <c r="AU1553" s="484">
        <v>0.9</v>
      </c>
      <c r="AV1553" s="484"/>
      <c r="AW1553" s="442" t="str">
        <f>CHOOSE(MATCH(AV:AV,{0,0.1,30,80000000}),"VACIO","30 y -","30 y +")</f>
        <v>VACIO</v>
      </c>
      <c r="AX1553" s="484">
        <v>84</v>
      </c>
      <c r="AY1553" s="442" t="str">
        <f ca="1">CHOOSE(MATCH(AX:AX,{0;1;15;30;45;60;80000000}),"VACIO","15 y -","15-29","30-44","45-59","60 y +","")</f>
        <v>60 y +</v>
      </c>
      <c r="AZ1553" s="484" t="s">
        <v>76</v>
      </c>
      <c r="BA1553" s="485">
        <v>42219</v>
      </c>
      <c r="BB1553" s="489" t="str">
        <f ca="1" t="shared" si="144"/>
        <v>No Vigente</v>
      </c>
      <c r="BC1553" s="484" t="s">
        <v>77</v>
      </c>
      <c r="BD1553" s="485">
        <v>43613</v>
      </c>
      <c r="BE1553" s="485">
        <v>43770</v>
      </c>
    </row>
    <row r="1554" spans="1:57">
      <c r="A1554" s="434" t="s">
        <v>3718</v>
      </c>
      <c r="B1554" s="128" t="s">
        <v>3719</v>
      </c>
      <c r="C1554" s="128">
        <v>6124</v>
      </c>
      <c r="D1554" s="483">
        <v>17725</v>
      </c>
      <c r="E1554" s="439">
        <f ca="1" t="shared" si="142"/>
        <v>43990</v>
      </c>
      <c r="F1554" s="440">
        <f ca="1" t="shared" si="141"/>
        <v>26265</v>
      </c>
      <c r="G1554" s="441">
        <f ca="1" t="shared" si="143"/>
        <v>71</v>
      </c>
      <c r="H1554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54" s="443">
        <v>2</v>
      </c>
      <c r="J1554" s="128">
        <v>1999</v>
      </c>
      <c r="K1554" s="128" t="s">
        <v>101</v>
      </c>
      <c r="L1554" s="495" t="s">
        <v>102</v>
      </c>
      <c r="M1554" s="128"/>
      <c r="N1554" s="128" t="s">
        <v>62</v>
      </c>
      <c r="O1554" s="128" t="s">
        <v>62</v>
      </c>
      <c r="P1554" s="500" t="s">
        <v>63</v>
      </c>
      <c r="Q1554" s="500" t="s">
        <v>65</v>
      </c>
      <c r="R1554" s="128">
        <v>71</v>
      </c>
      <c r="S1554" s="128">
        <v>75</v>
      </c>
      <c r="T1554" s="443" t="s">
        <v>85</v>
      </c>
      <c r="U1554" s="128">
        <v>100</v>
      </c>
      <c r="V1554" s="442" t="str">
        <f>CHOOSE(MATCH(U:U,{0,1,140,150,160,800000000}),"VACIO","140 y -","140-150","150-160","&gt;160","")</f>
        <v>140 y -</v>
      </c>
      <c r="W1554" s="128">
        <v>60</v>
      </c>
      <c r="X1554" s="442" t="str">
        <f>CHOOSE(MATCH(W:W,{0,1,90,120,800000000}),"VACIO","90 y -","90-120","&gt;120","")</f>
        <v>90 y -</v>
      </c>
      <c r="Y1554" s="128" t="s">
        <v>65</v>
      </c>
      <c r="Z1554" s="128" t="s">
        <v>65</v>
      </c>
      <c r="AA1554" s="128" t="s">
        <v>65</v>
      </c>
      <c r="AB1554" s="128" t="s">
        <v>65</v>
      </c>
      <c r="AC1554" s="128" t="s">
        <v>72</v>
      </c>
      <c r="AD1554" s="128" t="s">
        <v>73</v>
      </c>
      <c r="AE1554" s="505">
        <v>43817</v>
      </c>
      <c r="AF1554" s="506" t="s">
        <v>74</v>
      </c>
      <c r="AG1554" s="506"/>
      <c r="AH1554" s="506" t="s">
        <v>3383</v>
      </c>
      <c r="AI1554" s="505">
        <v>43678</v>
      </c>
      <c r="AJ1554" s="128">
        <v>94</v>
      </c>
      <c r="AK1554" s="483">
        <v>43691</v>
      </c>
      <c r="AL1554" s="128">
        <v>121</v>
      </c>
      <c r="AM1554" s="128">
        <v>66</v>
      </c>
      <c r="AN1554" s="442" t="str">
        <f>CHOOSE(MATCH(AM:AM,{0,1,100,800000000}),"VACIO","100 y -","100 y +","")</f>
        <v>100 y -</v>
      </c>
      <c r="AO1554" s="128">
        <v>39</v>
      </c>
      <c r="AP1554" s="128">
        <v>79</v>
      </c>
      <c r="AQ1554" s="128">
        <v>9.19</v>
      </c>
      <c r="AR1554" s="442" t="str">
        <f>CHOOSE(MATCH(AQ:AQ,{0,1,7,8,9,12,30}),"VACIO","7 y -","7-8","8-9","9-12","12 y +","")</f>
        <v>9-12</v>
      </c>
      <c r="AS1554" s="128">
        <v>8</v>
      </c>
      <c r="AT1554" s="442" t="str">
        <f>CHOOSE(MATCH(AS:AS,{0,0.1,30,80000000}),"VACIO","30 y -","30 y +")</f>
        <v>30 y -</v>
      </c>
      <c r="AU1554" s="128">
        <v>0.8</v>
      </c>
      <c r="AV1554" s="128"/>
      <c r="AW1554" s="442" t="str">
        <f>CHOOSE(MATCH(AV:AV,{0,0.1,30,80000000}),"VACIO","30 y -","30 y +")</f>
        <v>VACIO</v>
      </c>
      <c r="AX1554" s="128">
        <v>89</v>
      </c>
      <c r="AY1554" s="442" t="str">
        <f ca="1">CHOOSE(MATCH(AX:AX,{0;1;15;30;45;60;80000000}),"VACIO","15 y -","15-29","30-44","45-59","60 y +","")</f>
        <v>60 y +</v>
      </c>
      <c r="AZ1554" s="128" t="s">
        <v>76</v>
      </c>
      <c r="BA1554" s="483">
        <v>42934</v>
      </c>
      <c r="BB1554" s="441" t="str">
        <f ca="1" t="shared" si="144"/>
        <v>No Vigente</v>
      </c>
      <c r="BC1554" s="128" t="s">
        <v>77</v>
      </c>
      <c r="BD1554" s="483">
        <v>43817</v>
      </c>
      <c r="BE1554" s="483">
        <v>43922</v>
      </c>
    </row>
    <row r="1555" spans="1:57">
      <c r="A1555" s="434" t="s">
        <v>3720</v>
      </c>
      <c r="B1555" s="128" t="s">
        <v>3721</v>
      </c>
      <c r="C1555" s="128">
        <v>2080</v>
      </c>
      <c r="D1555" s="483">
        <v>15913</v>
      </c>
      <c r="E1555" s="467">
        <f ca="1" t="shared" si="142"/>
        <v>43990</v>
      </c>
      <c r="F1555" s="440">
        <f ca="1" t="shared" si="141"/>
        <v>28077</v>
      </c>
      <c r="G1555" s="491">
        <f ca="1" t="shared" si="143"/>
        <v>76</v>
      </c>
      <c r="H1555" s="49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55" s="498">
        <v>2</v>
      </c>
      <c r="J1555" s="483">
        <v>43633</v>
      </c>
      <c r="K1555" s="128" t="s">
        <v>101</v>
      </c>
      <c r="L1555" s="495" t="s">
        <v>60</v>
      </c>
      <c r="M1555" s="128" t="s">
        <v>174</v>
      </c>
      <c r="N1555" s="128" t="s">
        <v>62</v>
      </c>
      <c r="O1555" s="128" t="s">
        <v>62</v>
      </c>
      <c r="P1555" s="500" t="s">
        <v>63</v>
      </c>
      <c r="Q1555" s="500" t="s">
        <v>63</v>
      </c>
      <c r="R1555" s="128">
        <v>80.5</v>
      </c>
      <c r="S1555" s="128">
        <v>75</v>
      </c>
      <c r="T1555" s="498" t="s">
        <v>76</v>
      </c>
      <c r="U1555" s="128">
        <v>144</v>
      </c>
      <c r="V1555" s="442" t="str">
        <f>CHOOSE(MATCH(U:U,{0,1,140,150,160,800000000}),"VACIO","140 y -","140-150","150-160","&gt;160","")</f>
        <v>140-150</v>
      </c>
      <c r="W1555" s="128">
        <v>80</v>
      </c>
      <c r="X1555" s="442" t="str">
        <f>CHOOSE(MATCH(W:W,{0,1,90,120,800000000}),"VACIO","90 y -","90-120","&gt;120","")</f>
        <v>90 y -</v>
      </c>
      <c r="Y1555" s="128" t="s">
        <v>63</v>
      </c>
      <c r="Z1555" s="128" t="s">
        <v>65</v>
      </c>
      <c r="AA1555" s="128" t="s">
        <v>63</v>
      </c>
      <c r="AB1555" s="128" t="s">
        <v>63</v>
      </c>
      <c r="AC1555" s="128" t="s">
        <v>66</v>
      </c>
      <c r="AD1555" s="128" t="s">
        <v>73</v>
      </c>
      <c r="AE1555" s="510"/>
      <c r="AF1555" s="512"/>
      <c r="AG1555" s="512"/>
      <c r="AH1555" s="511" t="s">
        <v>3722</v>
      </c>
      <c r="AI1555" s="510">
        <v>43549</v>
      </c>
      <c r="AJ1555" s="128">
        <v>96</v>
      </c>
      <c r="AK1555" s="483">
        <v>43734</v>
      </c>
      <c r="AL1555" s="128">
        <v>287</v>
      </c>
      <c r="AM1555" s="128">
        <v>202</v>
      </c>
      <c r="AN1555" s="442" t="str">
        <f>CHOOSE(MATCH(AM:AM,{0;1;100;800000000}),"VACIO","100 y -","100 y +","")</f>
        <v>100 y +</v>
      </c>
      <c r="AO1555" s="128">
        <v>46</v>
      </c>
      <c r="AP1555" s="128">
        <v>196</v>
      </c>
      <c r="AQ1555" s="128"/>
      <c r="AR1555" s="442" t="str">
        <f>CHOOSE(MATCH(AQ:AQ,{0,1,7,8,9,12,30}),"VACIO","7 y -","7-8","8-9","9-12","12 y +","")</f>
        <v>VACIO</v>
      </c>
      <c r="AS1555" s="128">
        <v>9</v>
      </c>
      <c r="AT1555" s="442" t="str">
        <f>CHOOSE(MATCH(AS:AS,{0,0.1,30,80000000}),"VACIO","30 y -","30 y +")</f>
        <v>30 y -</v>
      </c>
      <c r="AU1555" s="128">
        <v>0.9</v>
      </c>
      <c r="AV1555" s="128"/>
      <c r="AW1555" s="442" t="str">
        <f>CHOOSE(MATCH(AV:AV,{0,0.1,30,80000000}),"VACIO","30 y -","30 y +")</f>
        <v>VACIO</v>
      </c>
      <c r="AX1555" s="128">
        <v>82</v>
      </c>
      <c r="AY1555" s="442" t="str">
        <f ca="1">CHOOSE(MATCH(AX:AX,{0;1;15;30;45;60;80000000}),"VACIO","15 y -","15-29","30-44","45-59","60 y +","")</f>
        <v>60 y +</v>
      </c>
      <c r="AZ1555" s="128"/>
      <c r="BA1555" s="128"/>
      <c r="BB1555" s="441" t="str">
        <f ca="1" t="shared" si="144"/>
        <v>No Vigente</v>
      </c>
      <c r="BC1555" s="128"/>
      <c r="BD1555" s="483">
        <v>43734</v>
      </c>
      <c r="BE1555" s="483">
        <v>43862</v>
      </c>
    </row>
    <row r="1556" spans="1:57">
      <c r="A1556" s="434" t="s">
        <v>3723</v>
      </c>
      <c r="B1556" s="128" t="s">
        <v>3724</v>
      </c>
      <c r="C1556" s="128">
        <v>1387</v>
      </c>
      <c r="D1556" s="483">
        <v>23673</v>
      </c>
      <c r="E1556" s="467">
        <f ca="1" t="shared" si="142"/>
        <v>43990</v>
      </c>
      <c r="F1556" s="440">
        <f ca="1" t="shared" si="141"/>
        <v>20317</v>
      </c>
      <c r="G1556" s="491">
        <f ca="1" t="shared" si="143"/>
        <v>55</v>
      </c>
      <c r="H1556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56" s="498">
        <v>2</v>
      </c>
      <c r="J1556" s="483">
        <v>43560</v>
      </c>
      <c r="K1556" s="128" t="s">
        <v>101</v>
      </c>
      <c r="L1556" s="495" t="s">
        <v>60</v>
      </c>
      <c r="M1556" s="128"/>
      <c r="N1556" s="128" t="s">
        <v>62</v>
      </c>
      <c r="O1556" s="128" t="s">
        <v>62</v>
      </c>
      <c r="P1556" s="500" t="s">
        <v>63</v>
      </c>
      <c r="Q1556" s="500" t="s">
        <v>63</v>
      </c>
      <c r="R1556" s="128">
        <v>80.5</v>
      </c>
      <c r="S1556" s="128">
        <v>75.5</v>
      </c>
      <c r="T1556" s="498" t="s">
        <v>76</v>
      </c>
      <c r="U1556" s="128">
        <v>128</v>
      </c>
      <c r="V1556" s="442" t="str">
        <f>CHOOSE(MATCH(U:U,{0,1,140,150,160,800000000}),"VACIO","140 y -","140-150","150-160","&gt;160","")</f>
        <v>140 y -</v>
      </c>
      <c r="W1556" s="128">
        <v>86</v>
      </c>
      <c r="X1556" s="442" t="str">
        <f>CHOOSE(MATCH(W:W,{0,1,90,120,800000000}),"VACIO","90 y -","90-120","&gt;120","")</f>
        <v>90 y -</v>
      </c>
      <c r="Y1556" s="128" t="s">
        <v>63</v>
      </c>
      <c r="Z1556" s="128" t="s">
        <v>65</v>
      </c>
      <c r="AA1556" s="128" t="s">
        <v>65</v>
      </c>
      <c r="AB1556" s="128" t="s">
        <v>63</v>
      </c>
      <c r="AC1556" s="128" t="s">
        <v>66</v>
      </c>
      <c r="AD1556" s="128" t="s">
        <v>67</v>
      </c>
      <c r="AE1556" s="510"/>
      <c r="AF1556" s="512"/>
      <c r="AG1556" s="512"/>
      <c r="AH1556" s="512"/>
      <c r="AI1556" s="512"/>
      <c r="AJ1556" s="128">
        <v>97</v>
      </c>
      <c r="AK1556" s="483">
        <v>43742</v>
      </c>
      <c r="AL1556" s="128">
        <v>163</v>
      </c>
      <c r="AM1556" s="128">
        <v>118</v>
      </c>
      <c r="AN1556" s="442" t="str">
        <f>CHOOSE(MATCH(AM:AM,{0,1,100,800000000}),"VACIO","100 y -","100 y +","")</f>
        <v>100 y +</v>
      </c>
      <c r="AO1556" s="128">
        <v>32</v>
      </c>
      <c r="AP1556" s="128">
        <v>107</v>
      </c>
      <c r="AQ1556" s="128"/>
      <c r="AR1556" s="442" t="str">
        <f>CHOOSE(MATCH(AQ:AQ,{0;1;7;8;9;12;30}),"VACIO","7 y -","7-8","8-9","9-12","12 y +","")</f>
        <v>VACIO</v>
      </c>
      <c r="AS1556" s="128">
        <v>12</v>
      </c>
      <c r="AT1556" s="442" t="str">
        <f>CHOOSE(MATCH(AS:AS,{0,0.1,30,80000000}),"VACIO","30 y -","30 y +")</f>
        <v>30 y -</v>
      </c>
      <c r="AU1556" s="128"/>
      <c r="AV1556" s="128"/>
      <c r="AW1556" s="442" t="str">
        <f>CHOOSE(MATCH(AV:AV,{0,0.1,30,80000000}),"VACIO","30 y -","30 y +")</f>
        <v>VACIO</v>
      </c>
      <c r="AX1556" s="128"/>
      <c r="AY1556" s="442" t="str">
        <f ca="1">CHOOSE(MATCH(AX:AX,{0;1;15;30;45;60;80000000}),"VACIO","15 y -","15-29","30-44","45-59","60 y +","")</f>
        <v>VACIO</v>
      </c>
      <c r="AZ1556" s="128"/>
      <c r="BA1556" s="128"/>
      <c r="BB1556" s="441" t="str">
        <f ca="1" t="shared" si="144"/>
        <v>No Vigente</v>
      </c>
      <c r="BC1556" s="128"/>
      <c r="BD1556" s="483">
        <v>43747</v>
      </c>
      <c r="BE1556" s="483">
        <v>44105</v>
      </c>
    </row>
    <row r="1557" spans="1:57">
      <c r="A1557" s="434" t="s">
        <v>3725</v>
      </c>
      <c r="B1557" s="128" t="s">
        <v>3726</v>
      </c>
      <c r="C1557" s="128">
        <v>5556</v>
      </c>
      <c r="D1557" s="483">
        <v>28730</v>
      </c>
      <c r="E1557" s="439">
        <f ca="1" t="shared" si="142"/>
        <v>43990</v>
      </c>
      <c r="F1557" s="440">
        <f ca="1" t="shared" si="141"/>
        <v>15260</v>
      </c>
      <c r="G1557" s="441">
        <f ca="1" t="shared" si="143"/>
        <v>41</v>
      </c>
      <c r="H1557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57" s="443">
        <v>2</v>
      </c>
      <c r="J1557" s="483">
        <v>40927</v>
      </c>
      <c r="K1557" s="128" t="s">
        <v>101</v>
      </c>
      <c r="L1557" s="495" t="s">
        <v>60</v>
      </c>
      <c r="M1557" s="128"/>
      <c r="N1557" s="128" t="s">
        <v>62</v>
      </c>
      <c r="O1557" s="128" t="s">
        <v>62</v>
      </c>
      <c r="P1557" s="500" t="s">
        <v>63</v>
      </c>
      <c r="Q1557" s="500" t="s">
        <v>63</v>
      </c>
      <c r="R1557" s="128">
        <v>99</v>
      </c>
      <c r="S1557" s="128">
        <v>111.5</v>
      </c>
      <c r="T1557" s="443" t="s">
        <v>64</v>
      </c>
      <c r="U1557" s="128">
        <v>144</v>
      </c>
      <c r="V1557" s="442" t="str">
        <f>CHOOSE(MATCH(U:U,{0,1,140,150,160,800000000}),"VACIO","140 y -","140-150","150-160","&gt;160","")</f>
        <v>140-150</v>
      </c>
      <c r="W1557" s="128">
        <v>96</v>
      </c>
      <c r="X1557" s="442" t="str">
        <f>CHOOSE(MATCH(W:W,{0,1,90,120,800000000}),"VACIO","90 y -","90-120","&gt;120","")</f>
        <v>90-120</v>
      </c>
      <c r="Y1557" s="128" t="s">
        <v>63</v>
      </c>
      <c r="Z1557" s="128" t="s">
        <v>65</v>
      </c>
      <c r="AA1557" s="128" t="s">
        <v>63</v>
      </c>
      <c r="AB1557" s="128" t="s">
        <v>65</v>
      </c>
      <c r="AC1557" s="128" t="s">
        <v>72</v>
      </c>
      <c r="AD1557" s="128" t="s">
        <v>67</v>
      </c>
      <c r="AE1557" s="513"/>
      <c r="AF1557" s="513"/>
      <c r="AG1557" s="513"/>
      <c r="AH1557" s="513"/>
      <c r="AI1557" s="513"/>
      <c r="AJ1557" s="128">
        <v>120</v>
      </c>
      <c r="AK1557" s="483">
        <v>43269</v>
      </c>
      <c r="AL1557" s="128">
        <v>165</v>
      </c>
      <c r="AM1557" s="128">
        <v>88.2</v>
      </c>
      <c r="AN1557" s="442" t="str">
        <f>CHOOSE(MATCH(AM:AM,{0,1,100,800000000}),"VACIO","100 y -","100 y +","")</f>
        <v>100 y -</v>
      </c>
      <c r="AO1557" s="128">
        <v>33</v>
      </c>
      <c r="AP1557" s="128">
        <v>513</v>
      </c>
      <c r="AQ1557" s="128"/>
      <c r="AR1557" s="442" t="str">
        <f>CHOOSE(MATCH(AQ:AQ,{0,1,7,8,9,12,30}),"VACIO","7 y -","7-8","8-9","9-12","12 y +","")</f>
        <v>VACIO</v>
      </c>
      <c r="AS1557" s="128"/>
      <c r="AT1557" s="442" t="str">
        <f>CHOOSE(MATCH(AS:AS,{0,0.1,30,80000000}),"VACIO","30 y -","30 y +")</f>
        <v>VACIO</v>
      </c>
      <c r="AU1557" s="128">
        <v>1</v>
      </c>
      <c r="AV1557" s="128"/>
      <c r="AW1557" s="442" t="str">
        <f>CHOOSE(MATCH(AV:AV,{0,0.1,30,80000000}),"VACIO","30 y -","30 y +")</f>
        <v>VACIO</v>
      </c>
      <c r="AX1557" s="128">
        <v>94.3</v>
      </c>
      <c r="AY1557" s="442" t="str">
        <f ca="1">CHOOSE(MATCH(AX:AX,{0,1,15,30,45,60,80000000}),"VACIO","15 y -","15-29","30-44","45-59","60 y +","")</f>
        <v>60 y +</v>
      </c>
      <c r="AZ1557" s="128" t="s">
        <v>76</v>
      </c>
      <c r="BA1557" s="128"/>
      <c r="BB1557" s="441" t="str">
        <f ca="1" t="shared" si="144"/>
        <v>No Vigente</v>
      </c>
      <c r="BC1557" s="128"/>
      <c r="BD1557" s="483">
        <v>43630</v>
      </c>
      <c r="BE1557" s="483">
        <v>43922</v>
      </c>
    </row>
    <row r="1558" spans="1:57">
      <c r="A1558" s="434" t="s">
        <v>3727</v>
      </c>
      <c r="B1558" s="128" t="s">
        <v>3728</v>
      </c>
      <c r="C1558" s="128">
        <v>3078</v>
      </c>
      <c r="D1558" s="483">
        <v>12211</v>
      </c>
      <c r="E1558" s="439">
        <f ca="1" t="shared" si="142"/>
        <v>43990</v>
      </c>
      <c r="F1558" s="440">
        <f ca="1" t="shared" si="141"/>
        <v>31779</v>
      </c>
      <c r="G1558" s="441">
        <f ca="1" t="shared" si="143"/>
        <v>87</v>
      </c>
      <c r="H1558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58" s="443">
        <v>2</v>
      </c>
      <c r="J1558" s="483">
        <v>38153</v>
      </c>
      <c r="K1558" s="128" t="s">
        <v>59</v>
      </c>
      <c r="L1558" s="495" t="s">
        <v>102</v>
      </c>
      <c r="M1558" s="128"/>
      <c r="N1558" s="128" t="s">
        <v>62</v>
      </c>
      <c r="O1558" s="128" t="s">
        <v>62</v>
      </c>
      <c r="P1558" s="500" t="s">
        <v>63</v>
      </c>
      <c r="Q1558" s="500" t="s">
        <v>63</v>
      </c>
      <c r="R1558" s="128">
        <v>61</v>
      </c>
      <c r="S1558" s="128">
        <v>49</v>
      </c>
      <c r="T1558" s="443" t="s">
        <v>71</v>
      </c>
      <c r="U1558" s="128">
        <v>120</v>
      </c>
      <c r="V1558" s="442" t="str">
        <f>CHOOSE(MATCH(U:U,{0,1,140,150,160,800000000}),"VACIO","140 y -","140-150","150-160","&gt;160","")</f>
        <v>140 y -</v>
      </c>
      <c r="W1558" s="128">
        <v>78</v>
      </c>
      <c r="X1558" s="442" t="str">
        <f>CHOOSE(MATCH(W:W,{0,1,90,120,800000000}),"VACIO","90 y -","90-120","&gt;120","")</f>
        <v>90 y -</v>
      </c>
      <c r="Y1558" s="128" t="s">
        <v>63</v>
      </c>
      <c r="Z1558" s="128" t="s">
        <v>65</v>
      </c>
      <c r="AA1558" s="128" t="s">
        <v>65</v>
      </c>
      <c r="AB1558" s="128" t="s">
        <v>65</v>
      </c>
      <c r="AC1558" s="128" t="s">
        <v>72</v>
      </c>
      <c r="AD1558" s="128" t="s">
        <v>67</v>
      </c>
      <c r="AE1558" s="505">
        <v>43598</v>
      </c>
      <c r="AF1558" s="506" t="s">
        <v>74</v>
      </c>
      <c r="AG1558" s="506"/>
      <c r="AH1558" s="506" t="s">
        <v>3057</v>
      </c>
      <c r="AI1558" s="505">
        <v>43872</v>
      </c>
      <c r="AJ1558" s="128">
        <v>86</v>
      </c>
      <c r="AK1558" s="483">
        <v>43588</v>
      </c>
      <c r="AL1558" s="128">
        <v>168</v>
      </c>
      <c r="AM1558" s="128">
        <v>91</v>
      </c>
      <c r="AN1558" s="442" t="str">
        <f>CHOOSE(MATCH(AM:AM,{0,1,100,800000000}),"VACIO","100 y -","100 y +","")</f>
        <v>100 y -</v>
      </c>
      <c r="AO1558" s="128">
        <v>56</v>
      </c>
      <c r="AP1558" s="128">
        <v>102</v>
      </c>
      <c r="AQ1558" s="128">
        <v>5.3</v>
      </c>
      <c r="AR1558" s="442" t="str">
        <f>CHOOSE(MATCH(AQ:AQ,{0,1,7,8,9,12,30}),"VACIO","7 y -","7-8","8-9","9-12","12 y +","")</f>
        <v>7 y -</v>
      </c>
      <c r="AS1558" s="128">
        <v>10</v>
      </c>
      <c r="AT1558" s="442" t="str">
        <f>CHOOSE(MATCH(AS:AS,{0,0.1,30,80000000}),"VACIO","30 y -","30 y +")</f>
        <v>30 y -</v>
      </c>
      <c r="AU1558" s="128">
        <v>0.8</v>
      </c>
      <c r="AV1558" s="128"/>
      <c r="AW1558" s="442" t="str">
        <f>CHOOSE(MATCH(AV:AV,{0,0.1,30,80000000}),"VACIO","30 y -","30 y +")</f>
        <v>VACIO</v>
      </c>
      <c r="AX1558" s="128">
        <v>67</v>
      </c>
      <c r="AY1558" s="442" t="str">
        <f ca="1">CHOOSE(MATCH(AX:AX,{0,1,15,30,45,60,80000000}),"VACIO","15 y -","15-29","30-44","45-59","60 y +","")</f>
        <v>60 y +</v>
      </c>
      <c r="AZ1558" s="128"/>
      <c r="BA1558" s="483">
        <v>42254</v>
      </c>
      <c r="BB1558" s="441" t="str">
        <f ca="1" t="shared" si="144"/>
        <v>No Vigente</v>
      </c>
      <c r="BC1558" s="128"/>
      <c r="BD1558" s="483">
        <v>43598</v>
      </c>
      <c r="BE1558" s="483">
        <v>43847</v>
      </c>
    </row>
    <row r="1559" spans="1:57">
      <c r="A1559" s="434" t="s">
        <v>3729</v>
      </c>
      <c r="B1559" s="128" t="s">
        <v>3730</v>
      </c>
      <c r="C1559" s="128">
        <v>972</v>
      </c>
      <c r="D1559" s="483">
        <v>9530</v>
      </c>
      <c r="E1559" s="439">
        <f ca="1" t="shared" si="142"/>
        <v>43990</v>
      </c>
      <c r="F1559" s="440">
        <f ca="1" t="shared" si="141"/>
        <v>34460</v>
      </c>
      <c r="G1559" s="441">
        <f ca="1" t="shared" si="143"/>
        <v>94</v>
      </c>
      <c r="H1559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559" s="443">
        <v>2</v>
      </c>
      <c r="J1559" s="483">
        <v>37797</v>
      </c>
      <c r="K1559" s="128" t="s">
        <v>59</v>
      </c>
      <c r="L1559" s="495" t="s">
        <v>102</v>
      </c>
      <c r="M1559" s="128" t="s">
        <v>174</v>
      </c>
      <c r="N1559" s="128" t="s">
        <v>62</v>
      </c>
      <c r="O1559" s="128" t="s">
        <v>62</v>
      </c>
      <c r="P1559" s="500" t="s">
        <v>63</v>
      </c>
      <c r="Q1559" s="500" t="s">
        <v>63</v>
      </c>
      <c r="R1559" s="128">
        <v>62.2</v>
      </c>
      <c r="S1559" s="128">
        <v>62</v>
      </c>
      <c r="T1559" s="443" t="s">
        <v>76</v>
      </c>
      <c r="U1559" s="128">
        <v>128</v>
      </c>
      <c r="V1559" s="442" t="str">
        <f>CHOOSE(MATCH(U:U,{0;1;140;150;160;800000000}),"VACIO","140 y -","140-150","150-160","&gt;160","")</f>
        <v>140 y -</v>
      </c>
      <c r="W1559" s="128">
        <v>78</v>
      </c>
      <c r="X1559" s="442" t="str">
        <f>CHOOSE(MATCH(W:W,{0,1,90,120,800000000}),"VACIO","90 y -","90-120","&gt;120","")</f>
        <v>90 y -</v>
      </c>
      <c r="Y1559" s="128" t="s">
        <v>65</v>
      </c>
      <c r="Z1559" s="128" t="s">
        <v>63</v>
      </c>
      <c r="AA1559" s="128" t="s">
        <v>65</v>
      </c>
      <c r="AB1559" s="128" t="s">
        <v>65</v>
      </c>
      <c r="AC1559" s="128" t="s">
        <v>72</v>
      </c>
      <c r="AD1559" s="128" t="s">
        <v>73</v>
      </c>
      <c r="AE1559" s="505">
        <v>43857</v>
      </c>
      <c r="AF1559" s="506" t="s">
        <v>74</v>
      </c>
      <c r="AG1559" s="506"/>
      <c r="AH1559" s="506" t="s">
        <v>1222</v>
      </c>
      <c r="AI1559" s="505">
        <v>43573</v>
      </c>
      <c r="AJ1559" s="128">
        <v>99</v>
      </c>
      <c r="AK1559" s="483">
        <v>43857</v>
      </c>
      <c r="AL1559" s="128">
        <v>106</v>
      </c>
      <c r="AM1559" s="128">
        <v>598</v>
      </c>
      <c r="AN1559" s="442" t="str">
        <f>CHOOSE(MATCH(AM:AM,{0,1,100,800000000}),"VACIO","100 y -","100 y +","")</f>
        <v>100 y +</v>
      </c>
      <c r="AO1559" s="128">
        <v>376</v>
      </c>
      <c r="AP1559" s="128">
        <v>88</v>
      </c>
      <c r="AQ1559" s="128">
        <v>8.9</v>
      </c>
      <c r="AR1559" s="442" t="str">
        <f>CHOOSE(MATCH(AQ:AQ,{0,1,7,8,9,12,30}),"VACIO","7 y -","7-8","8-9","9-12","12 y +","")</f>
        <v>8-9</v>
      </c>
      <c r="AS1559" s="128">
        <v>121</v>
      </c>
      <c r="AT1559" s="442" t="str">
        <f>CHOOSE(MATCH(AS:AS,{0,0.1,30,80000000}),"VACIO","30 y -","30 y +")</f>
        <v>30 y +</v>
      </c>
      <c r="AU1559" s="128">
        <v>1.1</v>
      </c>
      <c r="AV1559" s="128"/>
      <c r="AW1559" s="442" t="str">
        <f>CHOOSE(MATCH(AV:AV,{0,0.1,30,80000000}),"VACIO","30 y -","30 y +")</f>
        <v>VACIO</v>
      </c>
      <c r="AX1559" s="128">
        <v>432</v>
      </c>
      <c r="AY1559" s="442" t="str">
        <f ca="1">CHOOSE(MATCH(AX:AX,{0,1,15,30,45,60,80000000}),"VACIO","15 y -","15-29","30-44","45-59","60 y +","")</f>
        <v>60 y +</v>
      </c>
      <c r="AZ1559" s="128" t="s">
        <v>155</v>
      </c>
      <c r="BA1559" s="483">
        <v>42383</v>
      </c>
      <c r="BB1559" s="441" t="str">
        <f ca="1" t="shared" si="144"/>
        <v>No Vigente</v>
      </c>
      <c r="BC1559" s="128" t="s">
        <v>218</v>
      </c>
      <c r="BD1559" s="483">
        <v>43857</v>
      </c>
      <c r="BE1559" s="483">
        <v>44013</v>
      </c>
    </row>
    <row r="1560" spans="1:57">
      <c r="A1560" s="434" t="s">
        <v>3731</v>
      </c>
      <c r="B1560" s="484" t="s">
        <v>3732</v>
      </c>
      <c r="C1560" s="484">
        <v>5422</v>
      </c>
      <c r="D1560" s="485">
        <v>23974</v>
      </c>
      <c r="E1560" s="439">
        <f ca="1" t="shared" si="142"/>
        <v>43990</v>
      </c>
      <c r="F1560" s="440">
        <f ca="1" t="shared" si="141"/>
        <v>20016</v>
      </c>
      <c r="G1560" s="489">
        <f ca="1" t="shared" si="143"/>
        <v>54</v>
      </c>
      <c r="H1560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60" s="496">
        <v>2</v>
      </c>
      <c r="J1560" s="485">
        <v>40385</v>
      </c>
      <c r="K1560" s="484" t="s">
        <v>59</v>
      </c>
      <c r="L1560" s="497" t="s">
        <v>1876</v>
      </c>
      <c r="M1560" s="484"/>
      <c r="N1560" s="484"/>
      <c r="O1560" s="484"/>
      <c r="P1560" s="501" t="s">
        <v>63</v>
      </c>
      <c r="Q1560" s="501" t="s">
        <v>63</v>
      </c>
      <c r="R1560" s="484">
        <v>98</v>
      </c>
      <c r="S1560" s="484">
        <v>103.5</v>
      </c>
      <c r="T1560" s="496" t="s">
        <v>64</v>
      </c>
      <c r="U1560" s="484">
        <v>132</v>
      </c>
      <c r="V1560" s="442" t="str">
        <f>CHOOSE(MATCH(U:U,{0,1,140,150,160,800000000}),"VACIO","140 y -","140-150","150-160","&gt;160","")</f>
        <v>140 y -</v>
      </c>
      <c r="W1560" s="484">
        <v>82</v>
      </c>
      <c r="X1560" s="442" t="str">
        <f>CHOOSE(MATCH(W:W,{0,1,90,120,800000000}),"VACIO","90 y -","90-120","&gt;120","")</f>
        <v>90 y -</v>
      </c>
      <c r="Y1560" s="484" t="s">
        <v>63</v>
      </c>
      <c r="Z1560" s="484" t="s">
        <v>65</v>
      </c>
      <c r="AA1560" s="484" t="s">
        <v>65</v>
      </c>
      <c r="AB1560" s="484" t="s">
        <v>63</v>
      </c>
      <c r="AC1560" s="484" t="s">
        <v>72</v>
      </c>
      <c r="AD1560" s="484" t="s">
        <v>67</v>
      </c>
      <c r="AE1560" s="507"/>
      <c r="AF1560" s="507"/>
      <c r="AG1560" s="507"/>
      <c r="AH1560" s="507"/>
      <c r="AI1560" s="507"/>
      <c r="AJ1560" s="484">
        <v>95</v>
      </c>
      <c r="AK1560" s="485">
        <v>43235</v>
      </c>
      <c r="AL1560" s="484">
        <v>175</v>
      </c>
      <c r="AM1560" s="484">
        <v>98</v>
      </c>
      <c r="AN1560" s="442" t="str">
        <f>CHOOSE(MATCH(AM:AM,{0,1,100,800000000}),"VACIO","100 y -","100 y +","")</f>
        <v>100 y -</v>
      </c>
      <c r="AO1560" s="484">
        <v>75</v>
      </c>
      <c r="AP1560" s="484">
        <v>107</v>
      </c>
      <c r="AQ1560" s="484"/>
      <c r="AR1560" s="442" t="str">
        <f>CHOOSE(MATCH(AQ:AQ,{0,1,7,8,9,12,30}),"VACIO","7 y -","7-8","8-9","9-12","12 y +","")</f>
        <v>VACIO</v>
      </c>
      <c r="AS1560" s="484">
        <v>5</v>
      </c>
      <c r="AT1560" s="442" t="str">
        <f>CHOOSE(MATCH(AS:AS,{0,0.1,30,80000000}),"VACIO","30 y -","30 y +")</f>
        <v>30 y -</v>
      </c>
      <c r="AU1560" s="484">
        <v>0.7</v>
      </c>
      <c r="AV1560" s="484">
        <v>4.2</v>
      </c>
      <c r="AW1560" s="442" t="str">
        <f>CHOOSE(MATCH(AV:AV,{0,0.1,30,80000000}),"VACIO","30 y -","30 y +")</f>
        <v>30 y -</v>
      </c>
      <c r="AX1560" s="484">
        <v>99</v>
      </c>
      <c r="AY1560" s="442" t="str">
        <f ca="1">CHOOSE(MATCH(AX:AX,{0,1,15,30,45,60,80000000}),"VACIO","15 y -","15-29","30-44","45-59","60 y +","")</f>
        <v>60 y +</v>
      </c>
      <c r="AZ1560" s="484" t="s">
        <v>76</v>
      </c>
      <c r="BA1560" s="484"/>
      <c r="BB1560" s="489" t="str">
        <f ca="1" t="shared" si="144"/>
        <v>No Vigente</v>
      </c>
      <c r="BC1560" s="484"/>
      <c r="BD1560" s="485">
        <v>43641</v>
      </c>
      <c r="BE1560" s="485">
        <v>43709</v>
      </c>
    </row>
    <row r="1561" spans="1:57">
      <c r="A1561" s="434" t="s">
        <v>3733</v>
      </c>
      <c r="B1561" s="520" t="s">
        <v>3734</v>
      </c>
      <c r="C1561" s="520">
        <v>1299</v>
      </c>
      <c r="D1561" s="521">
        <v>18165</v>
      </c>
      <c r="E1561" s="468">
        <f ca="1" t="shared" si="142"/>
        <v>43990</v>
      </c>
      <c r="F1561" s="440">
        <f ca="1" t="shared" si="141"/>
        <v>25825</v>
      </c>
      <c r="G1561" s="523">
        <f ca="1" t="shared" si="143"/>
        <v>70</v>
      </c>
      <c r="H1561" s="50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61" s="524">
        <v>2</v>
      </c>
      <c r="J1561" s="521">
        <v>36500</v>
      </c>
      <c r="K1561" s="520" t="s">
        <v>59</v>
      </c>
      <c r="L1561" s="525" t="s">
        <v>102</v>
      </c>
      <c r="M1561" s="520" t="s">
        <v>174</v>
      </c>
      <c r="N1561" s="520"/>
      <c r="O1561" s="520"/>
      <c r="P1561" s="526" t="s">
        <v>63</v>
      </c>
      <c r="Q1561" s="526" t="s">
        <v>63</v>
      </c>
      <c r="R1561" s="520">
        <v>82.5</v>
      </c>
      <c r="S1561" s="520">
        <v>88.5</v>
      </c>
      <c r="T1561" s="524" t="s">
        <v>64</v>
      </c>
      <c r="U1561" s="520">
        <v>170</v>
      </c>
      <c r="V1561" s="442" t="str">
        <f>CHOOSE(MATCH(U:U,{0,1,140,150,160,800000000}),"VACIO","140 y -","140-150","150-160","&gt;160","")</f>
        <v>&gt;160</v>
      </c>
      <c r="W1561" s="520">
        <v>90</v>
      </c>
      <c r="X1561" s="442" t="str">
        <f>CHOOSE(MATCH(W:W,{0,1,90,120,800000000}),"VACIO","90 y -","90-120","&gt;120","")</f>
        <v>90-120</v>
      </c>
      <c r="Y1561" s="520" t="s">
        <v>63</v>
      </c>
      <c r="Z1561" s="520" t="s">
        <v>65</v>
      </c>
      <c r="AA1561" s="520" t="s">
        <v>65</v>
      </c>
      <c r="AB1561" s="520" t="s">
        <v>65</v>
      </c>
      <c r="AC1561" s="520" t="s">
        <v>72</v>
      </c>
      <c r="AD1561" s="520" t="s">
        <v>73</v>
      </c>
      <c r="AE1561" s="533">
        <v>43001</v>
      </c>
      <c r="AF1561" s="535" t="s">
        <v>333</v>
      </c>
      <c r="AG1561" s="535"/>
      <c r="AH1561" s="535" t="s">
        <v>2322</v>
      </c>
      <c r="AI1561" s="533">
        <v>42808</v>
      </c>
      <c r="AJ1561" s="520">
        <v>190</v>
      </c>
      <c r="AK1561" s="521">
        <v>42513</v>
      </c>
      <c r="AL1561" s="520">
        <v>142</v>
      </c>
      <c r="AM1561" s="520">
        <v>63.1</v>
      </c>
      <c r="AN1561" s="442" t="str">
        <f>CHOOSE(MATCH(AM:AM,{0,1,100,800000000}),"VACIO","100 y -","100 y +","")</f>
        <v>100 y -</v>
      </c>
      <c r="AO1561" s="520">
        <v>48.5</v>
      </c>
      <c r="AP1561" s="520">
        <v>152</v>
      </c>
      <c r="AQ1561" s="520">
        <v>9</v>
      </c>
      <c r="AR1561" s="442" t="str">
        <f>CHOOSE(MATCH(AQ:AQ,{0;1;7;8;9;12;30}),"VACIO","7 y -","7-8","8-9","9-12","12 y +","")</f>
        <v>9-12</v>
      </c>
      <c r="AS1561" s="520">
        <v>5.4</v>
      </c>
      <c r="AT1561" s="442" t="str">
        <f>CHOOSE(MATCH(AS:AS,{0,0.1,30,80000000}),"VACIO","30 y -","30 y +")</f>
        <v>30 y -</v>
      </c>
      <c r="AU1561" s="520">
        <v>0.8</v>
      </c>
      <c r="AV1561" s="520"/>
      <c r="AW1561" s="442" t="str">
        <f>CHOOSE(MATCH(AV:AV,{0,0.1,30,80000000}),"VACIO","30 y -","30 y +")</f>
        <v>VACIO</v>
      </c>
      <c r="AX1561" s="520">
        <v>80</v>
      </c>
      <c r="AY1561" s="442" t="str">
        <f ca="1">CHOOSE(MATCH(AX:AX,{0,1,15,30,45,60,80000000}),"VACIO","15 y -","15-29","30-44","45-59","60 y +","")</f>
        <v>60 y +</v>
      </c>
      <c r="AZ1561" s="520"/>
      <c r="BA1561" s="521">
        <v>43001</v>
      </c>
      <c r="BB1561" s="523" t="str">
        <f ca="1" t="shared" si="144"/>
        <v>No Vigente</v>
      </c>
      <c r="BC1561" s="520"/>
      <c r="BD1561" s="521">
        <v>42794</v>
      </c>
      <c r="BE1561" s="521">
        <v>42887</v>
      </c>
    </row>
    <row r="1562" spans="1:57">
      <c r="A1562" s="434" t="s">
        <v>3735</v>
      </c>
      <c r="B1562" s="128" t="s">
        <v>3736</v>
      </c>
      <c r="C1562" s="128">
        <v>2250</v>
      </c>
      <c r="D1562" s="483">
        <v>16758</v>
      </c>
      <c r="E1562" s="439">
        <f ca="1" t="shared" si="142"/>
        <v>43990</v>
      </c>
      <c r="F1562" s="440">
        <f ca="1" t="shared" si="141"/>
        <v>27232</v>
      </c>
      <c r="G1562" s="441">
        <f ca="1" t="shared" si="143"/>
        <v>74</v>
      </c>
      <c r="H1562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562" s="443">
        <v>2</v>
      </c>
      <c r="J1562" s="483">
        <v>38003</v>
      </c>
      <c r="K1562" s="128" t="s">
        <v>59</v>
      </c>
      <c r="L1562" s="495" t="s">
        <v>102</v>
      </c>
      <c r="M1562" s="128" t="s">
        <v>174</v>
      </c>
      <c r="N1562" s="128" t="s">
        <v>62</v>
      </c>
      <c r="O1562" s="128" t="s">
        <v>62</v>
      </c>
      <c r="P1562" s="500" t="s">
        <v>63</v>
      </c>
      <c r="Q1562" s="500" t="s">
        <v>63</v>
      </c>
      <c r="R1562" s="128">
        <v>93</v>
      </c>
      <c r="S1562" s="128">
        <v>86</v>
      </c>
      <c r="T1562" s="443" t="s">
        <v>64</v>
      </c>
      <c r="U1562" s="128">
        <v>142</v>
      </c>
      <c r="V1562" s="442" t="str">
        <f>CHOOSE(MATCH(U:U,{0,1,140,150,160,800000000}),"VACIO","140 y -","140-150","150-160","&gt;160","")</f>
        <v>140-150</v>
      </c>
      <c r="W1562" s="128">
        <v>86</v>
      </c>
      <c r="X1562" s="442" t="str">
        <f>CHOOSE(MATCH(W:W,{0,1,90,120,800000000}),"VACIO","90 y -","90-120","&gt;120","")</f>
        <v>90 y -</v>
      </c>
      <c r="Y1562" s="128" t="s">
        <v>65</v>
      </c>
      <c r="Z1562" s="128" t="s">
        <v>65</v>
      </c>
      <c r="AA1562" s="128" t="s">
        <v>65</v>
      </c>
      <c r="AB1562" s="128" t="s">
        <v>65</v>
      </c>
      <c r="AC1562" s="128" t="s">
        <v>72</v>
      </c>
      <c r="AD1562" s="128" t="s">
        <v>73</v>
      </c>
      <c r="AE1562" s="505">
        <v>43620</v>
      </c>
      <c r="AF1562" s="506" t="s">
        <v>74</v>
      </c>
      <c r="AG1562" s="506"/>
      <c r="AH1562" s="506" t="s">
        <v>2266</v>
      </c>
      <c r="AI1562" s="505">
        <v>43384</v>
      </c>
      <c r="AJ1562" s="128">
        <v>98</v>
      </c>
      <c r="AK1562" s="483">
        <v>43594</v>
      </c>
      <c r="AL1562" s="128">
        <v>142</v>
      </c>
      <c r="AM1562" s="128">
        <v>74.1</v>
      </c>
      <c r="AN1562" s="442" t="str">
        <f>CHOOSE(MATCH(AM:AM,{0,1,100,800000000}),"VACIO","100 y -","100 y +","")</f>
        <v>100 y -</v>
      </c>
      <c r="AO1562" s="128">
        <v>51</v>
      </c>
      <c r="AP1562" s="128">
        <v>84</v>
      </c>
      <c r="AQ1562" s="128">
        <v>6.1</v>
      </c>
      <c r="AR1562" s="442" t="str">
        <f>CHOOSE(MATCH(AQ:AQ,{0,1,7,8,9,12,30}),"VACIO","7 y -","7-8","8-9","9-12","12 y +","")</f>
        <v>7 y -</v>
      </c>
      <c r="AS1562" s="128">
        <v>1</v>
      </c>
      <c r="AT1562" s="442" t="str">
        <f>CHOOSE(MATCH(AS:AS,{0,0.1,30,80000000}),"VACIO","30 y -","30 y +")</f>
        <v>30 y -</v>
      </c>
      <c r="AU1562" s="128">
        <v>0.6</v>
      </c>
      <c r="AV1562" s="128">
        <v>2.6</v>
      </c>
      <c r="AW1562" s="442" t="str">
        <f>CHOOSE(MATCH(AV:AV,{0;0.1;30;80000000}),"VACIO","30 y -","30 y +")</f>
        <v>30 y -</v>
      </c>
      <c r="AX1562" s="128">
        <v>90.4</v>
      </c>
      <c r="AY1562" s="442" t="str">
        <f ca="1">CHOOSE(MATCH(AX:AX,{0,1,15,30,45,60,80000000}),"VACIO","15 y -","15-29","30-44","45-59","60 y +","")</f>
        <v>60 y +</v>
      </c>
      <c r="AZ1562" s="128"/>
      <c r="BA1562" s="483">
        <v>43375</v>
      </c>
      <c r="BB1562" s="441" t="str">
        <f ca="1" t="shared" si="144"/>
        <v>No Vigente</v>
      </c>
      <c r="BC1562" s="128" t="s">
        <v>77</v>
      </c>
      <c r="BD1562" s="483">
        <v>43832</v>
      </c>
      <c r="BE1562" s="483">
        <v>43831</v>
      </c>
    </row>
    <row r="1563" spans="1:57">
      <c r="A1563" s="434" t="s">
        <v>3737</v>
      </c>
      <c r="B1563" s="128" t="s">
        <v>3738</v>
      </c>
      <c r="C1563" s="128">
        <v>1544</v>
      </c>
      <c r="D1563" s="483">
        <v>11387</v>
      </c>
      <c r="E1563" s="439">
        <f ca="1" t="shared" si="142"/>
        <v>43990</v>
      </c>
      <c r="F1563" s="440">
        <f ca="1" t="shared" si="141"/>
        <v>32603</v>
      </c>
      <c r="G1563" s="441">
        <f ca="1" t="shared" si="143"/>
        <v>89</v>
      </c>
      <c r="H1563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563" s="443">
        <v>2</v>
      </c>
      <c r="J1563" s="483">
        <v>36875</v>
      </c>
      <c r="K1563" s="128" t="s">
        <v>59</v>
      </c>
      <c r="L1563" s="495" t="s">
        <v>60</v>
      </c>
      <c r="M1563" s="128" t="s">
        <v>174</v>
      </c>
      <c r="N1563" s="128" t="s">
        <v>62</v>
      </c>
      <c r="O1563" s="128" t="s">
        <v>62</v>
      </c>
      <c r="P1563" s="500" t="s">
        <v>63</v>
      </c>
      <c r="Q1563" s="500" t="s">
        <v>63</v>
      </c>
      <c r="R1563" s="128">
        <v>65</v>
      </c>
      <c r="S1563" s="128">
        <v>60.5</v>
      </c>
      <c r="T1563" s="443" t="s">
        <v>76</v>
      </c>
      <c r="U1563" s="128">
        <v>170</v>
      </c>
      <c r="V1563" s="442" t="str">
        <f>CHOOSE(MATCH(U:U,{0,1,140,150,160,800000000}),"VACIO","140 y -","140-150","150-160","&gt;160","")</f>
        <v>&gt;160</v>
      </c>
      <c r="W1563" s="128">
        <v>70</v>
      </c>
      <c r="X1563" s="442" t="str">
        <f>CHOOSE(MATCH(W:W,{0,1,90,120,800000000}),"VACIO","90 y -","90-120","&gt;120","")</f>
        <v>90 y -</v>
      </c>
      <c r="Y1563" s="128" t="s">
        <v>63</v>
      </c>
      <c r="Z1563" s="128" t="s">
        <v>65</v>
      </c>
      <c r="AA1563" s="128" t="s">
        <v>63</v>
      </c>
      <c r="AB1563" s="128" t="s">
        <v>63</v>
      </c>
      <c r="AC1563" s="128" t="s">
        <v>72</v>
      </c>
      <c r="AD1563" s="128" t="s">
        <v>74</v>
      </c>
      <c r="AE1563" s="513"/>
      <c r="AF1563" s="513"/>
      <c r="AG1563" s="513"/>
      <c r="AH1563" s="506" t="s">
        <v>2266</v>
      </c>
      <c r="AI1563" s="505">
        <v>43203</v>
      </c>
      <c r="AJ1563" s="128">
        <v>99</v>
      </c>
      <c r="AK1563" s="483">
        <v>43462</v>
      </c>
      <c r="AL1563" s="128">
        <v>200</v>
      </c>
      <c r="AM1563" s="128">
        <v>115</v>
      </c>
      <c r="AN1563" s="442" t="str">
        <f>CHOOSE(MATCH(AM:AM,{0,1,100,800000000}),"VACIO","100 y -","100 y +","")</f>
        <v>100 y +</v>
      </c>
      <c r="AO1563" s="128">
        <v>42</v>
      </c>
      <c r="AP1563" s="128">
        <v>215</v>
      </c>
      <c r="AQ1563" s="128"/>
      <c r="AR1563" s="442" t="str">
        <f>CHOOSE(MATCH(AQ:AQ,{0,1,7,8,9,12,30}),"VACIO","7 y -","7-8","8-9","9-12","12 y +","")</f>
        <v>VACIO</v>
      </c>
      <c r="AS1563" s="128">
        <v>27</v>
      </c>
      <c r="AT1563" s="442" t="str">
        <f>CHOOSE(MATCH(AS:AS,{0,0.1,30,80000000}),"VACIO","30 y -","30 y +")</f>
        <v>30 y -</v>
      </c>
      <c r="AU1563" s="128">
        <v>1.1</v>
      </c>
      <c r="AV1563" s="128"/>
      <c r="AW1563" s="442" t="str">
        <f>CHOOSE(MATCH(AV:AV,{0,0.1,30,80000000}),"VACIO","30 y -","30 y +")</f>
        <v>VACIO</v>
      </c>
      <c r="AX1563" s="128">
        <v>45</v>
      </c>
      <c r="AY1563" s="442" t="str">
        <f ca="1">CHOOSE(MATCH(AX:AX,{0,1,15,30,45,60,80000000}),"VACIO","15 y -","15-29","30-44","45-59","60 y +","")</f>
        <v>45-59</v>
      </c>
      <c r="AZ1563" s="128"/>
      <c r="BA1563" s="128"/>
      <c r="BB1563" s="441" t="str">
        <f ca="1" t="shared" si="144"/>
        <v>No Vigente</v>
      </c>
      <c r="BC1563" s="128"/>
      <c r="BD1563" s="483">
        <v>43557</v>
      </c>
      <c r="BE1563" s="483">
        <v>43831</v>
      </c>
    </row>
    <row r="1564" spans="1:57">
      <c r="A1564" s="434" t="s">
        <v>3739</v>
      </c>
      <c r="B1564" s="484" t="s">
        <v>3740</v>
      </c>
      <c r="C1564" s="484">
        <v>6008</v>
      </c>
      <c r="D1564" s="485">
        <v>18905</v>
      </c>
      <c r="E1564" s="439">
        <f ca="1" t="shared" si="142"/>
        <v>43990</v>
      </c>
      <c r="F1564" s="440">
        <f ca="1" t="shared" si="141"/>
        <v>25085</v>
      </c>
      <c r="G1564" s="489">
        <f ca="1" t="shared" si="143"/>
        <v>68</v>
      </c>
      <c r="H1564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64" s="496">
        <v>2</v>
      </c>
      <c r="J1564" s="485">
        <v>41940</v>
      </c>
      <c r="K1564" s="484" t="s">
        <v>59</v>
      </c>
      <c r="L1564" s="497" t="s">
        <v>60</v>
      </c>
      <c r="M1564" s="484"/>
      <c r="N1564" s="484" t="s">
        <v>62</v>
      </c>
      <c r="O1564" s="484" t="s">
        <v>62</v>
      </c>
      <c r="P1564" s="501" t="s">
        <v>63</v>
      </c>
      <c r="Q1564" s="501" t="s">
        <v>63</v>
      </c>
      <c r="R1564" s="484">
        <v>56.5</v>
      </c>
      <c r="S1564" s="484">
        <v>59.1</v>
      </c>
      <c r="T1564" s="496" t="s">
        <v>76</v>
      </c>
      <c r="U1564" s="484">
        <v>96</v>
      </c>
      <c r="V1564" s="442" t="str">
        <f>CHOOSE(MATCH(U:U,{0,1,140,150,160,800000000}),"VACIO","140 y -","140-150","150-160","&gt;160","")</f>
        <v>140 y -</v>
      </c>
      <c r="W1564" s="484">
        <v>60</v>
      </c>
      <c r="X1564" s="442" t="str">
        <f>CHOOSE(MATCH(W:W,{0,1,90,120,800000000}),"VACIO","90 y -","90-120","&gt;120","")</f>
        <v>90 y -</v>
      </c>
      <c r="Y1564" s="484" t="s">
        <v>63</v>
      </c>
      <c r="Z1564" s="484" t="s">
        <v>63</v>
      </c>
      <c r="AA1564" s="484" t="s">
        <v>65</v>
      </c>
      <c r="AB1564" s="484" t="s">
        <v>65</v>
      </c>
      <c r="AC1564" s="484" t="s">
        <v>72</v>
      </c>
      <c r="AD1564" s="484" t="s">
        <v>74</v>
      </c>
      <c r="AE1564" s="507"/>
      <c r="AF1564" s="507"/>
      <c r="AG1564" s="507"/>
      <c r="AH1564" s="509" t="s">
        <v>2266</v>
      </c>
      <c r="AI1564" s="517">
        <v>43509</v>
      </c>
      <c r="AJ1564" s="484">
        <v>100</v>
      </c>
      <c r="AK1564" s="485">
        <v>43186</v>
      </c>
      <c r="AL1564" s="484">
        <v>159</v>
      </c>
      <c r="AM1564" s="484">
        <v>85</v>
      </c>
      <c r="AN1564" s="442" t="str">
        <f>CHOOSE(MATCH(AM:AM,{0,1,100,800000000}),"VACIO","100 y -","100 y +","")</f>
        <v>100 y -</v>
      </c>
      <c r="AO1564" s="484">
        <v>47</v>
      </c>
      <c r="AP1564" s="484">
        <v>137</v>
      </c>
      <c r="AQ1564" s="484"/>
      <c r="AR1564" s="442" t="str">
        <f>CHOOSE(MATCH(AQ:AQ,{0,1,7,8,9,12,30}),"VACIO","7 y -","7-8","8-9","9-12","12 y +","")</f>
        <v>VACIO</v>
      </c>
      <c r="AS1564" s="484">
        <v>5</v>
      </c>
      <c r="AT1564" s="442" t="str">
        <f>CHOOSE(MATCH(AS:AS,{0,0.1,30,80000000}),"VACIO","30 y -","30 y +")</f>
        <v>30 y -</v>
      </c>
      <c r="AU1564" s="484">
        <v>0.7</v>
      </c>
      <c r="AV1564" s="484"/>
      <c r="AW1564" s="442" t="str">
        <f>CHOOSE(MATCH(AV:AV,{0,0.1,30,80000000}),"VACIO","30 y -","30 y +")</f>
        <v>VACIO</v>
      </c>
      <c r="AX1564" s="484">
        <v>90</v>
      </c>
      <c r="AY1564" s="442" t="str">
        <f ca="1">CHOOSE(MATCH(AX:AX,{0,1,15,30,45,60,80000000}),"VACIO","15 y -","15-29","30-44","45-59","60 y +","")</f>
        <v>60 y +</v>
      </c>
      <c r="AZ1564" s="484"/>
      <c r="BA1564" s="484"/>
      <c r="BB1564" s="489" t="str">
        <f ca="1" t="shared" si="144"/>
        <v>No Vigente</v>
      </c>
      <c r="BC1564" s="484"/>
      <c r="BD1564" s="485">
        <v>43486</v>
      </c>
      <c r="BE1564" s="485">
        <v>43647</v>
      </c>
    </row>
    <row r="1565" spans="1:57">
      <c r="A1565" s="434" t="s">
        <v>3741</v>
      </c>
      <c r="B1565" s="128" t="s">
        <v>3742</v>
      </c>
      <c r="C1565" s="128">
        <v>6563</v>
      </c>
      <c r="D1565" s="483">
        <v>24860</v>
      </c>
      <c r="E1565" s="467">
        <f ca="1" t="shared" si="142"/>
        <v>43990</v>
      </c>
      <c r="F1565" s="440">
        <f ca="1" t="shared" si="141"/>
        <v>19130</v>
      </c>
      <c r="G1565" s="491">
        <f ca="1" t="shared" si="143"/>
        <v>52</v>
      </c>
      <c r="H1565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65" s="498">
        <v>2</v>
      </c>
      <c r="J1565" s="483">
        <v>41934</v>
      </c>
      <c r="K1565" s="128" t="s">
        <v>59</v>
      </c>
      <c r="L1565" s="495" t="s">
        <v>102</v>
      </c>
      <c r="M1565" s="128"/>
      <c r="N1565" s="128"/>
      <c r="O1565" s="128"/>
      <c r="P1565" s="500" t="s">
        <v>63</v>
      </c>
      <c r="Q1565" s="500" t="s">
        <v>63</v>
      </c>
      <c r="R1565" s="128">
        <v>66.2</v>
      </c>
      <c r="S1565" s="128">
        <v>74</v>
      </c>
      <c r="T1565" s="498" t="s">
        <v>64</v>
      </c>
      <c r="U1565" s="128">
        <v>128</v>
      </c>
      <c r="V1565" s="442" t="str">
        <f>CHOOSE(MATCH(U:U,{0,1,140,150,160,800000000}),"VACIO","140 y -","140-150","150-160","&gt;160","")</f>
        <v>140 y -</v>
      </c>
      <c r="W1565" s="128">
        <v>72</v>
      </c>
      <c r="X1565" s="442" t="str">
        <f>CHOOSE(MATCH(W:W,{0,1,90,120,800000000}),"VACIO","90 y -","90-120","&gt;120","")</f>
        <v>90 y -</v>
      </c>
      <c r="Y1565" s="128" t="s">
        <v>65</v>
      </c>
      <c r="Z1565" s="128" t="s">
        <v>65</v>
      </c>
      <c r="AA1565" s="128" t="s">
        <v>65</v>
      </c>
      <c r="AB1565" s="128" t="s">
        <v>63</v>
      </c>
      <c r="AC1565" s="128" t="s">
        <v>72</v>
      </c>
      <c r="AD1565" s="128" t="s">
        <v>73</v>
      </c>
      <c r="AE1565" s="516">
        <v>43810</v>
      </c>
      <c r="AF1565" s="511" t="s">
        <v>73</v>
      </c>
      <c r="AG1565" s="511"/>
      <c r="AH1565" s="512"/>
      <c r="AI1565" s="512"/>
      <c r="AJ1565" s="128">
        <v>146</v>
      </c>
      <c r="AK1565" s="483">
        <v>43836</v>
      </c>
      <c r="AL1565" s="128">
        <v>230</v>
      </c>
      <c r="AM1565" s="128">
        <v>127</v>
      </c>
      <c r="AN1565" s="442" t="str">
        <f>CHOOSE(MATCH(AM:AM,{0,1,100,800000000}),"VACIO","100 y -","100 y +","")</f>
        <v>100 y +</v>
      </c>
      <c r="AO1565" s="128">
        <v>48</v>
      </c>
      <c r="AP1565" s="128">
        <v>272</v>
      </c>
      <c r="AQ1565" s="128">
        <v>9.3</v>
      </c>
      <c r="AR1565" s="442" t="str">
        <f>CHOOSE(MATCH(AQ:AQ,{0,1,7,8,9,12,30}),"VACIO","7 y -","7-8","8-9","9-12","12 y +","")</f>
        <v>9-12</v>
      </c>
      <c r="AS1565" s="128">
        <v>177</v>
      </c>
      <c r="AT1565" s="442" t="str">
        <f>CHOOSE(MATCH(AS:AS,{0,0.1,30,80000000}),"VACIO","30 y -","30 y +")</f>
        <v>30 y +</v>
      </c>
      <c r="AU1565" s="128">
        <v>0.8</v>
      </c>
      <c r="AV1565" s="128">
        <v>127</v>
      </c>
      <c r="AW1565" s="442" t="str">
        <f>CHOOSE(MATCH(AV:AV,{0,0.1,30,80000000}),"VACIO","30 y -","30 y +")</f>
        <v>30 y +</v>
      </c>
      <c r="AX1565" s="128">
        <v>85</v>
      </c>
      <c r="AY1565" s="442" t="str">
        <f ca="1">CHOOSE(MATCH(AX:AX,{0,1,15,30,45,60,80000000}),"VACIO","15 y -","15-29","30-44","45-59","60 y +","")</f>
        <v>60 y +</v>
      </c>
      <c r="AZ1565" s="128"/>
      <c r="BA1565" s="483">
        <v>43033</v>
      </c>
      <c r="BB1565" s="441" t="str">
        <f ca="1" t="shared" si="144"/>
        <v>No Vigente</v>
      </c>
      <c r="BC1565" s="128" t="s">
        <v>218</v>
      </c>
      <c r="BD1565" s="483">
        <v>43867</v>
      </c>
      <c r="BE1565" s="483">
        <v>44044</v>
      </c>
    </row>
    <row r="1566" spans="1:57">
      <c r="A1566" s="434" t="s">
        <v>3743</v>
      </c>
      <c r="B1566" s="434" t="s">
        <v>3744</v>
      </c>
      <c r="C1566" s="434">
        <v>1179</v>
      </c>
      <c r="D1566" s="482">
        <v>17503</v>
      </c>
      <c r="E1566" s="468">
        <f ca="1" t="shared" si="142"/>
        <v>43990</v>
      </c>
      <c r="F1566" s="440">
        <f ca="1" t="shared" si="141"/>
        <v>26487</v>
      </c>
      <c r="G1566" s="487">
        <f ca="1" t="shared" si="143"/>
        <v>72</v>
      </c>
      <c r="H1566" s="488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66" s="493">
        <v>2</v>
      </c>
      <c r="J1566" s="482">
        <v>42753</v>
      </c>
      <c r="K1566" s="434" t="s">
        <v>59</v>
      </c>
      <c r="L1566" s="494" t="s">
        <v>60</v>
      </c>
      <c r="M1566" s="434"/>
      <c r="N1566" s="434"/>
      <c r="O1566" s="434"/>
      <c r="P1566" s="499" t="s">
        <v>65</v>
      </c>
      <c r="Q1566" s="499" t="s">
        <v>63</v>
      </c>
      <c r="R1566" s="434">
        <v>76.1</v>
      </c>
      <c r="S1566" s="434">
        <v>76.9</v>
      </c>
      <c r="T1566" s="493" t="s">
        <v>64</v>
      </c>
      <c r="U1566" s="434">
        <v>120</v>
      </c>
      <c r="V1566" s="442" t="str">
        <f>CHOOSE(MATCH(U:U,{0,1,140,150,160,800000000}),"VACIO","140 y -","140-150","150-160","&gt;160","")</f>
        <v>140 y -</v>
      </c>
      <c r="W1566" s="434">
        <v>60</v>
      </c>
      <c r="X1566" s="442" t="str">
        <f>CHOOSE(MATCH(W:W,{0,1,90,120,800000000}),"VACIO","90 y -","90-120","&gt;120","")</f>
        <v>90 y -</v>
      </c>
      <c r="Y1566" s="434" t="s">
        <v>63</v>
      </c>
      <c r="Z1566" s="434" t="s">
        <v>65</v>
      </c>
      <c r="AA1566" s="434" t="s">
        <v>65</v>
      </c>
      <c r="AB1566" s="434" t="s">
        <v>65</v>
      </c>
      <c r="AC1566" s="434" t="s">
        <v>72</v>
      </c>
      <c r="AD1566" s="434" t="s">
        <v>73</v>
      </c>
      <c r="AE1566" s="514"/>
      <c r="AF1566" s="514"/>
      <c r="AG1566" s="514"/>
      <c r="AH1566" s="504" t="s">
        <v>2269</v>
      </c>
      <c r="AI1566" s="503">
        <v>43117</v>
      </c>
      <c r="AJ1566" s="434">
        <v>110</v>
      </c>
      <c r="AK1566" s="482">
        <v>43087</v>
      </c>
      <c r="AL1566" s="434"/>
      <c r="AM1566" s="434"/>
      <c r="AN1566" s="442" t="str">
        <f>CHOOSE(MATCH(AM:AM,{0,1,100,800000000}),"VACIO","100 y -","100 y +","")</f>
        <v>VACIO</v>
      </c>
      <c r="AO1566" s="434"/>
      <c r="AP1566" s="434"/>
      <c r="AQ1566" s="434"/>
      <c r="AR1566" s="442" t="str">
        <f>CHOOSE(MATCH(AQ:AQ,{0,1,7,8,9,12,30}),"VACIO","7 y -","7-8","8-9","9-12","12 y +","")</f>
        <v>VACIO</v>
      </c>
      <c r="AS1566" s="434"/>
      <c r="AT1566" s="442" t="str">
        <f>CHOOSE(MATCH(AS:AS,{0,0.1,30,80000000}),"VACIO","30 y -","30 y +")</f>
        <v>VACIO</v>
      </c>
      <c r="AU1566" s="434">
        <v>0.7</v>
      </c>
      <c r="AV1566" s="434"/>
      <c r="AW1566" s="442" t="str">
        <f>CHOOSE(MATCH(AV:AV,{0,0.1,30,80000000}),"VACIO","30 y -","30 y +")</f>
        <v>VACIO</v>
      </c>
      <c r="AX1566" s="434">
        <v>87</v>
      </c>
      <c r="AY1566" s="442" t="str">
        <f ca="1">CHOOSE(MATCH(AX:AX,{0,1,15,30,45,60,80000000}),"VACIO","15 y -","15-29","30-44","45-59","60 y +","")</f>
        <v>60 y +</v>
      </c>
      <c r="AZ1566" s="434"/>
      <c r="BA1566" s="434"/>
      <c r="BB1566" s="487" t="str">
        <f ca="1" t="shared" si="144"/>
        <v>No Vigente</v>
      </c>
      <c r="BC1566" s="434"/>
      <c r="BD1566" s="482">
        <v>42845</v>
      </c>
      <c r="BE1566" s="482">
        <v>43374</v>
      </c>
    </row>
    <row r="1567" spans="1:57">
      <c r="A1567" s="434" t="s">
        <v>3745</v>
      </c>
      <c r="B1567" s="434" t="s">
        <v>3746</v>
      </c>
      <c r="C1567" s="434">
        <v>1378</v>
      </c>
      <c r="D1567" s="482">
        <v>15404</v>
      </c>
      <c r="E1567" s="468">
        <f ca="1" t="shared" si="142"/>
        <v>43990</v>
      </c>
      <c r="F1567" s="440">
        <f ca="1" t="shared" si="141"/>
        <v>28586</v>
      </c>
      <c r="G1567" s="487">
        <f ca="1" t="shared" si="143"/>
        <v>78</v>
      </c>
      <c r="H1567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67" s="493">
        <v>2</v>
      </c>
      <c r="J1567" s="482">
        <v>41138</v>
      </c>
      <c r="K1567" s="434" t="s">
        <v>59</v>
      </c>
      <c r="L1567" s="494" t="s">
        <v>102</v>
      </c>
      <c r="M1567" s="434" t="s">
        <v>174</v>
      </c>
      <c r="N1567" s="434"/>
      <c r="O1567" s="434"/>
      <c r="P1567" s="499" t="s">
        <v>63</v>
      </c>
      <c r="Q1567" s="499" t="s">
        <v>63</v>
      </c>
      <c r="R1567" s="434">
        <v>75</v>
      </c>
      <c r="S1567" s="434">
        <v>74.5</v>
      </c>
      <c r="T1567" s="493" t="s">
        <v>85</v>
      </c>
      <c r="U1567" s="434">
        <v>152</v>
      </c>
      <c r="V1567" s="442" t="str">
        <f>CHOOSE(MATCH(U:U,{0,1,140,150,160,800000000}),"VACIO","140 y -","140-150","150-160","&gt;160","")</f>
        <v>150-160</v>
      </c>
      <c r="W1567" s="434">
        <v>82</v>
      </c>
      <c r="X1567" s="442" t="str">
        <f>CHOOSE(MATCH(W:W,{0,1,90,120,800000000}),"VACIO","90 y -","90-120","&gt;120","")</f>
        <v>90 y -</v>
      </c>
      <c r="Y1567" s="434" t="s">
        <v>63</v>
      </c>
      <c r="Z1567" s="434" t="s">
        <v>65</v>
      </c>
      <c r="AA1567" s="434" t="s">
        <v>63</v>
      </c>
      <c r="AB1567" s="434" t="s">
        <v>63</v>
      </c>
      <c r="AC1567" s="434" t="s">
        <v>72</v>
      </c>
      <c r="AD1567" s="434" t="s">
        <v>73</v>
      </c>
      <c r="AE1567" s="503">
        <v>43382</v>
      </c>
      <c r="AF1567" s="504" t="s">
        <v>74</v>
      </c>
      <c r="AG1567" s="504"/>
      <c r="AH1567" s="504" t="s">
        <v>2322</v>
      </c>
      <c r="AI1567" s="503">
        <v>43382</v>
      </c>
      <c r="AJ1567" s="434">
        <v>134</v>
      </c>
      <c r="AK1567" s="482">
        <v>42901</v>
      </c>
      <c r="AL1567" s="434">
        <v>279</v>
      </c>
      <c r="AM1567" s="434">
        <v>174</v>
      </c>
      <c r="AN1567" s="442" t="str">
        <f>CHOOSE(MATCH(AM:AM,{0,1,100,800000000}),"VACIO","100 y -","100 y +","")</f>
        <v>100 y +</v>
      </c>
      <c r="AO1567" s="434">
        <v>45</v>
      </c>
      <c r="AP1567" s="434">
        <v>297</v>
      </c>
      <c r="AQ1567" s="434">
        <v>6.3</v>
      </c>
      <c r="AR1567" s="442" t="str">
        <f>CHOOSE(MATCH(AQ:AQ,{0,1,7,8,9,12,30}),"VACIO","7 y -","7-8","8-9","9-12","12 y +","")</f>
        <v>7 y -</v>
      </c>
      <c r="AS1567" s="434">
        <v>5</v>
      </c>
      <c r="AT1567" s="442" t="str">
        <f>CHOOSE(MATCH(AS:AS,{0,0.1,30,80000000}),"VACIO","30 y -","30 y +")</f>
        <v>30 y -</v>
      </c>
      <c r="AU1567" s="434">
        <v>0.7</v>
      </c>
      <c r="AV1567" s="434"/>
      <c r="AW1567" s="442" t="str">
        <f>CHOOSE(MATCH(AV:AV,{0,0.1,30,80000000}),"VACIO","30 y -","30 y +")</f>
        <v>VACIO</v>
      </c>
      <c r="AX1567" s="434">
        <v>88.4</v>
      </c>
      <c r="AY1567" s="442" t="str">
        <f ca="1">CHOOSE(MATCH(AX:AX,{0,1,15,30,45,60,80000000}),"VACIO","15 y -","15-29","30-44","45-59","60 y +","")</f>
        <v>60 y +</v>
      </c>
      <c r="AZ1567" s="434"/>
      <c r="BA1567" s="434"/>
      <c r="BB1567" s="487" t="str">
        <f ca="1" t="shared" si="144"/>
        <v>No Vigente</v>
      </c>
      <c r="BC1567" s="434"/>
      <c r="BD1567" s="482">
        <v>42951</v>
      </c>
      <c r="BE1567" s="482">
        <v>43070</v>
      </c>
    </row>
    <row r="1568" spans="1:57">
      <c r="A1568" s="434" t="s">
        <v>3747</v>
      </c>
      <c r="B1568" s="128" t="s">
        <v>3748</v>
      </c>
      <c r="C1568" s="128">
        <v>1637</v>
      </c>
      <c r="D1568" s="483">
        <v>18905</v>
      </c>
      <c r="E1568" s="439">
        <f ca="1" t="shared" si="142"/>
        <v>43990</v>
      </c>
      <c r="F1568" s="440">
        <f ca="1" t="shared" si="141"/>
        <v>25085</v>
      </c>
      <c r="G1568" s="441">
        <f ca="1" t="shared" si="143"/>
        <v>68</v>
      </c>
      <c r="H1568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68" s="443">
        <v>2</v>
      </c>
      <c r="J1568" s="483">
        <v>36426</v>
      </c>
      <c r="K1568" s="128" t="s">
        <v>59</v>
      </c>
      <c r="L1568" s="495" t="s">
        <v>102</v>
      </c>
      <c r="M1568" s="128" t="s">
        <v>174</v>
      </c>
      <c r="N1568" s="128" t="s">
        <v>62</v>
      </c>
      <c r="O1568" s="128" t="s">
        <v>62</v>
      </c>
      <c r="P1568" s="500" t="s">
        <v>63</v>
      </c>
      <c r="Q1568" s="500" t="s">
        <v>63</v>
      </c>
      <c r="R1568" s="128">
        <v>79</v>
      </c>
      <c r="S1568" s="128">
        <v>84</v>
      </c>
      <c r="T1568" s="443" t="s">
        <v>64</v>
      </c>
      <c r="U1568" s="128">
        <v>146</v>
      </c>
      <c r="V1568" s="442" t="str">
        <f>CHOOSE(MATCH(U:U,{0,1,140,150,160,800000000}),"VACIO","140 y -","140-150","150-160","&gt;160","")</f>
        <v>140-150</v>
      </c>
      <c r="W1568" s="128">
        <v>86</v>
      </c>
      <c r="X1568" s="442" t="str">
        <f>CHOOSE(MATCH(W:W,{0,1,90,120,800000000}),"VACIO","90 y -","90-120","&gt;120","")</f>
        <v>90 y -</v>
      </c>
      <c r="Y1568" s="128" t="s">
        <v>65</v>
      </c>
      <c r="Z1568" s="128" t="s">
        <v>65</v>
      </c>
      <c r="AA1568" s="128" t="s">
        <v>65</v>
      </c>
      <c r="AB1568" s="128" t="s">
        <v>63</v>
      </c>
      <c r="AC1568" s="128" t="s">
        <v>72</v>
      </c>
      <c r="AD1568" s="128" t="s">
        <v>73</v>
      </c>
      <c r="AE1568" s="505">
        <v>43329</v>
      </c>
      <c r="AF1568" s="506" t="s">
        <v>333</v>
      </c>
      <c r="AG1568" s="506"/>
      <c r="AH1568" s="513"/>
      <c r="AI1568" s="513"/>
      <c r="AJ1568" s="128">
        <v>206</v>
      </c>
      <c r="AK1568" s="483">
        <v>43341</v>
      </c>
      <c r="AL1568" s="128">
        <v>239</v>
      </c>
      <c r="AM1568" s="128">
        <v>148</v>
      </c>
      <c r="AN1568" s="442" t="str">
        <f>CHOOSE(MATCH(AM:AM,{0,1,100,800000000}),"VACIO","100 y -","100 y +","")</f>
        <v>100 y +</v>
      </c>
      <c r="AO1568" s="128">
        <v>44</v>
      </c>
      <c r="AP1568" s="128">
        <v>233</v>
      </c>
      <c r="AQ1568" s="128">
        <v>13.1</v>
      </c>
      <c r="AR1568" s="442" t="str">
        <f>CHOOSE(MATCH(AQ:AQ,{0;1;7;8;9;12;30}),"VACIO","7 y -","7-8","8-9","9-12","12 y +","")</f>
        <v>12 y +</v>
      </c>
      <c r="AS1568" s="128">
        <v>74</v>
      </c>
      <c r="AT1568" s="442" t="str">
        <f>CHOOSE(MATCH(AS:AS,{0,0.1,30,80000000}),"VACIO","30 y -","30 y +")</f>
        <v>30 y +</v>
      </c>
      <c r="AU1568" s="128">
        <v>0.8</v>
      </c>
      <c r="AV1568" s="128"/>
      <c r="AW1568" s="442" t="str">
        <f>CHOOSE(MATCH(AV:AV,{0;0.1;30;80000000}),"VACIO","30 y -","30 y +")</f>
        <v>VACIO</v>
      </c>
      <c r="AX1568" s="128">
        <v>76.29</v>
      </c>
      <c r="AY1568" s="442" t="str">
        <f ca="1">CHOOSE(MATCH(AX:AX,{0,1,15,30,45,60,80000000}),"VACIO","15 y -","15-29","30-44","45-59","60 y +","")</f>
        <v>60 y +</v>
      </c>
      <c r="AZ1568" s="128"/>
      <c r="BA1568" s="128"/>
      <c r="BB1568" s="441" t="str">
        <f ca="1" t="shared" si="144"/>
        <v>No Vigente</v>
      </c>
      <c r="BC1568" s="128"/>
      <c r="BD1568" s="483">
        <v>43642</v>
      </c>
      <c r="BE1568" s="483">
        <v>43922</v>
      </c>
    </row>
    <row r="1569" spans="1:57">
      <c r="A1569" s="434" t="s">
        <v>3749</v>
      </c>
      <c r="B1569" s="128" t="s">
        <v>3750</v>
      </c>
      <c r="C1569" s="128">
        <v>1370</v>
      </c>
      <c r="D1569" s="483">
        <v>16820</v>
      </c>
      <c r="E1569" s="439">
        <f ca="1" t="shared" si="142"/>
        <v>43990</v>
      </c>
      <c r="F1569" s="440">
        <f ca="1" t="shared" si="141"/>
        <v>27170</v>
      </c>
      <c r="G1569" s="441">
        <f ca="1" t="shared" si="143"/>
        <v>74</v>
      </c>
      <c r="H1569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569" s="443">
        <v>2</v>
      </c>
      <c r="J1569" s="483">
        <v>37067</v>
      </c>
      <c r="K1569" s="128" t="s">
        <v>59</v>
      </c>
      <c r="L1569" s="495" t="s">
        <v>60</v>
      </c>
      <c r="M1569" s="128" t="s">
        <v>1853</v>
      </c>
      <c r="N1569" s="128" t="s">
        <v>62</v>
      </c>
      <c r="O1569" s="128" t="s">
        <v>62</v>
      </c>
      <c r="P1569" s="500" t="s">
        <v>63</v>
      </c>
      <c r="Q1569" s="500" t="s">
        <v>63</v>
      </c>
      <c r="R1569" s="128">
        <v>78.5</v>
      </c>
      <c r="S1569" s="128">
        <v>77.5</v>
      </c>
      <c r="T1569" s="443" t="s">
        <v>64</v>
      </c>
      <c r="U1569" s="128">
        <v>142</v>
      </c>
      <c r="V1569" s="442" t="str">
        <f>CHOOSE(MATCH(U:U,{0,1,140,150,160,800000000}),"VACIO","140 y -","140-150","150-160","&gt;160","")</f>
        <v>140-150</v>
      </c>
      <c r="W1569" s="128">
        <v>80</v>
      </c>
      <c r="X1569" s="442" t="str">
        <f>CHOOSE(MATCH(W:W,{0,1,90,120,800000000}),"VACIO","90 y -","90-120","&gt;120","")</f>
        <v>90 y -</v>
      </c>
      <c r="Y1569" s="128" t="s">
        <v>63</v>
      </c>
      <c r="Z1569" s="128" t="s">
        <v>65</v>
      </c>
      <c r="AA1569" s="128" t="s">
        <v>63</v>
      </c>
      <c r="AB1569" s="128" t="s">
        <v>65</v>
      </c>
      <c r="AC1569" s="128" t="s">
        <v>66</v>
      </c>
      <c r="AD1569" s="128" t="s">
        <v>74</v>
      </c>
      <c r="AE1569" s="513"/>
      <c r="AF1569" s="513"/>
      <c r="AG1569" s="513"/>
      <c r="AH1569" s="506" t="s">
        <v>2457</v>
      </c>
      <c r="AI1569" s="515">
        <v>43599</v>
      </c>
      <c r="AJ1569" s="128">
        <v>99</v>
      </c>
      <c r="AK1569" s="483">
        <v>43745</v>
      </c>
      <c r="AL1569" s="128">
        <v>118</v>
      </c>
      <c r="AM1569" s="128">
        <v>91</v>
      </c>
      <c r="AN1569" s="442" t="str">
        <f>CHOOSE(MATCH(AM:AM,{0,1,100,800000000}),"VACIO","100 y -","100 y +","")</f>
        <v>100 y -</v>
      </c>
      <c r="AO1569" s="128">
        <v>82</v>
      </c>
      <c r="AP1569" s="128">
        <v>134</v>
      </c>
      <c r="AQ1569" s="128"/>
      <c r="AR1569" s="442" t="str">
        <f>CHOOSE(MATCH(AQ:AQ,{0,1,7,8,9,12,30}),"VACIO","7 y -","7-8","8-9","9-12","12 y +","")</f>
        <v>VACIO</v>
      </c>
      <c r="AS1569" s="128">
        <v>1</v>
      </c>
      <c r="AT1569" s="442" t="str">
        <f>CHOOSE(MATCH(AS:AS,{0,0.1,30,80000000}),"VACIO","30 y -","30 y +")</f>
        <v>30 y -</v>
      </c>
      <c r="AU1569" s="128">
        <v>0.8</v>
      </c>
      <c r="AV1569" s="128">
        <v>1.9</v>
      </c>
      <c r="AW1569" s="442" t="str">
        <f>CHOOSE(MATCH(AV:AV,{0,0.1,30,80000000}),"VACIO","30 y -","30 y +")</f>
        <v>30 y -</v>
      </c>
      <c r="AX1569" s="128">
        <v>72</v>
      </c>
      <c r="AY1569" s="442" t="str">
        <f ca="1">CHOOSE(MATCH(AX:AX,{0;1;15;30;45;60;80000000}),"VACIO","15 y -","15-29","30-44","45-59","60 y +","")</f>
        <v>60 y +</v>
      </c>
      <c r="AZ1569" s="128"/>
      <c r="BA1569" s="128"/>
      <c r="BB1569" s="441" t="str">
        <f ca="1" t="shared" si="144"/>
        <v>No Vigente</v>
      </c>
      <c r="BC1569" s="128"/>
      <c r="BD1569" s="483">
        <v>43857</v>
      </c>
      <c r="BE1569" s="483">
        <v>44044</v>
      </c>
    </row>
    <row r="1570" spans="1:57">
      <c r="A1570" s="434" t="s">
        <v>3751</v>
      </c>
      <c r="B1570" s="128" t="s">
        <v>3752</v>
      </c>
      <c r="C1570" s="128">
        <v>3582</v>
      </c>
      <c r="D1570" s="483">
        <v>13143</v>
      </c>
      <c r="E1570" s="439">
        <f ca="1" t="shared" si="142"/>
        <v>43990</v>
      </c>
      <c r="F1570" s="440">
        <f ca="1" t="shared" si="141"/>
        <v>30847</v>
      </c>
      <c r="G1570" s="441">
        <f ca="1" t="shared" si="143"/>
        <v>84</v>
      </c>
      <c r="H157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70" s="443">
        <v>2</v>
      </c>
      <c r="J1570" s="483">
        <v>39532</v>
      </c>
      <c r="K1570" s="128" t="s">
        <v>59</v>
      </c>
      <c r="L1570" s="495" t="s">
        <v>102</v>
      </c>
      <c r="M1570" s="128" t="s">
        <v>3753</v>
      </c>
      <c r="N1570" s="128" t="s">
        <v>62</v>
      </c>
      <c r="O1570" s="128" t="s">
        <v>62</v>
      </c>
      <c r="P1570" s="500" t="s">
        <v>63</v>
      </c>
      <c r="Q1570" s="500" t="s">
        <v>63</v>
      </c>
      <c r="R1570" s="128">
        <v>76.5</v>
      </c>
      <c r="S1570" s="128">
        <v>74</v>
      </c>
      <c r="T1570" s="443" t="s">
        <v>85</v>
      </c>
      <c r="U1570" s="128">
        <v>136</v>
      </c>
      <c r="V1570" s="442" t="str">
        <f>CHOOSE(MATCH(U:U,{0;1;140;150;160;800000000}),"VACIO","140 y -","140-150","150-160","&gt;160","")</f>
        <v>140 y -</v>
      </c>
      <c r="W1570" s="128">
        <v>70</v>
      </c>
      <c r="X1570" s="442" t="str">
        <f>CHOOSE(MATCH(W:W,{0,1,90,120,800000000}),"VACIO","90 y -","90-120","&gt;120","")</f>
        <v>90 y -</v>
      </c>
      <c r="Y1570" s="128" t="s">
        <v>63</v>
      </c>
      <c r="Z1570" s="128" t="s">
        <v>63</v>
      </c>
      <c r="AA1570" s="128" t="s">
        <v>65</v>
      </c>
      <c r="AB1570" s="128" t="s">
        <v>63</v>
      </c>
      <c r="AC1570" s="128" t="s">
        <v>72</v>
      </c>
      <c r="AD1570" s="128" t="s">
        <v>73</v>
      </c>
      <c r="AE1570" s="505">
        <v>43901</v>
      </c>
      <c r="AF1570" s="506" t="s">
        <v>74</v>
      </c>
      <c r="AG1570" s="506"/>
      <c r="AH1570" s="515" t="s">
        <v>2457</v>
      </c>
      <c r="AI1570" s="515">
        <v>43447</v>
      </c>
      <c r="AJ1570" s="128">
        <v>78</v>
      </c>
      <c r="AK1570" s="483">
        <v>43887</v>
      </c>
      <c r="AL1570" s="128">
        <v>154</v>
      </c>
      <c r="AM1570" s="128">
        <v>86</v>
      </c>
      <c r="AN1570" s="442" t="str">
        <f>CHOOSE(MATCH(AM:AM,{0,1,100,800000000}),"VACIO","100 y -","100 y +","")</f>
        <v>100 y -</v>
      </c>
      <c r="AO1570" s="128">
        <v>36</v>
      </c>
      <c r="AP1570" s="128">
        <v>192</v>
      </c>
      <c r="AQ1570" s="128">
        <v>5.9</v>
      </c>
      <c r="AR1570" s="442" t="str">
        <f>CHOOSE(MATCH(AQ:AQ,{0,1,7,8,9,12,30}),"VACIO","7 y -","7-8","8-9","9-12","12 y +","")</f>
        <v>7 y -</v>
      </c>
      <c r="AS1570" s="128">
        <v>0.4</v>
      </c>
      <c r="AT1570" s="442" t="str">
        <f>CHOOSE(MATCH(AS:AS,{0,0.1,30,80000000}),"VACIO","30 y -","30 y +")</f>
        <v>30 y -</v>
      </c>
      <c r="AU1570" s="128">
        <v>0.7</v>
      </c>
      <c r="AV1570" s="128">
        <v>9.001</v>
      </c>
      <c r="AW1570" s="442" t="str">
        <f>CHOOSE(MATCH(AV:AV,{0,0.1,30,80000000}),"VACIO","30 y -","30 y +")</f>
        <v>30 y -</v>
      </c>
      <c r="AX1570" s="128">
        <v>79</v>
      </c>
      <c r="AY1570" s="442" t="str">
        <f ca="1">CHOOSE(MATCH(AX:AX,{0,1,15,30,45,60,80000000}),"VACIO","15 y -","15-29","30-44","45-59","60 y +","")</f>
        <v>60 y +</v>
      </c>
      <c r="AZ1570" s="128" t="s">
        <v>76</v>
      </c>
      <c r="BA1570" s="483">
        <v>43672</v>
      </c>
      <c r="BB1570" s="441" t="str">
        <f ca="1" t="shared" si="144"/>
        <v>Vigente</v>
      </c>
      <c r="BC1570" s="128" t="s">
        <v>77</v>
      </c>
      <c r="BD1570" s="483">
        <v>43901</v>
      </c>
      <c r="BE1570" s="483">
        <v>44075</v>
      </c>
    </row>
    <row r="1571" spans="1:57">
      <c r="A1571" s="434" t="s">
        <v>3754</v>
      </c>
      <c r="B1571" s="484" t="s">
        <v>3755</v>
      </c>
      <c r="C1571" s="484">
        <v>3997</v>
      </c>
      <c r="D1571" s="485">
        <v>19069</v>
      </c>
      <c r="E1571" s="439">
        <f ca="1" t="shared" si="142"/>
        <v>43990</v>
      </c>
      <c r="F1571" s="440">
        <f ca="1" t="shared" si="141"/>
        <v>24921</v>
      </c>
      <c r="G1571" s="489">
        <f ca="1" t="shared" si="143"/>
        <v>68</v>
      </c>
      <c r="H1571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71" s="496">
        <v>2</v>
      </c>
      <c r="J1571" s="485">
        <v>42956</v>
      </c>
      <c r="K1571" s="484" t="s">
        <v>59</v>
      </c>
      <c r="L1571" s="497" t="s">
        <v>102</v>
      </c>
      <c r="M1571" s="484" t="s">
        <v>174</v>
      </c>
      <c r="N1571" s="484" t="s">
        <v>62</v>
      </c>
      <c r="O1571" s="484" t="s">
        <v>62</v>
      </c>
      <c r="P1571" s="501" t="s">
        <v>63</v>
      </c>
      <c r="Q1571" s="501" t="s">
        <v>63</v>
      </c>
      <c r="R1571" s="484">
        <v>67</v>
      </c>
      <c r="S1571" s="484">
        <v>60.8</v>
      </c>
      <c r="T1571" s="496" t="s">
        <v>85</v>
      </c>
      <c r="U1571" s="484">
        <v>132</v>
      </c>
      <c r="V1571" s="442" t="str">
        <f>CHOOSE(MATCH(U:U,{0,1,140,150,160,800000000}),"VACIO","140 y -","140-150","150-160","&gt;160","")</f>
        <v>140 y -</v>
      </c>
      <c r="W1571" s="484">
        <v>92</v>
      </c>
      <c r="X1571" s="442" t="str">
        <f>CHOOSE(MATCH(W:W,{0,1,90,120,800000000}),"VACIO","90 y -","90-120","&gt;120","")</f>
        <v>90-120</v>
      </c>
      <c r="Y1571" s="484" t="s">
        <v>63</v>
      </c>
      <c r="Z1571" s="484" t="s">
        <v>65</v>
      </c>
      <c r="AA1571" s="484" t="s">
        <v>65</v>
      </c>
      <c r="AB1571" s="484" t="s">
        <v>65</v>
      </c>
      <c r="AC1571" s="484" t="s">
        <v>66</v>
      </c>
      <c r="AD1571" s="484" t="s">
        <v>73</v>
      </c>
      <c r="AE1571" s="508">
        <v>43626</v>
      </c>
      <c r="AF1571" s="509" t="s">
        <v>74</v>
      </c>
      <c r="AG1571" s="509"/>
      <c r="AH1571" s="509" t="s">
        <v>2322</v>
      </c>
      <c r="AI1571" s="508">
        <v>43893</v>
      </c>
      <c r="AJ1571" s="484">
        <v>123</v>
      </c>
      <c r="AK1571" s="485">
        <v>43626</v>
      </c>
      <c r="AL1571" s="484">
        <v>172</v>
      </c>
      <c r="AM1571" s="484">
        <v>78</v>
      </c>
      <c r="AN1571" s="442" t="str">
        <f>CHOOSE(MATCH(AM:AM,{0,1,100,800000000}),"VACIO","100 y -","100 y +","")</f>
        <v>100 y -</v>
      </c>
      <c r="AO1571" s="484">
        <v>73</v>
      </c>
      <c r="AP1571" s="484">
        <v>101</v>
      </c>
      <c r="AQ1571" s="484">
        <v>9</v>
      </c>
      <c r="AR1571" s="442" t="str">
        <f>CHOOSE(MATCH(AQ:AQ,{0,1,7,8,9,12,30}),"VACIO","7 y -","7-8","8-9","9-12","12 y +","")</f>
        <v>9-12</v>
      </c>
      <c r="AS1571" s="484">
        <v>9</v>
      </c>
      <c r="AT1571" s="442" t="str">
        <f>CHOOSE(MATCH(AS:AS,{0,0.1,30,80000000}),"VACIO","30 y -","30 y +")</f>
        <v>30 y -</v>
      </c>
      <c r="AU1571" s="484">
        <v>0.9</v>
      </c>
      <c r="AV1571" s="484">
        <v>11</v>
      </c>
      <c r="AW1571" s="442" t="str">
        <f>CHOOSE(MATCH(AV:AV,{0,0.1,30,80000000}),"VACIO","30 y -","30 y +")</f>
        <v>30 y -</v>
      </c>
      <c r="AX1571" s="484">
        <v>67</v>
      </c>
      <c r="AY1571" s="442" t="str">
        <f ca="1">CHOOSE(MATCH(AX:AX,{0,1,15,30,45,60,80000000}),"VACIO","15 y -","15-29","30-44","45-59","60 y +","")</f>
        <v>60 y +</v>
      </c>
      <c r="AZ1571" s="484"/>
      <c r="BA1571" s="485">
        <v>43004</v>
      </c>
      <c r="BB1571" s="489" t="str">
        <f ca="1" t="shared" si="144"/>
        <v>No Vigente</v>
      </c>
      <c r="BC1571" s="484"/>
      <c r="BD1571" s="485">
        <v>43626</v>
      </c>
      <c r="BE1571" s="485">
        <v>43800</v>
      </c>
    </row>
    <row r="1572" spans="1:57">
      <c r="A1572" s="434" t="s">
        <v>3756</v>
      </c>
      <c r="B1572" s="484" t="s">
        <v>3757</v>
      </c>
      <c r="C1572" s="484">
        <v>7332</v>
      </c>
      <c r="D1572" s="485">
        <v>18668</v>
      </c>
      <c r="E1572" s="468">
        <f ca="1" t="shared" si="142"/>
        <v>43990</v>
      </c>
      <c r="F1572" s="440">
        <f ca="1" t="shared" ref="F1572:F1635" si="145">DATEDIF(D:D,TODAY(),"d")</f>
        <v>25322</v>
      </c>
      <c r="G1572" s="489">
        <f ca="1" t="shared" si="143"/>
        <v>69</v>
      </c>
      <c r="H1572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72" s="496">
        <v>2</v>
      </c>
      <c r="J1572" s="485">
        <v>43410</v>
      </c>
      <c r="K1572" s="484" t="s">
        <v>59</v>
      </c>
      <c r="L1572" s="497" t="s">
        <v>60</v>
      </c>
      <c r="M1572" s="484"/>
      <c r="N1572" s="484"/>
      <c r="O1572" s="484"/>
      <c r="P1572" s="501" t="s">
        <v>63</v>
      </c>
      <c r="Q1572" s="501" t="s">
        <v>63</v>
      </c>
      <c r="R1572" s="484">
        <v>86</v>
      </c>
      <c r="S1572" s="484">
        <v>86</v>
      </c>
      <c r="T1572" s="496" t="s">
        <v>64</v>
      </c>
      <c r="U1572" s="484">
        <v>100</v>
      </c>
      <c r="V1572" s="442" t="str">
        <f>CHOOSE(MATCH(U:U,{0,1,140,150,160,800000000}),"VACIO","140 y -","140-150","150-160","&gt;160","")</f>
        <v>140 y -</v>
      </c>
      <c r="W1572" s="484">
        <v>60</v>
      </c>
      <c r="X1572" s="442" t="str">
        <f>CHOOSE(MATCH(W:W,{0,1,90,120,800000000}),"VACIO","90 y -","90-120","&gt;120","")</f>
        <v>90 y -</v>
      </c>
      <c r="Y1572" s="484" t="s">
        <v>63</v>
      </c>
      <c r="Z1572" s="484" t="s">
        <v>65</v>
      </c>
      <c r="AA1572" s="484" t="s">
        <v>63</v>
      </c>
      <c r="AB1572" s="484" t="s">
        <v>63</v>
      </c>
      <c r="AC1572" s="484" t="s">
        <v>72</v>
      </c>
      <c r="AD1572" s="484" t="s">
        <v>74</v>
      </c>
      <c r="AE1572" s="507"/>
      <c r="AF1572" s="507"/>
      <c r="AG1572" s="507"/>
      <c r="AH1572" s="507"/>
      <c r="AI1572" s="507"/>
      <c r="AJ1572" s="484">
        <v>93</v>
      </c>
      <c r="AK1572" s="485">
        <v>43410</v>
      </c>
      <c r="AL1572" s="484">
        <v>175</v>
      </c>
      <c r="AM1572" s="484">
        <v>92</v>
      </c>
      <c r="AN1572" s="442" t="str">
        <f>CHOOSE(MATCH(AM:AM,{0,1,100,800000000}),"VACIO","100 y -","100 y +","")</f>
        <v>100 y -</v>
      </c>
      <c r="AO1572" s="484">
        <v>57</v>
      </c>
      <c r="AP1572" s="484">
        <v>128</v>
      </c>
      <c r="AQ1572" s="484"/>
      <c r="AR1572" s="442" t="str">
        <f>CHOOSE(MATCH(AQ:AQ,{0,1,7,8,9,12,30}),"VACIO","7 y -","7-8","8-9","9-12","12 y +","")</f>
        <v>VACIO</v>
      </c>
      <c r="AS1572" s="484">
        <v>31</v>
      </c>
      <c r="AT1572" s="442" t="str">
        <f>CHOOSE(MATCH(AS:AS,{0,0.1,30,80000000}),"VACIO","30 y -","30 y +")</f>
        <v>30 y +</v>
      </c>
      <c r="AU1572" s="484">
        <v>0.7</v>
      </c>
      <c r="AV1572" s="484"/>
      <c r="AW1572" s="442" t="str">
        <f>CHOOSE(MATCH(AV:AV,{0,0.1,30,80000000}),"VACIO","30 y -","30 y +")</f>
        <v>VACIO</v>
      </c>
      <c r="AX1572" s="484">
        <v>89</v>
      </c>
      <c r="AY1572" s="442" t="str">
        <f ca="1">CHOOSE(MATCH(AX:AX,{0;1;15;30;45;60;80000000}),"VACIO","15 y -","15-29","30-44","45-59","60 y +","")</f>
        <v>60 y +</v>
      </c>
      <c r="AZ1572" s="484"/>
      <c r="BA1572" s="484"/>
      <c r="BB1572" s="489" t="str">
        <f ca="1" t="shared" si="144"/>
        <v>No Vigente</v>
      </c>
      <c r="BC1572" s="484"/>
      <c r="BD1572" s="485">
        <v>43410</v>
      </c>
      <c r="BE1572" s="485">
        <v>43617</v>
      </c>
    </row>
    <row r="1573" spans="1:57">
      <c r="A1573" s="434" t="s">
        <v>3758</v>
      </c>
      <c r="B1573" s="128" t="s">
        <v>3759</v>
      </c>
      <c r="C1573" s="128">
        <v>1399</v>
      </c>
      <c r="D1573" s="483">
        <v>11919</v>
      </c>
      <c r="E1573" s="439">
        <f ca="1" t="shared" si="142"/>
        <v>43990</v>
      </c>
      <c r="F1573" s="440">
        <f ca="1" t="shared" si="145"/>
        <v>32071</v>
      </c>
      <c r="G1573" s="441">
        <f ca="1" t="shared" si="143"/>
        <v>87</v>
      </c>
      <c r="H1573" s="442" t="str">
        <f ca="1">CHOOSE(MATCH(F:F,{0;7305;9131;10957;12784;14610;16436;18262;20089;21915;23741;25567;27394;29220;41729}),"15-19","20-24","25-29","30-34","35-39","40-44","45-49","50-54","55-59","60-64","65-69","70-74","75-79","80 y +","")</f>
        <v>80 y +</v>
      </c>
      <c r="I1573" s="443">
        <v>2</v>
      </c>
      <c r="J1573" s="483">
        <v>42059</v>
      </c>
      <c r="K1573" s="128" t="s">
        <v>59</v>
      </c>
      <c r="L1573" s="495" t="s">
        <v>70</v>
      </c>
      <c r="M1573" s="128"/>
      <c r="N1573" s="128"/>
      <c r="O1573" s="128"/>
      <c r="P1573" s="500" t="s">
        <v>63</v>
      </c>
      <c r="Q1573" s="500" t="s">
        <v>63</v>
      </c>
      <c r="R1573" s="128">
        <v>71.3</v>
      </c>
      <c r="S1573" s="128">
        <v>81.5</v>
      </c>
      <c r="T1573" s="443" t="s">
        <v>64</v>
      </c>
      <c r="U1573" s="128">
        <v>140</v>
      </c>
      <c r="V1573" s="442" t="str">
        <f>CHOOSE(MATCH(U:U,{0;1;140;150;160;800000000}),"VACIO","140 y -","140-150","150-160","&gt;160","")</f>
        <v>140-150</v>
      </c>
      <c r="W1573" s="128">
        <v>80</v>
      </c>
      <c r="X1573" s="442" t="str">
        <f>CHOOSE(MATCH(W:W,{0,1,90,120,800000000}),"VACIO","90 y -","90-120","&gt;120","")</f>
        <v>90 y -</v>
      </c>
      <c r="Y1573" s="128" t="s">
        <v>63</v>
      </c>
      <c r="Z1573" s="128" t="s">
        <v>63</v>
      </c>
      <c r="AA1573" s="128" t="s">
        <v>63</v>
      </c>
      <c r="AB1573" s="128" t="s">
        <v>65</v>
      </c>
      <c r="AC1573" s="128" t="s">
        <v>66</v>
      </c>
      <c r="AD1573" s="128" t="s">
        <v>73</v>
      </c>
      <c r="AE1573" s="505">
        <v>43825</v>
      </c>
      <c r="AF1573" s="506" t="s">
        <v>74</v>
      </c>
      <c r="AG1573" s="506"/>
      <c r="AH1573" s="506" t="s">
        <v>2266</v>
      </c>
      <c r="AI1573" s="505">
        <v>43448</v>
      </c>
      <c r="AJ1573" s="128">
        <v>118</v>
      </c>
      <c r="AK1573" s="483">
        <v>43749</v>
      </c>
      <c r="AL1573" s="128">
        <v>202</v>
      </c>
      <c r="AM1573" s="128">
        <v>133</v>
      </c>
      <c r="AN1573" s="442" t="str">
        <f>CHOOSE(MATCH(AM:AM,{0,1,100,800000000}),"VACIO","100 y -","100 y +","")</f>
        <v>100 y +</v>
      </c>
      <c r="AO1573" s="128">
        <v>38</v>
      </c>
      <c r="AP1573" s="128">
        <v>154</v>
      </c>
      <c r="AQ1573" s="128">
        <v>6</v>
      </c>
      <c r="AR1573" s="442" t="str">
        <f>CHOOSE(MATCH(AQ:AQ,{0,1,7,8,9,12,30}),"VACIO","7 y -","7-8","8-9","9-12","12 y +","")</f>
        <v>7 y -</v>
      </c>
      <c r="AS1573" s="128">
        <v>1</v>
      </c>
      <c r="AT1573" s="442" t="str">
        <f>CHOOSE(MATCH(AS:AS,{0,0.1,30,80000000}),"VACIO","30 y -","30 y +")</f>
        <v>30 y -</v>
      </c>
      <c r="AU1573" s="128">
        <v>0.8</v>
      </c>
      <c r="AV1573" s="128">
        <v>5.6</v>
      </c>
      <c r="AW1573" s="442" t="str">
        <f>CHOOSE(MATCH(AV:AV,{0,0.1,30,80000000}),"VACIO","30 y -","30 y +")</f>
        <v>30 y -</v>
      </c>
      <c r="AX1573" s="128">
        <v>66</v>
      </c>
      <c r="AY1573" s="442" t="str">
        <f ca="1">CHOOSE(MATCH(AX:AX,{0,1,15,30,45,60,80000000}),"VACIO","15 y -","15-29","30-44","45-59","60 y +","")</f>
        <v>60 y +</v>
      </c>
      <c r="AZ1573" s="128"/>
      <c r="BA1573" s="128"/>
      <c r="BB1573" s="441" t="str">
        <f ca="1" t="shared" si="144"/>
        <v>No Vigente</v>
      </c>
      <c r="BC1573" s="128"/>
      <c r="BD1573" s="483">
        <v>43825</v>
      </c>
      <c r="BE1573" s="483">
        <v>44044</v>
      </c>
    </row>
    <row r="1574" spans="1:57">
      <c r="A1574" s="434" t="s">
        <v>3760</v>
      </c>
      <c r="B1574" s="484" t="s">
        <v>3761</v>
      </c>
      <c r="C1574" s="484">
        <v>927</v>
      </c>
      <c r="D1574" s="485">
        <v>23907</v>
      </c>
      <c r="E1574" s="439">
        <f ca="1" t="shared" si="142"/>
        <v>43990</v>
      </c>
      <c r="F1574" s="440">
        <f ca="1" t="shared" si="145"/>
        <v>20083</v>
      </c>
      <c r="G1574" s="489">
        <f ca="1" t="shared" si="143"/>
        <v>54</v>
      </c>
      <c r="H1574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74" s="496">
        <v>2</v>
      </c>
      <c r="J1574" s="485">
        <v>41178</v>
      </c>
      <c r="K1574" s="484" t="s">
        <v>59</v>
      </c>
      <c r="L1574" s="497" t="s">
        <v>1876</v>
      </c>
      <c r="M1574" s="484"/>
      <c r="N1574" s="484"/>
      <c r="O1574" s="484"/>
      <c r="P1574" s="501" t="s">
        <v>63</v>
      </c>
      <c r="Q1574" s="501" t="s">
        <v>63</v>
      </c>
      <c r="R1574" s="484">
        <v>64</v>
      </c>
      <c r="S1574" s="484">
        <v>52.5</v>
      </c>
      <c r="T1574" s="496" t="s">
        <v>76</v>
      </c>
      <c r="U1574" s="484">
        <v>138</v>
      </c>
      <c r="V1574" s="442" t="str">
        <f>CHOOSE(MATCH(U:U,{0;1;140;150;160;800000000}),"VACIO","140 y -","140-150","150-160","&gt;160","")</f>
        <v>140 y -</v>
      </c>
      <c r="W1574" s="484">
        <v>70</v>
      </c>
      <c r="X1574" s="442" t="str">
        <f>CHOOSE(MATCH(W:W,{0,1,90,120,800000000}),"VACIO","90 y -","90-120","&gt;120","")</f>
        <v>90 y -</v>
      </c>
      <c r="Y1574" s="484" t="s">
        <v>63</v>
      </c>
      <c r="Z1574" s="484" t="s">
        <v>65</v>
      </c>
      <c r="AA1574" s="484" t="s">
        <v>63</v>
      </c>
      <c r="AB1574" s="484" t="s">
        <v>63</v>
      </c>
      <c r="AC1574" s="484" t="s">
        <v>66</v>
      </c>
      <c r="AD1574" s="484" t="s">
        <v>67</v>
      </c>
      <c r="AE1574" s="508">
        <v>43810</v>
      </c>
      <c r="AF1574" s="507" t="s">
        <v>73</v>
      </c>
      <c r="AG1574" s="507"/>
      <c r="AH1574" s="509" t="s">
        <v>3250</v>
      </c>
      <c r="AI1574" s="508">
        <v>43810</v>
      </c>
      <c r="AJ1574" s="484">
        <v>93</v>
      </c>
      <c r="AK1574" s="485">
        <v>43186</v>
      </c>
      <c r="AL1574" s="484">
        <v>183</v>
      </c>
      <c r="AM1574" s="484">
        <v>116</v>
      </c>
      <c r="AN1574" s="442" t="str">
        <f>CHOOSE(MATCH(AM:AM,{0;1;100;800000000}),"VACIO","100 y -","100 y +","")</f>
        <v>100 y +</v>
      </c>
      <c r="AO1574" s="484">
        <v>47</v>
      </c>
      <c r="AP1574" s="484">
        <v>96</v>
      </c>
      <c r="AQ1574" s="484">
        <v>5.3</v>
      </c>
      <c r="AR1574" s="442" t="str">
        <f>CHOOSE(MATCH(AQ:AQ,{0,1,7,8,9,12,30}),"VACIO","7 y -","7-8","8-9","9-12","12 y +","")</f>
        <v>7 y -</v>
      </c>
      <c r="AS1574" s="484">
        <v>1</v>
      </c>
      <c r="AT1574" s="442" t="str">
        <f>CHOOSE(MATCH(AS:AS,{0,0.1,30,80000000}),"VACIO","30 y -","30 y +")</f>
        <v>30 y -</v>
      </c>
      <c r="AU1574" s="484">
        <v>0.7</v>
      </c>
      <c r="AV1574" s="484"/>
      <c r="AW1574" s="442" t="str">
        <f>CHOOSE(MATCH(AV:AV,{0,0.1,30,80000000}),"VACIO","30 y -","30 y +")</f>
        <v>VACIO</v>
      </c>
      <c r="AX1574" s="484">
        <v>99</v>
      </c>
      <c r="AY1574" s="442" t="str">
        <f ca="1">CHOOSE(MATCH(AX:AX,{0,1,15,30,45,60,80000000}),"VACIO","15 y -","15-29","30-44","45-59","60 y +","")</f>
        <v>60 y +</v>
      </c>
      <c r="AZ1574" s="484" t="s">
        <v>76</v>
      </c>
      <c r="BA1574" s="484"/>
      <c r="BB1574" s="489" t="str">
        <f ca="1" t="shared" si="144"/>
        <v>No Vigente</v>
      </c>
      <c r="BC1574" s="484"/>
      <c r="BD1574" s="485">
        <v>43643</v>
      </c>
      <c r="BE1574" s="485">
        <v>43647</v>
      </c>
    </row>
    <row r="1575" spans="1:57">
      <c r="A1575" s="434" t="s">
        <v>3762</v>
      </c>
      <c r="B1575" s="128" t="s">
        <v>3763</v>
      </c>
      <c r="C1575" s="128">
        <v>5292</v>
      </c>
      <c r="D1575" s="483">
        <v>15035</v>
      </c>
      <c r="E1575" s="439">
        <f ca="1" t="shared" si="142"/>
        <v>43990</v>
      </c>
      <c r="F1575" s="440">
        <f ca="1" t="shared" si="145"/>
        <v>28955</v>
      </c>
      <c r="G1575" s="441">
        <f ca="1" t="shared" si="143"/>
        <v>79</v>
      </c>
      <c r="H1575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75" s="443">
        <v>2</v>
      </c>
      <c r="J1575" s="483">
        <v>40359</v>
      </c>
      <c r="K1575" s="128" t="s">
        <v>59</v>
      </c>
      <c r="L1575" s="495" t="s">
        <v>60</v>
      </c>
      <c r="M1575" s="128" t="s">
        <v>1853</v>
      </c>
      <c r="N1575" s="128" t="s">
        <v>62</v>
      </c>
      <c r="O1575" s="128" t="s">
        <v>62</v>
      </c>
      <c r="P1575" s="500" t="s">
        <v>63</v>
      </c>
      <c r="Q1575" s="500" t="s">
        <v>65</v>
      </c>
      <c r="R1575" s="128">
        <v>62</v>
      </c>
      <c r="S1575" s="128">
        <v>60.1</v>
      </c>
      <c r="T1575" s="443" t="s">
        <v>64</v>
      </c>
      <c r="U1575" s="128">
        <v>130</v>
      </c>
      <c r="V1575" s="442" t="str">
        <f>CHOOSE(MATCH(U:U,{0;1;140;150;160;800000000}),"VACIO","140 y -","140-150","150-160","&gt;160","")</f>
        <v>140 y -</v>
      </c>
      <c r="W1575" s="128">
        <v>80</v>
      </c>
      <c r="X1575" s="442" t="str">
        <f>CHOOSE(MATCH(W:W,{0;1;90;120;800000000}),"VACIO","90 y -","90-120","&gt;120","")</f>
        <v>90 y -</v>
      </c>
      <c r="Y1575" s="128" t="s">
        <v>63</v>
      </c>
      <c r="Z1575" s="128" t="s">
        <v>65</v>
      </c>
      <c r="AA1575" s="128" t="s">
        <v>65</v>
      </c>
      <c r="AB1575" s="128" t="s">
        <v>65</v>
      </c>
      <c r="AC1575" s="128" t="s">
        <v>66</v>
      </c>
      <c r="AD1575" s="128" t="s">
        <v>73</v>
      </c>
      <c r="AE1575" s="513"/>
      <c r="AF1575" s="513"/>
      <c r="AG1575" s="513"/>
      <c r="AH1575" s="506" t="s">
        <v>2269</v>
      </c>
      <c r="AI1575" s="515">
        <v>43419</v>
      </c>
      <c r="AJ1575" s="128">
        <v>86</v>
      </c>
      <c r="AK1575" s="483">
        <v>43887</v>
      </c>
      <c r="AL1575" s="128">
        <v>179</v>
      </c>
      <c r="AM1575" s="128">
        <v>89</v>
      </c>
      <c r="AN1575" s="442" t="str">
        <f>CHOOSE(MATCH(AM:AM,{0;1;100;800000000}),"VACIO","100 y -","100 y +","")</f>
        <v>100 y -</v>
      </c>
      <c r="AO1575" s="128">
        <v>58</v>
      </c>
      <c r="AP1575" s="128">
        <v>159</v>
      </c>
      <c r="AQ1575" s="128">
        <v>5.7</v>
      </c>
      <c r="AR1575" s="442" t="str">
        <f>CHOOSE(MATCH(AQ:AQ,{0,1,7,8,9,12,30}),"VACIO","7 y -","7-8","8-9","9-12","12 y +","")</f>
        <v>7 y -</v>
      </c>
      <c r="AS1575" s="128">
        <v>4.1</v>
      </c>
      <c r="AT1575" s="442" t="str">
        <f>CHOOSE(MATCH(AS:AS,{0,0.1,30,80000000}),"VACIO","30 y -","30 y +")</f>
        <v>30 y -</v>
      </c>
      <c r="AU1575" s="128">
        <v>0.9</v>
      </c>
      <c r="AV1575" s="128"/>
      <c r="AW1575" s="442" t="str">
        <f>CHOOSE(MATCH(AV:AV,{0,0.1,30,80000000}),"VACIO","30 y -","30 y +")</f>
        <v>VACIO</v>
      </c>
      <c r="AX1575" s="128">
        <v>60</v>
      </c>
      <c r="AY1575" s="442" t="str">
        <f ca="1">CHOOSE(MATCH(AX:AX,{0;1;15;30;45;60;80000000}),"VACIO","15 y -","15-29","30-44","45-59","60 y +","")</f>
        <v>60 y +</v>
      </c>
      <c r="AZ1575" s="128" t="s">
        <v>155</v>
      </c>
      <c r="BA1575" s="128"/>
      <c r="BB1575" s="441" t="str">
        <f ca="1" t="shared" si="144"/>
        <v>No Vigente</v>
      </c>
      <c r="BC1575" s="128"/>
      <c r="BD1575" s="483">
        <v>43900</v>
      </c>
      <c r="BE1575" s="483">
        <v>44075</v>
      </c>
    </row>
    <row r="1576" spans="1:57">
      <c r="A1576" s="434" t="s">
        <v>3764</v>
      </c>
      <c r="B1576" s="128" t="s">
        <v>3765</v>
      </c>
      <c r="C1576" s="128">
        <v>1105</v>
      </c>
      <c r="D1576" s="483">
        <v>18653</v>
      </c>
      <c r="E1576" s="439">
        <f ca="1" t="shared" si="142"/>
        <v>43990</v>
      </c>
      <c r="F1576" s="440">
        <f ca="1" t="shared" si="145"/>
        <v>25337</v>
      </c>
      <c r="G1576" s="441">
        <f ca="1" t="shared" si="143"/>
        <v>69</v>
      </c>
      <c r="H1576" s="442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576" s="443">
        <v>2</v>
      </c>
      <c r="J1576" s="483">
        <v>43186</v>
      </c>
      <c r="K1576" s="128" t="s">
        <v>59</v>
      </c>
      <c r="L1576" s="495" t="s">
        <v>102</v>
      </c>
      <c r="M1576" s="128"/>
      <c r="N1576" s="128" t="s">
        <v>62</v>
      </c>
      <c r="O1576" s="128" t="s">
        <v>62</v>
      </c>
      <c r="P1576" s="500" t="s">
        <v>63</v>
      </c>
      <c r="Q1576" s="500" t="s">
        <v>63</v>
      </c>
      <c r="R1576" s="128">
        <v>74.5</v>
      </c>
      <c r="S1576" s="128">
        <v>79</v>
      </c>
      <c r="T1576" s="443" t="s">
        <v>64</v>
      </c>
      <c r="U1576" s="128">
        <v>138</v>
      </c>
      <c r="V1576" s="442" t="str">
        <f>CHOOSE(MATCH(U:U,{0,1,140,150,160,800000000}),"VACIO","140 y -","140-150","150-160","&gt;160","")</f>
        <v>140 y -</v>
      </c>
      <c r="W1576" s="128">
        <v>84</v>
      </c>
      <c r="X1576" s="442" t="str">
        <f>CHOOSE(MATCH(W:W,{0,1,90,120,800000000}),"VACIO","90 y -","90-120","&gt;120","")</f>
        <v>90 y -</v>
      </c>
      <c r="Y1576" s="128" t="s">
        <v>65</v>
      </c>
      <c r="Z1576" s="128" t="s">
        <v>65</v>
      </c>
      <c r="AA1576" s="128" t="s">
        <v>63</v>
      </c>
      <c r="AB1576" s="128" t="s">
        <v>63</v>
      </c>
      <c r="AC1576" s="128" t="s">
        <v>72</v>
      </c>
      <c r="AD1576" s="128" t="s">
        <v>73</v>
      </c>
      <c r="AE1576" s="505">
        <v>43518</v>
      </c>
      <c r="AF1576" s="506" t="s">
        <v>74</v>
      </c>
      <c r="AG1576" s="506"/>
      <c r="AH1576" s="506" t="s">
        <v>2322</v>
      </c>
      <c r="AI1576" s="505">
        <v>43356</v>
      </c>
      <c r="AJ1576" s="128">
        <v>198</v>
      </c>
      <c r="AK1576" s="483">
        <v>43518</v>
      </c>
      <c r="AL1576" s="128">
        <v>194</v>
      </c>
      <c r="AM1576" s="128">
        <v>130</v>
      </c>
      <c r="AN1576" s="442" t="str">
        <f>CHOOSE(MATCH(AM:AM,{0,1,100,800000000}),"VACIO","100 y -","100 y +","")</f>
        <v>100 y +</v>
      </c>
      <c r="AO1576" s="128">
        <v>44</v>
      </c>
      <c r="AP1576" s="128">
        <v>125</v>
      </c>
      <c r="AQ1576" s="128">
        <v>9.6</v>
      </c>
      <c r="AR1576" s="442" t="str">
        <f>CHOOSE(MATCH(AQ:AQ,{0,1,7,8,9,12,30}),"VACIO","7 y -","7-8","8-9","9-12","12 y +","")</f>
        <v>9-12</v>
      </c>
      <c r="AS1576" s="128">
        <v>22</v>
      </c>
      <c r="AT1576" s="442" t="str">
        <f>CHOOSE(MATCH(AS:AS,{0,0.1,30,80000000}),"VACIO","30 y -","30 y +")</f>
        <v>30 y -</v>
      </c>
      <c r="AU1576" s="128">
        <v>0.8</v>
      </c>
      <c r="AV1576" s="128"/>
      <c r="AW1576" s="442" t="str">
        <f>CHOOSE(MATCH(AV:AV,{0,0.1,30,80000000}),"VACIO","30 y -","30 y +")</f>
        <v>VACIO</v>
      </c>
      <c r="AX1576" s="128">
        <v>76</v>
      </c>
      <c r="AY1576" s="442" t="str">
        <f ca="1">CHOOSE(MATCH(AX:AX,{0,1,15,30,45,60,80000000}),"VACIO","15 y -","15-29","30-44","45-59","60 y +","")</f>
        <v>60 y +</v>
      </c>
      <c r="AZ1576" s="128"/>
      <c r="BA1576" s="128"/>
      <c r="BB1576" s="441" t="str">
        <f ca="1" t="shared" si="144"/>
        <v>No Vigente</v>
      </c>
      <c r="BC1576" s="128"/>
      <c r="BD1576" s="483">
        <v>43703</v>
      </c>
      <c r="BE1576" s="483">
        <v>43891</v>
      </c>
    </row>
    <row r="1577" spans="1:57">
      <c r="A1577" s="434" t="s">
        <v>3766</v>
      </c>
      <c r="B1577" s="128" t="s">
        <v>3767</v>
      </c>
      <c r="C1577" s="128">
        <v>5907</v>
      </c>
      <c r="D1577" s="483">
        <v>14937</v>
      </c>
      <c r="E1577" s="439">
        <f ca="1" t="shared" ref="E1577:E1640" si="146">TODAY()</f>
        <v>43990</v>
      </c>
      <c r="F1577" s="440">
        <f ca="1" t="shared" si="145"/>
        <v>29053</v>
      </c>
      <c r="G1577" s="441">
        <f ca="1" t="shared" si="143"/>
        <v>79</v>
      </c>
      <c r="H1577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577" s="443">
        <v>2</v>
      </c>
      <c r="J1577" s="483">
        <v>41018</v>
      </c>
      <c r="K1577" s="128" t="s">
        <v>59</v>
      </c>
      <c r="L1577" s="495" t="s">
        <v>102</v>
      </c>
      <c r="M1577" s="128" t="s">
        <v>174</v>
      </c>
      <c r="N1577" s="128" t="s">
        <v>62</v>
      </c>
      <c r="O1577" s="128" t="s">
        <v>62</v>
      </c>
      <c r="P1577" s="500" t="s">
        <v>63</v>
      </c>
      <c r="Q1577" s="500" t="s">
        <v>63</v>
      </c>
      <c r="R1577" s="128">
        <v>55.5</v>
      </c>
      <c r="S1577" s="128">
        <v>69</v>
      </c>
      <c r="T1577" s="443" t="s">
        <v>64</v>
      </c>
      <c r="U1577" s="128">
        <v>130</v>
      </c>
      <c r="V1577" s="442" t="str">
        <f>CHOOSE(MATCH(U:U,{0,1,140,150,160,800000000}),"VACIO","140 y -","140-150","150-160","&gt;160","")</f>
        <v>140 y -</v>
      </c>
      <c r="W1577" s="128">
        <v>80</v>
      </c>
      <c r="X1577" s="442" t="str">
        <f>CHOOSE(MATCH(W:W,{0,1,90,120,800000000}),"VACIO","90 y -","90-120","&gt;120","")</f>
        <v>90 y -</v>
      </c>
      <c r="Y1577" s="128" t="s">
        <v>63</v>
      </c>
      <c r="Z1577" s="128" t="s">
        <v>65</v>
      </c>
      <c r="AA1577" s="128" t="s">
        <v>65</v>
      </c>
      <c r="AB1577" s="128" t="s">
        <v>65</v>
      </c>
      <c r="AC1577" s="128" t="s">
        <v>72</v>
      </c>
      <c r="AD1577" s="128" t="s">
        <v>73</v>
      </c>
      <c r="AE1577" s="505">
        <v>43866</v>
      </c>
      <c r="AF1577" s="506" t="s">
        <v>74</v>
      </c>
      <c r="AG1577" s="506"/>
      <c r="AH1577" s="506" t="s">
        <v>2266</v>
      </c>
      <c r="AI1577" s="505">
        <v>43902</v>
      </c>
      <c r="AJ1577" s="128">
        <v>134</v>
      </c>
      <c r="AK1577" s="483">
        <v>43731</v>
      </c>
      <c r="AL1577" s="128">
        <v>116</v>
      </c>
      <c r="AM1577" s="128">
        <v>49</v>
      </c>
      <c r="AN1577" s="442" t="str">
        <f>CHOOSE(MATCH(AM:AM,{0,1,100,800000000}),"VACIO","100 y -","100 y +","")</f>
        <v>100 y -</v>
      </c>
      <c r="AO1577" s="128">
        <v>37</v>
      </c>
      <c r="AP1577" s="128">
        <v>147</v>
      </c>
      <c r="AQ1577" s="128">
        <v>6.5</v>
      </c>
      <c r="AR1577" s="442" t="str">
        <f>CHOOSE(MATCH(AQ:AQ,{0,1,7,8,9,12,30}),"VACIO","7 y -","7-8","8-9","9-12","12 y +","")</f>
        <v>7 y -</v>
      </c>
      <c r="AS1577" s="128">
        <v>9</v>
      </c>
      <c r="AT1577" s="442" t="str">
        <f>CHOOSE(MATCH(AS:AS,{0,0.1,30,80000000}),"VACIO","30 y -","30 y +")</f>
        <v>30 y -</v>
      </c>
      <c r="AU1577" s="128">
        <v>0.7</v>
      </c>
      <c r="AV1577" s="128">
        <v>10</v>
      </c>
      <c r="AW1577" s="442" t="str">
        <f>CHOOSE(MATCH(AV:AV,{0,0.1,30,80000000}),"VACIO","30 y -","30 y +")</f>
        <v>30 y -</v>
      </c>
      <c r="AX1577" s="128">
        <v>32.9</v>
      </c>
      <c r="AY1577" s="442" t="str">
        <f ca="1">CHOOSE(MATCH(AX:AX,{0,1,15,30,45,60,80000000}),"VACIO","15 y -","15-29","30-44","45-59","60 y +","")</f>
        <v>30-44</v>
      </c>
      <c r="AZ1577" s="128" t="s">
        <v>76</v>
      </c>
      <c r="BA1577" s="483">
        <v>42968</v>
      </c>
      <c r="BB1577" s="441" t="str">
        <f ca="1" t="shared" si="144"/>
        <v>No Vigente</v>
      </c>
      <c r="BC1577" s="128" t="s">
        <v>77</v>
      </c>
      <c r="BD1577" s="483">
        <v>43866</v>
      </c>
      <c r="BE1577" s="483">
        <v>43952</v>
      </c>
    </row>
    <row r="1578" spans="1:57">
      <c r="A1578" s="434" t="s">
        <v>3768</v>
      </c>
      <c r="B1578" s="128" t="s">
        <v>3769</v>
      </c>
      <c r="C1578" s="128">
        <v>2191</v>
      </c>
      <c r="D1578" s="483">
        <v>13802</v>
      </c>
      <c r="E1578" s="439">
        <f ca="1" t="shared" si="146"/>
        <v>43990</v>
      </c>
      <c r="F1578" s="440">
        <f ca="1" t="shared" si="145"/>
        <v>30188</v>
      </c>
      <c r="G1578" s="441">
        <f ca="1" t="shared" si="143"/>
        <v>82</v>
      </c>
      <c r="H1578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78" s="443">
        <v>2</v>
      </c>
      <c r="J1578" s="483">
        <v>41179</v>
      </c>
      <c r="K1578" s="128" t="s">
        <v>59</v>
      </c>
      <c r="L1578" s="495" t="s">
        <v>60</v>
      </c>
      <c r="M1578" s="128" t="s">
        <v>1853</v>
      </c>
      <c r="N1578" s="128" t="s">
        <v>62</v>
      </c>
      <c r="O1578" s="128" t="s">
        <v>62</v>
      </c>
      <c r="P1578" s="500" t="s">
        <v>63</v>
      </c>
      <c r="Q1578" s="500" t="s">
        <v>63</v>
      </c>
      <c r="R1578" s="128">
        <v>53</v>
      </c>
      <c r="S1578" s="128">
        <v>35</v>
      </c>
      <c r="T1578" s="443" t="s">
        <v>71</v>
      </c>
      <c r="U1578" s="128">
        <v>104</v>
      </c>
      <c r="V1578" s="442" t="str">
        <f>CHOOSE(MATCH(U:U,{0,1,140,150,160,800000000}),"VACIO","140 y -","140-150","150-160","&gt;160","")</f>
        <v>140 y -</v>
      </c>
      <c r="W1578" s="128">
        <v>72</v>
      </c>
      <c r="X1578" s="442" t="str">
        <f>CHOOSE(MATCH(W:W,{0;1;90;120;800000000}),"VACIO","90 y -","90-120","&gt;120","")</f>
        <v>90 y -</v>
      </c>
      <c r="Y1578" s="128" t="s">
        <v>63</v>
      </c>
      <c r="Z1578" s="128" t="s">
        <v>65</v>
      </c>
      <c r="AA1578" s="128" t="s">
        <v>65</v>
      </c>
      <c r="AB1578" s="128" t="s">
        <v>63</v>
      </c>
      <c r="AC1578" s="128" t="s">
        <v>66</v>
      </c>
      <c r="AD1578" s="128" t="s">
        <v>67</v>
      </c>
      <c r="AE1578" s="513"/>
      <c r="AF1578" s="513"/>
      <c r="AG1578" s="513"/>
      <c r="AH1578" s="506" t="s">
        <v>2457</v>
      </c>
      <c r="AI1578" s="515">
        <v>43858</v>
      </c>
      <c r="AJ1578" s="128">
        <v>88</v>
      </c>
      <c r="AK1578" s="483">
        <v>42990</v>
      </c>
      <c r="AL1578" s="128">
        <v>187</v>
      </c>
      <c r="AM1578" s="128">
        <v>97</v>
      </c>
      <c r="AN1578" s="442" t="str">
        <f>CHOOSE(MATCH(AM:AM,{0,1,100,800000000}),"VACIO","100 y -","100 y +","")</f>
        <v>100 y -</v>
      </c>
      <c r="AO1578" s="128">
        <v>71</v>
      </c>
      <c r="AP1578" s="128">
        <v>95</v>
      </c>
      <c r="AQ1578" s="128"/>
      <c r="AR1578" s="442" t="str">
        <f>CHOOSE(MATCH(AQ:AQ,{0,1,7,8,9,12,30}),"VACIO","7 y -","7-8","8-9","9-12","12 y +","")</f>
        <v>VACIO</v>
      </c>
      <c r="AS1578" s="128">
        <v>42</v>
      </c>
      <c r="AT1578" s="442" t="str">
        <f>CHOOSE(MATCH(AS:AS,{0,0.1,30,80000000}),"VACIO","30 y -","30 y +")</f>
        <v>30 y +</v>
      </c>
      <c r="AU1578" s="128">
        <v>0.7</v>
      </c>
      <c r="AV1578" s="128"/>
      <c r="AW1578" s="442" t="str">
        <f>CHOOSE(MATCH(AV:AV,{0,0.1,30,80000000}),"VACIO","30 y -","30 y +")</f>
        <v>VACIO</v>
      </c>
      <c r="AX1578" s="128">
        <v>81.7</v>
      </c>
      <c r="AY1578" s="442" t="str">
        <f ca="1">CHOOSE(MATCH(AX:AX,{0,1,15,30,45,60,80000000}),"VACIO","15 y -","15-29","30-44","45-59","60 y +","")</f>
        <v>60 y +</v>
      </c>
      <c r="AZ1578" s="128" t="s">
        <v>76</v>
      </c>
      <c r="BA1578" s="128"/>
      <c r="BB1578" s="441" t="str">
        <f ca="1" t="shared" si="144"/>
        <v>No Vigente</v>
      </c>
      <c r="BC1578" s="128"/>
      <c r="BD1578" s="483">
        <v>43462</v>
      </c>
      <c r="BE1578" s="483">
        <v>43852</v>
      </c>
    </row>
    <row r="1579" spans="1:57">
      <c r="A1579" s="434" t="s">
        <v>3770</v>
      </c>
      <c r="B1579" s="128" t="s">
        <v>3771</v>
      </c>
      <c r="C1579" s="128">
        <v>4138</v>
      </c>
      <c r="D1579" s="483">
        <v>24006</v>
      </c>
      <c r="E1579" s="439">
        <f ca="1" t="shared" si="146"/>
        <v>43990</v>
      </c>
      <c r="F1579" s="440">
        <f ca="1" t="shared" si="145"/>
        <v>19984</v>
      </c>
      <c r="G1579" s="441">
        <f ca="1" t="shared" si="143"/>
        <v>54</v>
      </c>
      <c r="H1579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79" s="443">
        <v>2</v>
      </c>
      <c r="J1579" s="483">
        <v>39874</v>
      </c>
      <c r="K1579" s="128" t="s">
        <v>59</v>
      </c>
      <c r="L1579" s="495" t="s">
        <v>60</v>
      </c>
      <c r="M1579" s="128" t="s">
        <v>2272</v>
      </c>
      <c r="N1579" s="128" t="s">
        <v>62</v>
      </c>
      <c r="O1579" s="128" t="s">
        <v>62</v>
      </c>
      <c r="P1579" s="500" t="s">
        <v>63</v>
      </c>
      <c r="Q1579" s="500" t="s">
        <v>63</v>
      </c>
      <c r="R1579" s="128">
        <v>72.5</v>
      </c>
      <c r="S1579" s="128">
        <v>68</v>
      </c>
      <c r="T1579" s="443" t="s">
        <v>76</v>
      </c>
      <c r="U1579" s="128">
        <v>120</v>
      </c>
      <c r="V1579" s="442" t="str">
        <f>CHOOSE(MATCH(U:U,{0,1,140,150,160,800000000}),"VACIO","140 y -","140-150","150-160","&gt;160","")</f>
        <v>140 y -</v>
      </c>
      <c r="W1579" s="128">
        <v>56</v>
      </c>
      <c r="X1579" s="442" t="str">
        <f>CHOOSE(MATCH(W:W,{0,1,90,120,800000000}),"VACIO","90 y -","90-120","&gt;120","")</f>
        <v>90 y -</v>
      </c>
      <c r="Y1579" s="128" t="s">
        <v>63</v>
      </c>
      <c r="Z1579" s="128" t="s">
        <v>65</v>
      </c>
      <c r="AA1579" s="128" t="s">
        <v>63</v>
      </c>
      <c r="AB1579" s="128" t="s">
        <v>63</v>
      </c>
      <c r="AC1579" s="128" t="s">
        <v>66</v>
      </c>
      <c r="AD1579" s="128" t="s">
        <v>74</v>
      </c>
      <c r="AE1579" s="513"/>
      <c r="AF1579" s="513"/>
      <c r="AG1579" s="513"/>
      <c r="AH1579" s="513"/>
      <c r="AI1579" s="513"/>
      <c r="AJ1579" s="128">
        <v>78</v>
      </c>
      <c r="AK1579" s="483">
        <v>43199</v>
      </c>
      <c r="AL1579" s="128">
        <v>188</v>
      </c>
      <c r="AM1579" s="128">
        <v>72</v>
      </c>
      <c r="AN1579" s="442" t="str">
        <f>CHOOSE(MATCH(AM:AM,{0;1;100;800000000}),"VACIO","100 y -","100 y +","")</f>
        <v>100 y -</v>
      </c>
      <c r="AO1579" s="128">
        <v>94</v>
      </c>
      <c r="AP1579" s="128">
        <v>107</v>
      </c>
      <c r="AQ1579" s="128"/>
      <c r="AR1579" s="442" t="str">
        <f>CHOOSE(MATCH(AQ:AQ,{0,1,7,8,9,12,30}),"VACIO","7 y -","7-8","8-9","9-12","12 y +","")</f>
        <v>VACIO</v>
      </c>
      <c r="AS1579" s="128">
        <v>10.8</v>
      </c>
      <c r="AT1579" s="442" t="str">
        <f>CHOOSE(MATCH(AS:AS,{0,0.1,30,80000000}),"VACIO","30 y -","30 y +")</f>
        <v>30 y -</v>
      </c>
      <c r="AU1579" s="128">
        <v>0.7</v>
      </c>
      <c r="AV1579" s="128"/>
      <c r="AW1579" s="442" t="str">
        <f>CHOOSE(MATCH(AV:AV,{0,0.1,30,80000000}),"VACIO","30 y -","30 y +")</f>
        <v>VACIO</v>
      </c>
      <c r="AX1579" s="128">
        <v>99</v>
      </c>
      <c r="AY1579" s="442" t="str">
        <f ca="1">CHOOSE(MATCH(AX:AX,{0,1,15,30,45,60,80000000}),"VACIO","15 y -","15-29","30-44","45-59","60 y +","")</f>
        <v>60 y +</v>
      </c>
      <c r="AZ1579" s="128" t="s">
        <v>76</v>
      </c>
      <c r="BA1579" s="128"/>
      <c r="BB1579" s="441" t="str">
        <f ca="1" t="shared" si="144"/>
        <v>No Vigente</v>
      </c>
      <c r="BC1579" s="128"/>
      <c r="BD1579" s="483">
        <v>43311</v>
      </c>
      <c r="BE1579" s="483">
        <v>43862</v>
      </c>
    </row>
    <row r="1580" spans="1:57">
      <c r="A1580" s="434" t="s">
        <v>3772</v>
      </c>
      <c r="B1580" s="128" t="s">
        <v>3773</v>
      </c>
      <c r="C1580" s="128">
        <v>1880</v>
      </c>
      <c r="D1580" s="483">
        <v>19871</v>
      </c>
      <c r="E1580" s="439">
        <f ca="1" t="shared" si="146"/>
        <v>43990</v>
      </c>
      <c r="F1580" s="440">
        <f ca="1" t="shared" si="145"/>
        <v>24119</v>
      </c>
      <c r="G1580" s="441">
        <f ca="1" t="shared" si="143"/>
        <v>66</v>
      </c>
      <c r="H158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80" s="443">
        <v>2</v>
      </c>
      <c r="J1580" s="483">
        <v>36346</v>
      </c>
      <c r="K1580" s="128" t="s">
        <v>101</v>
      </c>
      <c r="L1580" s="495" t="s">
        <v>1876</v>
      </c>
      <c r="M1580" s="128" t="s">
        <v>1853</v>
      </c>
      <c r="N1580" s="128"/>
      <c r="O1580" s="128"/>
      <c r="P1580" s="500" t="s">
        <v>63</v>
      </c>
      <c r="Q1580" s="500" t="s">
        <v>63</v>
      </c>
      <c r="R1580" s="128">
        <v>111</v>
      </c>
      <c r="S1580" s="128">
        <v>104.5</v>
      </c>
      <c r="T1580" s="443" t="s">
        <v>64</v>
      </c>
      <c r="U1580" s="128">
        <v>140</v>
      </c>
      <c r="V1580" s="442" t="str">
        <f>CHOOSE(MATCH(U:U,{0,1,140,150,160,800000000}),"VACIO","140 y -","140-150","150-160","&gt;160","")</f>
        <v>140-150</v>
      </c>
      <c r="W1580" s="128">
        <v>86</v>
      </c>
      <c r="X1580" s="442" t="str">
        <f>CHOOSE(MATCH(W:W,{0,1,90,120,800000000}),"VACIO","90 y -","90-120","&gt;120","")</f>
        <v>90 y -</v>
      </c>
      <c r="Y1580" s="128" t="s">
        <v>63</v>
      </c>
      <c r="Z1580" s="128" t="s">
        <v>65</v>
      </c>
      <c r="AA1580" s="128" t="s">
        <v>63</v>
      </c>
      <c r="AB1580" s="128" t="s">
        <v>65</v>
      </c>
      <c r="AC1580" s="128" t="s">
        <v>72</v>
      </c>
      <c r="AD1580" s="128" t="s">
        <v>73</v>
      </c>
      <c r="AE1580" s="513"/>
      <c r="AF1580" s="513"/>
      <c r="AG1580" s="513"/>
      <c r="AH1580" s="513"/>
      <c r="AI1580" s="513"/>
      <c r="AJ1580" s="128">
        <v>114</v>
      </c>
      <c r="AK1580" s="483">
        <v>43347</v>
      </c>
      <c r="AL1580" s="128">
        <v>164</v>
      </c>
      <c r="AM1580" s="128">
        <v>75</v>
      </c>
      <c r="AN1580" s="442" t="str">
        <f>CHOOSE(MATCH(AM:AM,{0,1,100,800000000}),"VACIO","100 y -","100 y +","")</f>
        <v>100 y -</v>
      </c>
      <c r="AO1580" s="128">
        <v>47</v>
      </c>
      <c r="AP1580" s="128">
        <v>209</v>
      </c>
      <c r="AQ1580" s="128">
        <v>6.2</v>
      </c>
      <c r="AR1580" s="442" t="str">
        <f>CHOOSE(MATCH(AQ:AQ,{0,1,7,8,9,12,30}),"VACIO","7 y -","7-8","8-9","9-12","12 y +","")</f>
        <v>7 y -</v>
      </c>
      <c r="AS1580" s="128"/>
      <c r="AT1580" s="442" t="str">
        <f>CHOOSE(MATCH(AS:AS,{0,0.1,30,80000000}),"VACIO","30 y -","30 y +")</f>
        <v>VACIO</v>
      </c>
      <c r="AU1580" s="128">
        <v>0.9</v>
      </c>
      <c r="AV1580" s="128"/>
      <c r="AW1580" s="442" t="str">
        <f>CHOOSE(MATCH(AV:AV,{0,0.1,30,80000000}),"VACIO","30 y -","30 y +")</f>
        <v>VACIO</v>
      </c>
      <c r="AX1580" s="128">
        <v>89</v>
      </c>
      <c r="AY1580" s="442" t="str">
        <f ca="1">CHOOSE(MATCH(AX:AX,{0,1,15,30,45,60,80000000}),"VACIO","15 y -","15-29","30-44","45-59","60 y +","")</f>
        <v>60 y +</v>
      </c>
      <c r="AZ1580" s="128"/>
      <c r="BA1580" s="128"/>
      <c r="BB1580" s="441" t="str">
        <f ca="1" t="shared" si="144"/>
        <v>No Vigente</v>
      </c>
      <c r="BC1580" s="128"/>
      <c r="BD1580" s="483">
        <v>43663</v>
      </c>
      <c r="BE1580" s="483">
        <v>43922</v>
      </c>
    </row>
    <row r="1581" spans="1:57">
      <c r="A1581" s="434" t="s">
        <v>3774</v>
      </c>
      <c r="B1581" s="484" t="s">
        <v>3775</v>
      </c>
      <c r="C1581" s="484">
        <v>1349</v>
      </c>
      <c r="D1581" s="485">
        <v>23837</v>
      </c>
      <c r="E1581" s="467">
        <f ca="1" t="shared" si="146"/>
        <v>43990</v>
      </c>
      <c r="F1581" s="440">
        <f ca="1" t="shared" si="145"/>
        <v>20153</v>
      </c>
      <c r="G1581" s="489">
        <f ca="1" t="shared" si="143"/>
        <v>55</v>
      </c>
      <c r="H1581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81" s="496">
        <v>2</v>
      </c>
      <c r="J1581" s="485">
        <v>38853</v>
      </c>
      <c r="K1581" s="484" t="s">
        <v>59</v>
      </c>
      <c r="L1581" s="497" t="s">
        <v>60</v>
      </c>
      <c r="M1581" s="484" t="s">
        <v>1853</v>
      </c>
      <c r="N1581" s="484" t="s">
        <v>62</v>
      </c>
      <c r="O1581" s="484" t="s">
        <v>62</v>
      </c>
      <c r="P1581" s="501" t="s">
        <v>65</v>
      </c>
      <c r="Q1581" s="501" t="s">
        <v>63</v>
      </c>
      <c r="R1581" s="484">
        <v>74</v>
      </c>
      <c r="S1581" s="484">
        <v>86</v>
      </c>
      <c r="T1581" s="496" t="s">
        <v>64</v>
      </c>
      <c r="U1581" s="484">
        <v>160</v>
      </c>
      <c r="V1581" s="442" t="str">
        <f>CHOOSE(MATCH(U:U,{0,1,140,150,160,800000000}),"VACIO","140 y -","140-150","150-160","&gt;160","")</f>
        <v>&gt;160</v>
      </c>
      <c r="W1581" s="484">
        <v>100</v>
      </c>
      <c r="X1581" s="442" t="str">
        <f>CHOOSE(MATCH(W:W,{0,1,90,120,800000000}),"VACIO","90 y -","90-120","&gt;120","")</f>
        <v>90-120</v>
      </c>
      <c r="Y1581" s="484" t="s">
        <v>63</v>
      </c>
      <c r="Z1581" s="484" t="s">
        <v>63</v>
      </c>
      <c r="AA1581" s="484" t="s">
        <v>63</v>
      </c>
      <c r="AB1581" s="484" t="s">
        <v>65</v>
      </c>
      <c r="AC1581" s="484" t="s">
        <v>72</v>
      </c>
      <c r="AD1581" s="484" t="s">
        <v>73</v>
      </c>
      <c r="AE1581" s="507"/>
      <c r="AF1581" s="507"/>
      <c r="AG1581" s="507"/>
      <c r="AH1581" s="507"/>
      <c r="AI1581" s="507"/>
      <c r="AJ1581" s="484">
        <v>91</v>
      </c>
      <c r="AK1581" s="485">
        <v>43734</v>
      </c>
      <c r="AL1581" s="484">
        <v>150</v>
      </c>
      <c r="AM1581" s="484">
        <v>79</v>
      </c>
      <c r="AN1581" s="442" t="str">
        <f>CHOOSE(MATCH(AM:AM,{0,1,100,800000000}),"VACIO","100 y -","100 y +","")</f>
        <v>100 y -</v>
      </c>
      <c r="AO1581" s="484">
        <v>48</v>
      </c>
      <c r="AP1581" s="484">
        <v>113</v>
      </c>
      <c r="AQ1581" s="484"/>
      <c r="AR1581" s="442" t="str">
        <f>CHOOSE(MATCH(AQ:AQ,{0,1,7,8,9,12,30}),"VACIO","7 y -","7-8","8-9","9-12","12 y +","")</f>
        <v>VACIO</v>
      </c>
      <c r="AS1581" s="484">
        <v>268</v>
      </c>
      <c r="AT1581" s="442" t="str">
        <f>CHOOSE(MATCH(AS:AS,{0,0.1,30,80000000}),"VACIO","30 y -","30 y +")</f>
        <v>30 y +</v>
      </c>
      <c r="AU1581" s="484">
        <v>1</v>
      </c>
      <c r="AV1581" s="484">
        <v>258</v>
      </c>
      <c r="AW1581" s="442" t="str">
        <f>CHOOSE(MATCH(AV:AV,{0,0.1,30,80000000}),"VACIO","30 y -","30 y +")</f>
        <v>30 y +</v>
      </c>
      <c r="AX1581" s="484">
        <v>84</v>
      </c>
      <c r="AY1581" s="442" t="str">
        <f ca="1">CHOOSE(MATCH(AX:AX,{0,1,15,30,45,60,80000000}),"VACIO","15 y -","15-29","30-44","45-59","60 y +","")</f>
        <v>60 y +</v>
      </c>
      <c r="AZ1581" s="484" t="s">
        <v>155</v>
      </c>
      <c r="BA1581" s="484"/>
      <c r="BB1581" s="489" t="str">
        <f ca="1" t="shared" si="144"/>
        <v>No Vigente</v>
      </c>
      <c r="BC1581" s="484"/>
      <c r="BD1581" s="485">
        <v>43734</v>
      </c>
      <c r="BE1581" s="485">
        <v>43770</v>
      </c>
    </row>
    <row r="1582" spans="1:57">
      <c r="A1582" s="434" t="s">
        <v>3776</v>
      </c>
      <c r="B1582" s="484" t="s">
        <v>3777</v>
      </c>
      <c r="C1582" s="484">
        <v>3633</v>
      </c>
      <c r="D1582" s="485">
        <v>22553</v>
      </c>
      <c r="E1582" s="468">
        <f ca="1" t="shared" si="146"/>
        <v>43990</v>
      </c>
      <c r="F1582" s="440">
        <f ca="1" t="shared" si="145"/>
        <v>21437</v>
      </c>
      <c r="G1582" s="489">
        <f ca="1" t="shared" si="143"/>
        <v>58</v>
      </c>
      <c r="H1582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82" s="496">
        <v>2</v>
      </c>
      <c r="J1582" s="485">
        <v>37725</v>
      </c>
      <c r="K1582" s="484" t="s">
        <v>59</v>
      </c>
      <c r="L1582" s="497" t="s">
        <v>102</v>
      </c>
      <c r="M1582" s="484"/>
      <c r="N1582" s="484" t="s">
        <v>62</v>
      </c>
      <c r="O1582" s="484" t="s">
        <v>62</v>
      </c>
      <c r="P1582" s="501" t="s">
        <v>63</v>
      </c>
      <c r="Q1582" s="501" t="s">
        <v>63</v>
      </c>
      <c r="R1582" s="484">
        <v>71.5</v>
      </c>
      <c r="S1582" s="484">
        <v>72.7</v>
      </c>
      <c r="T1582" s="496" t="s">
        <v>64</v>
      </c>
      <c r="U1582" s="484">
        <v>110</v>
      </c>
      <c r="V1582" s="442" t="str">
        <f>CHOOSE(MATCH(U:U,{0,1,140,150,160,800000000}),"VACIO","140 y -","140-150","150-160","&gt;160","")</f>
        <v>140 y -</v>
      </c>
      <c r="W1582" s="484">
        <v>80</v>
      </c>
      <c r="X1582" s="442" t="str">
        <f>CHOOSE(MATCH(W:W,{0,1,90,120,800000000}),"VACIO","90 y -","90-120","&gt;120","")</f>
        <v>90 y -</v>
      </c>
      <c r="Y1582" s="484" t="s">
        <v>63</v>
      </c>
      <c r="Z1582" s="484" t="s">
        <v>65</v>
      </c>
      <c r="AA1582" s="484" t="s">
        <v>65</v>
      </c>
      <c r="AB1582" s="484" t="s">
        <v>63</v>
      </c>
      <c r="AC1582" s="484" t="s">
        <v>66</v>
      </c>
      <c r="AD1582" s="484" t="s">
        <v>73</v>
      </c>
      <c r="AE1582" s="508">
        <v>43782</v>
      </c>
      <c r="AF1582" s="509" t="s">
        <v>333</v>
      </c>
      <c r="AG1582" s="509"/>
      <c r="AH1582" s="507"/>
      <c r="AI1582" s="507"/>
      <c r="AJ1582" s="484">
        <v>112</v>
      </c>
      <c r="AK1582" s="485">
        <v>43377</v>
      </c>
      <c r="AL1582" s="484">
        <v>346</v>
      </c>
      <c r="AM1582" s="484">
        <v>114</v>
      </c>
      <c r="AN1582" s="442" t="str">
        <f>CHOOSE(MATCH(AM:AM,{0,1,100,800000000}),"VACIO","100 y -","100 y +","")</f>
        <v>100 y +</v>
      </c>
      <c r="AO1582" s="484">
        <v>47</v>
      </c>
      <c r="AP1582" s="484">
        <v>66</v>
      </c>
      <c r="AQ1582" s="484">
        <v>8.6</v>
      </c>
      <c r="AR1582" s="442" t="str">
        <f>CHOOSE(MATCH(AQ:AQ,{0,1,7,8,9,12,30}),"VACIO","7 y -","7-8","8-9","9-12","12 y +","")</f>
        <v>8-9</v>
      </c>
      <c r="AS1582" s="484"/>
      <c r="AT1582" s="442" t="str">
        <f>CHOOSE(MATCH(AS:AS,{0,0.1,30,80000000}),"VACIO","30 y -","30 y +")</f>
        <v>VACIO</v>
      </c>
      <c r="AU1582" s="484">
        <v>0.9</v>
      </c>
      <c r="AV1582" s="484"/>
      <c r="AW1582" s="442" t="str">
        <f>CHOOSE(MATCH(AV:AV,{0,0.1,30,80000000}),"VACIO","30 y -","30 y +")</f>
        <v>VACIO</v>
      </c>
      <c r="AX1582" s="484">
        <v>102</v>
      </c>
      <c r="AY1582" s="442" t="str">
        <f ca="1">CHOOSE(MATCH(AX:AX,{0,1,15,30,45,60,80000000}),"VACIO","15 y -","15-29","30-44","45-59","60 y +","")</f>
        <v>60 y +</v>
      </c>
      <c r="AZ1582" s="484"/>
      <c r="BA1582" s="484"/>
      <c r="BB1582" s="489" t="str">
        <f ca="1" t="shared" si="144"/>
        <v>No Vigente</v>
      </c>
      <c r="BC1582" s="484"/>
      <c r="BD1582" s="485">
        <v>43509</v>
      </c>
      <c r="BE1582" s="485">
        <v>43586</v>
      </c>
    </row>
    <row r="1583" spans="1:57">
      <c r="A1583" s="434" t="s">
        <v>3778</v>
      </c>
      <c r="B1583" s="128" t="s">
        <v>3779</v>
      </c>
      <c r="C1583" s="128">
        <v>3997</v>
      </c>
      <c r="D1583" s="483">
        <v>20427</v>
      </c>
      <c r="E1583" s="439">
        <f ca="1" t="shared" si="146"/>
        <v>43990</v>
      </c>
      <c r="F1583" s="440">
        <f ca="1" t="shared" si="145"/>
        <v>23563</v>
      </c>
      <c r="G1583" s="441">
        <f ca="1" t="shared" si="143"/>
        <v>64</v>
      </c>
      <c r="H1583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83" s="443">
        <v>2</v>
      </c>
      <c r="J1583" s="483">
        <v>42296</v>
      </c>
      <c r="K1583" s="128" t="s">
        <v>59</v>
      </c>
      <c r="L1583" s="495" t="s">
        <v>102</v>
      </c>
      <c r="M1583" s="128" t="s">
        <v>1853</v>
      </c>
      <c r="N1583" s="128" t="s">
        <v>62</v>
      </c>
      <c r="O1583" s="128" t="s">
        <v>62</v>
      </c>
      <c r="P1583" s="500" t="s">
        <v>63</v>
      </c>
      <c r="Q1583" s="500" t="s">
        <v>65</v>
      </c>
      <c r="R1583" s="128">
        <v>67</v>
      </c>
      <c r="S1583" s="128">
        <v>62.5</v>
      </c>
      <c r="T1583" s="443" t="s">
        <v>85</v>
      </c>
      <c r="U1583" s="128">
        <v>128</v>
      </c>
      <c r="V1583" s="442" t="str">
        <f>CHOOSE(MATCH(U:U,{0;1;140;150;160;800000000}),"VACIO","140 y -","140-150","150-160","&gt;160","")</f>
        <v>140 y -</v>
      </c>
      <c r="W1583" s="128">
        <v>80</v>
      </c>
      <c r="X1583" s="442" t="str">
        <f>CHOOSE(MATCH(W:W,{0,1,90,120,800000000}),"VACIO","90 y -","90-120","&gt;120","")</f>
        <v>90 y -</v>
      </c>
      <c r="Y1583" s="128" t="s">
        <v>63</v>
      </c>
      <c r="Z1583" s="128" t="s">
        <v>63</v>
      </c>
      <c r="AA1583" s="128" t="s">
        <v>65</v>
      </c>
      <c r="AB1583" s="128" t="s">
        <v>65</v>
      </c>
      <c r="AC1583" s="128" t="s">
        <v>72</v>
      </c>
      <c r="AD1583" s="128" t="s">
        <v>73</v>
      </c>
      <c r="AE1583" s="505">
        <v>43861</v>
      </c>
      <c r="AF1583" s="506" t="s">
        <v>74</v>
      </c>
      <c r="AG1583" s="506"/>
      <c r="AH1583" s="513"/>
      <c r="AI1583" s="513"/>
      <c r="AJ1583" s="128">
        <v>106</v>
      </c>
      <c r="AK1583" s="483">
        <v>43854</v>
      </c>
      <c r="AL1583" s="128">
        <v>120</v>
      </c>
      <c r="AM1583" s="128">
        <v>56</v>
      </c>
      <c r="AN1583" s="442" t="str">
        <f>CHOOSE(MATCH(AM:AM,{0,1,100,800000000}),"VACIO","100 y -","100 y +","")</f>
        <v>100 y -</v>
      </c>
      <c r="AO1583" s="128">
        <v>46</v>
      </c>
      <c r="AP1583" s="128">
        <v>84</v>
      </c>
      <c r="AQ1583" s="128">
        <v>7.2</v>
      </c>
      <c r="AR1583" s="442" t="str">
        <f>CHOOSE(MATCH(AQ:AQ,{0,1,7,8,9,12,30}),"VACIO","7 y -","7-8","8-9","9-12","12 y +","")</f>
        <v>7-8</v>
      </c>
      <c r="AS1583" s="128">
        <v>21.5</v>
      </c>
      <c r="AT1583" s="442" t="str">
        <f>CHOOSE(MATCH(AS:AS,{0,0.1,30,80000000}),"VACIO","30 y -","30 y +")</f>
        <v>30 y -</v>
      </c>
      <c r="AU1583" s="128">
        <v>0.7</v>
      </c>
      <c r="AV1583" s="128">
        <v>11.8</v>
      </c>
      <c r="AW1583" s="442" t="str">
        <f>CHOOSE(MATCH(AV:AV,{0,0.1,30,80000000}),"VACIO","30 y -","30 y +")</f>
        <v>30 y -</v>
      </c>
      <c r="AX1583" s="128">
        <v>95</v>
      </c>
      <c r="AY1583" s="442" t="str">
        <f ca="1">CHOOSE(MATCH(AX:AX,{0,1,15,30,45,60,80000000}),"VACIO","15 y -","15-29","30-44","45-59","60 y +","")</f>
        <v>60 y +</v>
      </c>
      <c r="AZ1583" s="128" t="s">
        <v>76</v>
      </c>
      <c r="BA1583" s="483">
        <v>42447</v>
      </c>
      <c r="BB1583" s="441" t="str">
        <f ca="1" t="shared" si="144"/>
        <v>No Vigente</v>
      </c>
      <c r="BC1583" s="128" t="s">
        <v>77</v>
      </c>
      <c r="BD1583" s="483">
        <v>43861</v>
      </c>
      <c r="BE1583" s="483">
        <v>44013</v>
      </c>
    </row>
    <row r="1584" spans="1:57">
      <c r="A1584" s="434" t="s">
        <v>3780</v>
      </c>
      <c r="B1584" s="128" t="s">
        <v>3781</v>
      </c>
      <c r="C1584" s="128">
        <v>6722</v>
      </c>
      <c r="D1584" s="483">
        <v>23587</v>
      </c>
      <c r="E1584" s="439">
        <f ca="1" t="shared" si="146"/>
        <v>43990</v>
      </c>
      <c r="F1584" s="440">
        <f ca="1" t="shared" si="145"/>
        <v>20403</v>
      </c>
      <c r="G1584" s="441">
        <f ca="1" t="shared" si="143"/>
        <v>55</v>
      </c>
      <c r="H1584" s="44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584" s="443">
        <v>2</v>
      </c>
      <c r="J1584" s="483">
        <v>42317</v>
      </c>
      <c r="K1584" s="128" t="s">
        <v>59</v>
      </c>
      <c r="L1584" s="495" t="s">
        <v>60</v>
      </c>
      <c r="M1584" s="128"/>
      <c r="N1584" s="128" t="s">
        <v>62</v>
      </c>
      <c r="O1584" s="128" t="s">
        <v>62</v>
      </c>
      <c r="P1584" s="500" t="s">
        <v>63</v>
      </c>
      <c r="Q1584" s="500" t="s">
        <v>63</v>
      </c>
      <c r="R1584" s="128">
        <v>69</v>
      </c>
      <c r="S1584" s="128">
        <v>70.8</v>
      </c>
      <c r="T1584" s="443" t="s">
        <v>64</v>
      </c>
      <c r="U1584" s="128">
        <v>120</v>
      </c>
      <c r="V1584" s="442" t="str">
        <f>CHOOSE(MATCH(U:U,{0;1;140;150;160;800000000}),"VACIO","140 y -","140-150","150-160","&gt;160","")</f>
        <v>140 y -</v>
      </c>
      <c r="W1584" s="128">
        <v>80</v>
      </c>
      <c r="X1584" s="442" t="str">
        <f>CHOOSE(MATCH(W:W,{0;1;90;120;800000000}),"VACIO","90 y -","90-120","&gt;120","")</f>
        <v>90 y -</v>
      </c>
      <c r="Y1584" s="128" t="s">
        <v>63</v>
      </c>
      <c r="Z1584" s="128" t="s">
        <v>65</v>
      </c>
      <c r="AA1584" s="128" t="s">
        <v>65</v>
      </c>
      <c r="AB1584" s="128" t="s">
        <v>63</v>
      </c>
      <c r="AC1584" s="128" t="s">
        <v>72</v>
      </c>
      <c r="AD1584" s="128" t="s">
        <v>67</v>
      </c>
      <c r="AE1584" s="513"/>
      <c r="AF1584" s="513"/>
      <c r="AG1584" s="513"/>
      <c r="AH1584" s="513"/>
      <c r="AI1584" s="513"/>
      <c r="AJ1584" s="128">
        <v>110</v>
      </c>
      <c r="AK1584" s="483">
        <v>43446</v>
      </c>
      <c r="AL1584" s="128">
        <v>186</v>
      </c>
      <c r="AM1584" s="128">
        <v>135</v>
      </c>
      <c r="AN1584" s="442" t="str">
        <f>CHOOSE(MATCH(AM:AM,{0,1,100,800000000}),"VACIO","100 y -","100 y +","")</f>
        <v>100 y +</v>
      </c>
      <c r="AO1584" s="128">
        <v>29</v>
      </c>
      <c r="AP1584" s="128">
        <v>530</v>
      </c>
      <c r="AQ1584" s="128"/>
      <c r="AR1584" s="442" t="str">
        <f>CHOOSE(MATCH(AQ:AQ,{0,1,7,8,9,12,30}),"VACIO","7 y -","7-8","8-9","9-12","12 y +","")</f>
        <v>VACIO</v>
      </c>
      <c r="AS1584" s="128">
        <v>39</v>
      </c>
      <c r="AT1584" s="442" t="str">
        <f>CHOOSE(MATCH(AS:AS,{0,0.1,30,80000000}),"VACIO","30 y -","30 y +")</f>
        <v>30 y +</v>
      </c>
      <c r="AU1584" s="128">
        <v>0.7</v>
      </c>
      <c r="AV1584" s="128"/>
      <c r="AW1584" s="442" t="str">
        <f>CHOOSE(MATCH(AV:AV,{0,0.1,30,80000000}),"VACIO","30 y -","30 y +")</f>
        <v>VACIO</v>
      </c>
      <c r="AX1584" s="128">
        <v>98</v>
      </c>
      <c r="AY1584" s="442" t="str">
        <f ca="1">CHOOSE(MATCH(AX:AX,{0,1,15,30,45,60,80000000}),"VACIO","15 y -","15-29","30-44","45-59","60 y +","")</f>
        <v>60 y +</v>
      </c>
      <c r="AZ1584" s="128" t="s">
        <v>155</v>
      </c>
      <c r="BA1584" s="128"/>
      <c r="BB1584" s="441" t="str">
        <f ca="1" t="shared" si="144"/>
        <v>No Vigente</v>
      </c>
      <c r="BC1584" s="128"/>
      <c r="BD1584" s="483">
        <v>43680</v>
      </c>
      <c r="BE1584" s="483">
        <v>43891</v>
      </c>
    </row>
    <row r="1585" spans="1:57">
      <c r="A1585" s="434" t="s">
        <v>3782</v>
      </c>
      <c r="B1585" s="128" t="s">
        <v>3783</v>
      </c>
      <c r="C1585" s="128">
        <v>4835</v>
      </c>
      <c r="D1585" s="483">
        <v>29973</v>
      </c>
      <c r="E1585" s="467">
        <f ca="1" t="shared" si="146"/>
        <v>43990</v>
      </c>
      <c r="F1585" s="522">
        <f ca="1" t="shared" si="145"/>
        <v>14017</v>
      </c>
      <c r="G1585" s="491">
        <f ca="1" t="shared" si="143"/>
        <v>38</v>
      </c>
      <c r="H1585" s="492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585" s="498">
        <v>2</v>
      </c>
      <c r="J1585" s="483">
        <v>43340</v>
      </c>
      <c r="K1585" s="128" t="s">
        <v>101</v>
      </c>
      <c r="L1585" s="495" t="s">
        <v>70</v>
      </c>
      <c r="M1585" s="128"/>
      <c r="N1585" s="128"/>
      <c r="O1585" s="128"/>
      <c r="P1585" s="500" t="s">
        <v>63</v>
      </c>
      <c r="Q1585" s="500" t="s">
        <v>63</v>
      </c>
      <c r="R1585" s="128">
        <v>113</v>
      </c>
      <c r="S1585" s="128">
        <v>99.5</v>
      </c>
      <c r="T1585" s="498" t="s">
        <v>64</v>
      </c>
      <c r="U1585" s="128">
        <v>122</v>
      </c>
      <c r="V1585" s="442" t="str">
        <f>CHOOSE(MATCH(U:U,{0,1,140,150,160,800000000}),"VACIO","140 y -","140-150","150-160","&gt;160","")</f>
        <v>140 y -</v>
      </c>
      <c r="W1585" s="128">
        <v>80</v>
      </c>
      <c r="X1585" s="442" t="str">
        <f>CHOOSE(MATCH(W:W,{0,1,90,120,800000000}),"VACIO","90 y -","90-120","&gt;120","")</f>
        <v>90 y -</v>
      </c>
      <c r="Y1585" s="128" t="s">
        <v>63</v>
      </c>
      <c r="Z1585" s="128" t="s">
        <v>63</v>
      </c>
      <c r="AA1585" s="128" t="s">
        <v>63</v>
      </c>
      <c r="AB1585" s="128" t="s">
        <v>63</v>
      </c>
      <c r="AC1585" s="128" t="s">
        <v>72</v>
      </c>
      <c r="AD1585" s="128" t="s">
        <v>73</v>
      </c>
      <c r="AE1585" s="512"/>
      <c r="AF1585" s="512"/>
      <c r="AG1585" s="512"/>
      <c r="AH1585" s="512"/>
      <c r="AI1585" s="512"/>
      <c r="AJ1585" s="128">
        <v>111</v>
      </c>
      <c r="AK1585" s="483">
        <v>43340</v>
      </c>
      <c r="AL1585" s="128">
        <v>169</v>
      </c>
      <c r="AM1585" s="128">
        <v>74</v>
      </c>
      <c r="AN1585" s="442" t="str">
        <f>CHOOSE(MATCH(AM:AM,{0,1,100,800000000}),"VACIO","100 y -","100 y +","")</f>
        <v>100 y -</v>
      </c>
      <c r="AO1585" s="128">
        <v>33</v>
      </c>
      <c r="AP1585" s="128">
        <v>308</v>
      </c>
      <c r="AQ1585" s="128"/>
      <c r="AR1585" s="442" t="str">
        <f>CHOOSE(MATCH(AQ:AQ,{0,1,7,8,9,12,30}),"VACIO","7 y -","7-8","8-9","9-12","12 y +","")</f>
        <v>VACIO</v>
      </c>
      <c r="AS1585" s="128">
        <v>21</v>
      </c>
      <c r="AT1585" s="442" t="str">
        <f>CHOOSE(MATCH(AS:AS,{0,0.1,30,80000000}),"VACIO","30 y -","30 y +")</f>
        <v>30 y -</v>
      </c>
      <c r="AU1585" s="128">
        <v>0.9</v>
      </c>
      <c r="AV1585" s="128"/>
      <c r="AW1585" s="442" t="str">
        <f>CHOOSE(MATCH(AV:AV,{0,0.1,30,80000000}),"VACIO","30 y -","30 y +")</f>
        <v>VACIO</v>
      </c>
      <c r="AX1585" s="128"/>
      <c r="AY1585" s="442" t="str">
        <f ca="1">CHOOSE(MATCH(AX:AX,{0,1,15,30,45,60,80000000}),"VACIO","15 y -","15-29","30-44","45-59","60 y +","")</f>
        <v>VACIO</v>
      </c>
      <c r="AZ1585" s="128"/>
      <c r="BA1585" s="128"/>
      <c r="BB1585" s="491" t="str">
        <f ca="1" t="shared" si="144"/>
        <v>No Vigente</v>
      </c>
      <c r="BC1585" s="128"/>
      <c r="BD1585" s="483">
        <v>43874</v>
      </c>
      <c r="BE1585" s="483">
        <v>43922</v>
      </c>
    </row>
    <row r="1586" spans="1:57">
      <c r="A1586" s="434" t="s">
        <v>3784</v>
      </c>
      <c r="B1586" s="434" t="s">
        <v>3785</v>
      </c>
      <c r="C1586" s="434">
        <v>5487</v>
      </c>
      <c r="D1586" s="482">
        <v>27133</v>
      </c>
      <c r="E1586" s="468">
        <f ca="1" t="shared" si="146"/>
        <v>43990</v>
      </c>
      <c r="F1586" s="440">
        <f ca="1" t="shared" si="145"/>
        <v>16857</v>
      </c>
      <c r="G1586" s="487">
        <f ca="1" t="shared" si="143"/>
        <v>46</v>
      </c>
      <c r="H1586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586" s="493">
        <v>2</v>
      </c>
      <c r="J1586" s="482">
        <v>41331</v>
      </c>
      <c r="K1586" s="434" t="s">
        <v>59</v>
      </c>
      <c r="L1586" s="494" t="s">
        <v>60</v>
      </c>
      <c r="M1586" s="434"/>
      <c r="N1586" s="434"/>
      <c r="O1586" s="434"/>
      <c r="P1586" s="499" t="s">
        <v>63</v>
      </c>
      <c r="Q1586" s="499" t="s">
        <v>63</v>
      </c>
      <c r="R1586" s="434">
        <v>86.5</v>
      </c>
      <c r="S1586" s="434">
        <v>80</v>
      </c>
      <c r="T1586" s="493" t="s">
        <v>85</v>
      </c>
      <c r="U1586" s="434">
        <v>120</v>
      </c>
      <c r="V1586" s="442" t="str">
        <f>CHOOSE(MATCH(U:U,{0,1,140,150,160,800000000}),"VACIO","140 y -","140-150","150-160","&gt;160","")</f>
        <v>140 y -</v>
      </c>
      <c r="W1586" s="434">
        <v>90</v>
      </c>
      <c r="X1586" s="442" t="str">
        <f>CHOOSE(MATCH(W:W,{0;1;90;120;800000000}),"VACIO","90 y -","90-120","&gt;120","")</f>
        <v>90-120</v>
      </c>
      <c r="Y1586" s="434" t="s">
        <v>63</v>
      </c>
      <c r="Z1586" s="434" t="s">
        <v>65</v>
      </c>
      <c r="AA1586" s="434" t="s">
        <v>65</v>
      </c>
      <c r="AB1586" s="434" t="s">
        <v>63</v>
      </c>
      <c r="AC1586" s="434" t="s">
        <v>72</v>
      </c>
      <c r="AD1586" s="434" t="s">
        <v>67</v>
      </c>
      <c r="AE1586" s="514"/>
      <c r="AF1586" s="514"/>
      <c r="AG1586" s="514"/>
      <c r="AH1586" s="514"/>
      <c r="AI1586" s="514"/>
      <c r="AJ1586" s="434">
        <v>96</v>
      </c>
      <c r="AK1586" s="482">
        <v>42557</v>
      </c>
      <c r="AL1586" s="434">
        <v>181</v>
      </c>
      <c r="AM1586" s="434">
        <v>109</v>
      </c>
      <c r="AN1586" s="442" t="str">
        <f>CHOOSE(MATCH(AM:AM,{0,1,100,800000000}),"VACIO","100 y -","100 y +","")</f>
        <v>100 y +</v>
      </c>
      <c r="AO1586" s="434">
        <v>39</v>
      </c>
      <c r="AP1586" s="434">
        <v>165</v>
      </c>
      <c r="AQ1586" s="434"/>
      <c r="AR1586" s="442" t="str">
        <f>CHOOSE(MATCH(AQ:AQ,{0;1;7;8;9;12;30}),"VACIO","7 y -","7-8","8-9","9-12","12 y +","")</f>
        <v>VACIO</v>
      </c>
      <c r="AS1586" s="434"/>
      <c r="AT1586" s="442" t="str">
        <f>CHOOSE(MATCH(AS:AS,{0,0.1,30,80000000}),"VACIO","30 y -","30 y +")</f>
        <v>VACIO</v>
      </c>
      <c r="AU1586" s="434">
        <v>0.9</v>
      </c>
      <c r="AV1586" s="434"/>
      <c r="AW1586" s="442" t="str">
        <f>CHOOSE(MATCH(AV:AV,{0;0.1;30;80000000}),"VACIO","30 y -","30 y +")</f>
        <v>VACIO</v>
      </c>
      <c r="AX1586" s="434">
        <v>78.9</v>
      </c>
      <c r="AY1586" s="442" t="str">
        <f ca="1">CHOOSE(MATCH(AX:AX,{0,1,15,30,45,60,80000000}),"VACIO","15 y -","15-29","30-44","45-59","60 y +","")</f>
        <v>60 y +</v>
      </c>
      <c r="AZ1586" s="434" t="s">
        <v>76</v>
      </c>
      <c r="BA1586" s="434"/>
      <c r="BB1586" s="487" t="str">
        <f ca="1" t="shared" si="144"/>
        <v>No Vigente</v>
      </c>
      <c r="BC1586" s="434"/>
      <c r="BD1586" s="482">
        <v>42613</v>
      </c>
      <c r="BE1586" s="482">
        <v>42767</v>
      </c>
    </row>
    <row r="1587" spans="1:57">
      <c r="A1587" s="434" t="s">
        <v>3786</v>
      </c>
      <c r="B1587" s="128" t="s">
        <v>3787</v>
      </c>
      <c r="C1587" s="128">
        <v>3120</v>
      </c>
      <c r="D1587" s="483">
        <v>27424</v>
      </c>
      <c r="E1587" s="439">
        <f ca="1" t="shared" si="146"/>
        <v>43990</v>
      </c>
      <c r="F1587" s="440">
        <f ca="1" t="shared" si="145"/>
        <v>16566</v>
      </c>
      <c r="G1587" s="441">
        <f ca="1" t="shared" si="143"/>
        <v>45</v>
      </c>
      <c r="H1587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587" s="443">
        <v>2</v>
      </c>
      <c r="J1587" s="483">
        <v>40260</v>
      </c>
      <c r="K1587" s="128" t="s">
        <v>59</v>
      </c>
      <c r="L1587" s="495" t="s">
        <v>70</v>
      </c>
      <c r="M1587" s="128" t="s">
        <v>1853</v>
      </c>
      <c r="N1587" s="128" t="s">
        <v>62</v>
      </c>
      <c r="O1587" s="128" t="s">
        <v>62</v>
      </c>
      <c r="P1587" s="500" t="s">
        <v>63</v>
      </c>
      <c r="Q1587" s="500" t="s">
        <v>63</v>
      </c>
      <c r="R1587" s="128">
        <v>58</v>
      </c>
      <c r="S1587" s="128">
        <v>64.5</v>
      </c>
      <c r="T1587" s="443" t="s">
        <v>85</v>
      </c>
      <c r="U1587" s="128">
        <v>114</v>
      </c>
      <c r="V1587" s="442" t="str">
        <f>CHOOSE(MATCH(U:U,{0,1,140,150,160,800000000}),"VACIO","140 y -","140-150","150-160","&gt;160","")</f>
        <v>140 y -</v>
      </c>
      <c r="W1587" s="128">
        <v>78</v>
      </c>
      <c r="X1587" s="442" t="str">
        <f>CHOOSE(MATCH(W:W,{0,1,90,120,800000000}),"VACIO","90 y -","90-120","&gt;120","")</f>
        <v>90 y -</v>
      </c>
      <c r="Y1587" s="128" t="s">
        <v>63</v>
      </c>
      <c r="Z1587" s="128" t="s">
        <v>63</v>
      </c>
      <c r="AA1587" s="128" t="s">
        <v>65</v>
      </c>
      <c r="AB1587" s="128" t="s">
        <v>65</v>
      </c>
      <c r="AC1587" s="128" t="s">
        <v>72</v>
      </c>
      <c r="AD1587" s="128" t="s">
        <v>73</v>
      </c>
      <c r="AE1587" s="505">
        <v>43812</v>
      </c>
      <c r="AF1587" s="506" t="s">
        <v>74</v>
      </c>
      <c r="AG1587" s="506"/>
      <c r="AH1587" s="513"/>
      <c r="AI1587" s="513"/>
      <c r="AJ1587" s="128"/>
      <c r="AK1587" s="483">
        <v>43816</v>
      </c>
      <c r="AL1587" s="128">
        <v>170</v>
      </c>
      <c r="AM1587" s="128">
        <v>91</v>
      </c>
      <c r="AN1587" s="442" t="str">
        <f>CHOOSE(MATCH(AM:AM,{0,1,100,800000000}),"VACIO","100 y -","100 y +","")</f>
        <v>100 y -</v>
      </c>
      <c r="AO1587" s="128">
        <v>50</v>
      </c>
      <c r="AP1587" s="128">
        <v>143</v>
      </c>
      <c r="AQ1587" s="128">
        <v>7.2</v>
      </c>
      <c r="AR1587" s="442" t="str">
        <f>CHOOSE(MATCH(AQ:AQ,{0,1,7,8,9,12,30}),"VACIO","7 y -","7-8","8-9","9-12","12 y +","")</f>
        <v>7-8</v>
      </c>
      <c r="AS1587" s="128">
        <v>7</v>
      </c>
      <c r="AT1587" s="442" t="str">
        <f>CHOOSE(MATCH(AS:AS,{0,0.1,30,80000000}),"VACIO","30 y -","30 y +")</f>
        <v>30 y -</v>
      </c>
      <c r="AU1587" s="128">
        <v>0.7</v>
      </c>
      <c r="AV1587" s="128"/>
      <c r="AW1587" s="442" t="str">
        <f>CHOOSE(MATCH(AV:AV,{0,0.1,30,80000000}),"VACIO","30 y -","30 y +")</f>
        <v>VACIO</v>
      </c>
      <c r="AX1587" s="128">
        <v>89</v>
      </c>
      <c r="AY1587" s="442" t="str">
        <f ca="1">CHOOSE(MATCH(AX:AX,{0,1,15,30,45,60,80000000}),"VACIO","15 y -","15-29","30-44","45-59","60 y +","")</f>
        <v>60 y +</v>
      </c>
      <c r="AZ1587" s="128" t="s">
        <v>76</v>
      </c>
      <c r="BA1587" s="483">
        <v>43176</v>
      </c>
      <c r="BB1587" s="441" t="str">
        <f ca="1" t="shared" si="144"/>
        <v>No Vigente</v>
      </c>
      <c r="BC1587" s="128" t="s">
        <v>77</v>
      </c>
      <c r="BD1587" s="483">
        <v>43858</v>
      </c>
      <c r="BE1587" s="483">
        <v>44013</v>
      </c>
    </row>
    <row r="1588" spans="1:57">
      <c r="A1588" s="434" t="s">
        <v>3788</v>
      </c>
      <c r="B1588" s="484" t="s">
        <v>3789</v>
      </c>
      <c r="C1588" s="484">
        <v>238</v>
      </c>
      <c r="D1588" s="485">
        <v>24469</v>
      </c>
      <c r="E1588" s="439">
        <f ca="1" t="shared" si="146"/>
        <v>43990</v>
      </c>
      <c r="F1588" s="440">
        <f ca="1" t="shared" si="145"/>
        <v>19521</v>
      </c>
      <c r="G1588" s="489">
        <f ca="1" t="shared" si="143"/>
        <v>53</v>
      </c>
      <c r="H1588" s="490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88" s="496">
        <v>2</v>
      </c>
      <c r="J1588" s="485">
        <v>39518</v>
      </c>
      <c r="K1588" s="484" t="s">
        <v>59</v>
      </c>
      <c r="L1588" s="497" t="s">
        <v>1876</v>
      </c>
      <c r="M1588" s="484"/>
      <c r="N1588" s="484"/>
      <c r="O1588" s="484"/>
      <c r="P1588" s="501" t="s">
        <v>63</v>
      </c>
      <c r="Q1588" s="501" t="s">
        <v>63</v>
      </c>
      <c r="R1588" s="484">
        <v>77</v>
      </c>
      <c r="S1588" s="484">
        <v>79.2</v>
      </c>
      <c r="T1588" s="496" t="s">
        <v>64</v>
      </c>
      <c r="U1588" s="484">
        <v>138</v>
      </c>
      <c r="V1588" s="442" t="str">
        <f>CHOOSE(MATCH(U:U,{0,1,140,150,160,800000000}),"VACIO","140 y -","140-150","150-160","&gt;160","")</f>
        <v>140 y -</v>
      </c>
      <c r="W1588" s="484">
        <v>76</v>
      </c>
      <c r="X1588" s="442" t="str">
        <f>CHOOSE(MATCH(W:W,{0;1;90;120;800000000}),"VACIO","90 y -","90-120","&gt;120","")</f>
        <v>90 y -</v>
      </c>
      <c r="Y1588" s="484" t="s">
        <v>63</v>
      </c>
      <c r="Z1588" s="484" t="s">
        <v>65</v>
      </c>
      <c r="AA1588" s="484" t="s">
        <v>65</v>
      </c>
      <c r="AB1588" s="484" t="s">
        <v>63</v>
      </c>
      <c r="AC1588" s="484" t="s">
        <v>72</v>
      </c>
      <c r="AD1588" s="484" t="s">
        <v>74</v>
      </c>
      <c r="AE1588" s="507"/>
      <c r="AF1588" s="507"/>
      <c r="AG1588" s="507"/>
      <c r="AH1588" s="507"/>
      <c r="AI1588" s="507"/>
      <c r="AJ1588" s="484">
        <v>105</v>
      </c>
      <c r="AK1588" s="485">
        <v>43182</v>
      </c>
      <c r="AL1588" s="484">
        <v>196</v>
      </c>
      <c r="AM1588" s="484">
        <v>107</v>
      </c>
      <c r="AN1588" s="442" t="str">
        <f>CHOOSE(MATCH(AM:AM,{0;1;100;800000000}),"VACIO","100 y -","100 y +","")</f>
        <v>100 y +</v>
      </c>
      <c r="AO1588" s="484">
        <v>47</v>
      </c>
      <c r="AP1588" s="484">
        <v>209</v>
      </c>
      <c r="AQ1588" s="484">
        <v>5.5</v>
      </c>
      <c r="AR1588" s="442" t="str">
        <f>CHOOSE(MATCH(AQ:AQ,{0,1,7,8,9,12,30}),"VACIO","7 y -","7-8","8-9","9-12","12 y +","")</f>
        <v>7 y -</v>
      </c>
      <c r="AS1588" s="484">
        <v>5</v>
      </c>
      <c r="AT1588" s="442" t="str">
        <f>CHOOSE(MATCH(AS:AS,{0,0.1,30,80000000}),"VACIO","30 y -","30 y +")</f>
        <v>30 y -</v>
      </c>
      <c r="AU1588" s="484">
        <v>0.6</v>
      </c>
      <c r="AV1588" s="484"/>
      <c r="AW1588" s="442" t="str">
        <f>CHOOSE(MATCH(AV:AV,{0,0.1,30,80000000}),"VACIO","30 y -","30 y +")</f>
        <v>VACIO</v>
      </c>
      <c r="AX1588" s="484">
        <v>132</v>
      </c>
      <c r="AY1588" s="442" t="str">
        <f ca="1">CHOOSE(MATCH(AX:AX,{0,1,15,30,45,60,80000000}),"VACIO","15 y -","15-29","30-44","45-59","60 y +","")</f>
        <v>60 y +</v>
      </c>
      <c r="AZ1588" s="484" t="s">
        <v>76</v>
      </c>
      <c r="BA1588" s="484"/>
      <c r="BB1588" s="489" t="str">
        <f ca="1" t="shared" si="144"/>
        <v>No Vigente</v>
      </c>
      <c r="BC1588" s="484"/>
      <c r="BD1588" s="485">
        <v>43277</v>
      </c>
      <c r="BE1588" s="485">
        <v>43497</v>
      </c>
    </row>
    <row r="1589" spans="1:57">
      <c r="A1589" s="434" t="s">
        <v>3790</v>
      </c>
      <c r="B1589" s="128" t="s">
        <v>3791</v>
      </c>
      <c r="C1589" s="128">
        <v>1044</v>
      </c>
      <c r="D1589" s="483">
        <v>27617</v>
      </c>
      <c r="E1589" s="439">
        <f ca="1" t="shared" si="146"/>
        <v>43990</v>
      </c>
      <c r="F1589" s="440">
        <f ca="1" t="shared" si="145"/>
        <v>16373</v>
      </c>
      <c r="G1589" s="441">
        <f ca="1" t="shared" si="143"/>
        <v>44</v>
      </c>
      <c r="H1589" s="442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589" s="443">
        <v>2</v>
      </c>
      <c r="J1589" s="483">
        <v>42079</v>
      </c>
      <c r="K1589" s="128" t="s">
        <v>59</v>
      </c>
      <c r="L1589" s="495" t="s">
        <v>60</v>
      </c>
      <c r="M1589" s="128"/>
      <c r="N1589" s="128" t="s">
        <v>62</v>
      </c>
      <c r="O1589" s="128" t="s">
        <v>62</v>
      </c>
      <c r="P1589" s="500" t="s">
        <v>63</v>
      </c>
      <c r="Q1589" s="500" t="s">
        <v>63</v>
      </c>
      <c r="R1589" s="128">
        <v>66</v>
      </c>
      <c r="S1589" s="128">
        <v>73.5</v>
      </c>
      <c r="T1589" s="443" t="s">
        <v>64</v>
      </c>
      <c r="U1589" s="128">
        <v>144</v>
      </c>
      <c r="V1589" s="442" t="str">
        <f>CHOOSE(MATCH(U:U,{0,1,140,150,160,800000000}),"VACIO","140 y -","140-150","150-160","&gt;160","")</f>
        <v>140-150</v>
      </c>
      <c r="W1589" s="128">
        <v>92</v>
      </c>
      <c r="X1589" s="442" t="str">
        <f>CHOOSE(MATCH(W:W,{0;1;90;120;800000000}),"VACIO","90 y -","90-120","&gt;120","")</f>
        <v>90-120</v>
      </c>
      <c r="Y1589" s="128" t="s">
        <v>63</v>
      </c>
      <c r="Z1589" s="128" t="s">
        <v>65</v>
      </c>
      <c r="AA1589" s="128" t="s">
        <v>63</v>
      </c>
      <c r="AB1589" s="128" t="s">
        <v>63</v>
      </c>
      <c r="AC1589" s="128" t="s">
        <v>66</v>
      </c>
      <c r="AD1589" s="128" t="s">
        <v>74</v>
      </c>
      <c r="AE1589" s="513"/>
      <c r="AF1589" s="513"/>
      <c r="AG1589" s="513"/>
      <c r="AH1589" s="513"/>
      <c r="AI1589" s="513"/>
      <c r="AJ1589" s="128">
        <v>97</v>
      </c>
      <c r="AK1589" s="483">
        <v>43581</v>
      </c>
      <c r="AL1589" s="128">
        <v>196</v>
      </c>
      <c r="AM1589" s="128">
        <v>122</v>
      </c>
      <c r="AN1589" s="442" t="str">
        <f>CHOOSE(MATCH(AM:AM,{0,1,100,800000000}),"VACIO","100 y -","100 y +","")</f>
        <v>100 y +</v>
      </c>
      <c r="AO1589" s="128">
        <v>53</v>
      </c>
      <c r="AP1589" s="128">
        <v>105</v>
      </c>
      <c r="AQ1589" s="128"/>
      <c r="AR1589" s="442" t="str">
        <f>CHOOSE(MATCH(AQ:AQ,{0,1,7,8,9,12,30}),"VACIO","7 y -","7-8","8-9","9-12","12 y +","")</f>
        <v>VACIO</v>
      </c>
      <c r="AS1589" s="128">
        <v>10</v>
      </c>
      <c r="AT1589" s="442" t="str">
        <f>CHOOSE(MATCH(AS:AS,{0,0.1,30,80000000}),"VACIO","30 y -","30 y +")</f>
        <v>30 y -</v>
      </c>
      <c r="AU1589" s="128">
        <v>0.7</v>
      </c>
      <c r="AV1589" s="128"/>
      <c r="AW1589" s="442" t="str">
        <f>CHOOSE(MATCH(AV:AV,{0;0.1;30;80000000}),"VACIO","30 y -","30 y +")</f>
        <v>VACIO</v>
      </c>
      <c r="AX1589" s="128">
        <v>106</v>
      </c>
      <c r="AY1589" s="442" t="str">
        <f ca="1">CHOOSE(MATCH(AX:AX,{0,1,15,30,45,60,80000000}),"VACIO","15 y -","15-29","30-44","45-59","60 y +","")</f>
        <v>60 y +</v>
      </c>
      <c r="AZ1589" s="128" t="s">
        <v>76</v>
      </c>
      <c r="BA1589" s="128"/>
      <c r="BB1589" s="441" t="str">
        <f ca="1" t="shared" si="144"/>
        <v>No Vigente</v>
      </c>
      <c r="BC1589" s="128"/>
      <c r="BD1589" s="483">
        <v>43830</v>
      </c>
      <c r="BE1589" s="483">
        <v>43891</v>
      </c>
    </row>
    <row r="1590" spans="1:57">
      <c r="A1590" s="434" t="s">
        <v>3792</v>
      </c>
      <c r="B1590" s="128" t="s">
        <v>1928</v>
      </c>
      <c r="C1590" s="128">
        <v>328</v>
      </c>
      <c r="D1590" s="483">
        <v>25997</v>
      </c>
      <c r="E1590" s="439">
        <f ca="1" t="shared" si="146"/>
        <v>43990</v>
      </c>
      <c r="F1590" s="440">
        <f ca="1" t="shared" si="145"/>
        <v>17993</v>
      </c>
      <c r="G1590" s="441">
        <f ca="1" t="shared" ref="G1590:G1652" si="147">IF(MONTH(E:E)=MONTH(D1590),IF(DAY(E:E)&lt;DAY(D1590),YEAR(E:E)-YEAR(D1590)-1,YEAR(E:E)-YEAR(D1590)),IF(MONTH(E:E)&gt;MONTH(D1590),YEAR(E:E)-YEAR(D1590),YEAR(E:E)-YEAR(D1590)-1))</f>
        <v>49</v>
      </c>
      <c r="H1590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590" s="443">
        <v>2</v>
      </c>
      <c r="J1590" s="483">
        <v>42587</v>
      </c>
      <c r="K1590" s="128" t="s">
        <v>59</v>
      </c>
      <c r="L1590" s="495" t="s">
        <v>102</v>
      </c>
      <c r="M1590" s="128"/>
      <c r="N1590" s="128" t="s">
        <v>62</v>
      </c>
      <c r="O1590" s="128" t="s">
        <v>62</v>
      </c>
      <c r="P1590" s="500" t="s">
        <v>63</v>
      </c>
      <c r="Q1590" s="500" t="s">
        <v>63</v>
      </c>
      <c r="R1590" s="128">
        <v>76</v>
      </c>
      <c r="S1590" s="128">
        <v>73.7</v>
      </c>
      <c r="T1590" s="443" t="s">
        <v>64</v>
      </c>
      <c r="U1590" s="128">
        <v>188</v>
      </c>
      <c r="V1590" s="442" t="str">
        <f>CHOOSE(MATCH(U:U,{0;1;140;150;160;800000000}),"VACIO","140 y -","140-150","150-160","&gt;160","")</f>
        <v>&gt;160</v>
      </c>
      <c r="W1590" s="128">
        <v>80</v>
      </c>
      <c r="X1590" s="442" t="str">
        <f>CHOOSE(MATCH(W:W,{0;1;90;120;800000000}),"VACIO","90 y -","90-120","&gt;120","")</f>
        <v>90 y -</v>
      </c>
      <c r="Y1590" s="128" t="s">
        <v>63</v>
      </c>
      <c r="Z1590" s="128" t="s">
        <v>65</v>
      </c>
      <c r="AA1590" s="128" t="s">
        <v>65</v>
      </c>
      <c r="AB1590" s="128" t="s">
        <v>63</v>
      </c>
      <c r="AC1590" s="128" t="s">
        <v>72</v>
      </c>
      <c r="AD1590" s="128" t="s">
        <v>73</v>
      </c>
      <c r="AE1590" s="505">
        <v>43596</v>
      </c>
      <c r="AF1590" s="506" t="s">
        <v>74</v>
      </c>
      <c r="AG1590" s="506"/>
      <c r="AH1590" s="513"/>
      <c r="AI1590" s="513">
        <v>241</v>
      </c>
      <c r="AJ1590" s="128"/>
      <c r="AK1590" s="483">
        <v>42572</v>
      </c>
      <c r="AL1590" s="128">
        <v>149</v>
      </c>
      <c r="AM1590" s="128">
        <v>63</v>
      </c>
      <c r="AN1590" s="442" t="str">
        <f>CHOOSE(MATCH(AM:AM,{0,1,100,800000000}),"VACIO","100 y -","100 y +","")</f>
        <v>100 y -</v>
      </c>
      <c r="AO1590" s="128">
        <v>33</v>
      </c>
      <c r="AP1590" s="128">
        <v>267</v>
      </c>
      <c r="AQ1590" s="128">
        <v>11.8</v>
      </c>
      <c r="AR1590" s="442" t="str">
        <f>CHOOSE(MATCH(AQ:AQ,{0,1,7,8,9,12,30}),"VACIO","7 y -","7-8","8-9","9-12","12 y +","")</f>
        <v>9-12</v>
      </c>
      <c r="AS1590" s="128">
        <v>76</v>
      </c>
      <c r="AT1590" s="442" t="str">
        <f>CHOOSE(MATCH(AS:AS,{0,0.1,30,80000000}),"VACIO","30 y -","30 y +")</f>
        <v>30 y +</v>
      </c>
      <c r="AU1590" s="128">
        <v>0.7</v>
      </c>
      <c r="AV1590" s="128"/>
      <c r="AW1590" s="442" t="str">
        <f>CHOOSE(MATCH(AV:AV,{0,0.1,30,80000000}),"VACIO","30 y -","30 y +")</f>
        <v>VACIO</v>
      </c>
      <c r="AX1590" s="128">
        <v>102</v>
      </c>
      <c r="AY1590" s="442" t="str">
        <f ca="1">CHOOSE(MATCH(AX:AX,{0,1,15,30,45,60,80000000}),"VACIO","15 y -","15-29","30-44","45-59","60 y +","")</f>
        <v>60 y +</v>
      </c>
      <c r="AZ1590" s="128"/>
      <c r="BA1590" s="483">
        <v>42844</v>
      </c>
      <c r="BB1590" s="441" t="str">
        <f ca="1" t="shared" si="144"/>
        <v>No Vigente</v>
      </c>
      <c r="BC1590" s="128" t="s">
        <v>77</v>
      </c>
      <c r="BD1590" s="483">
        <v>43596</v>
      </c>
      <c r="BE1590" s="483">
        <v>43862</v>
      </c>
    </row>
    <row r="1591" spans="1:57">
      <c r="A1591" s="434" t="s">
        <v>3793</v>
      </c>
      <c r="B1591" s="484" t="s">
        <v>3794</v>
      </c>
      <c r="C1591" s="484">
        <v>5733</v>
      </c>
      <c r="D1591" s="485">
        <v>15001</v>
      </c>
      <c r="E1591" s="467">
        <f ca="1" t="shared" si="146"/>
        <v>43990</v>
      </c>
      <c r="F1591" s="440">
        <f ca="1" t="shared" si="145"/>
        <v>28989</v>
      </c>
      <c r="G1591" s="489">
        <f ca="1" t="shared" si="147"/>
        <v>79</v>
      </c>
      <c r="H1591" s="490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591" s="496">
        <v>2</v>
      </c>
      <c r="J1591" s="485">
        <v>42583</v>
      </c>
      <c r="K1591" s="484" t="s">
        <v>101</v>
      </c>
      <c r="L1591" s="497" t="s">
        <v>60</v>
      </c>
      <c r="M1591" s="484"/>
      <c r="N1591" s="484" t="s">
        <v>62</v>
      </c>
      <c r="O1591" s="484" t="s">
        <v>62</v>
      </c>
      <c r="P1591" s="501" t="s">
        <v>63</v>
      </c>
      <c r="Q1591" s="501" t="s">
        <v>63</v>
      </c>
      <c r="R1591" s="484">
        <v>71</v>
      </c>
      <c r="S1591" s="484">
        <v>74.5</v>
      </c>
      <c r="T1591" s="496" t="s">
        <v>76</v>
      </c>
      <c r="U1591" s="484">
        <v>130</v>
      </c>
      <c r="V1591" s="442" t="str">
        <f>CHOOSE(MATCH(U:U,{0,1,140,150,160,800000000}),"VACIO","140 y -","140-150","150-160","&gt;160","")</f>
        <v>140 y -</v>
      </c>
      <c r="W1591" s="484">
        <v>90</v>
      </c>
      <c r="X1591" s="442" t="str">
        <f>CHOOSE(MATCH(W:W,{0;1;90;120;800000000}),"VACIO","90 y -","90-120","&gt;120","")</f>
        <v>90-120</v>
      </c>
      <c r="Y1591" s="484" t="s">
        <v>63</v>
      </c>
      <c r="Z1591" s="484" t="s">
        <v>65</v>
      </c>
      <c r="AA1591" s="484" t="s">
        <v>63</v>
      </c>
      <c r="AB1591" s="484" t="s">
        <v>63</v>
      </c>
      <c r="AC1591" s="484" t="s">
        <v>72</v>
      </c>
      <c r="AD1591" s="484" t="s">
        <v>74</v>
      </c>
      <c r="AE1591" s="507"/>
      <c r="AF1591" s="507"/>
      <c r="AG1591" s="507"/>
      <c r="AH1591" s="509" t="s">
        <v>3795</v>
      </c>
      <c r="AI1591" s="508">
        <v>43518</v>
      </c>
      <c r="AJ1591" s="484">
        <v>98</v>
      </c>
      <c r="AK1591" s="485">
        <v>43291</v>
      </c>
      <c r="AL1591" s="484">
        <v>169</v>
      </c>
      <c r="AM1591" s="484">
        <v>112</v>
      </c>
      <c r="AN1591" s="442" t="str">
        <f>CHOOSE(MATCH(AM:AM,{0,1,100,800000000}),"VACIO","100 y -","100 y +","")</f>
        <v>100 y +</v>
      </c>
      <c r="AO1591" s="484">
        <v>40</v>
      </c>
      <c r="AP1591" s="484">
        <v>86</v>
      </c>
      <c r="AQ1591" s="484"/>
      <c r="AR1591" s="442" t="str">
        <f>CHOOSE(MATCH(AQ:AQ,{0,1,7,8,9,12,30}),"VACIO","7 y -","7-8","8-9","9-12","12 y +","")</f>
        <v>VACIO</v>
      </c>
      <c r="AS1591" s="484">
        <v>1</v>
      </c>
      <c r="AT1591" s="442" t="str">
        <f>CHOOSE(MATCH(AS:AS,{0,0.1,30,80000000}),"VACIO","30 y -","30 y +")</f>
        <v>30 y -</v>
      </c>
      <c r="AU1591" s="484">
        <v>1</v>
      </c>
      <c r="AV1591" s="484">
        <v>1.1</v>
      </c>
      <c r="AW1591" s="442" t="str">
        <f>CHOOSE(MATCH(AV:AV,{0,0.1,30,80000000}),"VACIO","30 y -","30 y +")</f>
        <v>30 y -</v>
      </c>
      <c r="AX1591" s="484">
        <v>72</v>
      </c>
      <c r="AY1591" s="442" t="str">
        <f ca="1">CHOOSE(MATCH(AX:AX,{0,1,15,30,45,60,80000000}),"VACIO","15 y -","15-29","30-44","45-59","60 y +","")</f>
        <v>60 y +</v>
      </c>
      <c r="AZ1591" s="484"/>
      <c r="BA1591" s="484"/>
      <c r="BB1591" s="489" t="str">
        <f ca="1" t="shared" si="144"/>
        <v>No Vigente</v>
      </c>
      <c r="BC1591" s="484"/>
      <c r="BD1591" s="485">
        <v>43599</v>
      </c>
      <c r="BE1591" s="485">
        <v>43647</v>
      </c>
    </row>
    <row r="1592" spans="1:57">
      <c r="A1592" s="434" t="s">
        <v>3796</v>
      </c>
      <c r="B1592" s="128" t="s">
        <v>3797</v>
      </c>
      <c r="C1592" s="128">
        <v>5442</v>
      </c>
      <c r="D1592" s="483">
        <v>13188</v>
      </c>
      <c r="E1592" s="467">
        <f ca="1" t="shared" si="146"/>
        <v>43990</v>
      </c>
      <c r="F1592" s="440">
        <f ca="1" t="shared" si="145"/>
        <v>30802</v>
      </c>
      <c r="G1592" s="491">
        <f ca="1" t="shared" si="147"/>
        <v>84</v>
      </c>
      <c r="H1592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92" s="498">
        <v>2</v>
      </c>
      <c r="J1592" s="483">
        <v>42746</v>
      </c>
      <c r="K1592" s="128" t="s">
        <v>59</v>
      </c>
      <c r="L1592" s="495" t="s">
        <v>102</v>
      </c>
      <c r="M1592" s="128"/>
      <c r="N1592" s="128" t="s">
        <v>62</v>
      </c>
      <c r="O1592" s="128" t="s">
        <v>62</v>
      </c>
      <c r="P1592" s="500" t="s">
        <v>63</v>
      </c>
      <c r="Q1592" s="500" t="s">
        <v>63</v>
      </c>
      <c r="R1592" s="128">
        <v>77</v>
      </c>
      <c r="S1592" s="128">
        <v>70</v>
      </c>
      <c r="T1592" s="498" t="s">
        <v>64</v>
      </c>
      <c r="U1592" s="128">
        <v>152</v>
      </c>
      <c r="V1592" s="442" t="str">
        <f>CHOOSE(MATCH(U:U,{0,1,140,150,160,800000000}),"VACIO","140 y -","140-150","150-160","&gt;160","")</f>
        <v>150-160</v>
      </c>
      <c r="W1592" s="128">
        <v>80</v>
      </c>
      <c r="X1592" s="442" t="str">
        <f>CHOOSE(MATCH(W:W,{0;1;90;120;800000000}),"VACIO","90 y -","90-120","&gt;120","")</f>
        <v>90 y -</v>
      </c>
      <c r="Y1592" s="128" t="s">
        <v>63</v>
      </c>
      <c r="Z1592" s="128" t="s">
        <v>65</v>
      </c>
      <c r="AA1592" s="128" t="s">
        <v>63</v>
      </c>
      <c r="AB1592" s="128" t="s">
        <v>63</v>
      </c>
      <c r="AC1592" s="128" t="s">
        <v>72</v>
      </c>
      <c r="AD1592" s="128" t="s">
        <v>73</v>
      </c>
      <c r="AE1592" s="510">
        <v>43166</v>
      </c>
      <c r="AF1592" s="511" t="s">
        <v>74</v>
      </c>
      <c r="AG1592" s="511"/>
      <c r="AH1592" s="511" t="s">
        <v>1123</v>
      </c>
      <c r="AI1592" s="510">
        <v>43895</v>
      </c>
      <c r="AJ1592" s="128">
        <v>103</v>
      </c>
      <c r="AK1592" s="483">
        <v>43565</v>
      </c>
      <c r="AL1592" s="128">
        <v>149</v>
      </c>
      <c r="AM1592" s="128">
        <v>69</v>
      </c>
      <c r="AN1592" s="442" t="str">
        <f>CHOOSE(MATCH(AM:AM,{0,1,100,800000000}),"VACIO","100 y -","100 y +","")</f>
        <v>100 y -</v>
      </c>
      <c r="AO1592" s="128">
        <v>146</v>
      </c>
      <c r="AP1592" s="128">
        <v>69</v>
      </c>
      <c r="AQ1592" s="128">
        <v>4.7</v>
      </c>
      <c r="AR1592" s="442" t="str">
        <f>CHOOSE(MATCH(AQ:AQ,{0,1,7,8,9,12,30}),"VACIO","7 y -","7-8","8-9","9-12","12 y +","")</f>
        <v>7 y -</v>
      </c>
      <c r="AS1592" s="128">
        <v>5</v>
      </c>
      <c r="AT1592" s="442" t="str">
        <f>CHOOSE(MATCH(AS:AS,{0,0.1,30,80000000}),"VACIO","30 y -","30 y +")</f>
        <v>30 y -</v>
      </c>
      <c r="AU1592" s="128">
        <v>1.7</v>
      </c>
      <c r="AV1592" s="128"/>
      <c r="AW1592" s="442" t="str">
        <f>CHOOSE(MATCH(AV:AV,{0,0.1,30,80000000}),"VACIO","30 y -","30 y +")</f>
        <v>VACIO</v>
      </c>
      <c r="AX1592" s="128">
        <v>27</v>
      </c>
      <c r="AY1592" s="442" t="str">
        <f ca="1">CHOOSE(MATCH(AX:AX,{0,1,15,30,45,60,80000000}),"VACIO","15 y -","15-29","30-44","45-59","60 y +","")</f>
        <v>15-29</v>
      </c>
      <c r="AZ1592" s="128" t="s">
        <v>76</v>
      </c>
      <c r="BA1592" s="128"/>
      <c r="BB1592" s="441" t="str">
        <f ca="1" t="shared" si="144"/>
        <v>No Vigente</v>
      </c>
      <c r="BC1592" s="128"/>
      <c r="BD1592" s="483">
        <v>43746</v>
      </c>
      <c r="BE1592" s="483">
        <v>43922</v>
      </c>
    </row>
    <row r="1593" spans="1:57">
      <c r="A1593" s="434" t="s">
        <v>3798</v>
      </c>
      <c r="B1593" s="128" t="s">
        <v>3799</v>
      </c>
      <c r="C1593" s="128">
        <v>5394</v>
      </c>
      <c r="D1593" s="483">
        <v>17181</v>
      </c>
      <c r="E1593" s="439">
        <f ca="1" t="shared" si="146"/>
        <v>43990</v>
      </c>
      <c r="F1593" s="440">
        <f ca="1" t="shared" si="145"/>
        <v>26809</v>
      </c>
      <c r="G1593" s="441">
        <f ca="1" t="shared" si="147"/>
        <v>73</v>
      </c>
      <c r="H1593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593" s="443">
        <v>2</v>
      </c>
      <c r="J1593" s="483">
        <v>40374</v>
      </c>
      <c r="K1593" s="128" t="s">
        <v>59</v>
      </c>
      <c r="L1593" s="495" t="s">
        <v>60</v>
      </c>
      <c r="M1593" s="128"/>
      <c r="N1593" s="128" t="s">
        <v>62</v>
      </c>
      <c r="O1593" s="128" t="s">
        <v>62</v>
      </c>
      <c r="P1593" s="500" t="s">
        <v>63</v>
      </c>
      <c r="Q1593" s="500" t="s">
        <v>63</v>
      </c>
      <c r="R1593" s="128">
        <v>83</v>
      </c>
      <c r="S1593" s="128">
        <v>82</v>
      </c>
      <c r="T1593" s="443" t="s">
        <v>64</v>
      </c>
      <c r="U1593" s="128">
        <v>120</v>
      </c>
      <c r="V1593" s="442" t="str">
        <f>CHOOSE(MATCH(U:U,{0,1,140,150,160,800000000}),"VACIO","140 y -","140-150","150-160","&gt;160","")</f>
        <v>140 y -</v>
      </c>
      <c r="W1593" s="128">
        <v>80</v>
      </c>
      <c r="X1593" s="442" t="str">
        <f>CHOOSE(MATCH(W:W,{0,1,90,120,800000000}),"VACIO","90 y -","90-120","&gt;120","")</f>
        <v>90 y -</v>
      </c>
      <c r="Y1593" s="128" t="s">
        <v>63</v>
      </c>
      <c r="Z1593" s="128" t="s">
        <v>63</v>
      </c>
      <c r="AA1593" s="128" t="s">
        <v>65</v>
      </c>
      <c r="AB1593" s="128" t="s">
        <v>63</v>
      </c>
      <c r="AC1593" s="128" t="s">
        <v>66</v>
      </c>
      <c r="AD1593" s="128" t="s">
        <v>67</v>
      </c>
      <c r="AE1593" s="513"/>
      <c r="AF1593" s="513"/>
      <c r="AG1593" s="513"/>
      <c r="AH1593" s="506" t="s">
        <v>2269</v>
      </c>
      <c r="AI1593" s="515">
        <v>43852</v>
      </c>
      <c r="AJ1593" s="128">
        <v>84</v>
      </c>
      <c r="AK1593" s="483">
        <v>43879</v>
      </c>
      <c r="AL1593" s="128">
        <v>139</v>
      </c>
      <c r="AM1593" s="128">
        <v>68</v>
      </c>
      <c r="AN1593" s="442" t="str">
        <f>CHOOSE(MATCH(AM:AM,{0,1,100,800000000}),"VACIO","100 y -","100 y +","")</f>
        <v>100 y -</v>
      </c>
      <c r="AO1593" s="128">
        <v>45</v>
      </c>
      <c r="AP1593" s="128">
        <v>98</v>
      </c>
      <c r="AQ1593" s="128"/>
      <c r="AR1593" s="442" t="str">
        <f>CHOOSE(MATCH(AQ:AQ,{0,1,7,8,9,12,30}),"VACIO","7 y -","7-8","8-9","9-12","12 y +","")</f>
        <v>VACIO</v>
      </c>
      <c r="AS1593" s="128">
        <v>67</v>
      </c>
      <c r="AT1593" s="442" t="str">
        <f>CHOOSE(MATCH(AS:AS,{0,0.1,30,80000000}),"VACIO","30 y -","30 y +")</f>
        <v>30 y +</v>
      </c>
      <c r="AU1593" s="128">
        <v>0.6</v>
      </c>
      <c r="AV1593" s="128">
        <v>0.14</v>
      </c>
      <c r="AW1593" s="442" t="str">
        <f>CHOOSE(MATCH(AV:AV,{0,0.1,30,80000000}),"VACIO","30 y -","30 y +")</f>
        <v>30 y -</v>
      </c>
      <c r="AX1593" s="128">
        <v>90</v>
      </c>
      <c r="AY1593" s="442" t="str">
        <f ca="1">CHOOSE(MATCH(AX:AX,{0;1;15;30;45;60;80000000}),"VACIO","15 y -","15-29","30-44","45-59","60 y +","")</f>
        <v>60 y +</v>
      </c>
      <c r="AZ1593" s="128" t="s">
        <v>76</v>
      </c>
      <c r="BA1593" s="128"/>
      <c r="BB1593" s="441" t="str">
        <f ca="1" t="shared" si="144"/>
        <v>No Vigente</v>
      </c>
      <c r="BC1593" s="128"/>
      <c r="BD1593" s="483">
        <v>43886</v>
      </c>
      <c r="BE1593" s="483">
        <v>44044</v>
      </c>
    </row>
    <row r="1594" spans="1:57">
      <c r="A1594" s="434" t="s">
        <v>3800</v>
      </c>
      <c r="B1594" s="434" t="s">
        <v>3801</v>
      </c>
      <c r="C1594" s="434">
        <v>6032</v>
      </c>
      <c r="D1594" s="482">
        <v>18747</v>
      </c>
      <c r="E1594" s="468">
        <f ca="1" t="shared" si="146"/>
        <v>43990</v>
      </c>
      <c r="F1594" s="440">
        <f ca="1" t="shared" si="145"/>
        <v>25243</v>
      </c>
      <c r="G1594" s="487">
        <f ca="1" t="shared" si="147"/>
        <v>69</v>
      </c>
      <c r="H1594" s="488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594" s="493">
        <v>2</v>
      </c>
      <c r="J1594" s="434">
        <v>2015</v>
      </c>
      <c r="K1594" s="434" t="s">
        <v>101</v>
      </c>
      <c r="L1594" s="494" t="s">
        <v>60</v>
      </c>
      <c r="M1594" s="434"/>
      <c r="N1594" s="434"/>
      <c r="O1594" s="434"/>
      <c r="P1594" s="499" t="s">
        <v>63</v>
      </c>
      <c r="Q1594" s="499" t="s">
        <v>65</v>
      </c>
      <c r="R1594" s="434">
        <v>76</v>
      </c>
      <c r="S1594" s="434">
        <v>69</v>
      </c>
      <c r="T1594" s="493" t="s">
        <v>76</v>
      </c>
      <c r="U1594" s="434">
        <v>130</v>
      </c>
      <c r="V1594" s="442" t="str">
        <f>CHOOSE(MATCH(U:U,{0,1,140,150,160,800000000}),"VACIO","140 y -","140-150","150-160","&gt;160","")</f>
        <v>140 y -</v>
      </c>
      <c r="W1594" s="434">
        <v>80</v>
      </c>
      <c r="X1594" s="442" t="str">
        <f>CHOOSE(MATCH(W:W,{0,1,90,120,800000000}),"VACIO","90 y -","90-120","&gt;120","")</f>
        <v>90 y -</v>
      </c>
      <c r="Y1594" s="434" t="s">
        <v>63</v>
      </c>
      <c r="Z1594" s="434" t="s">
        <v>65</v>
      </c>
      <c r="AA1594" s="434" t="s">
        <v>65</v>
      </c>
      <c r="AB1594" s="434" t="s">
        <v>65</v>
      </c>
      <c r="AC1594" s="434" t="s">
        <v>66</v>
      </c>
      <c r="AD1594" s="434" t="s">
        <v>73</v>
      </c>
      <c r="AE1594" s="514"/>
      <c r="AF1594" s="514"/>
      <c r="AG1594" s="514"/>
      <c r="AH1594" s="514"/>
      <c r="AI1594" s="514"/>
      <c r="AJ1594" s="434"/>
      <c r="AK1594" s="434">
        <v>2016</v>
      </c>
      <c r="AL1594" s="434"/>
      <c r="AM1594" s="434"/>
      <c r="AN1594" s="442" t="str">
        <f>CHOOSE(MATCH(AM:AM,{0,1,100,800000000}),"VACIO","100 y -","100 y +","")</f>
        <v>VACIO</v>
      </c>
      <c r="AO1594" s="434"/>
      <c r="AP1594" s="434"/>
      <c r="AQ1594" s="434"/>
      <c r="AR1594" s="442" t="str">
        <f>CHOOSE(MATCH(AQ:AQ,{0,1,7,8,9,12,30}),"VACIO","7 y -","7-8","8-9","9-12","12 y +","")</f>
        <v>VACIO</v>
      </c>
      <c r="AS1594" s="434"/>
      <c r="AT1594" s="442" t="str">
        <f>CHOOSE(MATCH(AS:AS,{0,0.1,30,80000000}),"VACIO","30 y -","30 y +")</f>
        <v>VACIO</v>
      </c>
      <c r="AU1594" s="434"/>
      <c r="AV1594" s="434"/>
      <c r="AW1594" s="442" t="str">
        <f>CHOOSE(MATCH(AV:AV,{0,0.1,30,80000000}),"VACIO","30 y -","30 y +")</f>
        <v>VACIO</v>
      </c>
      <c r="AX1594" s="434"/>
      <c r="AY1594" s="442" t="s">
        <v>121</v>
      </c>
      <c r="AZ1594" s="434"/>
      <c r="BA1594" s="434"/>
      <c r="BB1594" s="487" t="str">
        <f ca="1" t="shared" si="144"/>
        <v>No Vigente</v>
      </c>
      <c r="BC1594" s="434"/>
      <c r="BD1594" s="482">
        <v>43129</v>
      </c>
      <c r="BE1594" s="482">
        <v>43191</v>
      </c>
    </row>
    <row r="1595" spans="1:57">
      <c r="A1595" s="434" t="s">
        <v>3802</v>
      </c>
      <c r="B1595" s="128" t="s">
        <v>3803</v>
      </c>
      <c r="C1595" s="128">
        <v>7423</v>
      </c>
      <c r="D1595" s="483">
        <v>22777</v>
      </c>
      <c r="E1595" s="467">
        <f ca="1" t="shared" si="146"/>
        <v>43990</v>
      </c>
      <c r="F1595" s="440">
        <f ca="1" t="shared" si="145"/>
        <v>21213</v>
      </c>
      <c r="G1595" s="491">
        <f ca="1" t="shared" si="147"/>
        <v>58</v>
      </c>
      <c r="H1595" s="49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595" s="498">
        <v>2</v>
      </c>
      <c r="J1595" s="483">
        <v>43559</v>
      </c>
      <c r="K1595" s="128" t="s">
        <v>101</v>
      </c>
      <c r="L1595" s="495" t="s">
        <v>102</v>
      </c>
      <c r="M1595" s="128"/>
      <c r="N1595" s="128" t="s">
        <v>62</v>
      </c>
      <c r="O1595" s="128" t="s">
        <v>62</v>
      </c>
      <c r="P1595" s="500" t="s">
        <v>63</v>
      </c>
      <c r="Q1595" s="500" t="s">
        <v>63</v>
      </c>
      <c r="R1595" s="128">
        <v>90.5</v>
      </c>
      <c r="S1595" s="128">
        <v>93.5</v>
      </c>
      <c r="T1595" s="498" t="s">
        <v>64</v>
      </c>
      <c r="U1595" s="128">
        <v>120</v>
      </c>
      <c r="V1595" s="442" t="str">
        <f>CHOOSE(MATCH(U:U,{0,1,140,150,160,800000000}),"VACIO","140 y -","140-150","150-160","&gt;160","")</f>
        <v>140 y -</v>
      </c>
      <c r="W1595" s="128">
        <v>80</v>
      </c>
      <c r="X1595" s="442" t="str">
        <f>CHOOSE(MATCH(W:W,{0,1,90,120,800000000}),"VACIO","90 y -","90-120","&gt;120","")</f>
        <v>90 y -</v>
      </c>
      <c r="Y1595" s="128" t="s">
        <v>65</v>
      </c>
      <c r="Z1595" s="128" t="s">
        <v>65</v>
      </c>
      <c r="AA1595" s="128" t="s">
        <v>63</v>
      </c>
      <c r="AB1595" s="128" t="s">
        <v>63</v>
      </c>
      <c r="AC1595" s="128" t="s">
        <v>66</v>
      </c>
      <c r="AD1595" s="128" t="s">
        <v>73</v>
      </c>
      <c r="AE1595" s="510">
        <v>43635</v>
      </c>
      <c r="AF1595" s="511" t="s">
        <v>74</v>
      </c>
      <c r="AG1595" s="512"/>
      <c r="AH1595" s="512"/>
      <c r="AI1595" s="512"/>
      <c r="AJ1595" s="128">
        <v>116</v>
      </c>
      <c r="AK1595" s="483">
        <v>43740</v>
      </c>
      <c r="AL1595" s="128">
        <v>190</v>
      </c>
      <c r="AM1595" s="128">
        <v>107</v>
      </c>
      <c r="AN1595" s="442" t="str">
        <f>CHOOSE(MATCH(AM:AM,{0,1,100,800000000}),"VACIO","100 y -","100 y +","")</f>
        <v>100 y +</v>
      </c>
      <c r="AO1595" s="128">
        <v>29</v>
      </c>
      <c r="AP1595" s="128">
        <v>271</v>
      </c>
      <c r="AQ1595" s="128">
        <v>7.7</v>
      </c>
      <c r="AR1595" s="442" t="str">
        <f>CHOOSE(MATCH(AQ:AQ,{0,1,7,8,9,12,30}),"VACIO","7 y -","7-8","8-9","9-12","12 y +","")</f>
        <v>7-8</v>
      </c>
      <c r="AS1595" s="128">
        <v>24</v>
      </c>
      <c r="AT1595" s="442" t="str">
        <f>CHOOSE(MATCH(AS:AS,{0,0.1,30,80000000}),"VACIO","30 y -","30 y +")</f>
        <v>30 y -</v>
      </c>
      <c r="AU1595" s="128">
        <v>0.8</v>
      </c>
      <c r="AV1595" s="128"/>
      <c r="AW1595" s="442" t="str">
        <f>CHOOSE(MATCH(AV:AV,{0,0.1,30,80000000}),"VACIO","30 y -","30 y +")</f>
        <v>VACIO</v>
      </c>
      <c r="AX1595" s="128">
        <v>99</v>
      </c>
      <c r="AY1595" s="442" t="str">
        <f ca="1">CHOOSE(MATCH(AX:AX,{0,1,15,30,45,60,80000000}),"VACIO","15 y -","15-29","30-44","45-59","60 y +","")</f>
        <v>60 y +</v>
      </c>
      <c r="AZ1595" s="128"/>
      <c r="BA1595" s="128"/>
      <c r="BB1595" s="441" t="str">
        <f ca="1" t="shared" si="144"/>
        <v>No Vigente</v>
      </c>
      <c r="BC1595" s="128"/>
      <c r="BD1595" s="483">
        <v>43740</v>
      </c>
      <c r="BE1595" s="483">
        <v>43922</v>
      </c>
    </row>
    <row r="1596" spans="1:57">
      <c r="A1596" s="434" t="s">
        <v>3804</v>
      </c>
      <c r="B1596" s="434" t="s">
        <v>3805</v>
      </c>
      <c r="C1596" s="434">
        <v>2420</v>
      </c>
      <c r="D1596" s="482">
        <v>10632</v>
      </c>
      <c r="E1596" s="468">
        <f ca="1" t="shared" si="146"/>
        <v>43990</v>
      </c>
      <c r="F1596" s="440">
        <f ca="1" t="shared" si="145"/>
        <v>33358</v>
      </c>
      <c r="G1596" s="487">
        <f ca="1" t="shared" si="147"/>
        <v>91</v>
      </c>
      <c r="H1596" s="488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596" s="493">
        <v>2</v>
      </c>
      <c r="J1596" s="482">
        <v>42166</v>
      </c>
      <c r="K1596" s="434" t="s">
        <v>101</v>
      </c>
      <c r="L1596" s="494" t="s">
        <v>60</v>
      </c>
      <c r="M1596" s="434"/>
      <c r="N1596" s="434"/>
      <c r="O1596" s="434"/>
      <c r="P1596" s="499" t="s">
        <v>63</v>
      </c>
      <c r="Q1596" s="499" t="s">
        <v>63</v>
      </c>
      <c r="R1596" s="434">
        <v>96</v>
      </c>
      <c r="S1596" s="434">
        <v>95</v>
      </c>
      <c r="T1596" s="493" t="s">
        <v>64</v>
      </c>
      <c r="U1596" s="434">
        <v>140</v>
      </c>
      <c r="V1596" s="442" t="str">
        <f>CHOOSE(MATCH(U:U,{0,1,140,150,160,800000000}),"VACIO","140 y -","140-150","150-160","&gt;160","")</f>
        <v>140-150</v>
      </c>
      <c r="W1596" s="434">
        <v>86</v>
      </c>
      <c r="X1596" s="442" t="str">
        <f>CHOOSE(MATCH(W:W,{0,1,90,120,800000000}),"VACIO","90 y -","90-120","&gt;120","")</f>
        <v>90 y -</v>
      </c>
      <c r="Y1596" s="434" t="s">
        <v>63</v>
      </c>
      <c r="Z1596" s="434" t="s">
        <v>65</v>
      </c>
      <c r="AA1596" s="434" t="s">
        <v>63</v>
      </c>
      <c r="AB1596" s="434" t="s">
        <v>65</v>
      </c>
      <c r="AC1596" s="434" t="s">
        <v>72</v>
      </c>
      <c r="AD1596" s="434" t="s">
        <v>74</v>
      </c>
      <c r="AE1596" s="514"/>
      <c r="AF1596" s="514"/>
      <c r="AG1596" s="514"/>
      <c r="AH1596" s="514"/>
      <c r="AI1596" s="514"/>
      <c r="AJ1596" s="434">
        <v>108</v>
      </c>
      <c r="AK1596" s="482">
        <v>42244</v>
      </c>
      <c r="AL1596" s="434">
        <v>148</v>
      </c>
      <c r="AM1596" s="434">
        <v>99</v>
      </c>
      <c r="AN1596" s="442" t="str">
        <f>CHOOSE(MATCH(AM:AM,{0,1,100,800000000}),"VACIO","100 y -","100 y +","")</f>
        <v>100 y -</v>
      </c>
      <c r="AO1596" s="434">
        <v>36</v>
      </c>
      <c r="AP1596" s="434">
        <v>62</v>
      </c>
      <c r="AQ1596" s="434"/>
      <c r="AR1596" s="442" t="str">
        <f>CHOOSE(MATCH(AQ:AQ,{0,1,7,8,9,12,30}),"VACIO","7 y -","7-8","8-9","9-12","12 y +","")</f>
        <v>VACIO</v>
      </c>
      <c r="AS1596" s="434"/>
      <c r="AT1596" s="442" t="str">
        <f>CHOOSE(MATCH(AS:AS,{0;0.1;30;80000000}),"VACIO","30 y -","30 y +")</f>
        <v>VACIO</v>
      </c>
      <c r="AU1596" s="434">
        <v>0.8</v>
      </c>
      <c r="AV1596" s="434"/>
      <c r="AW1596" s="442" t="str">
        <f>CHOOSE(MATCH(AV:AV,{0;0.1;30;80000000}),"VACIO","30 y -","30 y +")</f>
        <v>VACIO</v>
      </c>
      <c r="AX1596" s="434">
        <v>97</v>
      </c>
      <c r="AY1596" s="442" t="str">
        <f ca="1">CHOOSE(MATCH(AX:AX,{0,1,15,30,45,60,80000000}),"VACIO","15 y -","15-29","30-44","45-59","60 y +","")</f>
        <v>60 y +</v>
      </c>
      <c r="AZ1596" s="434"/>
      <c r="BA1596" s="434"/>
      <c r="BB1596" s="487" t="str">
        <f ca="1" t="shared" si="144"/>
        <v>No Vigente</v>
      </c>
      <c r="BC1596" s="434"/>
      <c r="BD1596" s="482">
        <v>42424</v>
      </c>
      <c r="BE1596" s="482">
        <v>42879</v>
      </c>
    </row>
    <row r="1597" spans="1:57">
      <c r="A1597" s="434" t="s">
        <v>3806</v>
      </c>
      <c r="B1597" s="434" t="s">
        <v>3807</v>
      </c>
      <c r="C1597" s="434">
        <v>2263</v>
      </c>
      <c r="D1597" s="482">
        <v>25579</v>
      </c>
      <c r="E1597" s="468">
        <f ca="1" t="shared" si="146"/>
        <v>43990</v>
      </c>
      <c r="F1597" s="440">
        <f ca="1" t="shared" si="145"/>
        <v>18411</v>
      </c>
      <c r="G1597" s="487">
        <f ca="1" t="shared" si="147"/>
        <v>50</v>
      </c>
      <c r="H1597" s="488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597" s="493">
        <v>2</v>
      </c>
      <c r="J1597" s="482">
        <v>41416</v>
      </c>
      <c r="K1597" s="434" t="s">
        <v>101</v>
      </c>
      <c r="L1597" s="494" t="s">
        <v>102</v>
      </c>
      <c r="M1597" s="434" t="s">
        <v>174</v>
      </c>
      <c r="N1597" s="434"/>
      <c r="O1597" s="434"/>
      <c r="P1597" s="499" t="s">
        <v>63</v>
      </c>
      <c r="Q1597" s="499" t="s">
        <v>63</v>
      </c>
      <c r="R1597" s="434">
        <v>85.6</v>
      </c>
      <c r="S1597" s="434">
        <v>72.5</v>
      </c>
      <c r="T1597" s="493" t="s">
        <v>85</v>
      </c>
      <c r="U1597" s="434">
        <v>130</v>
      </c>
      <c r="V1597" s="442" t="str">
        <f>CHOOSE(MATCH(U:U,{0,1,140,150,160,800000000}),"VACIO","140 y -","140-150","150-160","&gt;160","")</f>
        <v>140 y -</v>
      </c>
      <c r="W1597" s="434">
        <v>80</v>
      </c>
      <c r="X1597" s="442" t="str">
        <f>CHOOSE(MATCH(W:W,{0,1,90,120,800000000}),"VACIO","90 y -","90-120","&gt;120","")</f>
        <v>90 y -</v>
      </c>
      <c r="Y1597" s="434" t="s">
        <v>63</v>
      </c>
      <c r="Z1597" s="434" t="s">
        <v>65</v>
      </c>
      <c r="AA1597" s="434" t="s">
        <v>65</v>
      </c>
      <c r="AB1597" s="434" t="s">
        <v>63</v>
      </c>
      <c r="AC1597" s="434" t="s">
        <v>66</v>
      </c>
      <c r="AD1597" s="434" t="s">
        <v>73</v>
      </c>
      <c r="AE1597" s="503">
        <v>42797</v>
      </c>
      <c r="AF1597" s="504" t="s">
        <v>74</v>
      </c>
      <c r="AG1597" s="504"/>
      <c r="AH1597" s="514"/>
      <c r="AI1597" s="514"/>
      <c r="AJ1597" s="434">
        <v>119</v>
      </c>
      <c r="AK1597" s="482">
        <v>42426</v>
      </c>
      <c r="AL1597" s="434">
        <v>86</v>
      </c>
      <c r="AM1597" s="434">
        <v>43.6</v>
      </c>
      <c r="AN1597" s="442" t="str">
        <f>CHOOSE(MATCH(AM:AM,{0,1,100,800000000}),"VACIO","100 y -","100 y +","")</f>
        <v>100 y -</v>
      </c>
      <c r="AO1597" s="434">
        <v>35</v>
      </c>
      <c r="AP1597" s="434">
        <v>37</v>
      </c>
      <c r="AQ1597" s="434">
        <v>11.3</v>
      </c>
      <c r="AR1597" s="442" t="str">
        <f>CHOOSE(MATCH(AQ:AQ,{0,1,7,8,9,12,30}),"VACIO","7 y -","7-8","8-9","9-12","12 y +","")</f>
        <v>9-12</v>
      </c>
      <c r="AS1597" s="434"/>
      <c r="AT1597" s="442" t="str">
        <f>CHOOSE(MATCH(AS:AS,{0,0.1,30,80000000}),"VACIO","30 y -","30 y +")</f>
        <v>VACIO</v>
      </c>
      <c r="AU1597" s="434">
        <v>0.6</v>
      </c>
      <c r="AV1597" s="434"/>
      <c r="AW1597" s="442" t="str">
        <f>CHOOSE(MATCH(AV:AV,{0,0.1,30,80000000}),"VACIO","30 y -","30 y +")</f>
        <v>VACIO</v>
      </c>
      <c r="AX1597" s="434">
        <v>118</v>
      </c>
      <c r="AY1597" s="442" t="str">
        <f ca="1">CHOOSE(MATCH(AX:AX,{0,1,15,30,45,60,80000000}),"VACIO","15 y -","15-29","30-44","45-59","60 y +","")</f>
        <v>60 y +</v>
      </c>
      <c r="AZ1597" s="434"/>
      <c r="BA1597" s="482">
        <v>42818</v>
      </c>
      <c r="BB1597" s="487" t="str">
        <f ca="1" t="shared" si="144"/>
        <v>No Vigente</v>
      </c>
      <c r="BC1597" s="434" t="s">
        <v>77</v>
      </c>
      <c r="BD1597" s="482">
        <v>42797</v>
      </c>
      <c r="BE1597" s="482">
        <v>42887</v>
      </c>
    </row>
    <row r="1598" spans="1:57">
      <c r="A1598" s="434" t="s">
        <v>3808</v>
      </c>
      <c r="B1598" s="128" t="s">
        <v>3809</v>
      </c>
      <c r="C1598" s="128">
        <v>5029</v>
      </c>
      <c r="D1598" s="483">
        <v>21110</v>
      </c>
      <c r="E1598" s="439">
        <f ca="1" t="shared" si="146"/>
        <v>43990</v>
      </c>
      <c r="F1598" s="440">
        <f ca="1" t="shared" si="145"/>
        <v>22880</v>
      </c>
      <c r="G1598" s="441">
        <f ca="1" t="shared" si="147"/>
        <v>62</v>
      </c>
      <c r="H1598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98" s="443">
        <v>2</v>
      </c>
      <c r="J1598" s="483">
        <v>42139</v>
      </c>
      <c r="K1598" s="128" t="s">
        <v>59</v>
      </c>
      <c r="L1598" s="495" t="s">
        <v>1876</v>
      </c>
      <c r="M1598" s="128"/>
      <c r="N1598" s="128" t="s">
        <v>62</v>
      </c>
      <c r="O1598" s="128" t="s">
        <v>62</v>
      </c>
      <c r="P1598" s="500" t="s">
        <v>63</v>
      </c>
      <c r="Q1598" s="500" t="s">
        <v>63</v>
      </c>
      <c r="R1598" s="128">
        <v>73</v>
      </c>
      <c r="S1598" s="128">
        <v>73.5</v>
      </c>
      <c r="T1598" s="443" t="s">
        <v>64</v>
      </c>
      <c r="U1598" s="128">
        <v>142</v>
      </c>
      <c r="V1598" s="442" t="str">
        <f>CHOOSE(MATCH(U:U,{0,1,140,150,160,800000000}),"VACIO","140 y -","140-150","150-160","&gt;160","")</f>
        <v>140-150</v>
      </c>
      <c r="W1598" s="128">
        <v>76</v>
      </c>
      <c r="X1598" s="442" t="str">
        <f>CHOOSE(MATCH(W:W,{0,1,90,120,800000000}),"VACIO","90 y -","90-120","&gt;120","")</f>
        <v>90 y -</v>
      </c>
      <c r="Y1598" s="128" t="s">
        <v>63</v>
      </c>
      <c r="Z1598" s="128" t="s">
        <v>65</v>
      </c>
      <c r="AA1598" s="128" t="s">
        <v>65</v>
      </c>
      <c r="AB1598" s="128" t="s">
        <v>63</v>
      </c>
      <c r="AC1598" s="128" t="s">
        <v>66</v>
      </c>
      <c r="AD1598" s="128" t="s">
        <v>67</v>
      </c>
      <c r="AE1598" s="513"/>
      <c r="AF1598" s="513"/>
      <c r="AG1598" s="513"/>
      <c r="AH1598" s="513"/>
      <c r="AI1598" s="513"/>
      <c r="AJ1598" s="128">
        <v>114</v>
      </c>
      <c r="AK1598" s="483">
        <v>43706</v>
      </c>
      <c r="AL1598" s="128">
        <v>284</v>
      </c>
      <c r="AM1598" s="128">
        <v>194</v>
      </c>
      <c r="AN1598" s="442" t="str">
        <f>CHOOSE(MATCH(AM:AM,{0,1,100,800000000}),"VACIO","100 y -","100 y +","")</f>
        <v>100 y +</v>
      </c>
      <c r="AO1598" s="128">
        <v>41</v>
      </c>
      <c r="AP1598" s="128">
        <v>245</v>
      </c>
      <c r="AQ1598" s="128">
        <v>6.4</v>
      </c>
      <c r="AR1598" s="442" t="str">
        <f>CHOOSE(MATCH(AQ:AQ,{0,1,7,8,9,12,30}),"VACIO","7 y -","7-8","8-9","9-12","12 y +","")</f>
        <v>7 y -</v>
      </c>
      <c r="AS1598" s="128">
        <v>1</v>
      </c>
      <c r="AT1598" s="442" t="str">
        <f>CHOOSE(MATCH(AS:AS,{0,0.1,30,80000000}),"VACIO","30 y -","30 y +")</f>
        <v>30 y -</v>
      </c>
      <c r="AU1598" s="128">
        <v>0.8</v>
      </c>
      <c r="AV1598" s="128"/>
      <c r="AW1598" s="442" t="str">
        <f>CHOOSE(MATCH(AV:AV,{0,0.1,30,80000000}),"VACIO","30 y -","30 y +")</f>
        <v>VACIO</v>
      </c>
      <c r="AX1598" s="128">
        <v>80.13</v>
      </c>
      <c r="AY1598" s="442" t="str">
        <f ca="1">CHOOSE(MATCH(AX:AX,{0,1,15,30,45,60,80000000}),"VACIO","15 y -","15-29","30-44","45-59","60 y +","")</f>
        <v>60 y +</v>
      </c>
      <c r="AZ1598" s="128" t="s">
        <v>76</v>
      </c>
      <c r="BA1598" s="128"/>
      <c r="BB1598" s="441" t="str">
        <f ca="1" t="shared" si="144"/>
        <v>No Vigente</v>
      </c>
      <c r="BC1598" s="128"/>
      <c r="BD1598" s="483">
        <v>43812</v>
      </c>
      <c r="BE1598" s="483">
        <v>43891</v>
      </c>
    </row>
    <row r="1599" spans="1:57">
      <c r="A1599" s="434" t="s">
        <v>3810</v>
      </c>
      <c r="B1599" s="128" t="s">
        <v>3811</v>
      </c>
      <c r="C1599" s="128">
        <v>1321</v>
      </c>
      <c r="D1599" s="483">
        <v>21423</v>
      </c>
      <c r="E1599" s="439">
        <f ca="1" t="shared" si="146"/>
        <v>43990</v>
      </c>
      <c r="F1599" s="440">
        <f ca="1" t="shared" si="145"/>
        <v>22567</v>
      </c>
      <c r="G1599" s="441">
        <f ca="1" t="shared" si="147"/>
        <v>61</v>
      </c>
      <c r="H1599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599" s="443">
        <v>2</v>
      </c>
      <c r="J1599" s="483">
        <v>37495</v>
      </c>
      <c r="K1599" s="128" t="s">
        <v>59</v>
      </c>
      <c r="L1599" s="495" t="s">
        <v>60</v>
      </c>
      <c r="M1599" s="128"/>
      <c r="N1599" s="128" t="s">
        <v>62</v>
      </c>
      <c r="O1599" s="128" t="s">
        <v>62</v>
      </c>
      <c r="P1599" s="500" t="s">
        <v>63</v>
      </c>
      <c r="Q1599" s="500" t="s">
        <v>63</v>
      </c>
      <c r="R1599" s="128">
        <v>85.5</v>
      </c>
      <c r="S1599" s="128">
        <v>89</v>
      </c>
      <c r="T1599" s="443" t="s">
        <v>64</v>
      </c>
      <c r="U1599" s="128">
        <v>170</v>
      </c>
      <c r="V1599" s="442" t="str">
        <f>CHOOSE(MATCH(U:U,{0,1,140,150,160,800000000}),"VACIO","140 y -","140-150","150-160","&gt;160","")</f>
        <v>&gt;160</v>
      </c>
      <c r="W1599" s="128">
        <v>100</v>
      </c>
      <c r="X1599" s="442" t="str">
        <f>CHOOSE(MATCH(W:W,{0,1,90,120,800000000}),"VACIO","90 y -","90-120","&gt;120","")</f>
        <v>90-120</v>
      </c>
      <c r="Y1599" s="128" t="s">
        <v>63</v>
      </c>
      <c r="Z1599" s="128" t="s">
        <v>65</v>
      </c>
      <c r="AA1599" s="128" t="s">
        <v>65</v>
      </c>
      <c r="AB1599" s="128" t="s">
        <v>63</v>
      </c>
      <c r="AC1599" s="128" t="s">
        <v>72</v>
      </c>
      <c r="AD1599" s="128" t="s">
        <v>67</v>
      </c>
      <c r="AE1599" s="513"/>
      <c r="AF1599" s="513"/>
      <c r="AG1599" s="513"/>
      <c r="AH1599" s="513"/>
      <c r="AI1599" s="513"/>
      <c r="AJ1599" s="128">
        <v>118</v>
      </c>
      <c r="AK1599" s="483">
        <v>43675</v>
      </c>
      <c r="AL1599" s="128">
        <v>188</v>
      </c>
      <c r="AM1599" s="128">
        <v>119</v>
      </c>
      <c r="AN1599" s="442" t="str">
        <f>CHOOSE(MATCH(AM:AM,{0,1,100,800000000}),"VACIO","100 y -","100 y +","")</f>
        <v>100 y +</v>
      </c>
      <c r="AO1599" s="128">
        <v>46</v>
      </c>
      <c r="AP1599" s="128">
        <v>112</v>
      </c>
      <c r="AQ1599" s="128">
        <v>6.4</v>
      </c>
      <c r="AR1599" s="442" t="str">
        <f>CHOOSE(MATCH(AQ:AQ,{0,1,7,8,9,12,30}),"VACIO","7 y -","7-8","8-9","9-12","12 y +","")</f>
        <v>7 y -</v>
      </c>
      <c r="AS1599" s="128">
        <v>9</v>
      </c>
      <c r="AT1599" s="442" t="str">
        <f>CHOOSE(MATCH(AS:AS,{0,0.1,30,80000000}),"VACIO","30 y -","30 y +")</f>
        <v>30 y -</v>
      </c>
      <c r="AU1599" s="128">
        <v>0.7</v>
      </c>
      <c r="AV1599" s="128">
        <v>22</v>
      </c>
      <c r="AW1599" s="442" t="str">
        <f>CHOOSE(MATCH(AV:AV,{0,0.1,30,80000000}),"VACIO","30 y -","30 y +")</f>
        <v>30 y -</v>
      </c>
      <c r="AX1599" s="128"/>
      <c r="AY1599" s="442" t="str">
        <f ca="1">CHOOSE(MATCH(AX:AX,{0,1,15,30,45,60,80000000}),"VACIO","15 y -","15-29","30-44","45-59","60 y +","")</f>
        <v>VACIO</v>
      </c>
      <c r="AZ1599" s="128"/>
      <c r="BA1599" s="128"/>
      <c r="BB1599" s="441" t="str">
        <f ca="1" t="shared" si="144"/>
        <v>No Vigente</v>
      </c>
      <c r="BC1599" s="128"/>
      <c r="BD1599" s="483">
        <v>43675</v>
      </c>
      <c r="BE1599" s="483">
        <v>43891</v>
      </c>
    </row>
    <row r="1600" spans="1:57">
      <c r="A1600" s="434" t="s">
        <v>3812</v>
      </c>
      <c r="B1600" s="128" t="s">
        <v>3813</v>
      </c>
      <c r="C1600" s="128">
        <v>941</v>
      </c>
      <c r="D1600" s="483">
        <v>13466</v>
      </c>
      <c r="E1600" s="439">
        <f ca="1" t="shared" si="146"/>
        <v>43990</v>
      </c>
      <c r="F1600" s="440">
        <f ca="1" t="shared" si="145"/>
        <v>30524</v>
      </c>
      <c r="G1600" s="441">
        <f ca="1" t="shared" si="147"/>
        <v>83</v>
      </c>
      <c r="H1600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00" s="443">
        <v>2</v>
      </c>
      <c r="J1600" s="483">
        <v>36410</v>
      </c>
      <c r="K1600" s="128" t="s">
        <v>59</v>
      </c>
      <c r="L1600" s="495" t="s">
        <v>60</v>
      </c>
      <c r="M1600" s="128" t="s">
        <v>1853</v>
      </c>
      <c r="N1600" s="128" t="s">
        <v>62</v>
      </c>
      <c r="O1600" s="128" t="s">
        <v>62</v>
      </c>
      <c r="P1600" s="500" t="s">
        <v>63</v>
      </c>
      <c r="Q1600" s="500" t="s">
        <v>63</v>
      </c>
      <c r="R1600" s="128">
        <v>62</v>
      </c>
      <c r="S1600" s="128">
        <v>62.5</v>
      </c>
      <c r="T1600" s="443" t="s">
        <v>76</v>
      </c>
      <c r="U1600" s="128">
        <v>120</v>
      </c>
      <c r="V1600" s="442" t="str">
        <f>CHOOSE(MATCH(U:U,{0,1,140,150,160,800000000}),"VACIO","140 y -","140-150","150-160","&gt;160","")</f>
        <v>140 y -</v>
      </c>
      <c r="W1600" s="128">
        <v>60</v>
      </c>
      <c r="X1600" s="442" t="str">
        <f>CHOOSE(MATCH(W:W,{0,1,90,120,800000000}),"VACIO","90 y -","90-120","&gt;120","")</f>
        <v>90 y -</v>
      </c>
      <c r="Y1600" s="128" t="s">
        <v>63</v>
      </c>
      <c r="Z1600" s="128" t="s">
        <v>65</v>
      </c>
      <c r="AA1600" s="128" t="s">
        <v>63</v>
      </c>
      <c r="AB1600" s="128" t="s">
        <v>63</v>
      </c>
      <c r="AC1600" s="128" t="s">
        <v>72</v>
      </c>
      <c r="AD1600" s="128" t="s">
        <v>74</v>
      </c>
      <c r="AE1600" s="513"/>
      <c r="AF1600" s="513"/>
      <c r="AG1600" s="513"/>
      <c r="AH1600" s="506" t="s">
        <v>3814</v>
      </c>
      <c r="AI1600" s="515">
        <v>43560</v>
      </c>
      <c r="AJ1600" s="128">
        <v>99</v>
      </c>
      <c r="AK1600" s="483">
        <v>43528</v>
      </c>
      <c r="AL1600" s="128">
        <v>235</v>
      </c>
      <c r="AM1600" s="128">
        <v>113</v>
      </c>
      <c r="AN1600" s="442" t="str">
        <f>CHOOSE(MATCH(AM:AM,{0,1,100,800000000}),"VACIO","100 y -","100 y +","")</f>
        <v>100 y +</v>
      </c>
      <c r="AO1600" s="128">
        <v>32</v>
      </c>
      <c r="AP1600" s="128">
        <v>661</v>
      </c>
      <c r="AQ1600" s="128"/>
      <c r="AR1600" s="442" t="str">
        <f>CHOOSE(MATCH(AQ:AQ,{0,1,7,8,9,12,30}),"VACIO","7 y -","7-8","8-9","9-12","12 y +","")</f>
        <v>VACIO</v>
      </c>
      <c r="AS1600" s="128">
        <v>29</v>
      </c>
      <c r="AT1600" s="442" t="str">
        <f>CHOOSE(MATCH(AS:AS,{0,0.1,30,80000000}),"VACIO","30 y -","30 y +")</f>
        <v>30 y -</v>
      </c>
      <c r="AU1600" s="128">
        <v>0.9</v>
      </c>
      <c r="AV1600" s="128"/>
      <c r="AW1600" s="442" t="str">
        <f>CHOOSE(MATCH(AV:AV,{0,0.1,30,80000000}),"VACIO","30 y -","30 y +")</f>
        <v>VACIO</v>
      </c>
      <c r="AX1600" s="128">
        <v>59</v>
      </c>
      <c r="AY1600" s="442" t="str">
        <f ca="1">CHOOSE(MATCH(AX:AX,{0,1,15,30,45,60,80000000}),"VACIO","15 y -","15-29","30-44","45-59","60 y +","")</f>
        <v>45-59</v>
      </c>
      <c r="AZ1600" s="128"/>
      <c r="BA1600" s="128"/>
      <c r="BB1600" s="441" t="str">
        <f ca="1" t="shared" si="144"/>
        <v>No Vigente</v>
      </c>
      <c r="BC1600" s="128"/>
      <c r="BD1600" s="483">
        <v>43818</v>
      </c>
      <c r="BE1600" s="483">
        <v>43983</v>
      </c>
    </row>
    <row r="1601" spans="1:57">
      <c r="A1601" s="434" t="s">
        <v>3815</v>
      </c>
      <c r="B1601" s="484" t="s">
        <v>3816</v>
      </c>
      <c r="C1601" s="484">
        <v>1211</v>
      </c>
      <c r="D1601" s="485">
        <v>23713</v>
      </c>
      <c r="E1601" s="468">
        <f ca="1" t="shared" si="146"/>
        <v>43990</v>
      </c>
      <c r="F1601" s="440">
        <f ca="1" t="shared" si="145"/>
        <v>20277</v>
      </c>
      <c r="G1601" s="489">
        <f ca="1" t="shared" si="147"/>
        <v>55</v>
      </c>
      <c r="H1601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01" s="496">
        <v>2</v>
      </c>
      <c r="J1601" s="485">
        <v>42514</v>
      </c>
      <c r="K1601" s="484" t="s">
        <v>59</v>
      </c>
      <c r="L1601" s="497" t="s">
        <v>60</v>
      </c>
      <c r="M1601" s="484"/>
      <c r="N1601" s="484" t="s">
        <v>62</v>
      </c>
      <c r="O1601" s="484" t="s">
        <v>62</v>
      </c>
      <c r="P1601" s="501" t="s">
        <v>63</v>
      </c>
      <c r="Q1601" s="501" t="s">
        <v>63</v>
      </c>
      <c r="R1601" s="484">
        <v>69</v>
      </c>
      <c r="S1601" s="484">
        <v>71.8</v>
      </c>
      <c r="T1601" s="496" t="s">
        <v>64</v>
      </c>
      <c r="U1601" s="484">
        <v>148</v>
      </c>
      <c r="V1601" s="442" t="str">
        <f>CHOOSE(MATCH(U:U,{0,1,140,150,160,800000000}),"VACIO","140 y -","140-150","150-160","&gt;160","")</f>
        <v>140-150</v>
      </c>
      <c r="W1601" s="484">
        <v>88</v>
      </c>
      <c r="X1601" s="442" t="str">
        <f>CHOOSE(MATCH(W:W,{0,1,90,120,800000000}),"VACIO","90 y -","90-120","&gt;120","")</f>
        <v>90 y -</v>
      </c>
      <c r="Y1601" s="484" t="s">
        <v>63</v>
      </c>
      <c r="Z1601" s="484" t="s">
        <v>65</v>
      </c>
      <c r="AA1601" s="484" t="s">
        <v>63</v>
      </c>
      <c r="AB1601" s="484" t="s">
        <v>63</v>
      </c>
      <c r="AC1601" s="484" t="s">
        <v>72</v>
      </c>
      <c r="AD1601" s="484" t="s">
        <v>74</v>
      </c>
      <c r="AE1601" s="507"/>
      <c r="AF1601" s="507"/>
      <c r="AG1601" s="507"/>
      <c r="AH1601" s="507"/>
      <c r="AI1601" s="507"/>
      <c r="AJ1601" s="484"/>
      <c r="AK1601" s="484">
        <v>2016</v>
      </c>
      <c r="AL1601" s="484"/>
      <c r="AM1601" s="484"/>
      <c r="AN1601" s="442" t="str">
        <f>CHOOSE(MATCH(AM:AM,{0,1,100,800000000}),"VACIO","100 y -","100 y +","")</f>
        <v>VACIO</v>
      </c>
      <c r="AO1601" s="484"/>
      <c r="AP1601" s="484"/>
      <c r="AQ1601" s="484"/>
      <c r="AR1601" s="442" t="str">
        <f>CHOOSE(MATCH(AQ:AQ,{0,1,7,8,9,12,30}),"VACIO","7 y -","7-8","8-9","9-12","12 y +","")</f>
        <v>VACIO</v>
      </c>
      <c r="AS1601" s="484"/>
      <c r="AT1601" s="442" t="str">
        <f>CHOOSE(MATCH(AS:AS,{0,0.1,30,80000000}),"VACIO","30 y -","30 y +")</f>
        <v>VACIO</v>
      </c>
      <c r="AU1601" s="484"/>
      <c r="AV1601" s="484"/>
      <c r="AW1601" s="442" t="str">
        <f>CHOOSE(MATCH(AV:AV,{0,0.1,30,80000000}),"VACIO","30 y -","30 y +")</f>
        <v>VACIO</v>
      </c>
      <c r="AX1601" s="484"/>
      <c r="AY1601" s="442" t="str">
        <f ca="1">CHOOSE(MATCH(AX:AX,{0,1,15,30,45,60,80000000}),"VACIO","15 y -","15-29","30-44","45-59","60 y +","")</f>
        <v>VACIO</v>
      </c>
      <c r="AZ1601" s="484"/>
      <c r="BA1601" s="484"/>
      <c r="BB1601" s="489" t="str">
        <f ca="1" t="shared" si="144"/>
        <v>No Vigente</v>
      </c>
      <c r="BC1601" s="484"/>
      <c r="BD1601" s="485">
        <v>42516</v>
      </c>
      <c r="BE1601" s="485">
        <v>42675</v>
      </c>
    </row>
    <row r="1602" spans="1:57">
      <c r="A1602" s="434" t="s">
        <v>3817</v>
      </c>
      <c r="B1602" s="128" t="s">
        <v>3818</v>
      </c>
      <c r="C1602" s="128">
        <v>3423</v>
      </c>
      <c r="D1602" s="483">
        <v>22502</v>
      </c>
      <c r="E1602" s="439">
        <f ca="1" t="shared" si="146"/>
        <v>43990</v>
      </c>
      <c r="F1602" s="440">
        <f ca="1" t="shared" si="145"/>
        <v>21488</v>
      </c>
      <c r="G1602" s="441">
        <f ca="1" t="shared" si="147"/>
        <v>58</v>
      </c>
      <c r="H1602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02" s="443">
        <v>2</v>
      </c>
      <c r="J1602" s="483">
        <v>42324</v>
      </c>
      <c r="K1602" s="128" t="s">
        <v>59</v>
      </c>
      <c r="L1602" s="495" t="s">
        <v>102</v>
      </c>
      <c r="M1602" s="128" t="s">
        <v>1853</v>
      </c>
      <c r="N1602" s="128" t="s">
        <v>62</v>
      </c>
      <c r="O1602" s="128" t="s">
        <v>62</v>
      </c>
      <c r="P1602" s="500" t="s">
        <v>63</v>
      </c>
      <c r="Q1602" s="500" t="s">
        <v>63</v>
      </c>
      <c r="R1602" s="128">
        <v>102</v>
      </c>
      <c r="S1602" s="128">
        <v>78.9</v>
      </c>
      <c r="T1602" s="443" t="s">
        <v>64</v>
      </c>
      <c r="U1602" s="128">
        <v>130</v>
      </c>
      <c r="V1602" s="442" t="str">
        <f>CHOOSE(MATCH(U:U,{0,1,140,150,160,800000000}),"VACIO","140 y -","140-150","150-160","&gt;160","")</f>
        <v>140 y -</v>
      </c>
      <c r="W1602" s="128">
        <v>90</v>
      </c>
      <c r="X1602" s="442" t="str">
        <f>CHOOSE(MATCH(W:W,{0,1,90,120,800000000}),"VACIO","90 y -","90-120","&gt;120","")</f>
        <v>90-120</v>
      </c>
      <c r="Y1602" s="128" t="s">
        <v>63</v>
      </c>
      <c r="Z1602" s="128" t="s">
        <v>65</v>
      </c>
      <c r="AA1602" s="128" t="s">
        <v>65</v>
      </c>
      <c r="AB1602" s="128" t="s">
        <v>65</v>
      </c>
      <c r="AC1602" s="128" t="s">
        <v>72</v>
      </c>
      <c r="AD1602" s="128" t="s">
        <v>73</v>
      </c>
      <c r="AE1602" s="505">
        <v>43810</v>
      </c>
      <c r="AF1602" s="506" t="s">
        <v>74</v>
      </c>
      <c r="AG1602" s="506"/>
      <c r="AH1602" s="513"/>
      <c r="AI1602" s="513"/>
      <c r="AJ1602" s="128">
        <v>97</v>
      </c>
      <c r="AK1602" s="483">
        <v>43538</v>
      </c>
      <c r="AL1602" s="128">
        <v>250</v>
      </c>
      <c r="AM1602" s="128">
        <v>141</v>
      </c>
      <c r="AN1602" s="442" t="str">
        <f>CHOOSE(MATCH(AM:AM,{0;1;100;800000000}),"VACIO","100 y -","100 y +","")</f>
        <v>100 y +</v>
      </c>
      <c r="AO1602" s="128">
        <v>42</v>
      </c>
      <c r="AP1602" s="128">
        <v>335</v>
      </c>
      <c r="AQ1602" s="128">
        <v>5.2</v>
      </c>
      <c r="AR1602" s="442" t="str">
        <f>CHOOSE(MATCH(AQ:AQ,{0,1,7,8,9,12,30}),"VACIO","7 y -","7-8","8-9","9-12","12 y +","")</f>
        <v>7 y -</v>
      </c>
      <c r="AS1602" s="128">
        <v>11</v>
      </c>
      <c r="AT1602" s="442" t="str">
        <f>CHOOSE(MATCH(AS:AS,{0,0.1,30,80000000}),"VACIO","30 y -","30 y +")</f>
        <v>30 y -</v>
      </c>
      <c r="AU1602" s="128">
        <v>0.6</v>
      </c>
      <c r="AV1602" s="128">
        <v>9</v>
      </c>
      <c r="AW1602" s="442" t="str">
        <f>CHOOSE(MATCH(AV:AV,{0,0.1,30,80000000}),"VACIO","30 y -","30 y +")</f>
        <v>30 y -</v>
      </c>
      <c r="AX1602" s="128">
        <v>101</v>
      </c>
      <c r="AY1602" s="442" t="str">
        <f ca="1">CHOOSE(MATCH(AX:AX,{0,1,15,30,45,60,80000000}),"VACIO","15 y -","15-29","30-44","45-59","60 y +","")</f>
        <v>60 y +</v>
      </c>
      <c r="AZ1602" s="128" t="s">
        <v>76</v>
      </c>
      <c r="BA1602" s="483">
        <v>43173</v>
      </c>
      <c r="BB1602" s="441" t="str">
        <f ca="1" t="shared" si="144"/>
        <v>No Vigente</v>
      </c>
      <c r="BC1602" s="128" t="s">
        <v>77</v>
      </c>
      <c r="BD1602" s="483">
        <v>43553</v>
      </c>
      <c r="BE1602" s="483">
        <v>43922</v>
      </c>
    </row>
    <row r="1603" spans="1:57">
      <c r="A1603" s="434" t="s">
        <v>3819</v>
      </c>
      <c r="B1603" s="128" t="s">
        <v>3820</v>
      </c>
      <c r="C1603" s="128">
        <v>6914</v>
      </c>
      <c r="D1603" s="483">
        <v>12921</v>
      </c>
      <c r="E1603" s="467">
        <f ca="1" t="shared" si="146"/>
        <v>43990</v>
      </c>
      <c r="F1603" s="440">
        <f ca="1" t="shared" si="145"/>
        <v>31069</v>
      </c>
      <c r="G1603" s="491">
        <f ca="1" t="shared" si="147"/>
        <v>85</v>
      </c>
      <c r="H1603" s="49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03" s="498">
        <v>2</v>
      </c>
      <c r="J1603" s="483">
        <v>42747</v>
      </c>
      <c r="K1603" s="128" t="s">
        <v>59</v>
      </c>
      <c r="L1603" s="495" t="s">
        <v>60</v>
      </c>
      <c r="M1603" s="128"/>
      <c r="N1603" s="128" t="s">
        <v>62</v>
      </c>
      <c r="O1603" s="128" t="s">
        <v>62</v>
      </c>
      <c r="P1603" s="500" t="s">
        <v>63</v>
      </c>
      <c r="Q1603" s="500" t="s">
        <v>63</v>
      </c>
      <c r="R1603" s="128">
        <v>55.6</v>
      </c>
      <c r="S1603" s="128">
        <v>58.5</v>
      </c>
      <c r="T1603" s="498" t="s">
        <v>76</v>
      </c>
      <c r="U1603" s="128">
        <v>130</v>
      </c>
      <c r="V1603" s="442" t="str">
        <f>CHOOSE(MATCH(U:U,{0,1,140,150,160,800000000}),"VACIO","140 y -","140-150","150-160","&gt;160","")</f>
        <v>140 y -</v>
      </c>
      <c r="W1603" s="128">
        <v>70</v>
      </c>
      <c r="X1603" s="442" t="str">
        <f>CHOOSE(MATCH(W:W,{0,1,90,120,800000000}),"VACIO","90 y -","90-120","&gt;120","")</f>
        <v>90 y -</v>
      </c>
      <c r="Y1603" s="128" t="s">
        <v>63</v>
      </c>
      <c r="Z1603" s="128" t="s">
        <v>65</v>
      </c>
      <c r="AA1603" s="128" t="s">
        <v>65</v>
      </c>
      <c r="AB1603" s="128" t="s">
        <v>65</v>
      </c>
      <c r="AC1603" s="128" t="s">
        <v>72</v>
      </c>
      <c r="AD1603" s="128" t="s">
        <v>74</v>
      </c>
      <c r="AE1603" s="512"/>
      <c r="AF1603" s="512"/>
      <c r="AG1603" s="512"/>
      <c r="AH1603" s="511" t="s">
        <v>2266</v>
      </c>
      <c r="AI1603" s="516">
        <v>43476</v>
      </c>
      <c r="AJ1603" s="128">
        <v>98</v>
      </c>
      <c r="AK1603" s="483">
        <v>43649</v>
      </c>
      <c r="AL1603" s="128">
        <v>152</v>
      </c>
      <c r="AM1603" s="128">
        <v>78</v>
      </c>
      <c r="AN1603" s="442" t="str">
        <f>CHOOSE(MATCH(AM:AM,{0,1,100,800000000}),"VACIO","100 y -","100 y +","")</f>
        <v>100 y -</v>
      </c>
      <c r="AO1603" s="128">
        <v>45</v>
      </c>
      <c r="AP1603" s="128">
        <v>146</v>
      </c>
      <c r="AQ1603" s="128"/>
      <c r="AR1603" s="442" t="str">
        <f>CHOOSE(MATCH(AQ:AQ,{0,1,7,8,9,12,30}),"VACIO","7 y -","7-8","8-9","9-12","12 y +","")</f>
        <v>VACIO</v>
      </c>
      <c r="AS1603" s="128">
        <v>1</v>
      </c>
      <c r="AT1603" s="442" t="str">
        <f>CHOOSE(MATCH(AS:AS,{0,0.1,30,80000000}),"VACIO","30 y -","30 y +")</f>
        <v>30 y -</v>
      </c>
      <c r="AU1603" s="128">
        <v>1</v>
      </c>
      <c r="AV1603" s="128"/>
      <c r="AW1603" s="442" t="str">
        <f>CHOOSE(MATCH(AV:AV,{0,0.1,30,80000000}),"VACIO","30 y -","30 y +")</f>
        <v>VACIO</v>
      </c>
      <c r="AX1603" s="128">
        <v>51</v>
      </c>
      <c r="AY1603" s="442" t="str">
        <f ca="1">CHOOSE(MATCH(AX:AX,{0,1,15,30,45,60,80000000}),"VACIO","15 y -","15-29","30-44","45-59","60 y +","")</f>
        <v>45-59</v>
      </c>
      <c r="AZ1603" s="128" t="s">
        <v>76</v>
      </c>
      <c r="BA1603" s="128"/>
      <c r="BB1603" s="441" t="str">
        <f ca="1" t="shared" si="144"/>
        <v>No Vigente</v>
      </c>
      <c r="BC1603" s="128"/>
      <c r="BD1603" s="483">
        <v>43649</v>
      </c>
      <c r="BE1603" s="483">
        <v>43831</v>
      </c>
    </row>
    <row r="1604" spans="1:57">
      <c r="A1604" s="434" t="s">
        <v>3821</v>
      </c>
      <c r="B1604" s="434" t="s">
        <v>3822</v>
      </c>
      <c r="C1604" s="434">
        <v>6283</v>
      </c>
      <c r="D1604" s="482">
        <v>26023</v>
      </c>
      <c r="E1604" s="468">
        <f ca="1" t="shared" si="146"/>
        <v>43990</v>
      </c>
      <c r="F1604" s="440">
        <f ca="1" t="shared" si="145"/>
        <v>17967</v>
      </c>
      <c r="G1604" s="487">
        <f ca="1" t="shared" si="147"/>
        <v>49</v>
      </c>
      <c r="H1604" s="488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04" s="493">
        <v>2</v>
      </c>
      <c r="J1604" s="482">
        <v>42380</v>
      </c>
      <c r="K1604" s="434" t="s">
        <v>59</v>
      </c>
      <c r="L1604" s="494" t="s">
        <v>60</v>
      </c>
      <c r="M1604" s="434" t="s">
        <v>1853</v>
      </c>
      <c r="N1604" s="434"/>
      <c r="O1604" s="434"/>
      <c r="P1604" s="499" t="s">
        <v>63</v>
      </c>
      <c r="Q1604" s="499" t="s">
        <v>63</v>
      </c>
      <c r="R1604" s="434">
        <v>73.1</v>
      </c>
      <c r="S1604" s="434">
        <v>73</v>
      </c>
      <c r="T1604" s="493" t="s">
        <v>85</v>
      </c>
      <c r="U1604" s="434">
        <v>100</v>
      </c>
      <c r="V1604" s="442" t="str">
        <f>CHOOSE(MATCH(U:U,{0,1,140,150,160,800000000}),"VACIO","140 y -","140-150","150-160","&gt;160","")</f>
        <v>140 y -</v>
      </c>
      <c r="W1604" s="434">
        <v>68</v>
      </c>
      <c r="X1604" s="442" t="str">
        <f>CHOOSE(MATCH(W:W,{0;1;90;120;800000000}),"VACIO","90 y -","90-120","&gt;120","")</f>
        <v>90 y -</v>
      </c>
      <c r="Y1604" s="434" t="s">
        <v>63</v>
      </c>
      <c r="Z1604" s="434" t="s">
        <v>63</v>
      </c>
      <c r="AA1604" s="434" t="s">
        <v>63</v>
      </c>
      <c r="AB1604" s="434" t="s">
        <v>63</v>
      </c>
      <c r="AC1604" s="434" t="s">
        <v>66</v>
      </c>
      <c r="AD1604" s="434" t="s">
        <v>74</v>
      </c>
      <c r="AE1604" s="514"/>
      <c r="AF1604" s="514"/>
      <c r="AG1604" s="514"/>
      <c r="AH1604" s="514"/>
      <c r="AI1604" s="514"/>
      <c r="AJ1604" s="434">
        <v>95</v>
      </c>
      <c r="AK1604" s="482">
        <v>42380</v>
      </c>
      <c r="AL1604" s="434">
        <v>220</v>
      </c>
      <c r="AM1604" s="434">
        <v>136</v>
      </c>
      <c r="AN1604" s="442" t="str">
        <f>CHOOSE(MATCH(AM:AM,{0,1,100,800000000}),"VACIO","100 y -","100 y +","")</f>
        <v>100 y +</v>
      </c>
      <c r="AO1604" s="434">
        <v>56</v>
      </c>
      <c r="AP1604" s="434">
        <v>137</v>
      </c>
      <c r="AQ1604" s="434"/>
      <c r="AR1604" s="442" t="str">
        <f>CHOOSE(MATCH(AQ:AQ,{0,1,7,8,9,12,30}),"VACIO","7 y -","7-8","8-9","9-12","12 y +","")</f>
        <v>VACIO</v>
      </c>
      <c r="AS1604" s="434"/>
      <c r="AT1604" s="442" t="str">
        <f>CHOOSE(MATCH(AS:AS,{0,0.1,30,80000000}),"VACIO","30 y -","30 y +")</f>
        <v>VACIO</v>
      </c>
      <c r="AU1604" s="434">
        <v>0.7</v>
      </c>
      <c r="AV1604" s="434"/>
      <c r="AW1604" s="442" t="str">
        <f>CHOOSE(MATCH(AV:AV,{0,0.1,30,80000000}),"VACIO","30 y -","30 y +")</f>
        <v>VACIO</v>
      </c>
      <c r="AX1604" s="434">
        <v>118</v>
      </c>
      <c r="AY1604" s="442" t="str">
        <f ca="1">CHOOSE(MATCH(AX:AX,{0,1,15,30,45,60,80000000}),"VACIO","15 y -","15-29","30-44","45-59","60 y +","")</f>
        <v>60 y +</v>
      </c>
      <c r="AZ1604" s="434"/>
      <c r="BA1604" s="434"/>
      <c r="BB1604" s="487" t="str">
        <f ca="1" t="shared" si="144"/>
        <v>No Vigente</v>
      </c>
      <c r="BC1604" s="434"/>
      <c r="BD1604" s="482">
        <v>42380</v>
      </c>
      <c r="BE1604" s="482">
        <v>42491</v>
      </c>
    </row>
    <row r="1605" spans="1:57">
      <c r="A1605" s="434" t="s">
        <v>3823</v>
      </c>
      <c r="B1605" s="128" t="s">
        <v>3824</v>
      </c>
      <c r="C1605" s="128">
        <v>789</v>
      </c>
      <c r="D1605" s="483">
        <v>23514</v>
      </c>
      <c r="E1605" s="439">
        <f ca="1" t="shared" si="146"/>
        <v>43990</v>
      </c>
      <c r="F1605" s="440">
        <f ca="1" t="shared" si="145"/>
        <v>20476</v>
      </c>
      <c r="G1605" s="441">
        <f ca="1" t="shared" si="147"/>
        <v>56</v>
      </c>
      <c r="H1605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05" s="443">
        <v>2</v>
      </c>
      <c r="J1605" s="483">
        <v>41570</v>
      </c>
      <c r="K1605" s="128" t="s">
        <v>59</v>
      </c>
      <c r="L1605" s="495" t="s">
        <v>102</v>
      </c>
      <c r="M1605" s="128" t="s">
        <v>2825</v>
      </c>
      <c r="N1605" s="128" t="s">
        <v>62</v>
      </c>
      <c r="O1605" s="128" t="s">
        <v>62</v>
      </c>
      <c r="P1605" s="500" t="s">
        <v>63</v>
      </c>
      <c r="Q1605" s="500" t="s">
        <v>63</v>
      </c>
      <c r="R1605" s="128">
        <v>96.5</v>
      </c>
      <c r="S1605" s="128">
        <v>74</v>
      </c>
      <c r="T1605" s="443" t="s">
        <v>64</v>
      </c>
      <c r="U1605" s="128">
        <v>130</v>
      </c>
      <c r="V1605" s="442" t="str">
        <f>CHOOSE(MATCH(U:U,{0,1,140,150,160,800000000}),"VACIO","140 y -","140-150","150-160","&gt;160","")</f>
        <v>140 y -</v>
      </c>
      <c r="W1605" s="128">
        <v>82</v>
      </c>
      <c r="X1605" s="442" t="str">
        <f>CHOOSE(MATCH(W:W,{0,1,90,120,800000000}),"VACIO","90 y -","90-120","&gt;120","")</f>
        <v>90 y -</v>
      </c>
      <c r="Y1605" s="128" t="s">
        <v>63</v>
      </c>
      <c r="Z1605" s="128" t="s">
        <v>65</v>
      </c>
      <c r="AA1605" s="128" t="s">
        <v>65</v>
      </c>
      <c r="AB1605" s="128" t="s">
        <v>63</v>
      </c>
      <c r="AC1605" s="128" t="s">
        <v>72</v>
      </c>
      <c r="AD1605" s="128" t="s">
        <v>73</v>
      </c>
      <c r="AE1605" s="505">
        <v>43868</v>
      </c>
      <c r="AF1605" s="506" t="s">
        <v>74</v>
      </c>
      <c r="AG1605" s="506"/>
      <c r="AH1605" s="513"/>
      <c r="AI1605" s="513"/>
      <c r="AJ1605" s="128">
        <v>95</v>
      </c>
      <c r="AK1605" s="483">
        <v>43847</v>
      </c>
      <c r="AL1605" s="128">
        <v>195</v>
      </c>
      <c r="AM1605" s="128">
        <v>105</v>
      </c>
      <c r="AN1605" s="442" t="str">
        <f>CHOOSE(MATCH(AM:AM,{0,1,100,800000000}),"VACIO","100 y -","100 y +","")</f>
        <v>100 y +</v>
      </c>
      <c r="AO1605" s="128">
        <v>55</v>
      </c>
      <c r="AP1605" s="128">
        <v>173</v>
      </c>
      <c r="AQ1605" s="128">
        <v>6</v>
      </c>
      <c r="AR1605" s="442" t="str">
        <f>CHOOSE(MATCH(AQ:AQ,{0,1,7,8,9,12,30}),"VACIO","7 y -","7-8","8-9","9-12","12 y +","")</f>
        <v>7 y -</v>
      </c>
      <c r="AS1605" s="128">
        <v>18</v>
      </c>
      <c r="AT1605" s="442" t="str">
        <f>CHOOSE(MATCH(AS:AS,{0,0.1,30,80000000}),"VACIO","30 y -","30 y +")</f>
        <v>30 y -</v>
      </c>
      <c r="AU1605" s="128">
        <v>0.7</v>
      </c>
      <c r="AV1605" s="128">
        <v>15</v>
      </c>
      <c r="AW1605" s="442" t="str">
        <f>CHOOSE(MATCH(AV:AV,{0;0.1;30;80000000}),"VACIO","30 y -","30 y +")</f>
        <v>30 y -</v>
      </c>
      <c r="AX1605" s="128">
        <v>97</v>
      </c>
      <c r="AY1605" s="442" t="str">
        <f ca="1">CHOOSE(MATCH(AX:AX,{0,1,15,30,45,60,80000000}),"VACIO","15 y -","15-29","30-44","45-59","60 y +","")</f>
        <v>60 y +</v>
      </c>
      <c r="AZ1605" s="128"/>
      <c r="BA1605" s="128"/>
      <c r="BB1605" s="441" t="str">
        <f ca="1" t="shared" si="144"/>
        <v>No Vigente</v>
      </c>
      <c r="BC1605" s="128"/>
      <c r="BD1605" s="483">
        <v>43868</v>
      </c>
      <c r="BE1605" s="483">
        <v>44044</v>
      </c>
    </row>
    <row r="1606" spans="1:57">
      <c r="A1606" s="434" t="s">
        <v>3825</v>
      </c>
      <c r="B1606" s="128" t="s">
        <v>3826</v>
      </c>
      <c r="C1606" s="128">
        <v>4410</v>
      </c>
      <c r="D1606" s="483">
        <v>24040</v>
      </c>
      <c r="E1606" s="439">
        <f ca="1" t="shared" si="146"/>
        <v>43990</v>
      </c>
      <c r="F1606" s="440">
        <f ca="1" t="shared" si="145"/>
        <v>19950</v>
      </c>
      <c r="G1606" s="441">
        <f ca="1" t="shared" si="147"/>
        <v>54</v>
      </c>
      <c r="H1606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06" s="443">
        <v>2</v>
      </c>
      <c r="J1606" s="483">
        <v>41114</v>
      </c>
      <c r="K1606" s="128" t="s">
        <v>59</v>
      </c>
      <c r="L1606" s="495" t="s">
        <v>60</v>
      </c>
      <c r="M1606" s="128"/>
      <c r="N1606" s="128" t="s">
        <v>62</v>
      </c>
      <c r="O1606" s="128" t="s">
        <v>62</v>
      </c>
      <c r="P1606" s="500" t="s">
        <v>63</v>
      </c>
      <c r="Q1606" s="500" t="s">
        <v>63</v>
      </c>
      <c r="R1606" s="128">
        <v>102.5</v>
      </c>
      <c r="S1606" s="128">
        <v>117.4</v>
      </c>
      <c r="T1606" s="443" t="s">
        <v>64</v>
      </c>
      <c r="U1606" s="128">
        <v>143</v>
      </c>
      <c r="V1606" s="442" t="str">
        <f>CHOOSE(MATCH(U:U,{0,1,140,150,160,800000000}),"VACIO","140 y -","140-150","150-160","&gt;160","")</f>
        <v>140-150</v>
      </c>
      <c r="W1606" s="128">
        <v>68</v>
      </c>
      <c r="X1606" s="442" t="str">
        <f>CHOOSE(MATCH(W:W,{0,1,90,120,800000000}),"VACIO","90 y -","90-120","&gt;120","")</f>
        <v>90 y -</v>
      </c>
      <c r="Y1606" s="128" t="s">
        <v>63</v>
      </c>
      <c r="Z1606" s="128" t="s">
        <v>65</v>
      </c>
      <c r="AA1606" s="128" t="s">
        <v>65</v>
      </c>
      <c r="AB1606" s="128" t="s">
        <v>63</v>
      </c>
      <c r="AC1606" s="128" t="s">
        <v>66</v>
      </c>
      <c r="AD1606" s="128" t="s">
        <v>74</v>
      </c>
      <c r="AE1606" s="513"/>
      <c r="AF1606" s="513"/>
      <c r="AG1606" s="513"/>
      <c r="AH1606" s="513"/>
      <c r="AI1606" s="513"/>
      <c r="AJ1606" s="128">
        <v>95</v>
      </c>
      <c r="AK1606" s="483">
        <v>43571</v>
      </c>
      <c r="AL1606" s="128">
        <v>206</v>
      </c>
      <c r="AM1606" s="128">
        <v>126.2</v>
      </c>
      <c r="AN1606" s="442" t="str">
        <f>CHOOSE(MATCH(AM:AM,{0,1,100,800000000}),"VACIO","100 y -","100 y +","")</f>
        <v>100 y +</v>
      </c>
      <c r="AO1606" s="128">
        <v>46</v>
      </c>
      <c r="AP1606" s="128">
        <v>169</v>
      </c>
      <c r="AQ1606" s="128"/>
      <c r="AR1606" s="442" t="str">
        <f>CHOOSE(MATCH(AQ:AQ,{0,1,7,8,9,12,30}),"VACIO","7 y -","7-8","8-9","9-12","12 y +","")</f>
        <v>VACIO</v>
      </c>
      <c r="AS1606" s="128">
        <v>10</v>
      </c>
      <c r="AT1606" s="442" t="str">
        <f>CHOOSE(MATCH(AS:AS,{0,0.1,30,80000000}),"VACIO","30 y -","30 y +")</f>
        <v>30 y -</v>
      </c>
      <c r="AU1606" s="128">
        <v>0.7</v>
      </c>
      <c r="AV1606" s="128"/>
      <c r="AW1606" s="442" t="str">
        <f>CHOOSE(MATCH(AV:AV,{0,0.1,30,80000000}),"VACIO","30 y -","30 y +")</f>
        <v>VACIO</v>
      </c>
      <c r="AX1606" s="128">
        <v>98</v>
      </c>
      <c r="AY1606" s="442" t="str">
        <f ca="1">CHOOSE(MATCH(AX:AX,{0,1,15,30,45,60,80000000}),"VACIO","15 y -","15-29","30-44","45-59","60 y +","")</f>
        <v>60 y +</v>
      </c>
      <c r="AZ1606" s="128"/>
      <c r="BA1606" s="128"/>
      <c r="BB1606" s="441" t="str">
        <f ca="1" t="shared" si="144"/>
        <v>No Vigente</v>
      </c>
      <c r="BC1606" s="128"/>
      <c r="BD1606" s="483">
        <v>43585</v>
      </c>
      <c r="BE1606" s="483">
        <v>43922</v>
      </c>
    </row>
    <row r="1607" spans="1:57">
      <c r="A1607" s="434" t="s">
        <v>3827</v>
      </c>
      <c r="B1607" s="128" t="s">
        <v>3828</v>
      </c>
      <c r="C1607" s="128">
        <v>4196</v>
      </c>
      <c r="D1607" s="483">
        <v>16858</v>
      </c>
      <c r="E1607" s="439">
        <f ca="1" t="shared" si="146"/>
        <v>43990</v>
      </c>
      <c r="F1607" s="440">
        <f ca="1" t="shared" si="145"/>
        <v>27132</v>
      </c>
      <c r="G1607" s="441">
        <f ca="1" t="shared" si="147"/>
        <v>74</v>
      </c>
      <c r="H1607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07" s="443">
        <v>2</v>
      </c>
      <c r="J1607" s="483">
        <v>42551</v>
      </c>
      <c r="K1607" s="128" t="s">
        <v>59</v>
      </c>
      <c r="L1607" s="495" t="s">
        <v>60</v>
      </c>
      <c r="M1607" s="128"/>
      <c r="N1607" s="128" t="s">
        <v>62</v>
      </c>
      <c r="O1607" s="128" t="s">
        <v>62</v>
      </c>
      <c r="P1607" s="500" t="s">
        <v>63</v>
      </c>
      <c r="Q1607" s="500" t="s">
        <v>63</v>
      </c>
      <c r="R1607" s="128">
        <v>83.4</v>
      </c>
      <c r="S1607" s="128">
        <v>77</v>
      </c>
      <c r="T1607" s="443" t="s">
        <v>64</v>
      </c>
      <c r="U1607" s="128">
        <v>120</v>
      </c>
      <c r="V1607" s="442" t="str">
        <f>CHOOSE(MATCH(U:U,{0,1,140,150,160,800000000}),"VACIO","140 y -","140-150","150-160","&gt;160","")</f>
        <v>140 y -</v>
      </c>
      <c r="W1607" s="128">
        <v>60</v>
      </c>
      <c r="X1607" s="442" t="str">
        <f>CHOOSE(MATCH(W:W,{0,1,90,120,800000000}),"VACIO","90 y -","90-120","&gt;120","")</f>
        <v>90 y -</v>
      </c>
      <c r="Y1607" s="128" t="s">
        <v>63</v>
      </c>
      <c r="Z1607" s="128" t="s">
        <v>63</v>
      </c>
      <c r="AA1607" s="128" t="s">
        <v>63</v>
      </c>
      <c r="AB1607" s="128" t="s">
        <v>65</v>
      </c>
      <c r="AC1607" s="128" t="s">
        <v>66</v>
      </c>
      <c r="AD1607" s="128" t="s">
        <v>67</v>
      </c>
      <c r="AE1607" s="513"/>
      <c r="AF1607" s="513"/>
      <c r="AG1607" s="513"/>
      <c r="AH1607" s="506" t="s">
        <v>2457</v>
      </c>
      <c r="AI1607" s="515">
        <v>43739</v>
      </c>
      <c r="AJ1607" s="128">
        <v>93</v>
      </c>
      <c r="AK1607" s="483">
        <v>43311</v>
      </c>
      <c r="AL1607" s="128">
        <v>144</v>
      </c>
      <c r="AM1607" s="128">
        <v>82</v>
      </c>
      <c r="AN1607" s="442" t="str">
        <f>CHOOSE(MATCH(AM:AM,{0,1,100,800000000}),"VACIO","100 y -","100 y +","")</f>
        <v>100 y -</v>
      </c>
      <c r="AO1607" s="128">
        <v>47</v>
      </c>
      <c r="AP1607" s="128">
        <v>77</v>
      </c>
      <c r="AQ1607" s="128"/>
      <c r="AR1607" s="442" t="str">
        <f>CHOOSE(MATCH(AQ:AQ,{0,1,7,8,9,12,30}),"VACIO","7 y -","7-8","8-9","9-12","12 y +","")</f>
        <v>VACIO</v>
      </c>
      <c r="AS1607" s="128"/>
      <c r="AT1607" s="442" t="str">
        <f>CHOOSE(MATCH(AS:AS,{0,0.1,30,80000000}),"VACIO","30 y -","30 y +")</f>
        <v>VACIO</v>
      </c>
      <c r="AU1607" s="128">
        <v>1</v>
      </c>
      <c r="AV1607" s="128"/>
      <c r="AW1607" s="442" t="str">
        <f>CHOOSE(MATCH(AV:AV,{0,0.1,30,80000000}),"VACIO","30 y -","30 y +")</f>
        <v>VACIO</v>
      </c>
      <c r="AX1607" s="128"/>
      <c r="AY1607" s="442" t="str">
        <f ca="1">CHOOSE(MATCH(AX:AX,{0,1,15,30,45,60,80000000}),"VACIO","15 y -","15-29","30-44","45-59","60 y +","")</f>
        <v>VACIO</v>
      </c>
      <c r="AZ1607" s="128" t="s">
        <v>76</v>
      </c>
      <c r="BA1607" s="128"/>
      <c r="BB1607" s="441" t="str">
        <f ca="1" t="shared" si="144"/>
        <v>No Vigente</v>
      </c>
      <c r="BC1607" s="128"/>
      <c r="BD1607" s="483">
        <v>43718</v>
      </c>
      <c r="BE1607" s="483">
        <v>43891</v>
      </c>
    </row>
    <row r="1608" spans="1:57">
      <c r="A1608" s="434" t="s">
        <v>3829</v>
      </c>
      <c r="B1608" s="128" t="s">
        <v>3830</v>
      </c>
      <c r="C1608" s="128">
        <v>1052</v>
      </c>
      <c r="D1608" s="483">
        <v>16013</v>
      </c>
      <c r="E1608" s="467">
        <f ca="1" t="shared" si="146"/>
        <v>43990</v>
      </c>
      <c r="F1608" s="440">
        <f ca="1" t="shared" si="145"/>
        <v>27977</v>
      </c>
      <c r="G1608" s="491">
        <f ca="1" t="shared" si="147"/>
        <v>76</v>
      </c>
      <c r="H1608" s="49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608" s="498">
        <v>2</v>
      </c>
      <c r="J1608" s="483">
        <v>38019</v>
      </c>
      <c r="K1608" s="128" t="s">
        <v>59</v>
      </c>
      <c r="L1608" s="495" t="s">
        <v>60</v>
      </c>
      <c r="M1608" s="128" t="s">
        <v>3753</v>
      </c>
      <c r="N1608" s="128" t="s">
        <v>62</v>
      </c>
      <c r="O1608" s="128" t="s">
        <v>62</v>
      </c>
      <c r="P1608" s="500" t="s">
        <v>63</v>
      </c>
      <c r="Q1608" s="500" t="s">
        <v>63</v>
      </c>
      <c r="R1608" s="128">
        <v>93</v>
      </c>
      <c r="S1608" s="128">
        <v>108.5</v>
      </c>
      <c r="T1608" s="498" t="s">
        <v>64</v>
      </c>
      <c r="U1608" s="128">
        <v>130</v>
      </c>
      <c r="V1608" s="442" t="str">
        <f>CHOOSE(MATCH(U:U,{0,1,140,150,160,800000000}),"VACIO","140 y -","140-150","150-160","&gt;160","")</f>
        <v>140 y -</v>
      </c>
      <c r="W1608" s="128">
        <v>80</v>
      </c>
      <c r="X1608" s="442" t="str">
        <f>CHOOSE(MATCH(W:W,{0,1,90,120,800000000}),"VACIO","90 y -","90-120","&gt;120","")</f>
        <v>90 y -</v>
      </c>
      <c r="Y1608" s="128" t="s">
        <v>63</v>
      </c>
      <c r="Z1608" s="128" t="s">
        <v>65</v>
      </c>
      <c r="AA1608" s="128" t="s">
        <v>65</v>
      </c>
      <c r="AB1608" s="128" t="s">
        <v>65</v>
      </c>
      <c r="AC1608" s="128" t="s">
        <v>72</v>
      </c>
      <c r="AD1608" s="128" t="s">
        <v>67</v>
      </c>
      <c r="AE1608" s="512"/>
      <c r="AF1608" s="512"/>
      <c r="AG1608" s="512"/>
      <c r="AH1608" s="512"/>
      <c r="AI1608" s="512">
        <v>2015</v>
      </c>
      <c r="AJ1608" s="128">
        <v>108</v>
      </c>
      <c r="AK1608" s="483">
        <v>43130</v>
      </c>
      <c r="AL1608" s="128">
        <v>134</v>
      </c>
      <c r="AM1608" s="128">
        <v>70</v>
      </c>
      <c r="AN1608" s="442" t="str">
        <f>CHOOSE(MATCH(AM:AM,{0,1,100,800000000}),"VACIO","100 y -","100 y +","")</f>
        <v>100 y -</v>
      </c>
      <c r="AO1608" s="128">
        <v>29</v>
      </c>
      <c r="AP1608" s="128">
        <v>177</v>
      </c>
      <c r="AQ1608" s="128"/>
      <c r="AR1608" s="442" t="str">
        <f>CHOOSE(MATCH(AQ:AQ,{0,1,7,8,9,12,30}),"VACIO","7 y -","7-8","8-9","9-12","12 y +","")</f>
        <v>VACIO</v>
      </c>
      <c r="AS1608" s="128"/>
      <c r="AT1608" s="442" t="str">
        <f>CHOOSE(MATCH(AS:AS,{0,0.1,30,80000000}),"VACIO","30 y -","30 y +")</f>
        <v>VACIO</v>
      </c>
      <c r="AU1608" s="128">
        <v>0.9</v>
      </c>
      <c r="AV1608" s="128"/>
      <c r="AW1608" s="442" t="str">
        <f>CHOOSE(MATCH(AV:AV,{0,0.1,30,80000000}),"VACIO","30 y -","30 y +")</f>
        <v>VACIO</v>
      </c>
      <c r="AX1608" s="128">
        <v>62</v>
      </c>
      <c r="AY1608" s="442" t="str">
        <f ca="1">CHOOSE(MATCH(AX:AX,{0,1,15,30,45,60,80000000}),"VACIO","15 y -","15-29","30-44","45-59","60 y +","")</f>
        <v>60 y +</v>
      </c>
      <c r="AZ1608" s="128" t="s">
        <v>76</v>
      </c>
      <c r="BA1608" s="128"/>
      <c r="BB1608" s="441" t="str">
        <f ca="1" t="shared" si="144"/>
        <v>No Vigente</v>
      </c>
      <c r="BC1608" s="128"/>
      <c r="BD1608" s="483">
        <v>43864</v>
      </c>
      <c r="BE1608" s="483">
        <v>43952</v>
      </c>
    </row>
    <row r="1609" spans="1:57">
      <c r="A1609" s="434" t="s">
        <v>3831</v>
      </c>
      <c r="B1609" s="484" t="s">
        <v>3832</v>
      </c>
      <c r="C1609" s="484">
        <v>1989</v>
      </c>
      <c r="D1609" s="485">
        <v>27677</v>
      </c>
      <c r="E1609" s="468">
        <f ca="1" t="shared" si="146"/>
        <v>43990</v>
      </c>
      <c r="F1609" s="440">
        <f ca="1" t="shared" si="145"/>
        <v>16313</v>
      </c>
      <c r="G1609" s="489">
        <f ca="1" t="shared" si="147"/>
        <v>44</v>
      </c>
      <c r="H1609" s="490" t="str">
        <f ca="1">CHOOSE(MATCH(F:F,{0,7305,9131,10957,12784,14610,16436,18262,20089,21915,23741,25567,27394,29220,41729}),"15-19","20-24","25-29","30-34","35-39","40-44","45-49","50-54","55-59","60-64","65-69","70-74","75-79","80 y +","")</f>
        <v>40-44</v>
      </c>
      <c r="I1609" s="496">
        <v>2</v>
      </c>
      <c r="J1609" s="485">
        <v>43292</v>
      </c>
      <c r="K1609" s="484" t="s">
        <v>59</v>
      </c>
      <c r="L1609" s="497" t="s">
        <v>60</v>
      </c>
      <c r="M1609" s="484"/>
      <c r="N1609" s="484"/>
      <c r="O1609" s="484"/>
      <c r="P1609" s="501" t="s">
        <v>63</v>
      </c>
      <c r="Q1609" s="501" t="s">
        <v>63</v>
      </c>
      <c r="R1609" s="484">
        <v>108</v>
      </c>
      <c r="S1609" s="484">
        <v>107</v>
      </c>
      <c r="T1609" s="496" t="s">
        <v>64</v>
      </c>
      <c r="U1609" s="484">
        <v>130</v>
      </c>
      <c r="V1609" s="442" t="str">
        <f>CHOOSE(MATCH(U:U,{0;1;140;150;160;800000000}),"VACIO","140 y -","140-150","150-160","&gt;160","")</f>
        <v>140 y -</v>
      </c>
      <c r="W1609" s="484">
        <v>90</v>
      </c>
      <c r="X1609" s="442" t="str">
        <f>CHOOSE(MATCH(W:W,{0,1,90,120,800000000}),"VACIO","90 y -","90-120","&gt;120","")</f>
        <v>90-120</v>
      </c>
      <c r="Y1609" s="484" t="s">
        <v>63</v>
      </c>
      <c r="Z1609" s="484" t="s">
        <v>65</v>
      </c>
      <c r="AA1609" s="484" t="s">
        <v>63</v>
      </c>
      <c r="AB1609" s="484" t="s">
        <v>63</v>
      </c>
      <c r="AC1609" s="484" t="s">
        <v>72</v>
      </c>
      <c r="AD1609" s="484" t="s">
        <v>67</v>
      </c>
      <c r="AE1609" s="507"/>
      <c r="AF1609" s="507"/>
      <c r="AG1609" s="507"/>
      <c r="AH1609" s="507"/>
      <c r="AI1609" s="507"/>
      <c r="AJ1609" s="484">
        <v>93</v>
      </c>
      <c r="AK1609" s="485">
        <v>43382</v>
      </c>
      <c r="AL1609" s="484">
        <v>181</v>
      </c>
      <c r="AM1609" s="484">
        <v>111</v>
      </c>
      <c r="AN1609" s="442" t="str">
        <f>CHOOSE(MATCH(AM:AM,{0,1,100,800000000}),"VACIO","100 y -","100 y +","")</f>
        <v>100 y +</v>
      </c>
      <c r="AO1609" s="484">
        <v>53</v>
      </c>
      <c r="AP1609" s="484">
        <v>87</v>
      </c>
      <c r="AQ1609" s="484"/>
      <c r="AR1609" s="442" t="str">
        <f>CHOOSE(MATCH(AQ:AQ,{0,1,7,8,9,12,30}),"VACIO","7 y -","7-8","8-9","9-12","12 y +","")</f>
        <v>VACIO</v>
      </c>
      <c r="AS1609" s="484">
        <v>13</v>
      </c>
      <c r="AT1609" s="442" t="str">
        <f>CHOOSE(MATCH(AS:AS,{0,0.1,30,80000000}),"VACIO","30 y -","30 y +")</f>
        <v>30 y -</v>
      </c>
      <c r="AU1609" s="484">
        <v>0.6</v>
      </c>
      <c r="AV1609" s="484">
        <v>5.62</v>
      </c>
      <c r="AW1609" s="442" t="str">
        <f>CHOOSE(MATCH(AV:AV,{0,0.1,30,80000000}),"VACIO","30 y -","30 y +")</f>
        <v>30 y -</v>
      </c>
      <c r="AX1609" s="484">
        <v>112</v>
      </c>
      <c r="AY1609" s="442" t="str">
        <f ca="1">CHOOSE(MATCH(AX:AX,{0,1,15,30,45,60,80000000}),"VACIO","15 y -","15-29","30-44","45-59","60 y +","")</f>
        <v>60 y +</v>
      </c>
      <c r="AZ1609" s="484"/>
      <c r="BA1609" s="484"/>
      <c r="BB1609" s="489" t="str">
        <f ca="1" t="shared" ref="BB1609:BB1664" si="148">IF((E:E-BA:BA)&lt;365,"Vigente","No Vigente")</f>
        <v>No Vigente</v>
      </c>
      <c r="BC1609" s="484"/>
      <c r="BD1609" s="485">
        <v>43382</v>
      </c>
      <c r="BE1609" s="485">
        <v>43556</v>
      </c>
    </row>
    <row r="1610" spans="1:57">
      <c r="A1610" s="434" t="s">
        <v>3833</v>
      </c>
      <c r="B1610" s="128" t="s">
        <v>3834</v>
      </c>
      <c r="C1610" s="128">
        <v>1587</v>
      </c>
      <c r="D1610" s="483">
        <v>19335</v>
      </c>
      <c r="E1610" s="439">
        <f ca="1" t="shared" si="146"/>
        <v>43990</v>
      </c>
      <c r="F1610" s="440">
        <f ca="1" t="shared" si="145"/>
        <v>24655</v>
      </c>
      <c r="G1610" s="441">
        <f ca="1" t="shared" si="147"/>
        <v>67</v>
      </c>
      <c r="H1610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610" s="443">
        <v>2</v>
      </c>
      <c r="J1610" s="483">
        <v>40871</v>
      </c>
      <c r="K1610" s="128" t="s">
        <v>59</v>
      </c>
      <c r="L1610" s="495" t="s">
        <v>60</v>
      </c>
      <c r="M1610" s="128" t="s">
        <v>3835</v>
      </c>
      <c r="N1610" s="128" t="s">
        <v>62</v>
      </c>
      <c r="O1610" s="128" t="s">
        <v>62</v>
      </c>
      <c r="P1610" s="500" t="s">
        <v>63</v>
      </c>
      <c r="Q1610" s="500" t="s">
        <v>63</v>
      </c>
      <c r="R1610" s="128">
        <v>111</v>
      </c>
      <c r="S1610" s="128">
        <v>127</v>
      </c>
      <c r="T1610" s="443" t="s">
        <v>64</v>
      </c>
      <c r="U1610" s="128">
        <v>180</v>
      </c>
      <c r="V1610" s="442" t="str">
        <f>CHOOSE(MATCH(U:U,{0,1,140,150,160,800000000}),"VACIO","140 y -","140-150","150-160","&gt;160","")</f>
        <v>&gt;160</v>
      </c>
      <c r="W1610" s="128">
        <v>90</v>
      </c>
      <c r="X1610" s="442" t="str">
        <f>CHOOSE(MATCH(W:W,{0,1,90,120,800000000}),"VACIO","90 y -","90-120","&gt;120","")</f>
        <v>90-120</v>
      </c>
      <c r="Y1610" s="128" t="s">
        <v>63</v>
      </c>
      <c r="Z1610" s="128" t="s">
        <v>63</v>
      </c>
      <c r="AA1610" s="128" t="s">
        <v>63</v>
      </c>
      <c r="AB1610" s="128" t="s">
        <v>63</v>
      </c>
      <c r="AC1610" s="128" t="s">
        <v>72</v>
      </c>
      <c r="AD1610" s="128" t="s">
        <v>74</v>
      </c>
      <c r="AE1610" s="513"/>
      <c r="AF1610" s="513"/>
      <c r="AG1610" s="513"/>
      <c r="AH1610" s="506" t="s">
        <v>2322</v>
      </c>
      <c r="AI1610" s="505">
        <v>43493</v>
      </c>
      <c r="AJ1610" s="128">
        <v>94</v>
      </c>
      <c r="AK1610" s="483">
        <v>43714</v>
      </c>
      <c r="AL1610" s="128">
        <v>169</v>
      </c>
      <c r="AM1610" s="128">
        <v>112</v>
      </c>
      <c r="AN1610" s="442" t="str">
        <f>CHOOSE(MATCH(AM:AM,{0,1,100,800000000}),"VACIO","100 y -","100 y +","")</f>
        <v>100 y +</v>
      </c>
      <c r="AO1610" s="128">
        <v>42</v>
      </c>
      <c r="AP1610" s="128">
        <v>75</v>
      </c>
      <c r="AQ1610" s="128"/>
      <c r="AR1610" s="442" t="str">
        <f>CHOOSE(MATCH(AQ:AQ,{0,1,7,8,9,12,30}),"VACIO","7 y -","7-8","8-9","9-12","12 y +","")</f>
        <v>VACIO</v>
      </c>
      <c r="AS1610" s="128"/>
      <c r="AT1610" s="442" t="str">
        <f>CHOOSE(MATCH(AS:AS,{0,0.1,30,80000000}),"VACIO","30 y -","30 y +")</f>
        <v>VACIO</v>
      </c>
      <c r="AU1610" s="128">
        <v>0.7</v>
      </c>
      <c r="AV1610" s="128">
        <v>1.6</v>
      </c>
      <c r="AW1610" s="442" t="str">
        <f>CHOOSE(MATCH(AV:AV,{0,0.1,30,80000000}),"VACIO","30 y -","30 y +")</f>
        <v>30 y -</v>
      </c>
      <c r="AX1610" s="128">
        <v>76</v>
      </c>
      <c r="AY1610" s="442" t="str">
        <f ca="1">CHOOSE(MATCH(AX:AX,{0,1,15,30,45,60,80000000}),"VACIO","15 y -","15-29","30-44","45-59","60 y +","")</f>
        <v>60 y +</v>
      </c>
      <c r="AZ1610" s="128" t="s">
        <v>76</v>
      </c>
      <c r="BA1610" s="128"/>
      <c r="BB1610" s="441" t="str">
        <f ca="1" t="shared" si="148"/>
        <v>No Vigente</v>
      </c>
      <c r="BC1610" s="128"/>
      <c r="BD1610" s="483">
        <v>43732</v>
      </c>
      <c r="BE1610" s="483">
        <v>43846</v>
      </c>
    </row>
    <row r="1611" spans="1:57">
      <c r="A1611" s="434" t="s">
        <v>3836</v>
      </c>
      <c r="B1611" s="484" t="s">
        <v>3837</v>
      </c>
      <c r="C1611" s="484">
        <v>1292</v>
      </c>
      <c r="D1611" s="485">
        <v>21635</v>
      </c>
      <c r="E1611" s="468">
        <f ca="1" t="shared" si="146"/>
        <v>43990</v>
      </c>
      <c r="F1611" s="440">
        <f ca="1" t="shared" si="145"/>
        <v>22355</v>
      </c>
      <c r="G1611" s="489">
        <f ca="1" t="shared" si="147"/>
        <v>61</v>
      </c>
      <c r="H1611" s="490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611" s="496">
        <v>2</v>
      </c>
      <c r="J1611" s="485">
        <v>43378</v>
      </c>
      <c r="K1611" s="484" t="s">
        <v>59</v>
      </c>
      <c r="L1611" s="497" t="s">
        <v>60</v>
      </c>
      <c r="M1611" s="484" t="s">
        <v>2272</v>
      </c>
      <c r="N1611" s="484"/>
      <c r="O1611" s="484"/>
      <c r="P1611" s="501" t="s">
        <v>63</v>
      </c>
      <c r="Q1611" s="501" t="s">
        <v>63</v>
      </c>
      <c r="R1611" s="484">
        <v>78</v>
      </c>
      <c r="S1611" s="484">
        <v>78</v>
      </c>
      <c r="T1611" s="496" t="s">
        <v>64</v>
      </c>
      <c r="U1611" s="484">
        <v>120</v>
      </c>
      <c r="V1611" s="442" t="str">
        <f>CHOOSE(MATCH(U:U,{0,1,140,150,160,800000000}),"VACIO","140 y -","140-150","150-160","&gt;160","")</f>
        <v>140 y -</v>
      </c>
      <c r="W1611" s="484">
        <v>48</v>
      </c>
      <c r="X1611" s="442" t="str">
        <f>CHOOSE(MATCH(W:W,{0;1;90;120;800000000}),"VACIO","90 y -","90-120","&gt;120","")</f>
        <v>90 y -</v>
      </c>
      <c r="Y1611" s="484" t="s">
        <v>63</v>
      </c>
      <c r="Z1611" s="484" t="s">
        <v>65</v>
      </c>
      <c r="AA1611" s="484" t="s">
        <v>63</v>
      </c>
      <c r="AB1611" s="484" t="s">
        <v>63</v>
      </c>
      <c r="AC1611" s="484" t="s">
        <v>66</v>
      </c>
      <c r="AD1611" s="484" t="s">
        <v>74</v>
      </c>
      <c r="AE1611" s="507"/>
      <c r="AF1611" s="507"/>
      <c r="AG1611" s="507"/>
      <c r="AH1611" s="507"/>
      <c r="AI1611" s="507"/>
      <c r="AJ1611" s="484">
        <v>92</v>
      </c>
      <c r="AK1611" s="485">
        <v>43378</v>
      </c>
      <c r="AL1611" s="484">
        <v>190</v>
      </c>
      <c r="AM1611" s="484">
        <v>101</v>
      </c>
      <c r="AN1611" s="442" t="str">
        <f>CHOOSE(MATCH(AM:AM,{0,1,100,800000000}),"VACIO","100 y -","100 y +","")</f>
        <v>100 y +</v>
      </c>
      <c r="AO1611" s="484">
        <v>68</v>
      </c>
      <c r="AP1611" s="484">
        <v>104</v>
      </c>
      <c r="AQ1611" s="484">
        <v>5.4</v>
      </c>
      <c r="AR1611" s="442" t="str">
        <f>CHOOSE(MATCH(AQ:AQ,{0,1,7,8,9,12,30}),"VACIO","7 y -","7-8","8-9","9-12","12 y +","")</f>
        <v>7 y -</v>
      </c>
      <c r="AS1611" s="484"/>
      <c r="AT1611" s="442" t="str">
        <f>CHOOSE(MATCH(AS:AS,{0,0.1,30,80000000}),"VACIO","30 y -","30 y +")</f>
        <v>VACIO</v>
      </c>
      <c r="AU1611" s="484">
        <v>0.7</v>
      </c>
      <c r="AV1611" s="484"/>
      <c r="AW1611" s="442" t="str">
        <f>CHOOSE(MATCH(AV:AV,{0,0.1,30,80000000}),"VACIO","30 y -","30 y +")</f>
        <v>VACIO</v>
      </c>
      <c r="AX1611" s="484">
        <v>94</v>
      </c>
      <c r="AY1611" s="442" t="str">
        <f ca="1">CHOOSE(MATCH(AX:AX,{0,1,15,30,45,60,80000000}),"VACIO","15 y -","15-29","30-44","45-59","60 y +","")</f>
        <v>60 y +</v>
      </c>
      <c r="AZ1611" s="484"/>
      <c r="BA1611" s="484"/>
      <c r="BB1611" s="489" t="str">
        <f ca="1" t="shared" si="148"/>
        <v>No Vigente</v>
      </c>
      <c r="BC1611" s="484"/>
      <c r="BD1611" s="485">
        <v>43378</v>
      </c>
      <c r="BE1611" s="485">
        <v>43405</v>
      </c>
    </row>
    <row r="1612" spans="1:57">
      <c r="A1612" s="434" t="s">
        <v>3838</v>
      </c>
      <c r="B1612" s="484" t="s">
        <v>3839</v>
      </c>
      <c r="C1612" s="484">
        <v>2770</v>
      </c>
      <c r="D1612" s="485">
        <v>19673</v>
      </c>
      <c r="E1612" s="468">
        <f ca="1" t="shared" si="146"/>
        <v>43990</v>
      </c>
      <c r="F1612" s="440">
        <f ca="1" t="shared" si="145"/>
        <v>24317</v>
      </c>
      <c r="G1612" s="489">
        <f ca="1" t="shared" si="147"/>
        <v>66</v>
      </c>
      <c r="H1612" s="490" t="str">
        <f ca="1">CHOOSE(MATCH(F:F,{0;7305;9131;10957;12784;14610;16436;18262;20089;21915;23741;25567;27394;29220;41729}),"15-19","20-24","25-29","30-34","35-39","40-44","45-49","50-54","55-59","60-64","65-69","70-74","75-79","80 y +","")</f>
        <v>65-69</v>
      </c>
      <c r="I1612" s="496">
        <v>2</v>
      </c>
      <c r="J1612" s="485">
        <v>39468</v>
      </c>
      <c r="K1612" s="484" t="s">
        <v>59</v>
      </c>
      <c r="L1612" s="497" t="s">
        <v>60</v>
      </c>
      <c r="M1612" s="484" t="s">
        <v>1853</v>
      </c>
      <c r="N1612" s="484"/>
      <c r="O1612" s="484"/>
      <c r="P1612" s="501" t="s">
        <v>63</v>
      </c>
      <c r="Q1612" s="501" t="s">
        <v>63</v>
      </c>
      <c r="R1612" s="484">
        <v>60.5</v>
      </c>
      <c r="S1612" s="484">
        <v>77</v>
      </c>
      <c r="T1612" s="496" t="s">
        <v>64</v>
      </c>
      <c r="U1612" s="484">
        <v>120</v>
      </c>
      <c r="V1612" s="442" t="str">
        <f>CHOOSE(MATCH(U:U,{0,1,140,150,160,800000000}),"VACIO","140 y -","140-150","150-160","&gt;160","")</f>
        <v>140 y -</v>
      </c>
      <c r="W1612" s="484">
        <v>70</v>
      </c>
      <c r="X1612" s="442" t="str">
        <f>CHOOSE(MATCH(W:W,{0;1;90;120;800000000}),"VACIO","90 y -","90-120","&gt;120","")</f>
        <v>90 y -</v>
      </c>
      <c r="Y1612" s="484" t="s">
        <v>63</v>
      </c>
      <c r="Z1612" s="484" t="s">
        <v>65</v>
      </c>
      <c r="AA1612" s="484" t="s">
        <v>63</v>
      </c>
      <c r="AB1612" s="484" t="s">
        <v>63</v>
      </c>
      <c r="AC1612" s="484" t="s">
        <v>72</v>
      </c>
      <c r="AD1612" s="484" t="s">
        <v>67</v>
      </c>
      <c r="AE1612" s="507"/>
      <c r="AF1612" s="507"/>
      <c r="AG1612" s="507"/>
      <c r="AH1612" s="507"/>
      <c r="AI1612" s="507"/>
      <c r="AJ1612" s="484">
        <v>130</v>
      </c>
      <c r="AK1612" s="485">
        <v>43207</v>
      </c>
      <c r="AL1612" s="484">
        <v>223</v>
      </c>
      <c r="AM1612" s="484">
        <v>140</v>
      </c>
      <c r="AN1612" s="442" t="str">
        <f>CHOOSE(MATCH(AM:AM,{0,1,100,800000000}),"VACIO","100 y -","100 y +","")</f>
        <v>100 y +</v>
      </c>
      <c r="AO1612" s="484">
        <v>44</v>
      </c>
      <c r="AP1612" s="484">
        <v>197</v>
      </c>
      <c r="AQ1612" s="484"/>
      <c r="AR1612" s="442" t="str">
        <f>CHOOSE(MATCH(AQ:AQ,{0,1,7,8,9,12,30}),"VACIO","7 y -","7-8","8-9","9-12","12 y +","")</f>
        <v>VACIO</v>
      </c>
      <c r="AS1612" s="484">
        <v>14</v>
      </c>
      <c r="AT1612" s="442" t="str">
        <f>CHOOSE(MATCH(AS:AS,{0,0.1,30,80000000}),"VACIO","30 y -","30 y +")</f>
        <v>30 y -</v>
      </c>
      <c r="AU1612" s="484"/>
      <c r="AV1612" s="484"/>
      <c r="AW1612" s="442" t="str">
        <f>CHOOSE(MATCH(AV:AV,{0,0.1,30,80000000}),"VACIO","30 y -","30 y +")</f>
        <v>VACIO</v>
      </c>
      <c r="AX1612" s="484"/>
      <c r="AY1612" s="442" t="str">
        <f ca="1">CHOOSE(MATCH(AX:AX,{0;1;15;30;45;60;80000000}),"VACIO","15 y -","15-29","30-44","45-59","60 y +","")</f>
        <v>VACIO</v>
      </c>
      <c r="AZ1612" s="484"/>
      <c r="BA1612" s="484"/>
      <c r="BB1612" s="489" t="str">
        <f ca="1" t="shared" si="148"/>
        <v>No Vigente</v>
      </c>
      <c r="BC1612" s="484"/>
      <c r="BD1612" s="485">
        <v>43350</v>
      </c>
      <c r="BE1612" s="485">
        <v>43770</v>
      </c>
    </row>
    <row r="1613" spans="1:57">
      <c r="A1613" s="434" t="s">
        <v>3840</v>
      </c>
      <c r="B1613" s="484" t="s">
        <v>3841</v>
      </c>
      <c r="C1613" s="484">
        <v>1238</v>
      </c>
      <c r="D1613" s="485">
        <v>22694</v>
      </c>
      <c r="E1613" s="439">
        <f ca="1" t="shared" si="146"/>
        <v>43990</v>
      </c>
      <c r="F1613" s="440">
        <f ca="1" t="shared" si="145"/>
        <v>21296</v>
      </c>
      <c r="G1613" s="489">
        <f ca="1" t="shared" si="147"/>
        <v>58</v>
      </c>
      <c r="H1613" s="490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613" s="496">
        <v>2</v>
      </c>
      <c r="J1613" s="485">
        <v>39862</v>
      </c>
      <c r="K1613" s="484" t="s">
        <v>59</v>
      </c>
      <c r="L1613" s="497" t="s">
        <v>70</v>
      </c>
      <c r="M1613" s="484"/>
      <c r="N1613" s="484" t="s">
        <v>62</v>
      </c>
      <c r="O1613" s="484" t="s">
        <v>62</v>
      </c>
      <c r="P1613" s="501" t="s">
        <v>63</v>
      </c>
      <c r="Q1613" s="501" t="s">
        <v>63</v>
      </c>
      <c r="R1613" s="484">
        <v>71</v>
      </c>
      <c r="S1613" s="484">
        <v>68</v>
      </c>
      <c r="T1613" s="496" t="s">
        <v>85</v>
      </c>
      <c r="U1613" s="484">
        <v>120</v>
      </c>
      <c r="V1613" s="442" t="str">
        <f>CHOOSE(MATCH(U:U,{0,1,140,150,160,800000000}),"VACIO","140 y -","140-150","150-160","&gt;160","")</f>
        <v>140 y -</v>
      </c>
      <c r="W1613" s="484">
        <v>80</v>
      </c>
      <c r="X1613" s="442" t="str">
        <f>CHOOSE(MATCH(W:W,{0,1,90,120,800000000}),"VACIO","90 y -","90-120","&gt;120","")</f>
        <v>90 y -</v>
      </c>
      <c r="Y1613" s="484" t="s">
        <v>65</v>
      </c>
      <c r="Z1613" s="484" t="s">
        <v>63</v>
      </c>
      <c r="AA1613" s="484" t="s">
        <v>65</v>
      </c>
      <c r="AB1613" s="484" t="s">
        <v>65</v>
      </c>
      <c r="AC1613" s="484" t="s">
        <v>66</v>
      </c>
      <c r="AD1613" s="484" t="s">
        <v>73</v>
      </c>
      <c r="AE1613" s="508">
        <v>43663</v>
      </c>
      <c r="AF1613" s="509" t="s">
        <v>74</v>
      </c>
      <c r="AG1613" s="509"/>
      <c r="AH1613" s="507"/>
      <c r="AI1613" s="507"/>
      <c r="AJ1613" s="484">
        <v>243</v>
      </c>
      <c r="AK1613" s="485">
        <v>43648</v>
      </c>
      <c r="AL1613" s="484">
        <v>193</v>
      </c>
      <c r="AM1613" s="484">
        <v>111</v>
      </c>
      <c r="AN1613" s="442" t="str">
        <f>CHOOSE(MATCH(AM:AM,{0,1,100,800000000}),"VACIO","100 y -","100 y +","")</f>
        <v>100 y +</v>
      </c>
      <c r="AO1613" s="484">
        <v>47</v>
      </c>
      <c r="AP1613" s="484">
        <v>173</v>
      </c>
      <c r="AQ1613" s="484">
        <v>8.4</v>
      </c>
      <c r="AR1613" s="442" t="str">
        <f>CHOOSE(MATCH(AQ:AQ,{0,1,7,8,9,12,30}),"VACIO","7 y -","7-8","8-9","9-12","12 y +","")</f>
        <v>8-9</v>
      </c>
      <c r="AS1613" s="484">
        <v>1</v>
      </c>
      <c r="AT1613" s="442" t="str">
        <f>CHOOSE(MATCH(AS:AS,{0,0.1,30,80000000}),"VACIO","30 y -","30 y +")</f>
        <v>30 y -</v>
      </c>
      <c r="AU1613" s="484">
        <v>0.9</v>
      </c>
      <c r="AV1613" s="484"/>
      <c r="AW1613" s="442" t="str">
        <f>CHOOSE(MATCH(AV:AV,{0,0.1,30,80000000}),"VACIO","30 y -","30 y +")</f>
        <v>VACIO</v>
      </c>
      <c r="AX1613" s="484">
        <v>70.8</v>
      </c>
      <c r="AY1613" s="442" t="str">
        <f ca="1">CHOOSE(MATCH(AX:AX,{0,1,15,30,45,60,80000000}),"VACIO","15 y -","15-29","30-44","45-59","60 y +","")</f>
        <v>60 y +</v>
      </c>
      <c r="AZ1613" s="484"/>
      <c r="BA1613" s="485">
        <v>42108</v>
      </c>
      <c r="BB1613" s="489" t="str">
        <f ca="1" t="shared" si="148"/>
        <v>No Vigente</v>
      </c>
      <c r="BC1613" s="484" t="s">
        <v>77</v>
      </c>
      <c r="BD1613" s="485">
        <v>43663</v>
      </c>
      <c r="BE1613" s="485">
        <v>43678</v>
      </c>
    </row>
    <row r="1614" spans="1:57">
      <c r="A1614" s="434" t="s">
        <v>3842</v>
      </c>
      <c r="B1614" s="128" t="s">
        <v>3843</v>
      </c>
      <c r="C1614" s="128">
        <v>5325</v>
      </c>
      <c r="D1614" s="483">
        <v>10488</v>
      </c>
      <c r="E1614" s="439">
        <f ca="1" t="shared" si="146"/>
        <v>43990</v>
      </c>
      <c r="F1614" s="440">
        <f ca="1" t="shared" si="145"/>
        <v>33502</v>
      </c>
      <c r="G1614" s="441">
        <f ca="1" t="shared" si="147"/>
        <v>91</v>
      </c>
      <c r="H1614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14" s="443">
        <v>2</v>
      </c>
      <c r="J1614" s="483">
        <v>40346</v>
      </c>
      <c r="K1614" s="128" t="s">
        <v>59</v>
      </c>
      <c r="L1614" s="495" t="s">
        <v>60</v>
      </c>
      <c r="M1614" s="128" t="s">
        <v>1853</v>
      </c>
      <c r="N1614" s="128" t="s">
        <v>62</v>
      </c>
      <c r="O1614" s="128" t="s">
        <v>62</v>
      </c>
      <c r="P1614" s="500" t="s">
        <v>63</v>
      </c>
      <c r="Q1614" s="500" t="s">
        <v>63</v>
      </c>
      <c r="R1614" s="128">
        <v>63.5</v>
      </c>
      <c r="S1614" s="128">
        <v>60</v>
      </c>
      <c r="T1614" s="443" t="s">
        <v>76</v>
      </c>
      <c r="U1614" s="128">
        <v>132</v>
      </c>
      <c r="V1614" s="442" t="str">
        <f>CHOOSE(MATCH(U:U,{0,1,140,150,160,800000000}),"VACIO","140 y -","140-150","150-160","&gt;160","")</f>
        <v>140 y -</v>
      </c>
      <c r="W1614" s="128">
        <v>78</v>
      </c>
      <c r="X1614" s="442" t="str">
        <f>CHOOSE(MATCH(W:W,{0,1,90,120,800000000}),"VACIO","90 y -","90-120","&gt;120","")</f>
        <v>90 y -</v>
      </c>
      <c r="Y1614" s="128" t="s">
        <v>63</v>
      </c>
      <c r="Z1614" s="128" t="s">
        <v>65</v>
      </c>
      <c r="AA1614" s="128" t="s">
        <v>63</v>
      </c>
      <c r="AB1614" s="128" t="s">
        <v>65</v>
      </c>
      <c r="AC1614" s="128" t="s">
        <v>72</v>
      </c>
      <c r="AD1614" s="128" t="s">
        <v>67</v>
      </c>
      <c r="AE1614" s="513"/>
      <c r="AF1614" s="513"/>
      <c r="AG1614" s="513"/>
      <c r="AH1614" s="506" t="s">
        <v>2457</v>
      </c>
      <c r="AI1614" s="515">
        <v>43572</v>
      </c>
      <c r="AJ1614" s="128">
        <v>79</v>
      </c>
      <c r="AK1614" s="483">
        <v>213</v>
      </c>
      <c r="AL1614" s="128">
        <v>213</v>
      </c>
      <c r="AM1614" s="128">
        <v>123</v>
      </c>
      <c r="AN1614" s="442" t="str">
        <f>CHOOSE(MATCH(AM:AM,{0;1;100;800000000}),"VACIO","100 y -","100 y +","")</f>
        <v>100 y +</v>
      </c>
      <c r="AO1614" s="128">
        <v>41</v>
      </c>
      <c r="AP1614" s="128">
        <v>237</v>
      </c>
      <c r="AQ1614" s="128"/>
      <c r="AR1614" s="442" t="str">
        <f>CHOOSE(MATCH(AQ:AQ,{0,1,7,8,9,12,30}),"VACIO","7 y -","7-8","8-9","9-12","12 y +","")</f>
        <v>VACIO</v>
      </c>
      <c r="AS1614" s="128">
        <v>5</v>
      </c>
      <c r="AT1614" s="442" t="str">
        <f>CHOOSE(MATCH(AS:AS,{0,0.1,30,80000000}),"VACIO","30 y -","30 y +")</f>
        <v>30 y -</v>
      </c>
      <c r="AU1614" s="128">
        <v>0.7</v>
      </c>
      <c r="AV1614" s="128"/>
      <c r="AW1614" s="442" t="str">
        <f>CHOOSE(MATCH(AV:AV,{0;0.1;30;80000000}),"VACIO","30 y -","30 y +")</f>
        <v>VACIO</v>
      </c>
      <c r="AX1614" s="128">
        <v>75</v>
      </c>
      <c r="AY1614" s="442" t="str">
        <f ca="1">CHOOSE(MATCH(AX:AX,{0,1,15,30,45,60,80000000}),"VACIO","15 y -","15-29","30-44","45-59","60 y +","")</f>
        <v>60 y +</v>
      </c>
      <c r="AZ1614" s="128" t="s">
        <v>76</v>
      </c>
      <c r="BA1614" s="128"/>
      <c r="BB1614" s="441" t="str">
        <f ca="1" t="shared" si="148"/>
        <v>No Vigente</v>
      </c>
      <c r="BC1614" s="128"/>
      <c r="BD1614" s="483">
        <v>43886</v>
      </c>
      <c r="BE1614" s="483">
        <v>44044</v>
      </c>
    </row>
    <row r="1615" spans="1:57">
      <c r="A1615" s="434" t="s">
        <v>3844</v>
      </c>
      <c r="B1615" s="434" t="s">
        <v>3845</v>
      </c>
      <c r="C1615" s="434">
        <v>818</v>
      </c>
      <c r="D1615" s="482">
        <v>22933</v>
      </c>
      <c r="E1615" s="468">
        <f ca="1" t="shared" si="146"/>
        <v>43990</v>
      </c>
      <c r="F1615" s="440">
        <f ca="1" t="shared" si="145"/>
        <v>21057</v>
      </c>
      <c r="G1615" s="487">
        <f ca="1" t="shared" si="147"/>
        <v>57</v>
      </c>
      <c r="H1615" s="488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15" s="493">
        <v>2</v>
      </c>
      <c r="J1615" s="482">
        <v>40312</v>
      </c>
      <c r="K1615" s="434" t="s">
        <v>59</v>
      </c>
      <c r="L1615" s="494" t="s">
        <v>60</v>
      </c>
      <c r="M1615" s="434"/>
      <c r="N1615" s="434"/>
      <c r="O1615" s="434"/>
      <c r="P1615" s="499" t="s">
        <v>63</v>
      </c>
      <c r="Q1615" s="499" t="s">
        <v>63</v>
      </c>
      <c r="R1615" s="434">
        <v>66.5</v>
      </c>
      <c r="S1615" s="434">
        <v>72</v>
      </c>
      <c r="T1615" s="493" t="s">
        <v>64</v>
      </c>
      <c r="U1615" s="434">
        <v>158</v>
      </c>
      <c r="V1615" s="442" t="str">
        <f>CHOOSE(MATCH(U:U,{0,1,140,150,160,800000000}),"VACIO","140 y -","140-150","150-160","&gt;160","")</f>
        <v>150-160</v>
      </c>
      <c r="W1615" s="434">
        <v>87</v>
      </c>
      <c r="X1615" s="442" t="str">
        <f>CHOOSE(MATCH(W:W,{0,1,90,120,800000000}),"VACIO","90 y -","90-120","&gt;120","")</f>
        <v>90 y -</v>
      </c>
      <c r="Y1615" s="434" t="s">
        <v>63</v>
      </c>
      <c r="Z1615" s="434" t="s">
        <v>63</v>
      </c>
      <c r="AA1615" s="434" t="s">
        <v>63</v>
      </c>
      <c r="AB1615" s="434" t="s">
        <v>63</v>
      </c>
      <c r="AC1615" s="434" t="s">
        <v>66</v>
      </c>
      <c r="AD1615" s="434" t="s">
        <v>74</v>
      </c>
      <c r="AE1615" s="514"/>
      <c r="AF1615" s="514"/>
      <c r="AG1615" s="514"/>
      <c r="AH1615" s="514"/>
      <c r="AI1615" s="514"/>
      <c r="AJ1615" s="434">
        <v>72</v>
      </c>
      <c r="AK1615" s="482">
        <v>40108</v>
      </c>
      <c r="AL1615" s="434">
        <v>175</v>
      </c>
      <c r="AM1615" s="434">
        <v>101</v>
      </c>
      <c r="AN1615" s="442" t="str">
        <f>CHOOSE(MATCH(AM:AM,{0;1;100;800000000}),"VACIO","100 y -","100 y +","")</f>
        <v>100 y +</v>
      </c>
      <c r="AO1615" s="434">
        <v>59</v>
      </c>
      <c r="AP1615" s="434">
        <v>74</v>
      </c>
      <c r="AQ1615" s="434"/>
      <c r="AR1615" s="442" t="str">
        <f>CHOOSE(MATCH(AQ:AQ,{0;1;7;8;9;12;30}),"VACIO","7 y -","7-8","8-9","9-12","12 y +","")</f>
        <v>VACIO</v>
      </c>
      <c r="AS1615" s="434"/>
      <c r="AT1615" s="442" t="str">
        <f>CHOOSE(MATCH(AS:AS,{0,0.1,30,80000000}),"VACIO","30 y -","30 y +")</f>
        <v>VACIO</v>
      </c>
      <c r="AU1615" s="434">
        <v>0.6</v>
      </c>
      <c r="AV1615" s="434"/>
      <c r="AW1615" s="442" t="str">
        <f>CHOOSE(MATCH(AV:AV,{0,0.1,30,80000000}),"VACIO","30 y -","30 y +")</f>
        <v>VACIO</v>
      </c>
      <c r="AX1615" s="434"/>
      <c r="AY1615" s="442" t="str">
        <f ca="1">CHOOSE(MATCH(AX:AX,{0,1,15,30,45,60,80000000}),"VACIO","15 y -","15-29","30-44","45-59","60 y +","")</f>
        <v>VACIO</v>
      </c>
      <c r="AZ1615" s="434"/>
      <c r="BA1615" s="434"/>
      <c r="BB1615" s="487" t="str">
        <f ca="1" t="shared" si="148"/>
        <v>No Vigente</v>
      </c>
      <c r="BC1615" s="434"/>
      <c r="BD1615" s="482">
        <v>42370</v>
      </c>
      <c r="BE1615" s="482">
        <v>42401</v>
      </c>
    </row>
    <row r="1616" spans="1:57">
      <c r="A1616" s="434" t="s">
        <v>3846</v>
      </c>
      <c r="B1616" s="128" t="s">
        <v>3847</v>
      </c>
      <c r="C1616" s="128">
        <v>1019</v>
      </c>
      <c r="D1616" s="483">
        <v>17631</v>
      </c>
      <c r="E1616" s="439">
        <f ca="1" t="shared" si="146"/>
        <v>43990</v>
      </c>
      <c r="F1616" s="440">
        <f ca="1" t="shared" si="145"/>
        <v>26359</v>
      </c>
      <c r="G1616" s="441">
        <f ca="1" t="shared" si="147"/>
        <v>72</v>
      </c>
      <c r="H1616" s="442" t="str">
        <f ca="1">CHOOSE(MATCH(F:F,{0;7305;9131;10957;12784;14610;16436;18262;20089;21915;23741;25567;27394;29220;41729}),"15-19","20-24","25-29","30-34","35-39","40-44","45-49","50-54","55-59","60-64","65-69","70-74","75-79","80 y +","")</f>
        <v>70-74</v>
      </c>
      <c r="I1616" s="443">
        <v>2</v>
      </c>
      <c r="J1616" s="483">
        <v>38366</v>
      </c>
      <c r="K1616" s="128" t="s">
        <v>59</v>
      </c>
      <c r="L1616" s="495" t="s">
        <v>102</v>
      </c>
      <c r="M1616" s="128" t="s">
        <v>174</v>
      </c>
      <c r="N1616" s="128" t="s">
        <v>62</v>
      </c>
      <c r="O1616" s="128" t="s">
        <v>62</v>
      </c>
      <c r="P1616" s="500" t="s">
        <v>63</v>
      </c>
      <c r="Q1616" s="500" t="s">
        <v>63</v>
      </c>
      <c r="R1616" s="128">
        <v>81.4</v>
      </c>
      <c r="S1616" s="128">
        <v>80</v>
      </c>
      <c r="T1616" s="443" t="s">
        <v>64</v>
      </c>
      <c r="U1616" s="128">
        <v>138</v>
      </c>
      <c r="V1616" s="442" t="str">
        <f>CHOOSE(MATCH(U:U,{0,1,140,150,160,800000000}),"VACIO","140 y -","140-150","150-160","&gt;160","")</f>
        <v>140 y -</v>
      </c>
      <c r="W1616" s="128">
        <v>70</v>
      </c>
      <c r="X1616" s="442" t="str">
        <f>CHOOSE(MATCH(W:W,{0,1,90,120,800000000}),"VACIO","90 y -","90-120","&gt;120","")</f>
        <v>90 y -</v>
      </c>
      <c r="Y1616" s="128" t="s">
        <v>63</v>
      </c>
      <c r="Z1616" s="128" t="s">
        <v>63</v>
      </c>
      <c r="AA1616" s="128" t="s">
        <v>65</v>
      </c>
      <c r="AB1616" s="128" t="s">
        <v>65</v>
      </c>
      <c r="AC1616" s="128" t="s">
        <v>72</v>
      </c>
      <c r="AD1616" s="128" t="s">
        <v>73</v>
      </c>
      <c r="AE1616" s="505">
        <v>43804</v>
      </c>
      <c r="AF1616" s="506" t="s">
        <v>74</v>
      </c>
      <c r="AG1616" s="506"/>
      <c r="AH1616" s="506" t="s">
        <v>2322</v>
      </c>
      <c r="AI1616" s="505">
        <v>43328</v>
      </c>
      <c r="AJ1616" s="128">
        <v>126</v>
      </c>
      <c r="AK1616" s="483">
        <v>43789</v>
      </c>
      <c r="AL1616" s="128">
        <v>126</v>
      </c>
      <c r="AM1616" s="128">
        <v>55</v>
      </c>
      <c r="AN1616" s="442" t="str">
        <f>CHOOSE(MATCH(AM:AM,{0,1,100,800000000}),"VACIO","100 y -","100 y +","")</f>
        <v>100 y -</v>
      </c>
      <c r="AO1616" s="128">
        <v>67</v>
      </c>
      <c r="AP1616" s="128">
        <v>156</v>
      </c>
      <c r="AQ1616" s="128">
        <v>6.4</v>
      </c>
      <c r="AR1616" s="442" t="str">
        <f>CHOOSE(MATCH(AQ:AQ,{0;1;7;8;9;12;30}),"VACIO","7 y -","7-8","8-9","9-12","12 y +","")</f>
        <v>7 y -</v>
      </c>
      <c r="AS1616" s="128"/>
      <c r="AT1616" s="442" t="str">
        <f>CHOOSE(MATCH(AS:AS,{0,0.1,30,80000000}),"VACIO","30 y -","30 y +")</f>
        <v>VACIO</v>
      </c>
      <c r="AU1616" s="128">
        <v>0.6</v>
      </c>
      <c r="AV1616" s="128"/>
      <c r="AW1616" s="442" t="str">
        <f>CHOOSE(MATCH(AV:AV,{0,0.1,30,80000000}),"VACIO","30 y -","30 y +")</f>
        <v>VACIO</v>
      </c>
      <c r="AX1616" s="128">
        <v>91</v>
      </c>
      <c r="AY1616" s="442" t="str">
        <f ca="1">CHOOSE(MATCH(AX:AX,{0,1,15,30,45,60,80000000}),"VACIO","15 y -","15-29","30-44","45-59","60 y +","")</f>
        <v>60 y +</v>
      </c>
      <c r="AZ1616" s="128"/>
      <c r="BA1616" s="128"/>
      <c r="BB1616" s="441" t="str">
        <f ca="1" t="shared" si="148"/>
        <v>No Vigente</v>
      </c>
      <c r="BC1616" s="128"/>
      <c r="BD1616" s="483">
        <v>43864</v>
      </c>
      <c r="BE1616" s="483">
        <v>44044</v>
      </c>
    </row>
    <row r="1617" spans="1:57">
      <c r="A1617" s="434" t="s">
        <v>3848</v>
      </c>
      <c r="B1617" s="484" t="s">
        <v>3849</v>
      </c>
      <c r="C1617" s="484">
        <v>1522</v>
      </c>
      <c r="D1617" s="485">
        <v>19678</v>
      </c>
      <c r="E1617" s="439">
        <f ca="1" t="shared" si="146"/>
        <v>43990</v>
      </c>
      <c r="F1617" s="440">
        <f ca="1" t="shared" si="145"/>
        <v>24312</v>
      </c>
      <c r="G1617" s="489">
        <f ca="1" t="shared" si="147"/>
        <v>66</v>
      </c>
      <c r="H1617" s="490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617" s="496">
        <v>2</v>
      </c>
      <c r="J1617" s="485">
        <v>39114</v>
      </c>
      <c r="K1617" s="484" t="s">
        <v>59</v>
      </c>
      <c r="L1617" s="497" t="s">
        <v>70</v>
      </c>
      <c r="M1617" s="484"/>
      <c r="N1617" s="484" t="s">
        <v>62</v>
      </c>
      <c r="O1617" s="484" t="s">
        <v>62</v>
      </c>
      <c r="P1617" s="501" t="s">
        <v>63</v>
      </c>
      <c r="Q1617" s="501" t="s">
        <v>63</v>
      </c>
      <c r="R1617" s="484">
        <v>67</v>
      </c>
      <c r="S1617" s="484">
        <v>63</v>
      </c>
      <c r="T1617" s="496" t="s">
        <v>64</v>
      </c>
      <c r="U1617" s="484">
        <v>130</v>
      </c>
      <c r="V1617" s="442" t="str">
        <f>CHOOSE(MATCH(U:U,{0,1,140,150,160,800000000}),"VACIO","140 y -","140-150","150-160","&gt;160","")</f>
        <v>140 y -</v>
      </c>
      <c r="W1617" s="484">
        <v>80</v>
      </c>
      <c r="X1617" s="442" t="str">
        <f>CHOOSE(MATCH(W:W,{0,1,90,120,800000000}),"VACIO","90 y -","90-120","&gt;120","")</f>
        <v>90 y -</v>
      </c>
      <c r="Y1617" s="484" t="s">
        <v>63</v>
      </c>
      <c r="Z1617" s="484" t="s">
        <v>63</v>
      </c>
      <c r="AA1617" s="484" t="s">
        <v>63</v>
      </c>
      <c r="AB1617" s="484" t="s">
        <v>63</v>
      </c>
      <c r="AC1617" s="484" t="s">
        <v>72</v>
      </c>
      <c r="AD1617" s="484" t="s">
        <v>73</v>
      </c>
      <c r="AE1617" s="508">
        <v>43563</v>
      </c>
      <c r="AF1617" s="509" t="s">
        <v>74</v>
      </c>
      <c r="AG1617" s="509"/>
      <c r="AH1617" s="507"/>
      <c r="AI1617" s="507"/>
      <c r="AJ1617" s="484">
        <v>147</v>
      </c>
      <c r="AK1617" s="485">
        <v>42954</v>
      </c>
      <c r="AL1617" s="484">
        <v>174</v>
      </c>
      <c r="AM1617" s="484">
        <v>97</v>
      </c>
      <c r="AN1617" s="442" t="str">
        <f>CHOOSE(MATCH(AM:AM,{0,1,100,800000000}),"VACIO","100 y -","100 y +","")</f>
        <v>100 y -</v>
      </c>
      <c r="AO1617" s="484">
        <v>58</v>
      </c>
      <c r="AP1617" s="484">
        <v>95</v>
      </c>
      <c r="AQ1617" s="484">
        <v>7.9</v>
      </c>
      <c r="AR1617" s="442" t="str">
        <f>CHOOSE(MATCH(AQ:AQ,{0,1,7,8,9,12,30}),"VACIO","7 y -","7-8","8-9","9-12","12 y +","")</f>
        <v>7-8</v>
      </c>
      <c r="AS1617" s="484"/>
      <c r="AT1617" s="442" t="str">
        <f>CHOOSE(MATCH(AS:AS,{0,0.1,30,80000000}),"VACIO","30 y -","30 y +")</f>
        <v>VACIO</v>
      </c>
      <c r="AU1617" s="484">
        <v>0.7</v>
      </c>
      <c r="AV1617" s="484"/>
      <c r="AW1617" s="442" t="str">
        <f>CHOOSE(MATCH(AV:AV,{0,0.1,30,80000000}),"VACIO","30 y -","30 y +")</f>
        <v>VACIO</v>
      </c>
      <c r="AX1617" s="484">
        <v>92</v>
      </c>
      <c r="AY1617" s="442" t="str">
        <f ca="1">CHOOSE(MATCH(AX:AX,{0,1,15,30,45,60,80000000}),"VACIO","15 y -","15-29","30-44","45-59","60 y +","")</f>
        <v>60 y +</v>
      </c>
      <c r="AZ1617" s="484"/>
      <c r="BA1617" s="485">
        <v>43031</v>
      </c>
      <c r="BB1617" s="489" t="str">
        <f ca="1" t="shared" si="148"/>
        <v>No Vigente</v>
      </c>
      <c r="BC1617" s="484" t="s">
        <v>77</v>
      </c>
      <c r="BD1617" s="485">
        <v>43711</v>
      </c>
      <c r="BE1617" s="485">
        <v>43800</v>
      </c>
    </row>
    <row r="1618" spans="1:57">
      <c r="A1618" s="434" t="s">
        <v>3850</v>
      </c>
      <c r="B1618" s="128" t="s">
        <v>3851</v>
      </c>
      <c r="C1618" s="128">
        <v>1027</v>
      </c>
      <c r="D1618" s="483">
        <v>19603</v>
      </c>
      <c r="E1618" s="439">
        <f ca="1" t="shared" si="146"/>
        <v>43990</v>
      </c>
      <c r="F1618" s="440">
        <f ca="1" t="shared" si="145"/>
        <v>24387</v>
      </c>
      <c r="G1618" s="441">
        <f ca="1" t="shared" si="147"/>
        <v>66</v>
      </c>
      <c r="H1618" s="442" t="s">
        <v>159</v>
      </c>
      <c r="I1618" s="443">
        <v>2</v>
      </c>
      <c r="J1618" s="483">
        <v>43390</v>
      </c>
      <c r="K1618" s="128" t="s">
        <v>59</v>
      </c>
      <c r="L1618" s="495" t="s">
        <v>102</v>
      </c>
      <c r="M1618" s="128"/>
      <c r="N1618" s="128" t="s">
        <v>62</v>
      </c>
      <c r="O1618" s="128" t="s">
        <v>62</v>
      </c>
      <c r="P1618" s="500" t="s">
        <v>63</v>
      </c>
      <c r="Q1618" s="500" t="s">
        <v>63</v>
      </c>
      <c r="R1618" s="128">
        <v>68</v>
      </c>
      <c r="S1618" s="128">
        <v>70</v>
      </c>
      <c r="T1618" s="443" t="s">
        <v>64</v>
      </c>
      <c r="U1618" s="128">
        <v>144</v>
      </c>
      <c r="V1618" s="442" t="str">
        <f>CHOOSE(MATCH(U:U,{0,1,140,150,160,800000000}),"VACIO","140 y -","140-150","150-160","&gt;160","")</f>
        <v>140-150</v>
      </c>
      <c r="W1618" s="128">
        <v>92</v>
      </c>
      <c r="X1618" s="442" t="str">
        <f>CHOOSE(MATCH(W:W,{0,1,90,120,800000000}),"VACIO","90 y -","90-120","&gt;120","")</f>
        <v>90-120</v>
      </c>
      <c r="Y1618" s="128" t="s">
        <v>65</v>
      </c>
      <c r="Z1618" s="128" t="s">
        <v>65</v>
      </c>
      <c r="AA1618" s="128" t="s">
        <v>63</v>
      </c>
      <c r="AB1618" s="128" t="s">
        <v>63</v>
      </c>
      <c r="AC1618" s="128" t="s">
        <v>72</v>
      </c>
      <c r="AD1618" s="128" t="s">
        <v>73</v>
      </c>
      <c r="AE1618" s="505">
        <v>43341</v>
      </c>
      <c r="AF1618" s="506" t="s">
        <v>74</v>
      </c>
      <c r="AG1618" s="506"/>
      <c r="AH1618" s="506" t="s">
        <v>2266</v>
      </c>
      <c r="AI1618" s="505">
        <v>43349</v>
      </c>
      <c r="AJ1618" s="128">
        <v>111</v>
      </c>
      <c r="AK1618" s="483">
        <v>43629</v>
      </c>
      <c r="AL1618" s="128">
        <v>208</v>
      </c>
      <c r="AM1618" s="128">
        <v>109.2</v>
      </c>
      <c r="AN1618" s="442" t="str">
        <f>CHOOSE(MATCH(AM:AM,{0,1,100,800000000}),"VACIO","100 y -","100 y +","")</f>
        <v>100 y +</v>
      </c>
      <c r="AO1618" s="128">
        <v>50</v>
      </c>
      <c r="AP1618" s="128">
        <v>244</v>
      </c>
      <c r="AQ1618" s="128">
        <v>6.4</v>
      </c>
      <c r="AR1618" s="442" t="str">
        <f>CHOOSE(MATCH(AQ:AQ,{0,1,7,8,9,12,30}),"VACIO","7 y -","7-8","8-9","9-12","12 y +","")</f>
        <v>7 y -</v>
      </c>
      <c r="AS1618" s="128">
        <v>16</v>
      </c>
      <c r="AT1618" s="442" t="str">
        <f>CHOOSE(MATCH(AS:AS,{0,0.1,30,80000000}),"VACIO","30 y -","30 y +")</f>
        <v>30 y -</v>
      </c>
      <c r="AU1618" s="128">
        <v>0.8</v>
      </c>
      <c r="AV1618" s="128"/>
      <c r="AW1618" s="442" t="str">
        <f>CHOOSE(MATCH(AV:AV,{0,0.1,30,80000000}),"VACIO","30 y -","30 y +")</f>
        <v>VACIO</v>
      </c>
      <c r="AX1618" s="128">
        <v>67</v>
      </c>
      <c r="AY1618" s="442" t="str">
        <f ca="1">CHOOSE(MATCH(AX:AX,{0,1,15,30,45,60,80000000}),"VACIO","15 y -","15-29","30-44","45-59","60 y +","")</f>
        <v>60 y +</v>
      </c>
      <c r="AZ1618" s="128"/>
      <c r="BA1618" s="128"/>
      <c r="BB1618" s="441" t="str">
        <f ca="1" t="shared" si="148"/>
        <v>No Vigente</v>
      </c>
      <c r="BC1618" s="128"/>
      <c r="BD1618" s="483">
        <v>43629</v>
      </c>
      <c r="BE1618" s="483">
        <v>43831</v>
      </c>
    </row>
    <row r="1619" spans="1:57">
      <c r="A1619" s="434" t="s">
        <v>3852</v>
      </c>
      <c r="B1619" s="434" t="s">
        <v>3853</v>
      </c>
      <c r="C1619" s="434">
        <v>1566</v>
      </c>
      <c r="D1619" s="482">
        <v>15536</v>
      </c>
      <c r="E1619" s="468">
        <f ca="1" t="shared" si="146"/>
        <v>43990</v>
      </c>
      <c r="F1619" s="440">
        <f ca="1" t="shared" si="145"/>
        <v>28454</v>
      </c>
      <c r="G1619" s="487">
        <f ca="1" t="shared" si="147"/>
        <v>77</v>
      </c>
      <c r="H1619" s="488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619" s="493">
        <v>2</v>
      </c>
      <c r="J1619" s="482">
        <v>41228</v>
      </c>
      <c r="K1619" s="434" t="s">
        <v>59</v>
      </c>
      <c r="L1619" s="494" t="s">
        <v>60</v>
      </c>
      <c r="M1619" s="434"/>
      <c r="N1619" s="434"/>
      <c r="O1619" s="434"/>
      <c r="P1619" s="499" t="s">
        <v>63</v>
      </c>
      <c r="Q1619" s="499" t="s">
        <v>63</v>
      </c>
      <c r="R1619" s="434">
        <v>68</v>
      </c>
      <c r="S1619" s="434">
        <v>73.8</v>
      </c>
      <c r="T1619" s="493" t="s">
        <v>64</v>
      </c>
      <c r="U1619" s="434">
        <v>152</v>
      </c>
      <c r="V1619" s="442" t="str">
        <f>CHOOSE(MATCH(U:U,{0,1,140,150,160,800000000}),"VACIO","140 y -","140-150","150-160","&gt;160","")</f>
        <v>150-160</v>
      </c>
      <c r="W1619" s="434">
        <v>89</v>
      </c>
      <c r="X1619" s="442" t="str">
        <f>CHOOSE(MATCH(W:W,{0,1,90,120,800000000}),"VACIO","90 y -","90-120","&gt;120","")</f>
        <v>90 y -</v>
      </c>
      <c r="Y1619" s="434" t="s">
        <v>63</v>
      </c>
      <c r="Z1619" s="434" t="s">
        <v>63</v>
      </c>
      <c r="AA1619" s="434" t="s">
        <v>63</v>
      </c>
      <c r="AB1619" s="434" t="s">
        <v>63</v>
      </c>
      <c r="AC1619" s="434" t="s">
        <v>72</v>
      </c>
      <c r="AD1619" s="434" t="s">
        <v>67</v>
      </c>
      <c r="AE1619" s="514"/>
      <c r="AF1619" s="514"/>
      <c r="AG1619" s="514"/>
      <c r="AH1619" s="514"/>
      <c r="AI1619" s="514">
        <v>2016</v>
      </c>
      <c r="AJ1619" s="434"/>
      <c r="AK1619" s="434"/>
      <c r="AL1619" s="434"/>
      <c r="AM1619" s="434"/>
      <c r="AN1619" s="442" t="str">
        <f>CHOOSE(MATCH(AM:AM,{0,1,100,800000000}),"VACIO","100 y -","100 y +","")</f>
        <v>VACIO</v>
      </c>
      <c r="AO1619" s="434"/>
      <c r="AP1619" s="434"/>
      <c r="AQ1619" s="434"/>
      <c r="AR1619" s="442" t="str">
        <f>CHOOSE(MATCH(AQ:AQ,{0;1;7;8;9;12;30}),"VACIO","7 y -","7-8","8-9","9-12","12 y +","")</f>
        <v>VACIO</v>
      </c>
      <c r="AS1619" s="434"/>
      <c r="AT1619" s="442" t="str">
        <f>CHOOSE(MATCH(AS:AS,{0,0.1,30,80000000}),"VACIO","30 y -","30 y +")</f>
        <v>VACIO</v>
      </c>
      <c r="AU1619" s="434"/>
      <c r="AV1619" s="434"/>
      <c r="AW1619" s="442" t="str">
        <f>CHOOSE(MATCH(AV:AV,{0,0.1,30,80000000}),"VACIO","30 y -","30 y +")</f>
        <v>VACIO</v>
      </c>
      <c r="AX1619" s="434"/>
      <c r="AY1619" s="442" t="str">
        <f ca="1">CHOOSE(MATCH(AX:AX,{0,1,15,30,45,60,80000000}),"VACIO","15 y -","15-29","30-44","45-59","60 y +","")</f>
        <v>VACIO</v>
      </c>
      <c r="AZ1619" s="434"/>
      <c r="BA1619" s="434"/>
      <c r="BB1619" s="487" t="str">
        <f ca="1" t="shared" si="148"/>
        <v>No Vigente</v>
      </c>
      <c r="BC1619" s="434"/>
      <c r="BD1619" s="482">
        <v>43077</v>
      </c>
      <c r="BE1619" s="482">
        <v>43160</v>
      </c>
    </row>
    <row r="1620" spans="1:57">
      <c r="A1620" s="434" t="s">
        <v>3854</v>
      </c>
      <c r="B1620" s="434" t="s">
        <v>3855</v>
      </c>
      <c r="C1620" s="434">
        <v>1478</v>
      </c>
      <c r="D1620" s="482">
        <v>15673</v>
      </c>
      <c r="E1620" s="468">
        <f ca="1" t="shared" si="146"/>
        <v>43990</v>
      </c>
      <c r="F1620" s="440">
        <f ca="1" t="shared" si="145"/>
        <v>28317</v>
      </c>
      <c r="G1620" s="487">
        <f ca="1" t="shared" si="147"/>
        <v>77</v>
      </c>
      <c r="H1620" s="488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620" s="493">
        <v>2</v>
      </c>
      <c r="J1620" s="482">
        <v>36397</v>
      </c>
      <c r="K1620" s="434" t="s">
        <v>59</v>
      </c>
      <c r="L1620" s="494" t="s">
        <v>60</v>
      </c>
      <c r="M1620" s="434" t="s">
        <v>2780</v>
      </c>
      <c r="N1620" s="434"/>
      <c r="O1620" s="434"/>
      <c r="P1620" s="499" t="s">
        <v>65</v>
      </c>
      <c r="Q1620" s="499" t="s">
        <v>63</v>
      </c>
      <c r="R1620" s="434">
        <v>65</v>
      </c>
      <c r="S1620" s="434">
        <v>65</v>
      </c>
      <c r="T1620" s="493" t="s">
        <v>76</v>
      </c>
      <c r="U1620" s="434">
        <v>130</v>
      </c>
      <c r="V1620" s="442" t="str">
        <f>CHOOSE(MATCH(U:U,{0,1,140,150,160,800000000}),"VACIO","140 y -","140-150","150-160","&gt;160","")</f>
        <v>140 y -</v>
      </c>
      <c r="W1620" s="434">
        <v>80</v>
      </c>
      <c r="X1620" s="442" t="str">
        <f>CHOOSE(MATCH(W:W,{0;1;90;120;800000000}),"VACIO","90 y -","90-120","&gt;120","")</f>
        <v>90 y -</v>
      </c>
      <c r="Y1620" s="434" t="s">
        <v>63</v>
      </c>
      <c r="Z1620" s="434" t="s">
        <v>65</v>
      </c>
      <c r="AA1620" s="434" t="s">
        <v>63</v>
      </c>
      <c r="AB1620" s="434" t="s">
        <v>65</v>
      </c>
      <c r="AC1620" s="434" t="s">
        <v>72</v>
      </c>
      <c r="AD1620" s="434" t="s">
        <v>73</v>
      </c>
      <c r="AE1620" s="514"/>
      <c r="AF1620" s="514"/>
      <c r="AG1620" s="514"/>
      <c r="AH1620" s="514"/>
      <c r="AI1620" s="514">
        <v>2014</v>
      </c>
      <c r="AJ1620" s="434"/>
      <c r="AK1620" s="434">
        <v>2014</v>
      </c>
      <c r="AL1620" s="434"/>
      <c r="AM1620" s="434"/>
      <c r="AN1620" s="442" t="str">
        <f>CHOOSE(MATCH(AM:AM,{0;1;100;800000000}),"VACIO","100 y -","100 y +","")</f>
        <v>VACIO</v>
      </c>
      <c r="AO1620" s="434"/>
      <c r="AP1620" s="434"/>
      <c r="AQ1620" s="434"/>
      <c r="AR1620" s="442" t="str">
        <f>CHOOSE(MATCH(AQ:AQ,{0,1,7,8,9,12,30}),"VACIO","7 y -","7-8","8-9","9-12","12 y +","")</f>
        <v>VACIO</v>
      </c>
      <c r="AS1620" s="434"/>
      <c r="AT1620" s="442" t="str">
        <f>CHOOSE(MATCH(AS:AS,{0,0.1,30,80000000}),"VACIO","30 y -","30 y +")</f>
        <v>VACIO</v>
      </c>
      <c r="AU1620" s="434"/>
      <c r="AV1620" s="434"/>
      <c r="AW1620" s="442" t="str">
        <f>CHOOSE(MATCH(AV:AV,{0,0.1,30,80000000}),"VACIO","30 y -","30 y +")</f>
        <v>VACIO</v>
      </c>
      <c r="AX1620" s="434"/>
      <c r="AY1620" s="442" t="str">
        <f ca="1">CHOOSE(MATCH(AX:AX,{0,1,15,30,45,60,80000000}),"VACIO","15 y -","15-29","30-44","45-59","60 y +","")</f>
        <v>VACIO</v>
      </c>
      <c r="AZ1620" s="434"/>
      <c r="BA1620" s="434"/>
      <c r="BB1620" s="487" t="str">
        <f ca="1" t="shared" si="148"/>
        <v>No Vigente</v>
      </c>
      <c r="BC1620" s="434"/>
      <c r="BD1620" s="482">
        <v>42849</v>
      </c>
      <c r="BE1620" s="482">
        <v>43282</v>
      </c>
    </row>
    <row r="1621" spans="1:57">
      <c r="A1621" s="434" t="s">
        <v>3856</v>
      </c>
      <c r="B1621" s="484" t="s">
        <v>3857</v>
      </c>
      <c r="C1621" s="484">
        <v>5398</v>
      </c>
      <c r="D1621" s="485">
        <v>24544</v>
      </c>
      <c r="E1621" s="468">
        <f ca="1" t="shared" si="146"/>
        <v>43990</v>
      </c>
      <c r="F1621" s="440">
        <f ca="1" t="shared" si="145"/>
        <v>19446</v>
      </c>
      <c r="G1621" s="489">
        <f ca="1" t="shared" si="147"/>
        <v>53</v>
      </c>
      <c r="H1621" s="490" t="str">
        <f ca="1">CHOOSE(MATCH(F:F,{0;7305;9131;10957;12784;14610;16436;18262;20089;21915;23741;25567;27394;29220;41729}),"15-19","20-24","25-29","30-34","35-39","40-44","45-49","50-54","55-59","60-64","65-69","70-74","75-79","80 y +","")</f>
        <v>50-54</v>
      </c>
      <c r="I1621" s="496">
        <v>2</v>
      </c>
      <c r="J1621" s="485">
        <v>40399</v>
      </c>
      <c r="K1621" s="484" t="s">
        <v>59</v>
      </c>
      <c r="L1621" s="497" t="s">
        <v>60</v>
      </c>
      <c r="M1621" s="484"/>
      <c r="N1621" s="484"/>
      <c r="O1621" s="484"/>
      <c r="P1621" s="501" t="s">
        <v>63</v>
      </c>
      <c r="Q1621" s="501" t="s">
        <v>63</v>
      </c>
      <c r="R1621" s="484">
        <v>86.3</v>
      </c>
      <c r="S1621" s="484">
        <v>114</v>
      </c>
      <c r="T1621" s="496" t="s">
        <v>64</v>
      </c>
      <c r="U1621" s="484">
        <v>138</v>
      </c>
      <c r="V1621" s="442" t="str">
        <f>CHOOSE(MATCH(U:U,{0;1;140;150;160;800000000}),"VACIO","140 y -","140-150","150-160","&gt;160","")</f>
        <v>140 y -</v>
      </c>
      <c r="W1621" s="484">
        <v>85</v>
      </c>
      <c r="X1621" s="442" t="str">
        <f>CHOOSE(MATCH(W:W,{0,1,90,120,800000000}),"VACIO","90 y -","90-120","&gt;120","")</f>
        <v>90 y -</v>
      </c>
      <c r="Y1621" s="484" t="s">
        <v>63</v>
      </c>
      <c r="Z1621" s="484" t="s">
        <v>65</v>
      </c>
      <c r="AA1621" s="484" t="s">
        <v>63</v>
      </c>
      <c r="AB1621" s="484" t="s">
        <v>63</v>
      </c>
      <c r="AC1621" s="484" t="s">
        <v>66</v>
      </c>
      <c r="AD1621" s="484" t="s">
        <v>74</v>
      </c>
      <c r="AE1621" s="507"/>
      <c r="AF1621" s="507"/>
      <c r="AG1621" s="507"/>
      <c r="AH1621" s="507"/>
      <c r="AI1621" s="507"/>
      <c r="AJ1621" s="484">
        <v>124</v>
      </c>
      <c r="AK1621" s="485">
        <v>43159</v>
      </c>
      <c r="AL1621" s="484">
        <v>243</v>
      </c>
      <c r="AM1621" s="484">
        <v>160</v>
      </c>
      <c r="AN1621" s="442" t="str">
        <f>CHOOSE(MATCH(AM:AM,{0,1,100,800000000}),"VACIO","100 y -","100 y +","")</f>
        <v>100 y +</v>
      </c>
      <c r="AO1621" s="484">
        <v>51</v>
      </c>
      <c r="AP1621" s="484">
        <v>161</v>
      </c>
      <c r="AQ1621" s="484"/>
      <c r="AR1621" s="442" t="str">
        <f>CHOOSE(MATCH(AQ:AQ,{0,1,7,8,9,12,30}),"VACIO","7 y -","7-8","8-9","9-12","12 y +","")</f>
        <v>VACIO</v>
      </c>
      <c r="AS1621" s="484"/>
      <c r="AT1621" s="442" t="str">
        <f>CHOOSE(MATCH(AS:AS,{0,0.1,30,80000000}),"VACIO","30 y -","30 y +")</f>
        <v>VACIO</v>
      </c>
      <c r="AU1621" s="484"/>
      <c r="AV1621" s="484"/>
      <c r="AW1621" s="442" t="str">
        <f>CHOOSE(MATCH(AV:AV,{0,0.1,30,80000000}),"VACIO","30 y -","30 y +")</f>
        <v>VACIO</v>
      </c>
      <c r="AX1621" s="484">
        <v>101</v>
      </c>
      <c r="AY1621" s="442" t="str">
        <f ca="1">CHOOSE(MATCH(AX:AX,{0,1,15,30,45,60,80000000}),"VACIO","15 y -","15-29","30-44","45-59","60 y +","")</f>
        <v>60 y +</v>
      </c>
      <c r="AZ1621" s="484"/>
      <c r="BA1621" s="484"/>
      <c r="BB1621" s="489" t="str">
        <f ca="1" t="shared" si="148"/>
        <v>No Vigente</v>
      </c>
      <c r="BC1621" s="484"/>
      <c r="BD1621" s="485">
        <v>43207</v>
      </c>
      <c r="BE1621" s="485">
        <v>43282</v>
      </c>
    </row>
    <row r="1622" spans="1:57">
      <c r="A1622" s="434" t="s">
        <v>3858</v>
      </c>
      <c r="B1622" s="128" t="s">
        <v>3859</v>
      </c>
      <c r="C1622" s="128">
        <v>7163</v>
      </c>
      <c r="D1622" s="483">
        <v>35662</v>
      </c>
      <c r="E1622" s="439">
        <f ca="1" t="shared" si="146"/>
        <v>43990</v>
      </c>
      <c r="F1622" s="440">
        <f ca="1" t="shared" si="145"/>
        <v>8328</v>
      </c>
      <c r="G1622" s="441">
        <f ca="1" t="shared" si="147"/>
        <v>22</v>
      </c>
      <c r="H1622" s="442" t="str">
        <f ca="1">CHOOSE(MATCH(F:F,{0,7305,9131,10957,12784,14610,16436,18262,20089,21915,23741,25567,27394,29220,41729}),"15-19","20-24","25-29","30-34","35-39","40-44","45-49","50-54","55-59","60-64","65-69","70-74","75-79","80 y +","")</f>
        <v>20-24</v>
      </c>
      <c r="I1622" s="443">
        <v>2</v>
      </c>
      <c r="J1622" s="483">
        <v>43252</v>
      </c>
      <c r="K1622" s="128" t="s">
        <v>59</v>
      </c>
      <c r="L1622" s="495" t="s">
        <v>70</v>
      </c>
      <c r="M1622" s="128"/>
      <c r="N1622" s="128" t="s">
        <v>62</v>
      </c>
      <c r="O1622" s="128" t="s">
        <v>62</v>
      </c>
      <c r="P1622" s="500" t="s">
        <v>63</v>
      </c>
      <c r="Q1622" s="500" t="s">
        <v>63</v>
      </c>
      <c r="R1622" s="128">
        <v>62.5</v>
      </c>
      <c r="S1622" s="128">
        <v>68</v>
      </c>
      <c r="T1622" s="443" t="s">
        <v>85</v>
      </c>
      <c r="U1622" s="128">
        <v>120</v>
      </c>
      <c r="V1622" s="442" t="str">
        <f>CHOOSE(MATCH(U:U,{0,1,140,150,160,800000000}),"VACIO","140 y -","140-150","150-160","&gt;160","")</f>
        <v>140 y -</v>
      </c>
      <c r="W1622" s="128">
        <v>80</v>
      </c>
      <c r="X1622" s="442" t="str">
        <f>CHOOSE(MATCH(W:W,{0,1,90,120,800000000}),"VACIO","90 y -","90-120","&gt;120","")</f>
        <v>90 y -</v>
      </c>
      <c r="Y1622" s="128" t="s">
        <v>65</v>
      </c>
      <c r="Z1622" s="128" t="s">
        <v>63</v>
      </c>
      <c r="AA1622" s="128" t="s">
        <v>63</v>
      </c>
      <c r="AB1622" s="128" t="s">
        <v>63</v>
      </c>
      <c r="AC1622" s="128" t="s">
        <v>72</v>
      </c>
      <c r="AD1622" s="128" t="s">
        <v>73</v>
      </c>
      <c r="AE1622" s="505">
        <v>43703</v>
      </c>
      <c r="AF1622" s="506" t="s">
        <v>74</v>
      </c>
      <c r="AG1622" s="506"/>
      <c r="AH1622" s="513"/>
      <c r="AI1622" s="513"/>
      <c r="AJ1622" s="128">
        <v>116</v>
      </c>
      <c r="AK1622" s="483">
        <v>43882</v>
      </c>
      <c r="AL1622" s="128">
        <v>164</v>
      </c>
      <c r="AM1622" s="128">
        <v>75</v>
      </c>
      <c r="AN1622" s="442" t="str">
        <f>CHOOSE(MATCH(AM:AM,{0,1,100,800000000}),"VACIO","100 y -","100 y +","")</f>
        <v>100 y -</v>
      </c>
      <c r="AO1622" s="128">
        <v>43</v>
      </c>
      <c r="AP1622" s="128">
        <v>228</v>
      </c>
      <c r="AQ1622" s="128">
        <v>10.7</v>
      </c>
      <c r="AR1622" s="442" t="str">
        <f>CHOOSE(MATCH(AQ:AQ,{0;1;7;8;9;12;30}),"VACIO","7 y -","7-8","8-9","9-12","12 y +","")</f>
        <v>9-12</v>
      </c>
      <c r="AS1622" s="128">
        <v>13.2</v>
      </c>
      <c r="AT1622" s="442" t="str">
        <f>CHOOSE(MATCH(AS:AS,{0,0.1,30,80000000}),"VACIO","30 y -","30 y +")</f>
        <v>30 y -</v>
      </c>
      <c r="AU1622" s="128">
        <v>0.6</v>
      </c>
      <c r="AV1622" s="128">
        <v>0.01</v>
      </c>
      <c r="AW1622" s="442" t="str">
        <f>CHOOSE(MATCH(AV:AV,{0,0.1,30,80000000}),"VACIO","30 y -","30 y +")</f>
        <v>VACIO</v>
      </c>
      <c r="AX1622" s="128"/>
      <c r="AY1622" s="442" t="str">
        <f ca="1">CHOOSE(MATCH(AX:AX,{0,1,15,30,45,60,80000000}),"VACIO","15 y -","15-29","30-44","45-59","60 y +","")</f>
        <v>VACIO</v>
      </c>
      <c r="AZ1622" s="128"/>
      <c r="BA1622" s="483">
        <v>43580</v>
      </c>
      <c r="BB1622" s="441" t="str">
        <f ca="1" t="shared" si="148"/>
        <v>No Vigente</v>
      </c>
      <c r="BC1622" s="128" t="s">
        <v>218</v>
      </c>
      <c r="BD1622" s="483">
        <v>43896</v>
      </c>
      <c r="BE1622" s="483">
        <v>44013</v>
      </c>
    </row>
    <row r="1623" spans="1:57">
      <c r="A1623" s="434" t="s">
        <v>3860</v>
      </c>
      <c r="B1623" s="128" t="s">
        <v>3861</v>
      </c>
      <c r="C1623" s="128">
        <v>614</v>
      </c>
      <c r="D1623" s="483">
        <v>25986</v>
      </c>
      <c r="E1623" s="439">
        <f ca="1" t="shared" si="146"/>
        <v>43990</v>
      </c>
      <c r="F1623" s="440">
        <f ca="1" t="shared" si="145"/>
        <v>18004</v>
      </c>
      <c r="G1623" s="441">
        <f ca="1" t="shared" si="147"/>
        <v>49</v>
      </c>
      <c r="H1623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23" s="443">
        <v>2</v>
      </c>
      <c r="J1623" s="483">
        <v>37048</v>
      </c>
      <c r="K1623" s="128" t="s">
        <v>59</v>
      </c>
      <c r="L1623" s="495" t="s">
        <v>102</v>
      </c>
      <c r="M1623" s="128"/>
      <c r="N1623" s="128" t="s">
        <v>62</v>
      </c>
      <c r="O1623" s="128" t="s">
        <v>62</v>
      </c>
      <c r="P1623" s="500" t="s">
        <v>63</v>
      </c>
      <c r="Q1623" s="500" t="s">
        <v>63</v>
      </c>
      <c r="R1623" s="128">
        <v>69</v>
      </c>
      <c r="S1623" s="128">
        <v>86.5</v>
      </c>
      <c r="T1623" s="443" t="s">
        <v>64</v>
      </c>
      <c r="U1623" s="128">
        <v>122</v>
      </c>
      <c r="V1623" s="442" t="str">
        <f>CHOOSE(MATCH(U:U,{0,1,140,150,160,800000000}),"VACIO","140 y -","140-150","150-160","&gt;160","")</f>
        <v>140 y -</v>
      </c>
      <c r="W1623" s="128">
        <v>78</v>
      </c>
      <c r="X1623" s="442" t="str">
        <f>CHOOSE(MATCH(W:W,{0,1,90,120,800000000}),"VACIO","90 y -","90-120","&gt;120","")</f>
        <v>90 y -</v>
      </c>
      <c r="Y1623" s="128" t="s">
        <v>65</v>
      </c>
      <c r="Z1623" s="128" t="s">
        <v>63</v>
      </c>
      <c r="AA1623" s="128" t="s">
        <v>65</v>
      </c>
      <c r="AB1623" s="128" t="s">
        <v>65</v>
      </c>
      <c r="AC1623" s="128" t="s">
        <v>66</v>
      </c>
      <c r="AD1623" s="128" t="s">
        <v>73</v>
      </c>
      <c r="AE1623" s="505">
        <v>43511</v>
      </c>
      <c r="AF1623" s="506" t="s">
        <v>355</v>
      </c>
      <c r="AG1623" s="506" t="s">
        <v>62</v>
      </c>
      <c r="AH1623" s="513"/>
      <c r="AI1623" s="513"/>
      <c r="AJ1623" s="128">
        <v>166</v>
      </c>
      <c r="AK1623" s="483">
        <v>43149</v>
      </c>
      <c r="AL1623" s="128">
        <v>275</v>
      </c>
      <c r="AM1623" s="128">
        <v>187</v>
      </c>
      <c r="AN1623" s="442" t="str">
        <f>CHOOSE(MATCH(AM:AM,{0,1,100,800000000}),"VACIO","100 y -","100 y +","")</f>
        <v>100 y +</v>
      </c>
      <c r="AO1623" s="128">
        <v>45</v>
      </c>
      <c r="AP1623" s="128">
        <v>210</v>
      </c>
      <c r="AQ1623" s="128">
        <v>11.7</v>
      </c>
      <c r="AR1623" s="442" t="str">
        <f>CHOOSE(MATCH(AQ:AQ,{0,1,7,8,9,12,30}),"VACIO","7 y -","7-8","8-9","9-12","12 y +","")</f>
        <v>9-12</v>
      </c>
      <c r="AS1623" s="128">
        <v>500</v>
      </c>
      <c r="AT1623" s="442" t="str">
        <f>CHOOSE(MATCH(AS:AS,{0,0.1,30,80000000}),"VACIO","30 y -","30 y +")</f>
        <v>30 y +</v>
      </c>
      <c r="AU1623" s="128">
        <v>0.7</v>
      </c>
      <c r="AV1623" s="128"/>
      <c r="AW1623" s="442" t="str">
        <f>CHOOSE(MATCH(AV:AV,{0,0.1,30,80000000}),"VACIO","30 y -","30 y +")</f>
        <v>VACIO</v>
      </c>
      <c r="AX1623" s="128">
        <v>108</v>
      </c>
      <c r="AY1623" s="442" t="str">
        <f ca="1">CHOOSE(MATCH(AX:AX,{0,1,15,30,45,60,80000000}),"VACIO","15 y -","15-29","30-44","45-59","60 y +","")</f>
        <v>60 y +</v>
      </c>
      <c r="AZ1623" s="128"/>
      <c r="BA1623" s="483">
        <v>42038</v>
      </c>
      <c r="BB1623" s="441" t="str">
        <f ca="1" t="shared" si="148"/>
        <v>No Vigente</v>
      </c>
      <c r="BC1623" s="128" t="s">
        <v>77</v>
      </c>
      <c r="BD1623" s="483">
        <v>43683</v>
      </c>
      <c r="BE1623" s="483">
        <v>43862</v>
      </c>
    </row>
    <row r="1624" spans="1:57">
      <c r="A1624" s="434" t="s">
        <v>3862</v>
      </c>
      <c r="B1624" s="128" t="s">
        <v>3863</v>
      </c>
      <c r="C1624" s="128">
        <v>4520</v>
      </c>
      <c r="D1624" s="483">
        <v>23348</v>
      </c>
      <c r="E1624" s="439">
        <f ca="1" t="shared" si="146"/>
        <v>43990</v>
      </c>
      <c r="F1624" s="440">
        <f ca="1" t="shared" si="145"/>
        <v>20642</v>
      </c>
      <c r="G1624" s="441">
        <f ca="1" t="shared" si="147"/>
        <v>56</v>
      </c>
      <c r="H1624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24" s="443">
        <v>2</v>
      </c>
      <c r="J1624" s="483">
        <v>40819</v>
      </c>
      <c r="K1624" s="128" t="s">
        <v>59</v>
      </c>
      <c r="L1624" s="495" t="s">
        <v>70</v>
      </c>
      <c r="M1624" s="128"/>
      <c r="N1624" s="128" t="s">
        <v>62</v>
      </c>
      <c r="O1624" s="128" t="s">
        <v>62</v>
      </c>
      <c r="P1624" s="500" t="s">
        <v>63</v>
      </c>
      <c r="Q1624" s="500" t="s">
        <v>63</v>
      </c>
      <c r="R1624" s="128">
        <v>50</v>
      </c>
      <c r="S1624" s="128">
        <v>53.5</v>
      </c>
      <c r="T1624" s="443" t="s">
        <v>76</v>
      </c>
      <c r="U1624" s="128">
        <v>122</v>
      </c>
      <c r="V1624" s="442" t="str">
        <f>CHOOSE(MATCH(U:U,{0,1,140,150,160,800000000}),"VACIO","140 y -","140-150","150-160","&gt;160","")</f>
        <v>140 y -</v>
      </c>
      <c r="W1624" s="128">
        <v>70</v>
      </c>
      <c r="X1624" s="442" t="str">
        <f>CHOOSE(MATCH(W:W,{0,1,90,120,800000000}),"VACIO","90 y -","90-120","&gt;120","")</f>
        <v>90 y -</v>
      </c>
      <c r="Y1624" s="128" t="s">
        <v>65</v>
      </c>
      <c r="Z1624" s="128" t="s">
        <v>63</v>
      </c>
      <c r="AA1624" s="128" t="s">
        <v>65</v>
      </c>
      <c r="AB1624" s="128" t="s">
        <v>63</v>
      </c>
      <c r="AC1624" s="128" t="s">
        <v>66</v>
      </c>
      <c r="AD1624" s="128" t="s">
        <v>73</v>
      </c>
      <c r="AE1624" s="505">
        <v>43725</v>
      </c>
      <c r="AF1624" s="506" t="s">
        <v>355</v>
      </c>
      <c r="AG1624" s="506" t="s">
        <v>89</v>
      </c>
      <c r="AH1624" s="513"/>
      <c r="AI1624" s="513"/>
      <c r="AJ1624" s="128">
        <v>145</v>
      </c>
      <c r="AK1624" s="483">
        <v>43578</v>
      </c>
      <c r="AL1624" s="128">
        <v>186</v>
      </c>
      <c r="AM1624" s="128">
        <v>115.8</v>
      </c>
      <c r="AN1624" s="442" t="str">
        <f>CHOOSE(MATCH(AM:AM,{0,1,100,800000000}),"VACIO","100 y -","100 y +","")</f>
        <v>100 y +</v>
      </c>
      <c r="AO1624" s="128">
        <v>33</v>
      </c>
      <c r="AP1624" s="128">
        <v>186</v>
      </c>
      <c r="AQ1624" s="128">
        <v>7.4</v>
      </c>
      <c r="AR1624" s="442" t="str">
        <f>CHOOSE(MATCH(AQ:AQ,{0,1,7,8,9,12,30}),"VACIO","7 y -","7-8","8-9","9-12","12 y +","")</f>
        <v>7-8</v>
      </c>
      <c r="AS1624" s="128">
        <v>72</v>
      </c>
      <c r="AT1624" s="442" t="str">
        <f>CHOOSE(MATCH(AS:AS,{0,0.1,30,80000000}),"VACIO","30 y -","30 y +")</f>
        <v>30 y +</v>
      </c>
      <c r="AU1624" s="128">
        <v>0.8</v>
      </c>
      <c r="AV1624" s="128"/>
      <c r="AW1624" s="442" t="str">
        <f>CHOOSE(MATCH(AV:AV,{0,0.1,30,80000000}),"VACIO","30 y -","30 y +")</f>
        <v>VACIO</v>
      </c>
      <c r="AX1624" s="128">
        <v>83</v>
      </c>
      <c r="AY1624" s="442" t="str">
        <f ca="1">CHOOSE(MATCH(AX:AX,{0,1,15,30,45,60,80000000}),"VACIO","15 y -","15-29","30-44","45-59","60 y +","")</f>
        <v>60 y +</v>
      </c>
      <c r="AZ1624" s="128" t="s">
        <v>76</v>
      </c>
      <c r="BA1624" s="483">
        <v>42914</v>
      </c>
      <c r="BB1624" s="441" t="str">
        <f ca="1" t="shared" si="148"/>
        <v>No Vigente</v>
      </c>
      <c r="BC1624" s="128" t="s">
        <v>77</v>
      </c>
      <c r="BD1624" s="483">
        <v>43725</v>
      </c>
      <c r="BE1624" s="483">
        <v>43891</v>
      </c>
    </row>
    <row r="1625" spans="1:57">
      <c r="A1625" s="434" t="s">
        <v>3864</v>
      </c>
      <c r="B1625" s="128" t="s">
        <v>3865</v>
      </c>
      <c r="C1625" s="128">
        <v>1116</v>
      </c>
      <c r="D1625" s="483">
        <v>23631</v>
      </c>
      <c r="E1625" s="439">
        <f ca="1" t="shared" si="146"/>
        <v>43990</v>
      </c>
      <c r="F1625" s="440">
        <f ca="1" t="shared" si="145"/>
        <v>20359</v>
      </c>
      <c r="G1625" s="441">
        <f ca="1" t="shared" si="147"/>
        <v>55</v>
      </c>
      <c r="H1625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25" s="443">
        <v>2</v>
      </c>
      <c r="J1625" s="483">
        <v>39394</v>
      </c>
      <c r="K1625" s="128" t="s">
        <v>59</v>
      </c>
      <c r="L1625" s="495" t="s">
        <v>60</v>
      </c>
      <c r="M1625" s="128" t="s">
        <v>14</v>
      </c>
      <c r="N1625" s="128"/>
      <c r="O1625" s="128"/>
      <c r="P1625" s="500" t="s">
        <v>63</v>
      </c>
      <c r="Q1625" s="500" t="s">
        <v>63</v>
      </c>
      <c r="R1625" s="128">
        <v>83.5</v>
      </c>
      <c r="S1625" s="128">
        <v>81.5</v>
      </c>
      <c r="T1625" s="443" t="s">
        <v>64</v>
      </c>
      <c r="U1625" s="128">
        <v>144</v>
      </c>
      <c r="V1625" s="442" t="str">
        <f>CHOOSE(MATCH(U:U,{0,1,140,150,160,800000000}),"VACIO","140 y -","140-150","150-160","&gt;160","")</f>
        <v>140-150</v>
      </c>
      <c r="W1625" s="128">
        <v>90</v>
      </c>
      <c r="X1625" s="442" t="str">
        <f>CHOOSE(MATCH(W:W,{0,1,90,120,800000000}),"VACIO","90 y -","90-120","&gt;120","")</f>
        <v>90-120</v>
      </c>
      <c r="Y1625" s="128" t="s">
        <v>63</v>
      </c>
      <c r="Z1625" s="128" t="s">
        <v>65</v>
      </c>
      <c r="AA1625" s="128" t="s">
        <v>65</v>
      </c>
      <c r="AB1625" s="128" t="s">
        <v>63</v>
      </c>
      <c r="AC1625" s="128" t="s">
        <v>66</v>
      </c>
      <c r="AD1625" s="128" t="s">
        <v>67</v>
      </c>
      <c r="AE1625" s="513"/>
      <c r="AF1625" s="513"/>
      <c r="AG1625" s="513"/>
      <c r="AH1625" s="513"/>
      <c r="AI1625" s="513"/>
      <c r="AJ1625" s="128">
        <v>111</v>
      </c>
      <c r="AK1625" s="483">
        <v>43649</v>
      </c>
      <c r="AL1625" s="128">
        <v>198</v>
      </c>
      <c r="AM1625" s="128">
        <v>128</v>
      </c>
      <c r="AN1625" s="442" t="str">
        <f>CHOOSE(MATCH(AM:AM,{0,1,100,800000000}),"VACIO","100 y -","100 y +","")</f>
        <v>100 y +</v>
      </c>
      <c r="AO1625" s="128">
        <v>53</v>
      </c>
      <c r="AP1625" s="128">
        <v>86</v>
      </c>
      <c r="AQ1625" s="128"/>
      <c r="AR1625" s="442" t="str">
        <f>CHOOSE(MATCH(AQ:AQ,{0,1,7,8,9,12,30}),"VACIO","7 y -","7-8","8-9","9-12","12 y +","")</f>
        <v>VACIO</v>
      </c>
      <c r="AS1625" s="128"/>
      <c r="AT1625" s="442" t="str">
        <f>CHOOSE(MATCH(AS:AS,{0,0.1,30,80000000}),"VACIO","30 y -","30 y +")</f>
        <v>VACIO</v>
      </c>
      <c r="AU1625" s="128">
        <v>0.7</v>
      </c>
      <c r="AV1625" s="128"/>
      <c r="AW1625" s="442" t="str">
        <f>CHOOSE(MATCH(AV:AV,{0,0.1,30,80000000}),"VACIO","30 y -","30 y +")</f>
        <v>VACIO</v>
      </c>
      <c r="AX1625" s="128">
        <v>98</v>
      </c>
      <c r="AY1625" s="442" t="str">
        <f ca="1">CHOOSE(MATCH(AX:AX,{0,1,15,30,45,60,80000000}),"VACIO","15 y -","15-29","30-44","45-59","60 y +","")</f>
        <v>60 y +</v>
      </c>
      <c r="AZ1625" s="128"/>
      <c r="BA1625" s="128"/>
      <c r="BB1625" s="441" t="str">
        <f ca="1" t="shared" si="148"/>
        <v>No Vigente</v>
      </c>
      <c r="BC1625" s="128"/>
      <c r="BD1625" s="483">
        <v>43649</v>
      </c>
      <c r="BE1625" s="483">
        <v>44105</v>
      </c>
    </row>
    <row r="1626" spans="1:57">
      <c r="A1626" s="434" t="s">
        <v>3866</v>
      </c>
      <c r="B1626" s="128" t="s">
        <v>3867</v>
      </c>
      <c r="C1626" s="128">
        <v>4102</v>
      </c>
      <c r="D1626" s="483">
        <v>23055</v>
      </c>
      <c r="E1626" s="439">
        <f ca="1" t="shared" si="146"/>
        <v>43990</v>
      </c>
      <c r="F1626" s="440">
        <f ca="1" t="shared" si="145"/>
        <v>20935</v>
      </c>
      <c r="G1626" s="491">
        <f ca="1" t="shared" si="147"/>
        <v>57</v>
      </c>
      <c r="H1626" s="492" t="str">
        <f ca="1">CHOOSE(MATCH(F:F,{0;7305;9131;10957;12784;14610;16436;18262;20089;21915;23741;25567;27394;29220;41729}),"15-19","20-24","25-29","30-34","35-39","40-44","45-49","50-54","55-59","60-64","65-69","70-74","75-79","80 y +","")</f>
        <v>55-59</v>
      </c>
      <c r="I1626" s="498">
        <v>2</v>
      </c>
      <c r="J1626" s="483">
        <v>41333</v>
      </c>
      <c r="K1626" s="128" t="s">
        <v>101</v>
      </c>
      <c r="L1626" s="495" t="s">
        <v>102</v>
      </c>
      <c r="M1626" s="128"/>
      <c r="N1626" s="128" t="s">
        <v>62</v>
      </c>
      <c r="O1626" s="128" t="s">
        <v>62</v>
      </c>
      <c r="P1626" s="500" t="s">
        <v>63</v>
      </c>
      <c r="Q1626" s="500" t="s">
        <v>63</v>
      </c>
      <c r="R1626" s="128">
        <v>98</v>
      </c>
      <c r="S1626" s="128">
        <v>97.8</v>
      </c>
      <c r="T1626" s="498" t="s">
        <v>64</v>
      </c>
      <c r="U1626" s="128">
        <v>128</v>
      </c>
      <c r="V1626" s="442" t="str">
        <f>CHOOSE(MATCH(U:U,{0,1,140,150,160,800000000}),"VACIO","140 y -","140-150","150-160","&gt;160","")</f>
        <v>140 y -</v>
      </c>
      <c r="W1626" s="128">
        <v>80</v>
      </c>
      <c r="X1626" s="442" t="str">
        <f>CHOOSE(MATCH(W:W,{0,1,90,120,800000000}),"VACIO","90 y -","90-120","&gt;120","")</f>
        <v>90 y -</v>
      </c>
      <c r="Y1626" s="128" t="s">
        <v>65</v>
      </c>
      <c r="Z1626" s="128" t="s">
        <v>65</v>
      </c>
      <c r="AA1626" s="128" t="s">
        <v>65</v>
      </c>
      <c r="AB1626" s="128" t="s">
        <v>63</v>
      </c>
      <c r="AC1626" s="128" t="s">
        <v>72</v>
      </c>
      <c r="AD1626" s="128" t="s">
        <v>73</v>
      </c>
      <c r="AE1626" s="510">
        <v>43717</v>
      </c>
      <c r="AF1626" s="511" t="s">
        <v>74</v>
      </c>
      <c r="AG1626" s="511"/>
      <c r="AH1626" s="512"/>
      <c r="AI1626" s="512"/>
      <c r="AJ1626" s="128">
        <v>166</v>
      </c>
      <c r="AK1626" s="483">
        <v>147</v>
      </c>
      <c r="AL1626" s="483">
        <v>43845</v>
      </c>
      <c r="AM1626" s="128">
        <v>124</v>
      </c>
      <c r="AN1626" s="442" t="str">
        <f>CHOOSE(MATCH(AM:AM,{0,1,100,800000000}),"VACIO","100 y -","100 y +","")</f>
        <v>100 y +</v>
      </c>
      <c r="AO1626" s="128">
        <v>33</v>
      </c>
      <c r="AP1626" s="128">
        <v>124</v>
      </c>
      <c r="AQ1626" s="128">
        <v>9</v>
      </c>
      <c r="AR1626" s="442" t="str">
        <f>CHOOSE(MATCH(AQ:AQ,{0,1,7,8,9,12,30}),"VACIO","7 y -","7-8","8-9","9-12","12 y +","")</f>
        <v>9-12</v>
      </c>
      <c r="AS1626" s="128">
        <v>5</v>
      </c>
      <c r="AT1626" s="442" t="str">
        <f>CHOOSE(MATCH(AS:AS,{0,0.1,30,80000000}),"VACIO","30 y -","30 y +")</f>
        <v>30 y -</v>
      </c>
      <c r="AU1626" s="128">
        <v>0.8</v>
      </c>
      <c r="AV1626" s="128">
        <v>5.2</v>
      </c>
      <c r="AW1626" s="442" t="str">
        <f>CHOOSE(MATCH(AV:AV,{0,0.1,30,80000000}),"VACIO","30 y -","30 y +")</f>
        <v>30 y -</v>
      </c>
      <c r="AX1626" s="128">
        <v>95.8</v>
      </c>
      <c r="AY1626" s="442" t="str">
        <f ca="1">CHOOSE(MATCH(AX:AX,{0,1,15,30,45,60,80000000}),"VACIO","15 y -","15-29","30-44","45-59","60 y +","")</f>
        <v>60 y +</v>
      </c>
      <c r="AZ1626" s="128"/>
      <c r="BA1626" s="483">
        <v>43286</v>
      </c>
      <c r="BB1626" s="491" t="str">
        <f ca="1" t="shared" si="148"/>
        <v>No Vigente</v>
      </c>
      <c r="BC1626" s="128" t="s">
        <v>77</v>
      </c>
      <c r="BD1626" s="483">
        <v>43902</v>
      </c>
      <c r="BE1626" s="483">
        <v>44075</v>
      </c>
    </row>
    <row r="1627" spans="1:57">
      <c r="A1627" s="434" t="s">
        <v>3868</v>
      </c>
      <c r="B1627" s="484" t="s">
        <v>3869</v>
      </c>
      <c r="C1627" s="484">
        <v>1349</v>
      </c>
      <c r="D1627" s="485">
        <v>27330</v>
      </c>
      <c r="E1627" s="439">
        <f ca="1" t="shared" si="146"/>
        <v>43990</v>
      </c>
      <c r="F1627" s="440">
        <f ca="1" t="shared" si="145"/>
        <v>16660</v>
      </c>
      <c r="G1627" s="489">
        <f ca="1" t="shared" si="147"/>
        <v>45</v>
      </c>
      <c r="H1627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27" s="496">
        <v>2</v>
      </c>
      <c r="J1627" s="485">
        <v>43480</v>
      </c>
      <c r="K1627" s="484" t="s">
        <v>101</v>
      </c>
      <c r="L1627" s="497" t="s">
        <v>60</v>
      </c>
      <c r="M1627" s="484"/>
      <c r="N1627" s="484" t="s">
        <v>62</v>
      </c>
      <c r="O1627" s="484" t="s">
        <v>62</v>
      </c>
      <c r="P1627" s="501" t="s">
        <v>63</v>
      </c>
      <c r="Q1627" s="501" t="s">
        <v>63</v>
      </c>
      <c r="R1627" s="484">
        <v>95</v>
      </c>
      <c r="S1627" s="484">
        <v>96</v>
      </c>
      <c r="T1627" s="496" t="s">
        <v>64</v>
      </c>
      <c r="U1627" s="484">
        <v>140</v>
      </c>
      <c r="V1627" s="442" t="str">
        <f>CHOOSE(MATCH(U:U,{0,1,140,150,160,800000000}),"VACIO","140 y -","140-150","150-160","&gt;160","")</f>
        <v>140-150</v>
      </c>
      <c r="W1627" s="484">
        <v>80</v>
      </c>
      <c r="X1627" s="442" t="str">
        <f>CHOOSE(MATCH(W:W,{0,1,90,120,800000000}),"VACIO","90 y -","90-120","&gt;120","")</f>
        <v>90 y -</v>
      </c>
      <c r="Y1627" s="484" t="s">
        <v>63</v>
      </c>
      <c r="Z1627" s="484" t="s">
        <v>65</v>
      </c>
      <c r="AA1627" s="484" t="s">
        <v>63</v>
      </c>
      <c r="AB1627" s="484" t="s">
        <v>63</v>
      </c>
      <c r="AC1627" s="484" t="s">
        <v>66</v>
      </c>
      <c r="AD1627" s="484" t="s">
        <v>67</v>
      </c>
      <c r="AE1627" s="507"/>
      <c r="AF1627" s="507"/>
      <c r="AG1627" s="507"/>
      <c r="AH1627" s="507"/>
      <c r="AI1627" s="507"/>
      <c r="AJ1627" s="484">
        <v>82</v>
      </c>
      <c r="AK1627" s="485">
        <v>43480</v>
      </c>
      <c r="AL1627" s="484">
        <v>196</v>
      </c>
      <c r="AM1627" s="484">
        <v>119</v>
      </c>
      <c r="AN1627" s="442" t="str">
        <f>CHOOSE(MATCH(AM:AM,{0,1,100,800000000}),"VACIO","100 y -","100 y +","")</f>
        <v>100 y +</v>
      </c>
      <c r="AO1627" s="484">
        <v>49</v>
      </c>
      <c r="AP1627" s="484">
        <v>163</v>
      </c>
      <c r="AQ1627" s="484"/>
      <c r="AR1627" s="442" t="str">
        <f>CHOOSE(MATCH(AQ:AQ,{0,1,7,8,9,12,30}),"VACIO","7 y -","7-8","8-9","9-12","12 y +","")</f>
        <v>VACIO</v>
      </c>
      <c r="AS1627" s="484">
        <v>20</v>
      </c>
      <c r="AT1627" s="442" t="str">
        <f>CHOOSE(MATCH(AS:AS,{0,0.1,30,80000000}),"VACIO","30 y -","30 y +")</f>
        <v>30 y -</v>
      </c>
      <c r="AU1627" s="484"/>
      <c r="AV1627" s="484"/>
      <c r="AW1627" s="442" t="str">
        <f>CHOOSE(MATCH(AV:AV,{0,0.1,30,80000000}),"VACIO","30 y -","30 y +")</f>
        <v>VACIO</v>
      </c>
      <c r="AX1627" s="484"/>
      <c r="AY1627" s="442" t="str">
        <f ca="1">CHOOSE(MATCH(AX:AX,{0,1,15,30,45,60,80000000}),"VACIO","15 y -","15-29","30-44","45-59","60 y +","")</f>
        <v>VACIO</v>
      </c>
      <c r="AZ1627" s="484"/>
      <c r="BA1627" s="484"/>
      <c r="BB1627" s="489" t="str">
        <f ca="1" t="shared" si="148"/>
        <v>No Vigente</v>
      </c>
      <c r="BC1627" s="484"/>
      <c r="BD1627" s="485">
        <v>43592</v>
      </c>
      <c r="BE1627" s="485">
        <v>43770</v>
      </c>
    </row>
    <row r="1628" spans="1:57">
      <c r="A1628" s="434" t="s">
        <v>3870</v>
      </c>
      <c r="B1628" s="128" t="s">
        <v>3871</v>
      </c>
      <c r="C1628" s="128">
        <v>4195</v>
      </c>
      <c r="D1628" s="483">
        <v>16980</v>
      </c>
      <c r="E1628" s="439">
        <f ca="1" t="shared" si="146"/>
        <v>43990</v>
      </c>
      <c r="F1628" s="440">
        <f ca="1" t="shared" si="145"/>
        <v>27010</v>
      </c>
      <c r="G1628" s="441">
        <f ca="1" t="shared" si="147"/>
        <v>73</v>
      </c>
      <c r="H1628" s="44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28" s="443">
        <v>2</v>
      </c>
      <c r="J1628" s="483">
        <v>40238</v>
      </c>
      <c r="K1628" s="128" t="s">
        <v>101</v>
      </c>
      <c r="L1628" s="495" t="s">
        <v>60</v>
      </c>
      <c r="M1628" s="128"/>
      <c r="N1628" s="128" t="s">
        <v>62</v>
      </c>
      <c r="O1628" s="128" t="s">
        <v>62</v>
      </c>
      <c r="P1628" s="500" t="s">
        <v>63</v>
      </c>
      <c r="Q1628" s="500" t="s">
        <v>63</v>
      </c>
      <c r="R1628" s="128">
        <v>83</v>
      </c>
      <c r="S1628" s="128">
        <v>81</v>
      </c>
      <c r="T1628" s="443" t="s">
        <v>76</v>
      </c>
      <c r="U1628" s="128">
        <v>150</v>
      </c>
      <c r="V1628" s="442" t="str">
        <f>CHOOSE(MATCH(U:U,{0,1,140,150,160,800000000}),"VACIO","140 y -","140-150","150-160","&gt;160","")</f>
        <v>150-160</v>
      </c>
      <c r="W1628" s="128">
        <v>80</v>
      </c>
      <c r="X1628" s="442" t="str">
        <f>CHOOSE(MATCH(W:W,{0,1,90,120,800000000}),"VACIO","90 y -","90-120","&gt;120","")</f>
        <v>90 y -</v>
      </c>
      <c r="Y1628" s="128" t="s">
        <v>63</v>
      </c>
      <c r="Z1628" s="128" t="s">
        <v>65</v>
      </c>
      <c r="AA1628" s="128" t="s">
        <v>63</v>
      </c>
      <c r="AB1628" s="128" t="s">
        <v>63</v>
      </c>
      <c r="AC1628" s="128" t="s">
        <v>72</v>
      </c>
      <c r="AD1628" s="128" t="s">
        <v>73</v>
      </c>
      <c r="AE1628" s="513"/>
      <c r="AF1628" s="513"/>
      <c r="AG1628" s="513"/>
      <c r="AH1628" s="506" t="s">
        <v>2266</v>
      </c>
      <c r="AI1628" s="505">
        <v>43732</v>
      </c>
      <c r="AJ1628" s="128">
        <v>79</v>
      </c>
      <c r="AK1628" s="483">
        <v>43851</v>
      </c>
      <c r="AL1628" s="128">
        <v>138</v>
      </c>
      <c r="AM1628" s="128">
        <v>78</v>
      </c>
      <c r="AN1628" s="442" t="str">
        <f>CHOOSE(MATCH(AM:AM,{0,1,100,800000000}),"VACIO","100 y -","100 y +","")</f>
        <v>100 y -</v>
      </c>
      <c r="AO1628" s="128">
        <v>49</v>
      </c>
      <c r="AP1628" s="128">
        <v>51</v>
      </c>
      <c r="AQ1628" s="128"/>
      <c r="AR1628" s="442" t="str">
        <f>CHOOSE(MATCH(AQ:AQ,{0,1,7,8,9,12,30}),"VACIO","7 y -","7-8","8-9","9-12","12 y +","")</f>
        <v>VACIO</v>
      </c>
      <c r="AS1628" s="128">
        <v>200.7</v>
      </c>
      <c r="AT1628" s="442" t="str">
        <f>CHOOSE(MATCH(AS:AS,{0,0.1,30,80000000}),"VACIO","30 y -","30 y +")</f>
        <v>30 y +</v>
      </c>
      <c r="AU1628" s="128">
        <v>1.1</v>
      </c>
      <c r="AV1628" s="128">
        <v>0.2</v>
      </c>
      <c r="AW1628" s="442" t="str">
        <f>CHOOSE(MATCH(AV:AV,{0,0.1,30,80000000}),"VACIO","30 y -","30 y +")</f>
        <v>30 y -</v>
      </c>
      <c r="AX1628" s="128">
        <v>66</v>
      </c>
      <c r="AY1628" s="442" t="str">
        <f ca="1">CHOOSE(MATCH(AX:AX,{0,1,15,30,45,60,80000000}),"VACIO","15 y -","15-29","30-44","45-59","60 y +","")</f>
        <v>60 y +</v>
      </c>
      <c r="AZ1628" s="128" t="s">
        <v>155</v>
      </c>
      <c r="BA1628" s="128"/>
      <c r="BB1628" s="441" t="str">
        <f ca="1" t="shared" si="148"/>
        <v>No Vigente</v>
      </c>
      <c r="BC1628" s="128"/>
      <c r="BD1628" s="483">
        <v>43900</v>
      </c>
      <c r="BE1628" s="483">
        <v>44075</v>
      </c>
    </row>
    <row r="1629" spans="1:57">
      <c r="A1629" s="434" t="s">
        <v>3872</v>
      </c>
      <c r="B1629" s="128" t="s">
        <v>3873</v>
      </c>
      <c r="C1629" s="128">
        <v>3170</v>
      </c>
      <c r="D1629" s="483">
        <v>23571</v>
      </c>
      <c r="E1629" s="439">
        <f ca="1" t="shared" si="146"/>
        <v>43990</v>
      </c>
      <c r="F1629" s="440">
        <f ca="1" t="shared" si="145"/>
        <v>20419</v>
      </c>
      <c r="G1629" s="441">
        <f ca="1" t="shared" si="147"/>
        <v>55</v>
      </c>
      <c r="H1629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29" s="443">
        <v>2</v>
      </c>
      <c r="J1629" s="483">
        <v>41554</v>
      </c>
      <c r="K1629" s="128" t="s">
        <v>101</v>
      </c>
      <c r="L1629" s="495" t="s">
        <v>70</v>
      </c>
      <c r="M1629" s="128"/>
      <c r="N1629" s="128" t="s">
        <v>62</v>
      </c>
      <c r="O1629" s="128" t="s">
        <v>62</v>
      </c>
      <c r="P1629" s="500" t="s">
        <v>63</v>
      </c>
      <c r="Q1629" s="500" t="s">
        <v>63</v>
      </c>
      <c r="R1629" s="128">
        <v>77.5</v>
      </c>
      <c r="S1629" s="128">
        <v>73</v>
      </c>
      <c r="T1629" s="443" t="s">
        <v>76</v>
      </c>
      <c r="U1629" s="128">
        <v>120</v>
      </c>
      <c r="V1629" s="442" t="str">
        <f>CHOOSE(MATCH(U:U,{0,1,140,150,160,800000000}),"VACIO","140 y -","140-150","150-160","&gt;160","")</f>
        <v>140 y -</v>
      </c>
      <c r="W1629" s="128">
        <v>70</v>
      </c>
      <c r="X1629" s="442" t="str">
        <f>CHOOSE(MATCH(W:W,{0,1,90,120,800000000}),"VACIO","90 y -","90-120","&gt;120","")</f>
        <v>90 y -</v>
      </c>
      <c r="Y1629" s="128" t="s">
        <v>63</v>
      </c>
      <c r="Z1629" s="128" t="s">
        <v>63</v>
      </c>
      <c r="AA1629" s="128" t="s">
        <v>63</v>
      </c>
      <c r="AB1629" s="128" t="s">
        <v>63</v>
      </c>
      <c r="AC1629" s="128" t="s">
        <v>66</v>
      </c>
      <c r="AD1629" s="128" t="s">
        <v>73</v>
      </c>
      <c r="AE1629" s="505">
        <v>43325</v>
      </c>
      <c r="AF1629" s="506" t="s">
        <v>74</v>
      </c>
      <c r="AG1629" s="506"/>
      <c r="AH1629" s="513"/>
      <c r="AI1629" s="513"/>
      <c r="AJ1629" s="128">
        <v>277</v>
      </c>
      <c r="AK1629" s="483">
        <v>43601</v>
      </c>
      <c r="AL1629" s="128">
        <v>176</v>
      </c>
      <c r="AM1629" s="128">
        <v>116</v>
      </c>
      <c r="AN1629" s="442" t="str">
        <f>CHOOSE(MATCH(AM:AM,{0,1,100,800000000}),"VACIO","100 y -","100 y +","")</f>
        <v>100 y +</v>
      </c>
      <c r="AO1629" s="128">
        <v>28</v>
      </c>
      <c r="AP1629" s="128">
        <v>157</v>
      </c>
      <c r="AQ1629" s="128">
        <v>10.5</v>
      </c>
      <c r="AR1629" s="442" t="str">
        <f>CHOOSE(MATCH(AQ:AQ,{0,1,7,8,9,12,30}),"VACIO","7 y -","7-8","8-9","9-12","12 y +","")</f>
        <v>9-12</v>
      </c>
      <c r="AS1629" s="128">
        <v>11</v>
      </c>
      <c r="AT1629" s="442" t="str">
        <f>CHOOSE(MATCH(AS:AS,{0,0.1,30,80000000}),"VACIO","30 y -","30 y +")</f>
        <v>30 y -</v>
      </c>
      <c r="AU1629" s="128">
        <v>0.8</v>
      </c>
      <c r="AV1629" s="128">
        <v>1.8</v>
      </c>
      <c r="AW1629" s="442" t="str">
        <f>CHOOSE(MATCH(AV:AV,{0,0.1,30,80000000}),"VACIO","30 y -","30 y +")</f>
        <v>30 y -</v>
      </c>
      <c r="AX1629" s="128">
        <v>101</v>
      </c>
      <c r="AY1629" s="442" t="str">
        <f ca="1">CHOOSE(MATCH(AX:AX,{0;1;15;30;45;60;80000000}),"VACIO","15 y -","15-29","30-44","45-59","60 y +","")</f>
        <v>60 y +</v>
      </c>
      <c r="AZ1629" s="128"/>
      <c r="BA1629" s="483">
        <v>42233</v>
      </c>
      <c r="BB1629" s="441" t="str">
        <f ca="1" t="shared" si="148"/>
        <v>No Vigente</v>
      </c>
      <c r="BC1629" s="128" t="s">
        <v>77</v>
      </c>
      <c r="BD1629" s="483">
        <v>43613</v>
      </c>
      <c r="BE1629" s="483">
        <v>43709</v>
      </c>
    </row>
    <row r="1630" spans="1:57">
      <c r="A1630" s="434" t="s">
        <v>3874</v>
      </c>
      <c r="B1630" s="128" t="s">
        <v>3875</v>
      </c>
      <c r="C1630" s="128">
        <v>1719</v>
      </c>
      <c r="D1630" s="483">
        <v>16588</v>
      </c>
      <c r="E1630" s="439">
        <f ca="1" t="shared" si="146"/>
        <v>43990</v>
      </c>
      <c r="F1630" s="440">
        <f ca="1" t="shared" si="145"/>
        <v>27402</v>
      </c>
      <c r="G1630" s="441">
        <f ca="1" t="shared" si="147"/>
        <v>75</v>
      </c>
      <c r="H1630" s="442" t="str">
        <f ca="1">CHOOSE(MATCH(F:F,{0;7305;9131;10957;12784;14610;16436;18262;20089;21915;23741;25567;27394;29220;41729}),"15-19","20-24","25-29","30-34","35-39","40-44","45-49","50-54","55-59","60-64","65-69","70-74","75-79","80 y +","")</f>
        <v>75-79</v>
      </c>
      <c r="I1630" s="443">
        <v>2</v>
      </c>
      <c r="J1630" s="483">
        <v>36201</v>
      </c>
      <c r="K1630" s="128" t="s">
        <v>101</v>
      </c>
      <c r="L1630" s="495" t="s">
        <v>60</v>
      </c>
      <c r="M1630" s="128" t="s">
        <v>2329</v>
      </c>
      <c r="N1630" s="128" t="s">
        <v>62</v>
      </c>
      <c r="O1630" s="128" t="s">
        <v>62</v>
      </c>
      <c r="P1630" s="500" t="s">
        <v>63</v>
      </c>
      <c r="Q1630" s="500" t="s">
        <v>63</v>
      </c>
      <c r="R1630" s="128">
        <v>104</v>
      </c>
      <c r="S1630" s="128">
        <v>89</v>
      </c>
      <c r="T1630" s="443" t="s">
        <v>64</v>
      </c>
      <c r="U1630" s="128">
        <v>142</v>
      </c>
      <c r="V1630" s="442" t="str">
        <f>CHOOSE(MATCH(U:U,{0,1,140,150,160,800000000}),"VACIO","140 y -","140-150","150-160","&gt;160","")</f>
        <v>140-150</v>
      </c>
      <c r="W1630" s="128">
        <v>80</v>
      </c>
      <c r="X1630" s="442" t="str">
        <f>CHOOSE(MATCH(W:W,{0,1,90,120,800000000}),"VACIO","90 y -","90-120","&gt;120","")</f>
        <v>90 y -</v>
      </c>
      <c r="Y1630" s="128" t="s">
        <v>63</v>
      </c>
      <c r="Z1630" s="128" t="s">
        <v>65</v>
      </c>
      <c r="AA1630" s="128" t="s">
        <v>65</v>
      </c>
      <c r="AB1630" s="128" t="s">
        <v>63</v>
      </c>
      <c r="AC1630" s="128" t="s">
        <v>72</v>
      </c>
      <c r="AD1630" s="128" t="s">
        <v>73</v>
      </c>
      <c r="AE1630" s="513"/>
      <c r="AF1630" s="513"/>
      <c r="AG1630" s="513"/>
      <c r="AH1630" s="506" t="s">
        <v>2266</v>
      </c>
      <c r="AI1630" s="505">
        <v>42915</v>
      </c>
      <c r="AJ1630" s="128"/>
      <c r="AK1630" s="128">
        <v>2017</v>
      </c>
      <c r="AL1630" s="128"/>
      <c r="AM1630" s="128"/>
      <c r="AN1630" s="442" t="str">
        <f>CHOOSE(MATCH(AM:AM,{0;1;100;800000000}),"VACIO","100 y -","100 y +","")</f>
        <v>VACIO</v>
      </c>
      <c r="AO1630" s="128"/>
      <c r="AP1630" s="128"/>
      <c r="AQ1630" s="128"/>
      <c r="AR1630" s="442" t="str">
        <f>CHOOSE(MATCH(AQ:AQ,{0;1;7;8;9;12;30}),"VACIO","7 y -","7-8","8-9","9-12","12 y +","")</f>
        <v>VACIO</v>
      </c>
      <c r="AS1630" s="128"/>
      <c r="AT1630" s="442" t="str">
        <f>CHOOSE(MATCH(AS:AS,{0,0.1,30,80000000}),"VACIO","30 y -","30 y +")</f>
        <v>VACIO</v>
      </c>
      <c r="AU1630" s="128"/>
      <c r="AV1630" s="128"/>
      <c r="AW1630" s="442" t="str">
        <f>CHOOSE(MATCH(AV:AV,{0,0.1,30,80000000}),"VACIO","30 y -","30 y +")</f>
        <v>VACIO</v>
      </c>
      <c r="AX1630" s="128"/>
      <c r="AY1630" s="442" t="str">
        <f ca="1">CHOOSE(MATCH(AX:AX,{0,1,15,30,45,60,80000000}),"VACIO","15 y -","15-29","30-44","45-59","60 y +","")</f>
        <v>VACIO</v>
      </c>
      <c r="AZ1630" s="128"/>
      <c r="BA1630" s="128"/>
      <c r="BB1630" s="441" t="str">
        <f ca="1" t="shared" si="148"/>
        <v>No Vigente</v>
      </c>
      <c r="BC1630" s="128"/>
      <c r="BD1630" s="483">
        <v>43522</v>
      </c>
      <c r="BE1630" s="483">
        <v>43891</v>
      </c>
    </row>
    <row r="1631" spans="1:57">
      <c r="A1631" s="434" t="s">
        <v>3876</v>
      </c>
      <c r="B1631" s="128" t="s">
        <v>3877</v>
      </c>
      <c r="C1631" s="128">
        <v>2516</v>
      </c>
      <c r="D1631" s="483">
        <v>15630</v>
      </c>
      <c r="E1631" s="439">
        <f ca="1" t="shared" si="146"/>
        <v>43990</v>
      </c>
      <c r="F1631" s="440">
        <f ca="1" t="shared" si="145"/>
        <v>28360</v>
      </c>
      <c r="G1631" s="441">
        <f ca="1" t="shared" si="147"/>
        <v>77</v>
      </c>
      <c r="H1631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631" s="443">
        <v>2</v>
      </c>
      <c r="J1631" s="483">
        <v>43256</v>
      </c>
      <c r="K1631" s="128" t="s">
        <v>59</v>
      </c>
      <c r="L1631" s="495" t="s">
        <v>60</v>
      </c>
      <c r="M1631" s="128" t="s">
        <v>174</v>
      </c>
      <c r="N1631" s="128" t="s">
        <v>62</v>
      </c>
      <c r="O1631" s="128" t="s">
        <v>62</v>
      </c>
      <c r="P1631" s="500" t="s">
        <v>63</v>
      </c>
      <c r="Q1631" s="500" t="s">
        <v>63</v>
      </c>
      <c r="R1631" s="128">
        <v>50</v>
      </c>
      <c r="S1631" s="128">
        <v>47</v>
      </c>
      <c r="T1631" s="443" t="s">
        <v>76</v>
      </c>
      <c r="U1631" s="128">
        <v>130</v>
      </c>
      <c r="V1631" s="442" t="str">
        <f>CHOOSE(MATCH(U:U,{0,1,140,150,160,800000000}),"VACIO","140 y -","140-150","150-160","&gt;160","")</f>
        <v>140 y -</v>
      </c>
      <c r="W1631" s="128">
        <v>86</v>
      </c>
      <c r="X1631" s="442" t="str">
        <f>CHOOSE(MATCH(W:W,{0,1,90,120,800000000}),"VACIO","90 y -","90-120","&gt;120","")</f>
        <v>90 y -</v>
      </c>
      <c r="Y1631" s="128" t="s">
        <v>63</v>
      </c>
      <c r="Z1631" s="128" t="s">
        <v>63</v>
      </c>
      <c r="AA1631" s="128" t="s">
        <v>63</v>
      </c>
      <c r="AB1631" s="128" t="s">
        <v>63</v>
      </c>
      <c r="AC1631" s="128" t="s">
        <v>72</v>
      </c>
      <c r="AD1631" s="128" t="s">
        <v>67</v>
      </c>
      <c r="AE1631" s="513"/>
      <c r="AF1631" s="513"/>
      <c r="AG1631" s="513"/>
      <c r="AH1631" s="513"/>
      <c r="AI1631" s="513"/>
      <c r="AJ1631" s="128">
        <v>104</v>
      </c>
      <c r="AK1631" s="483">
        <v>43718</v>
      </c>
      <c r="AL1631" s="128">
        <v>263</v>
      </c>
      <c r="AM1631" s="128">
        <v>188</v>
      </c>
      <c r="AN1631" s="442" t="str">
        <f>CHOOSE(MATCH(AM:AM,{0,1,100,800000000}),"VACIO","100 y -","100 y +","")</f>
        <v>100 y +</v>
      </c>
      <c r="AO1631" s="128">
        <v>45</v>
      </c>
      <c r="AP1631" s="128">
        <v>148</v>
      </c>
      <c r="AQ1631" s="128"/>
      <c r="AR1631" s="442" t="str">
        <f>CHOOSE(MATCH(AQ:AQ,{0,1,7,8,9,12,30}),"VACIO","7 y -","7-8","8-9","9-12","12 y +","")</f>
        <v>VACIO</v>
      </c>
      <c r="AS1631" s="128">
        <v>788</v>
      </c>
      <c r="AT1631" s="442" t="str">
        <f>CHOOSE(MATCH(AS:AS,{0,0.1,30,80000000}),"VACIO","30 y -","30 y +")</f>
        <v>30 y +</v>
      </c>
      <c r="AU1631" s="128">
        <v>0.8</v>
      </c>
      <c r="AV1631" s="128">
        <v>20</v>
      </c>
      <c r="AW1631" s="442" t="str">
        <f>CHOOSE(MATCH(AV:AV,{0,0.1,30,80000000}),"VACIO","30 y -","30 y +")</f>
        <v>30 y -</v>
      </c>
      <c r="AX1631" s="128">
        <v>84</v>
      </c>
      <c r="AY1631" s="442" t="str">
        <f ca="1">CHOOSE(MATCH(AX:AX,{0,1,15,30,45,60,80000000}),"VACIO","15 y -","15-29","30-44","45-59","60 y +","")</f>
        <v>60 y +</v>
      </c>
      <c r="AZ1631" s="128"/>
      <c r="BA1631" s="128"/>
      <c r="BB1631" s="441" t="str">
        <f ca="1" t="shared" si="148"/>
        <v>No Vigente</v>
      </c>
      <c r="BC1631" s="128"/>
      <c r="BD1631" s="483">
        <v>43718</v>
      </c>
      <c r="BE1631" s="483">
        <v>43891</v>
      </c>
    </row>
    <row r="1632" spans="1:57">
      <c r="A1632" s="434" t="s">
        <v>3878</v>
      </c>
      <c r="B1632" s="128" t="s">
        <v>3879</v>
      </c>
      <c r="C1632" s="128">
        <v>3937</v>
      </c>
      <c r="D1632" s="483">
        <v>14144</v>
      </c>
      <c r="E1632" s="439">
        <f ca="1" t="shared" si="146"/>
        <v>43990</v>
      </c>
      <c r="F1632" s="440">
        <f ca="1" t="shared" si="145"/>
        <v>29846</v>
      </c>
      <c r="G1632" s="441">
        <f ca="1" t="shared" si="147"/>
        <v>81</v>
      </c>
      <c r="H1632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32" s="443">
        <v>2</v>
      </c>
      <c r="J1632" s="483">
        <v>38910</v>
      </c>
      <c r="K1632" s="128" t="s">
        <v>59</v>
      </c>
      <c r="L1632" s="495" t="s">
        <v>60</v>
      </c>
      <c r="M1632" s="128" t="s">
        <v>1853</v>
      </c>
      <c r="N1632" s="128"/>
      <c r="O1632" s="128"/>
      <c r="P1632" s="500" t="s">
        <v>63</v>
      </c>
      <c r="Q1632" s="500" t="s">
        <v>63</v>
      </c>
      <c r="R1632" s="128">
        <v>58</v>
      </c>
      <c r="S1632" s="128">
        <v>48.7</v>
      </c>
      <c r="T1632" s="443" t="s">
        <v>76</v>
      </c>
      <c r="U1632" s="128">
        <v>144</v>
      </c>
      <c r="V1632" s="442" t="str">
        <f>CHOOSE(MATCH(U:U,{0,1,140,150,160,800000000}),"VACIO","140 y -","140-150","150-160","&gt;160","")</f>
        <v>140-150</v>
      </c>
      <c r="W1632" s="128">
        <v>86</v>
      </c>
      <c r="X1632" s="442" t="str">
        <f>CHOOSE(MATCH(W:W,{0;1;90;120;800000000}),"VACIO","90 y -","90-120","&gt;120","")</f>
        <v>90 y -</v>
      </c>
      <c r="Y1632" s="128" t="s">
        <v>63</v>
      </c>
      <c r="Z1632" s="128" t="s">
        <v>65</v>
      </c>
      <c r="AA1632" s="128" t="s">
        <v>63</v>
      </c>
      <c r="AB1632" s="128" t="s">
        <v>65</v>
      </c>
      <c r="AC1632" s="128" t="s">
        <v>72</v>
      </c>
      <c r="AD1632" s="128" t="s">
        <v>67</v>
      </c>
      <c r="AE1632" s="513"/>
      <c r="AF1632" s="513"/>
      <c r="AG1632" s="513"/>
      <c r="AH1632" s="506" t="s">
        <v>2389</v>
      </c>
      <c r="AI1632" s="515">
        <v>43193</v>
      </c>
      <c r="AJ1632" s="128">
        <v>94</v>
      </c>
      <c r="AK1632" s="483">
        <v>41236</v>
      </c>
      <c r="AL1632" s="128">
        <v>216</v>
      </c>
      <c r="AM1632" s="128">
        <v>113</v>
      </c>
      <c r="AN1632" s="442" t="str">
        <f>CHOOSE(MATCH(AM:AM,{0,1,100,800000000}),"VACIO","100 y -","100 y +","")</f>
        <v>100 y +</v>
      </c>
      <c r="AO1632" s="128">
        <v>80</v>
      </c>
      <c r="AP1632" s="128">
        <v>113</v>
      </c>
      <c r="AQ1632" s="128"/>
      <c r="AR1632" s="442" t="str">
        <f>CHOOSE(MATCH(AQ:AQ,{0,1,7,8,9,12,30}),"VACIO","7 y -","7-8","8-9","9-12","12 y +","")</f>
        <v>VACIO</v>
      </c>
      <c r="AS1632" s="128"/>
      <c r="AT1632" s="442" t="str">
        <f>CHOOSE(MATCH(AS:AS,{0,0.1,30,80000000}),"VACIO","30 y -","30 y +")</f>
        <v>VACIO</v>
      </c>
      <c r="AU1632" s="128">
        <v>0.6</v>
      </c>
      <c r="AV1632" s="128"/>
      <c r="AW1632" s="442" t="str">
        <f>CHOOSE(MATCH(AV:AV,{0,0.1,30,80000000}),"VACIO","30 y -","30 y +")</f>
        <v>VACIO</v>
      </c>
      <c r="AX1632" s="128">
        <v>58</v>
      </c>
      <c r="AY1632" s="442" t="str">
        <f ca="1">CHOOSE(MATCH(AX:AX,{0,1,15,30,45,60,80000000}),"VACIO","15 y -","15-29","30-44","45-59","60 y +","")</f>
        <v>45-59</v>
      </c>
      <c r="AZ1632" s="128"/>
      <c r="BA1632" s="128"/>
      <c r="BB1632" s="441" t="str">
        <f ca="1" t="shared" si="148"/>
        <v>No Vigente</v>
      </c>
      <c r="BC1632" s="128"/>
      <c r="BD1632" s="483">
        <v>43335</v>
      </c>
      <c r="BE1632" s="483">
        <v>43497</v>
      </c>
    </row>
    <row r="1633" spans="1:57">
      <c r="A1633" s="434" t="s">
        <v>3880</v>
      </c>
      <c r="B1633" s="128" t="s">
        <v>3881</v>
      </c>
      <c r="C1633" s="128">
        <v>3848</v>
      </c>
      <c r="D1633" s="483">
        <v>24531</v>
      </c>
      <c r="E1633" s="439">
        <f ca="1" t="shared" si="146"/>
        <v>43990</v>
      </c>
      <c r="F1633" s="440">
        <f ca="1" t="shared" si="145"/>
        <v>19459</v>
      </c>
      <c r="G1633" s="441">
        <f ca="1" t="shared" si="147"/>
        <v>53</v>
      </c>
      <c r="H1633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33" s="443">
        <v>2</v>
      </c>
      <c r="J1633" s="483">
        <v>39202</v>
      </c>
      <c r="K1633" s="128" t="s">
        <v>59</v>
      </c>
      <c r="L1633" s="495" t="s">
        <v>1876</v>
      </c>
      <c r="M1633" s="128" t="s">
        <v>14</v>
      </c>
      <c r="N1633" s="128" t="s">
        <v>62</v>
      </c>
      <c r="O1633" s="128" t="s">
        <v>62</v>
      </c>
      <c r="P1633" s="500" t="s">
        <v>63</v>
      </c>
      <c r="Q1633" s="500" t="s">
        <v>63</v>
      </c>
      <c r="R1633" s="128">
        <v>73</v>
      </c>
      <c r="S1633" s="128">
        <v>86.2</v>
      </c>
      <c r="T1633" s="443" t="s">
        <v>64</v>
      </c>
      <c r="U1633" s="128">
        <v>118</v>
      </c>
      <c r="V1633" s="442" t="str">
        <f>CHOOSE(MATCH(U:U,{0,1,140,150,160,800000000}),"VACIO","140 y -","140-150","150-160","&gt;160","")</f>
        <v>140 y -</v>
      </c>
      <c r="W1633" s="128">
        <v>78</v>
      </c>
      <c r="X1633" s="442" t="str">
        <f>CHOOSE(MATCH(W:W,{0,1,90,120,800000000}),"VACIO","90 y -","90-120","&gt;120","")</f>
        <v>90 y -</v>
      </c>
      <c r="Y1633" s="128" t="s">
        <v>63</v>
      </c>
      <c r="Z1633" s="128" t="s">
        <v>63</v>
      </c>
      <c r="AA1633" s="128" t="s">
        <v>63</v>
      </c>
      <c r="AB1633" s="128" t="s">
        <v>65</v>
      </c>
      <c r="AC1633" s="128" t="s">
        <v>72</v>
      </c>
      <c r="AD1633" s="128" t="s">
        <v>74</v>
      </c>
      <c r="AE1633" s="513"/>
      <c r="AF1633" s="513"/>
      <c r="AG1633" s="513"/>
      <c r="AH1633" s="513"/>
      <c r="AI1633" s="513"/>
      <c r="AJ1633" s="128">
        <v>91</v>
      </c>
      <c r="AK1633" s="483">
        <v>43588</v>
      </c>
      <c r="AL1633" s="128">
        <v>167</v>
      </c>
      <c r="AM1633" s="128">
        <v>95</v>
      </c>
      <c r="AN1633" s="442" t="str">
        <f>CHOOSE(MATCH(AM:AM,{0,1,100,800000000}),"VACIO","100 y -","100 y +","")</f>
        <v>100 y -</v>
      </c>
      <c r="AO1633" s="128">
        <v>53</v>
      </c>
      <c r="AP1633" s="128">
        <v>94</v>
      </c>
      <c r="AQ1633" s="128"/>
      <c r="AR1633" s="442" t="str">
        <f>CHOOSE(MATCH(AQ:AQ,{0,1,7,8,9,12,30}),"VACIO","7 y -","7-8","8-9","9-12","12 y +","")</f>
        <v>VACIO</v>
      </c>
      <c r="AS1633" s="128">
        <v>1</v>
      </c>
      <c r="AT1633" s="442" t="str">
        <f>CHOOSE(MATCH(AS:AS,{0,0.1,30,80000000}),"VACIO","30 y -","30 y +")</f>
        <v>30 y -</v>
      </c>
      <c r="AU1633" s="128">
        <v>0.6</v>
      </c>
      <c r="AV1633" s="128"/>
      <c r="AW1633" s="442" t="str">
        <f>CHOOSE(MATCH(AV:AV,{0,0.1,30,80000000}),"VACIO","30 y -","30 y +")</f>
        <v>VACIO</v>
      </c>
      <c r="AX1633" s="128">
        <v>105.9</v>
      </c>
      <c r="AY1633" s="442" t="str">
        <f ca="1">CHOOSE(MATCH(AX:AX,{0,1,15,30,45,60,80000000}),"VACIO","15 y -","15-29","30-44","45-59","60 y +","")</f>
        <v>60 y +</v>
      </c>
      <c r="AZ1633" s="128" t="s">
        <v>76</v>
      </c>
      <c r="BA1633" s="128"/>
      <c r="BB1633" s="441" t="str">
        <f ca="1" t="shared" si="148"/>
        <v>No Vigente</v>
      </c>
      <c r="BC1633" s="128"/>
      <c r="BD1633" s="483">
        <v>43868</v>
      </c>
      <c r="BE1633" s="483">
        <v>43922</v>
      </c>
    </row>
    <row r="1634" spans="1:57">
      <c r="A1634" s="434" t="s">
        <v>3882</v>
      </c>
      <c r="B1634" s="484" t="s">
        <v>3883</v>
      </c>
      <c r="C1634" s="484">
        <v>5906</v>
      </c>
      <c r="D1634" s="485">
        <v>23694</v>
      </c>
      <c r="E1634" s="439">
        <f ca="1" t="shared" si="146"/>
        <v>43990</v>
      </c>
      <c r="F1634" s="440">
        <f ca="1" t="shared" si="145"/>
        <v>20296</v>
      </c>
      <c r="G1634" s="489">
        <f ca="1" t="shared" si="147"/>
        <v>55</v>
      </c>
      <c r="H1634" s="490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34" s="496">
        <v>2</v>
      </c>
      <c r="J1634" s="485">
        <v>41031</v>
      </c>
      <c r="K1634" s="484" t="s">
        <v>59</v>
      </c>
      <c r="L1634" s="497" t="s">
        <v>102</v>
      </c>
      <c r="M1634" s="484"/>
      <c r="N1634" s="484" t="s">
        <v>62</v>
      </c>
      <c r="O1634" s="484" t="s">
        <v>62</v>
      </c>
      <c r="P1634" s="501" t="s">
        <v>63</v>
      </c>
      <c r="Q1634" s="501" t="s">
        <v>63</v>
      </c>
      <c r="R1634" s="484">
        <v>74.5</v>
      </c>
      <c r="S1634" s="484">
        <v>61.5</v>
      </c>
      <c r="T1634" s="496" t="s">
        <v>85</v>
      </c>
      <c r="U1634" s="484">
        <v>150</v>
      </c>
      <c r="V1634" s="442" t="str">
        <f>CHOOSE(MATCH(U:U,{0,1,140,150,160,800000000}),"VACIO","140 y -","140-150","150-160","&gt;160","")</f>
        <v>150-160</v>
      </c>
      <c r="W1634" s="484">
        <v>92</v>
      </c>
      <c r="X1634" s="442" t="str">
        <f>CHOOSE(MATCH(W:W,{0,1,90,120,800000000}),"VACIO","90 y -","90-120","&gt;120","")</f>
        <v>90-120</v>
      </c>
      <c r="Y1634" s="484" t="s">
        <v>65</v>
      </c>
      <c r="Z1634" s="484" t="s">
        <v>65</v>
      </c>
      <c r="AA1634" s="484" t="s">
        <v>63</v>
      </c>
      <c r="AB1634" s="484" t="s">
        <v>63</v>
      </c>
      <c r="AC1634" s="484" t="s">
        <v>72</v>
      </c>
      <c r="AD1634" s="484" t="s">
        <v>73</v>
      </c>
      <c r="AE1634" s="508">
        <v>43638</v>
      </c>
      <c r="AF1634" s="509" t="s">
        <v>74</v>
      </c>
      <c r="AG1634" s="509"/>
      <c r="AH1634" s="507"/>
      <c r="AI1634" s="507"/>
      <c r="AJ1634" s="484">
        <v>94</v>
      </c>
      <c r="AK1634" s="485">
        <v>43455</v>
      </c>
      <c r="AL1634" s="484">
        <v>184</v>
      </c>
      <c r="AM1634" s="484">
        <v>131</v>
      </c>
      <c r="AN1634" s="442" t="str">
        <f>CHOOSE(MATCH(AM:AM,{0,1,100,800000000}),"VACIO","100 y -","100 y +","")</f>
        <v>100 y +</v>
      </c>
      <c r="AO1634" s="484">
        <v>32</v>
      </c>
      <c r="AP1634" s="484">
        <v>105</v>
      </c>
      <c r="AQ1634" s="484">
        <v>7.9</v>
      </c>
      <c r="AR1634" s="442" t="str">
        <f>CHOOSE(MATCH(AQ:AQ,{0,1,7,8,9,12,30}),"VACIO","7 y -","7-8","8-9","9-12","12 y +","")</f>
        <v>7-8</v>
      </c>
      <c r="AS1634" s="484">
        <v>22</v>
      </c>
      <c r="AT1634" s="442" t="str">
        <f>CHOOSE(MATCH(AS:AS,{0,0.1,30,80000000}),"VACIO","30 y -","30 y +")</f>
        <v>30 y -</v>
      </c>
      <c r="AU1634" s="484">
        <v>0.8</v>
      </c>
      <c r="AV1634" s="484">
        <v>12.65</v>
      </c>
      <c r="AW1634" s="442" t="str">
        <f>CHOOSE(MATCH(AV:AV,{0,0.1,30,80000000}),"VACIO","30 y -","30 y +")</f>
        <v>30 y -</v>
      </c>
      <c r="AX1634" s="484">
        <v>106</v>
      </c>
      <c r="AY1634" s="442" t="str">
        <f ca="1">CHOOSE(MATCH(AX:AX,{0,1,15,30,45,60,80000000}),"VACIO","15 y -","15-29","30-44","45-59","60 y +","")</f>
        <v>60 y +</v>
      </c>
      <c r="AZ1634" s="484" t="s">
        <v>76</v>
      </c>
      <c r="BA1634" s="485">
        <v>43001</v>
      </c>
      <c r="BB1634" s="489" t="str">
        <f ca="1" t="shared" si="148"/>
        <v>No Vigente</v>
      </c>
      <c r="BC1634" s="484" t="s">
        <v>77</v>
      </c>
      <c r="BD1634" s="485">
        <v>43638</v>
      </c>
      <c r="BE1634" s="485">
        <v>43739</v>
      </c>
    </row>
    <row r="1635" spans="1:57">
      <c r="A1635" s="434" t="s">
        <v>3884</v>
      </c>
      <c r="B1635" s="128" t="s">
        <v>3885</v>
      </c>
      <c r="C1635" s="128">
        <v>6614</v>
      </c>
      <c r="D1635" s="483">
        <v>27281</v>
      </c>
      <c r="E1635" s="439">
        <f ca="1" t="shared" si="146"/>
        <v>43990</v>
      </c>
      <c r="F1635" s="440">
        <f ca="1" t="shared" si="145"/>
        <v>16709</v>
      </c>
      <c r="G1635" s="441">
        <f ca="1" t="shared" si="147"/>
        <v>45</v>
      </c>
      <c r="H1635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35" s="443">
        <v>2</v>
      </c>
      <c r="J1635" s="483">
        <v>41073</v>
      </c>
      <c r="K1635" s="128" t="s">
        <v>59</v>
      </c>
      <c r="L1635" s="495" t="s">
        <v>1876</v>
      </c>
      <c r="M1635" s="128" t="s">
        <v>14</v>
      </c>
      <c r="N1635" s="128" t="s">
        <v>89</v>
      </c>
      <c r="O1635" s="128" t="s">
        <v>89</v>
      </c>
      <c r="P1635" s="500" t="s">
        <v>63</v>
      </c>
      <c r="Q1635" s="500" t="s">
        <v>63</v>
      </c>
      <c r="R1635" s="128">
        <v>92</v>
      </c>
      <c r="S1635" s="128">
        <v>89</v>
      </c>
      <c r="T1635" s="443" t="s">
        <v>64</v>
      </c>
      <c r="U1635" s="128">
        <v>142</v>
      </c>
      <c r="V1635" s="442" t="str">
        <f>CHOOSE(MATCH(U:U,{0,1,140,150,160,800000000}),"VACIO","140 y -","140-150","150-160","&gt;160","")</f>
        <v>140-150</v>
      </c>
      <c r="W1635" s="128">
        <v>80</v>
      </c>
      <c r="X1635" s="442" t="str">
        <f>CHOOSE(MATCH(W:W,{0,1,90,120,800000000}),"VACIO","90 y -","90-120","&gt;120","")</f>
        <v>90 y -</v>
      </c>
      <c r="Y1635" s="128" t="s">
        <v>63</v>
      </c>
      <c r="Z1635" s="128" t="s">
        <v>63</v>
      </c>
      <c r="AA1635" s="128" t="s">
        <v>63</v>
      </c>
      <c r="AB1635" s="128" t="s">
        <v>65</v>
      </c>
      <c r="AC1635" s="128" t="s">
        <v>72</v>
      </c>
      <c r="AD1635" s="128" t="s">
        <v>74</v>
      </c>
      <c r="AE1635" s="513"/>
      <c r="AF1635" s="513"/>
      <c r="AG1635" s="513"/>
      <c r="AH1635" s="513"/>
      <c r="AI1635" s="513"/>
      <c r="AJ1635" s="128">
        <v>107</v>
      </c>
      <c r="AK1635" s="483">
        <v>43521</v>
      </c>
      <c r="AL1635" s="128">
        <v>229</v>
      </c>
      <c r="AM1635" s="128">
        <v>134</v>
      </c>
      <c r="AN1635" s="442" t="str">
        <f>CHOOSE(MATCH(AM:AM,{0,1,100,800000000}),"VACIO","100 y -","100 y +","")</f>
        <v>100 y +</v>
      </c>
      <c r="AO1635" s="128">
        <v>47</v>
      </c>
      <c r="AP1635" s="128">
        <v>240</v>
      </c>
      <c r="AQ1635" s="128">
        <v>5.9</v>
      </c>
      <c r="AR1635" s="442" t="str">
        <f>CHOOSE(MATCH(AQ:AQ,{0,1,7,8,9,12,30}),"VACIO","7 y -","7-8","8-9","9-12","12 y +","")</f>
        <v>7 y -</v>
      </c>
      <c r="AS1635" s="128">
        <v>1</v>
      </c>
      <c r="AT1635" s="442" t="str">
        <f>CHOOSE(MATCH(AS:AS,{0,0.1,30,80000000}),"VACIO","30 y -","30 y +")</f>
        <v>30 y -</v>
      </c>
      <c r="AU1635" s="128">
        <v>0.8</v>
      </c>
      <c r="AV1635" s="128"/>
      <c r="AW1635" s="442" t="str">
        <f>CHOOSE(MATCH(AV:AV,{0,0.1,30,80000000}),"VACIO","30 y -","30 y +")</f>
        <v>VACIO</v>
      </c>
      <c r="AX1635" s="128">
        <v>90.9</v>
      </c>
      <c r="AY1635" s="442" t="str">
        <f ca="1">CHOOSE(MATCH(AX:AX,{0,1,15,30,45,60,80000000}),"VACIO","15 y -","15-29","30-44","45-59","60 y +","")</f>
        <v>60 y +</v>
      </c>
      <c r="AZ1635" s="128" t="s">
        <v>76</v>
      </c>
      <c r="BA1635" s="128"/>
      <c r="BB1635" s="441" t="str">
        <f ca="1" t="shared" si="148"/>
        <v>No Vigente</v>
      </c>
      <c r="BC1635" s="128"/>
      <c r="BD1635" s="483">
        <v>43521</v>
      </c>
      <c r="BE1635" s="483">
        <v>43831</v>
      </c>
    </row>
    <row r="1636" spans="1:57">
      <c r="A1636" s="434" t="s">
        <v>3886</v>
      </c>
      <c r="B1636" s="484" t="s">
        <v>3887</v>
      </c>
      <c r="C1636" s="484">
        <v>6565</v>
      </c>
      <c r="D1636" s="485">
        <v>27417</v>
      </c>
      <c r="E1636" s="468">
        <f ca="1" t="shared" si="146"/>
        <v>43990</v>
      </c>
      <c r="F1636" s="440">
        <f ca="1" t="shared" ref="F1636:F1664" si="149">DATEDIF(D:D,TODAY(),"d")</f>
        <v>16573</v>
      </c>
      <c r="G1636" s="489">
        <f ca="1" t="shared" si="147"/>
        <v>45</v>
      </c>
      <c r="H1636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36" s="496">
        <v>2</v>
      </c>
      <c r="J1636" s="485">
        <v>42902</v>
      </c>
      <c r="K1636" s="484" t="s">
        <v>59</v>
      </c>
      <c r="L1636" s="497" t="s">
        <v>1876</v>
      </c>
      <c r="M1636" s="484"/>
      <c r="N1636" s="484"/>
      <c r="O1636" s="484"/>
      <c r="P1636" s="501" t="s">
        <v>63</v>
      </c>
      <c r="Q1636" s="501" t="s">
        <v>63</v>
      </c>
      <c r="R1636" s="484">
        <v>69.2</v>
      </c>
      <c r="S1636" s="484">
        <v>74</v>
      </c>
      <c r="T1636" s="496" t="s">
        <v>85</v>
      </c>
      <c r="U1636" s="484">
        <v>140</v>
      </c>
      <c r="V1636" s="442" t="str">
        <f>CHOOSE(MATCH(U:U,{0,1,140,150,160,800000000}),"VACIO","140 y -","140-150","150-160","&gt;160","")</f>
        <v>140-150</v>
      </c>
      <c r="W1636" s="484">
        <v>80</v>
      </c>
      <c r="X1636" s="442" t="str">
        <f>CHOOSE(MATCH(W:W,{0,1,90,120,800000000}),"VACIO","90 y -","90-120","&gt;120","")</f>
        <v>90 y -</v>
      </c>
      <c r="Y1636" s="484" t="s">
        <v>63</v>
      </c>
      <c r="Z1636" s="484" t="s">
        <v>65</v>
      </c>
      <c r="AA1636" s="484" t="s">
        <v>63</v>
      </c>
      <c r="AB1636" s="484" t="s">
        <v>63</v>
      </c>
      <c r="AC1636" s="484" t="s">
        <v>72</v>
      </c>
      <c r="AD1636" s="484" t="s">
        <v>74</v>
      </c>
      <c r="AE1636" s="507"/>
      <c r="AF1636" s="507"/>
      <c r="AG1636" s="507"/>
      <c r="AH1636" s="507"/>
      <c r="AI1636" s="507"/>
      <c r="AJ1636" s="484">
        <v>85</v>
      </c>
      <c r="AK1636" s="485">
        <v>43447</v>
      </c>
      <c r="AL1636" s="484">
        <v>179</v>
      </c>
      <c r="AM1636" s="484">
        <v>106</v>
      </c>
      <c r="AN1636" s="442" t="str">
        <f>CHOOSE(MATCH(AM:AM,{0,1,100,800000000}),"VACIO","100 y -","100 y +","")</f>
        <v>100 y +</v>
      </c>
      <c r="AO1636" s="484">
        <v>40</v>
      </c>
      <c r="AP1636" s="484">
        <v>162</v>
      </c>
      <c r="AQ1636" s="484"/>
      <c r="AR1636" s="442" t="str">
        <f>CHOOSE(MATCH(AQ:AQ,{0,1,7,8,9,12,30}),"VACIO","7 y -","7-8","8-9","9-12","12 y +","")</f>
        <v>VACIO</v>
      </c>
      <c r="AS1636" s="484">
        <v>9</v>
      </c>
      <c r="AT1636" s="442" t="str">
        <f>CHOOSE(MATCH(AS:AS,{0;0.1;30;80000000}),"VACIO","30 y -","30 y +")</f>
        <v>30 y -</v>
      </c>
      <c r="AU1636" s="484">
        <v>0.7</v>
      </c>
      <c r="AV1636" s="484">
        <v>8</v>
      </c>
      <c r="AW1636" s="442" t="str">
        <f>CHOOSE(MATCH(AV:AV,{0;0.1;30;80000000}),"VACIO","30 y -","30 y +")</f>
        <v>30 y -</v>
      </c>
      <c r="AX1636" s="484">
        <v>106</v>
      </c>
      <c r="AY1636" s="442" t="str">
        <f ca="1">CHOOSE(MATCH(AX:AX,{0,1,15,30,45,60,80000000}),"VACIO","15 y -","15-29","30-44","45-59","60 y +","")</f>
        <v>60 y +</v>
      </c>
      <c r="AZ1636" s="484" t="s">
        <v>76</v>
      </c>
      <c r="BA1636" s="484"/>
      <c r="BB1636" s="489" t="str">
        <f ca="1" t="shared" si="148"/>
        <v>No Vigente</v>
      </c>
      <c r="BC1636" s="484"/>
      <c r="BD1636" s="485">
        <v>43447</v>
      </c>
      <c r="BE1636" s="485">
        <v>43556</v>
      </c>
    </row>
    <row r="1637" spans="1:57">
      <c r="A1637" s="434" t="s">
        <v>3888</v>
      </c>
      <c r="B1637" s="128" t="s">
        <v>3889</v>
      </c>
      <c r="C1637" s="128">
        <v>7354</v>
      </c>
      <c r="D1637" s="483">
        <v>21925</v>
      </c>
      <c r="E1637" s="467">
        <f ca="1" t="shared" si="146"/>
        <v>43990</v>
      </c>
      <c r="F1637" s="440">
        <f ca="1" t="shared" si="149"/>
        <v>22065</v>
      </c>
      <c r="G1637" s="491">
        <f ca="1" t="shared" si="147"/>
        <v>60</v>
      </c>
      <c r="H1637" s="49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637" s="498">
        <v>2</v>
      </c>
      <c r="J1637" s="483">
        <v>43445</v>
      </c>
      <c r="K1637" s="128" t="s">
        <v>59</v>
      </c>
      <c r="L1637" s="495" t="s">
        <v>60</v>
      </c>
      <c r="M1637" s="128"/>
      <c r="N1637" s="128"/>
      <c r="O1637" s="128"/>
      <c r="P1637" s="500" t="s">
        <v>63</v>
      </c>
      <c r="Q1637" s="500" t="s">
        <v>63</v>
      </c>
      <c r="R1637" s="128">
        <v>75.3</v>
      </c>
      <c r="S1637" s="128">
        <v>75</v>
      </c>
      <c r="T1637" s="498" t="s">
        <v>64</v>
      </c>
      <c r="U1637" s="128">
        <v>130</v>
      </c>
      <c r="V1637" s="442" t="str">
        <f>CHOOSE(MATCH(U:U,{0;1;140;150;160;800000000}),"VACIO","140 y -","140-150","150-160","&gt;160","")</f>
        <v>140 y -</v>
      </c>
      <c r="W1637" s="128">
        <v>80</v>
      </c>
      <c r="X1637" s="442" t="str">
        <f>CHOOSE(MATCH(W:W,{0,1,90,120,800000000}),"VACIO","90 y -","90-120","&gt;120","")</f>
        <v>90 y -</v>
      </c>
      <c r="Y1637" s="128" t="s">
        <v>63</v>
      </c>
      <c r="Z1637" s="128" t="s">
        <v>63</v>
      </c>
      <c r="AA1637" s="128" t="s">
        <v>63</v>
      </c>
      <c r="AB1637" s="128" t="s">
        <v>63</v>
      </c>
      <c r="AC1637" s="128" t="s">
        <v>72</v>
      </c>
      <c r="AD1637" s="128" t="s">
        <v>67</v>
      </c>
      <c r="AE1637" s="512"/>
      <c r="AF1637" s="512"/>
      <c r="AG1637" s="512"/>
      <c r="AH1637" s="512"/>
      <c r="AI1637" s="512"/>
      <c r="AJ1637" s="128">
        <v>103</v>
      </c>
      <c r="AK1637" s="483">
        <v>43396</v>
      </c>
      <c r="AL1637" s="128">
        <v>163</v>
      </c>
      <c r="AM1637" s="128">
        <v>96.4</v>
      </c>
      <c r="AN1637" s="442" t="str">
        <f>CHOOSE(MATCH(AM:AM,{0;1;100;800000000}),"VACIO","100 y -","100 y +","")</f>
        <v>100 y -</v>
      </c>
      <c r="AO1637" s="128">
        <v>45</v>
      </c>
      <c r="AP1637" s="128">
        <v>108</v>
      </c>
      <c r="AQ1637" s="128"/>
      <c r="AR1637" s="442" t="str">
        <f>CHOOSE(MATCH(AQ:AQ,{0;1;7;8;9;12;30}),"VACIO","7 y -","7-8","8-9","9-12","12 y +","")</f>
        <v>VACIO</v>
      </c>
      <c r="AS1637" s="128">
        <v>25</v>
      </c>
      <c r="AT1637" s="442" t="str">
        <f>CHOOSE(MATCH(AS:AS,{0;0.1;30;80000000}),"VACIO","30 y -","30 y +")</f>
        <v>30 y -</v>
      </c>
      <c r="AU1637" s="128">
        <v>0.8</v>
      </c>
      <c r="AV1637" s="128"/>
      <c r="AW1637" s="442" t="str">
        <f>CHOOSE(MATCH(AV:AV,{0;0.1;30;80000000}),"VACIO","30 y -","30 y +")</f>
        <v>VACIO</v>
      </c>
      <c r="AX1637" s="128">
        <v>81.2</v>
      </c>
      <c r="AY1637" s="442" t="str">
        <f ca="1">CHOOSE(MATCH(AX:AX,{0,1,15,30,45,60,80000000}),"VACIO","15 y -","15-29","30-44","45-59","60 y +","")</f>
        <v>60 y +</v>
      </c>
      <c r="AZ1637" s="128" t="s">
        <v>76</v>
      </c>
      <c r="BA1637" s="128"/>
      <c r="BB1637" s="441" t="str">
        <f ca="1" t="shared" si="148"/>
        <v>No Vigente</v>
      </c>
      <c r="BC1637" s="128"/>
      <c r="BD1637" s="483">
        <v>43669</v>
      </c>
      <c r="BE1637" s="483">
        <v>43891</v>
      </c>
    </row>
    <row r="1638" spans="1:57">
      <c r="A1638" s="434" t="s">
        <v>3890</v>
      </c>
      <c r="B1638" s="128" t="s">
        <v>3891</v>
      </c>
      <c r="C1638" s="128">
        <v>977</v>
      </c>
      <c r="D1638" s="483">
        <v>22750</v>
      </c>
      <c r="E1638" s="439">
        <f ca="1" t="shared" si="146"/>
        <v>43990</v>
      </c>
      <c r="F1638" s="440">
        <f ca="1" t="shared" si="149"/>
        <v>21240</v>
      </c>
      <c r="G1638" s="441">
        <f ca="1" t="shared" si="147"/>
        <v>58</v>
      </c>
      <c r="H1638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38" s="443">
        <v>2</v>
      </c>
      <c r="J1638" s="483">
        <v>42558</v>
      </c>
      <c r="K1638" s="128" t="s">
        <v>59</v>
      </c>
      <c r="L1638" s="495" t="s">
        <v>60</v>
      </c>
      <c r="M1638" s="128" t="s">
        <v>3892</v>
      </c>
      <c r="N1638" s="128"/>
      <c r="O1638" s="128"/>
      <c r="P1638" s="500" t="s">
        <v>63</v>
      </c>
      <c r="Q1638" s="500" t="s">
        <v>63</v>
      </c>
      <c r="R1638" s="128">
        <v>79.5</v>
      </c>
      <c r="S1638" s="128">
        <v>80</v>
      </c>
      <c r="T1638" s="443" t="s">
        <v>85</v>
      </c>
      <c r="U1638" s="128">
        <v>140</v>
      </c>
      <c r="V1638" s="442" t="str">
        <f>CHOOSE(MATCH(U:U,{0,1,140,150,160,800000000}),"VACIO","140 y -","140-150","150-160","&gt;160","")</f>
        <v>140-150</v>
      </c>
      <c r="W1638" s="128">
        <v>88</v>
      </c>
      <c r="X1638" s="442" t="str">
        <f>CHOOSE(MATCH(W:W,{0,1,90,120,800000000}),"VACIO","90 y -","90-120","&gt;120","")</f>
        <v>90 y -</v>
      </c>
      <c r="Y1638" s="128" t="s">
        <v>63</v>
      </c>
      <c r="Z1638" s="128" t="s">
        <v>65</v>
      </c>
      <c r="AA1638" s="128" t="s">
        <v>65</v>
      </c>
      <c r="AB1638" s="128" t="s">
        <v>65</v>
      </c>
      <c r="AC1638" s="128" t="s">
        <v>72</v>
      </c>
      <c r="AD1638" s="128" t="s">
        <v>67</v>
      </c>
      <c r="AE1638" s="513"/>
      <c r="AF1638" s="513"/>
      <c r="AG1638" s="513"/>
      <c r="AH1638" s="513"/>
      <c r="AI1638" s="513"/>
      <c r="AJ1638" s="128">
        <v>69</v>
      </c>
      <c r="AK1638" s="483">
        <v>43887</v>
      </c>
      <c r="AL1638" s="128">
        <v>180</v>
      </c>
      <c r="AM1638" s="128">
        <v>94</v>
      </c>
      <c r="AN1638" s="442" t="str">
        <f>CHOOSE(MATCH(AM:AM,{0,1,100,800000000}),"VACIO","100 y -","100 y +","")</f>
        <v>100 y -</v>
      </c>
      <c r="AO1638" s="128">
        <v>52</v>
      </c>
      <c r="AP1638" s="128">
        <v>165</v>
      </c>
      <c r="AQ1638" s="128">
        <v>5.6</v>
      </c>
      <c r="AR1638" s="442" t="str">
        <f>CHOOSE(MATCH(AQ:AQ,{0,1,7,8,9,12,30}),"VACIO","7 y -","7-8","8-9","9-12","12 y +","")</f>
        <v>7 y -</v>
      </c>
      <c r="AS1638" s="128">
        <v>0.3</v>
      </c>
      <c r="AT1638" s="442" t="str">
        <f>CHOOSE(MATCH(AS:AS,{0;0.1;30;80000000}),"VACIO","30 y -","30 y +")</f>
        <v>30 y -</v>
      </c>
      <c r="AU1638" s="128">
        <v>0.8</v>
      </c>
      <c r="AV1638" s="128">
        <v>0.001</v>
      </c>
      <c r="AW1638" s="442" t="str">
        <f>CHOOSE(MATCH(AV:AV,{0,0.1,30,80000000}),"VACIO","30 y -","30 y +")</f>
        <v>VACIO</v>
      </c>
      <c r="AX1638" s="128">
        <v>81</v>
      </c>
      <c r="AY1638" s="442" t="str">
        <f ca="1">CHOOSE(MATCH(AX:AX,{0;1;15;30;45;60;80000000}),"VACIO","15 y -","15-29","30-44","45-59","60 y +","")</f>
        <v>60 y +</v>
      </c>
      <c r="AZ1638" s="128" t="s">
        <v>76</v>
      </c>
      <c r="BA1638" s="128"/>
      <c r="BB1638" s="441" t="str">
        <f ca="1" t="shared" si="148"/>
        <v>No Vigente</v>
      </c>
      <c r="BC1638" s="128"/>
      <c r="BD1638" s="483">
        <v>43901</v>
      </c>
      <c r="BE1638" s="483">
        <v>44075</v>
      </c>
    </row>
    <row r="1639" spans="1:57">
      <c r="A1639" s="434" t="s">
        <v>3893</v>
      </c>
      <c r="B1639" s="128" t="s">
        <v>3894</v>
      </c>
      <c r="C1639" s="128">
        <v>5392</v>
      </c>
      <c r="D1639" s="483">
        <v>26892</v>
      </c>
      <c r="E1639" s="439">
        <f ca="1" t="shared" si="146"/>
        <v>43990</v>
      </c>
      <c r="F1639" s="440">
        <f ca="1" t="shared" si="149"/>
        <v>17098</v>
      </c>
      <c r="G1639" s="441">
        <f ca="1" t="shared" si="147"/>
        <v>46</v>
      </c>
      <c r="H1639" s="44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39" s="443">
        <v>2</v>
      </c>
      <c r="J1639" s="483">
        <v>43341</v>
      </c>
      <c r="K1639" s="128" t="s">
        <v>59</v>
      </c>
      <c r="L1639" s="495" t="s">
        <v>60</v>
      </c>
      <c r="M1639" s="128"/>
      <c r="N1639" s="128" t="s">
        <v>62</v>
      </c>
      <c r="O1639" s="128" t="s">
        <v>62</v>
      </c>
      <c r="P1639" s="500" t="s">
        <v>63</v>
      </c>
      <c r="Q1639" s="500" t="s">
        <v>63</v>
      </c>
      <c r="R1639" s="128">
        <v>82</v>
      </c>
      <c r="S1639" s="128">
        <v>79.5</v>
      </c>
      <c r="T1639" s="443" t="s">
        <v>85</v>
      </c>
      <c r="U1639" s="128">
        <v>150</v>
      </c>
      <c r="V1639" s="442" t="str">
        <f>CHOOSE(MATCH(U:U,{0;1;140;150;160;800000000}),"VACIO","140 y -","140-150","150-160","&gt;160","")</f>
        <v>150-160</v>
      </c>
      <c r="W1639" s="128">
        <v>100</v>
      </c>
      <c r="X1639" s="442" t="str">
        <f>CHOOSE(MATCH(W:W,{0,1,90,120,800000000}),"VACIO","90 y -","90-120","&gt;120","")</f>
        <v>90-120</v>
      </c>
      <c r="Y1639" s="128" t="s">
        <v>63</v>
      </c>
      <c r="Z1639" s="128" t="s">
        <v>65</v>
      </c>
      <c r="AA1639" s="128" t="s">
        <v>63</v>
      </c>
      <c r="AB1639" s="128" t="s">
        <v>63</v>
      </c>
      <c r="AC1639" s="128" t="s">
        <v>72</v>
      </c>
      <c r="AD1639" s="128"/>
      <c r="AE1639" s="513"/>
      <c r="AF1639" s="513"/>
      <c r="AG1639" s="513"/>
      <c r="AH1639" s="513"/>
      <c r="AI1639" s="513"/>
      <c r="AJ1639" s="128">
        <v>89</v>
      </c>
      <c r="AK1639" s="483">
        <v>43437</v>
      </c>
      <c r="AL1639" s="128">
        <v>134</v>
      </c>
      <c r="AM1639" s="128">
        <v>72</v>
      </c>
      <c r="AN1639" s="442" t="str">
        <f>CHOOSE(MATCH(AM:AM,{0,1,100,800000000}),"VACIO","100 y -","100 y +","")</f>
        <v>100 y -</v>
      </c>
      <c r="AO1639" s="128">
        <v>37</v>
      </c>
      <c r="AP1639" s="128">
        <v>123</v>
      </c>
      <c r="AQ1639" s="128"/>
      <c r="AR1639" s="442" t="str">
        <f>CHOOSE(MATCH(AQ:AQ,{0;1;7;8;9;12;30}),"VACIO","7 y -","7-8","8-9","9-12","12 y +","")</f>
        <v>VACIO</v>
      </c>
      <c r="AS1639" s="128">
        <v>1</v>
      </c>
      <c r="AT1639" s="442" t="str">
        <f>CHOOSE(MATCH(AS:AS,{0,0.1,30,80000000}),"VACIO","30 y -","30 y +")</f>
        <v>30 y -</v>
      </c>
      <c r="AU1639" s="128">
        <v>0.7</v>
      </c>
      <c r="AV1639" s="128">
        <v>1.45</v>
      </c>
      <c r="AW1639" s="442" t="str">
        <f>CHOOSE(MATCH(AV:AV,{0,0.1,30,80000000}),"VACIO","30 y -","30 y +")</f>
        <v>30 y -</v>
      </c>
      <c r="AX1639" s="128">
        <v>104</v>
      </c>
      <c r="AY1639" s="442" t="str">
        <f ca="1">CHOOSE(MATCH(AX:AX,{0,1,15,30,45,60,80000000}),"VACIO","15 y -","15-29","30-44","45-59","60 y +","")</f>
        <v>60 y +</v>
      </c>
      <c r="AZ1639" s="128"/>
      <c r="BA1639" s="128"/>
      <c r="BB1639" s="441" t="str">
        <f ca="1" t="shared" si="148"/>
        <v>No Vigente</v>
      </c>
      <c r="BC1639" s="128"/>
      <c r="BD1639" s="483">
        <v>43670</v>
      </c>
      <c r="BE1639" s="483">
        <v>43831</v>
      </c>
    </row>
    <row r="1640" spans="1:57">
      <c r="A1640" s="434" t="s">
        <v>3895</v>
      </c>
      <c r="B1640" s="484" t="s">
        <v>3896</v>
      </c>
      <c r="C1640" s="484">
        <v>3571</v>
      </c>
      <c r="D1640" s="485">
        <v>27090</v>
      </c>
      <c r="E1640" s="479">
        <f ca="1" t="shared" si="146"/>
        <v>43990</v>
      </c>
      <c r="F1640" s="440">
        <f ca="1" t="shared" si="149"/>
        <v>16900</v>
      </c>
      <c r="G1640" s="489">
        <f ca="1" t="shared" si="147"/>
        <v>46</v>
      </c>
      <c r="H1640" s="490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40" s="496">
        <v>2</v>
      </c>
      <c r="J1640" s="485">
        <v>42065</v>
      </c>
      <c r="K1640" s="484" t="s">
        <v>59</v>
      </c>
      <c r="L1640" s="497" t="s">
        <v>60</v>
      </c>
      <c r="M1640" s="484"/>
      <c r="N1640" s="484"/>
      <c r="O1640" s="484"/>
      <c r="P1640" s="501" t="s">
        <v>63</v>
      </c>
      <c r="Q1640" s="501" t="s">
        <v>63</v>
      </c>
      <c r="R1640" s="484">
        <v>75.8</v>
      </c>
      <c r="S1640" s="484">
        <v>77.5</v>
      </c>
      <c r="T1640" s="496" t="s">
        <v>64</v>
      </c>
      <c r="U1640" s="484">
        <v>120</v>
      </c>
      <c r="V1640" s="442" t="str">
        <f>CHOOSE(MATCH(U:U,{0,1,140,150,160,800000000}),"VACIO","140 y -","140-150","150-160","&gt;160","")</f>
        <v>140 y -</v>
      </c>
      <c r="W1640" s="484">
        <v>80</v>
      </c>
      <c r="X1640" s="442" t="str">
        <f>CHOOSE(MATCH(W:W,{0,1,90,120,800000000}),"VACIO","90 y -","90-120","&gt;120","")</f>
        <v>90 y -</v>
      </c>
      <c r="Y1640" s="484" t="s">
        <v>63</v>
      </c>
      <c r="Z1640" s="484" t="s">
        <v>65</v>
      </c>
      <c r="AA1640" s="484" t="s">
        <v>63</v>
      </c>
      <c r="AB1640" s="484" t="s">
        <v>65</v>
      </c>
      <c r="AC1640" s="484" t="s">
        <v>66</v>
      </c>
      <c r="AD1640" s="484" t="s">
        <v>74</v>
      </c>
      <c r="AE1640" s="507"/>
      <c r="AF1640" s="507"/>
      <c r="AG1640" s="507"/>
      <c r="AH1640" s="507"/>
      <c r="AI1640" s="507"/>
      <c r="AJ1640" s="484">
        <v>86</v>
      </c>
      <c r="AK1640" s="485">
        <v>43427</v>
      </c>
      <c r="AL1640" s="484">
        <v>246</v>
      </c>
      <c r="AM1640" s="484">
        <v>170</v>
      </c>
      <c r="AN1640" s="442" t="str">
        <f>CHOOSE(MATCH(AM:AM,{0,1,100,800000000}),"VACIO","100 y -","100 y +","")</f>
        <v>100 y +</v>
      </c>
      <c r="AO1640" s="484">
        <v>59</v>
      </c>
      <c r="AP1640" s="484">
        <v>83</v>
      </c>
      <c r="AQ1640" s="484"/>
      <c r="AR1640" s="442" t="str">
        <f>CHOOSE(MATCH(AQ:AQ,{0,1,7,8,9,12,30}),"VACIO","7 y -","7-8","8-9","9-12","12 y +","")</f>
        <v>VACIO</v>
      </c>
      <c r="AS1640" s="484">
        <v>1</v>
      </c>
      <c r="AT1640" s="442" t="str">
        <f>CHOOSE(MATCH(AS:AS,{0,0.1,30,80000000}),"VACIO","30 y -","30 y +")</f>
        <v>30 y -</v>
      </c>
      <c r="AU1640" s="484">
        <v>0.7</v>
      </c>
      <c r="AV1640" s="484"/>
      <c r="AW1640" s="442" t="str">
        <f>CHOOSE(MATCH(AV:AV,{0,0.1,30,80000000}),"VACIO","30 y -","30 y +")</f>
        <v>VACIO</v>
      </c>
      <c r="AX1640" s="484"/>
      <c r="AY1640" s="442" t="str">
        <f ca="1">CHOOSE(MATCH(AX:AX,{0,1,15,30,45,60,80000000}),"VACIO","15 y -","15-29","30-44","45-59","60 y +","")</f>
        <v>VACIO</v>
      </c>
      <c r="AZ1640" s="484"/>
      <c r="BA1640" s="484"/>
      <c r="BB1640" s="489" t="str">
        <f ca="1" t="shared" si="148"/>
        <v>No Vigente</v>
      </c>
      <c r="BC1640" s="484"/>
      <c r="BD1640" s="485">
        <v>43411</v>
      </c>
      <c r="BE1640" s="485">
        <v>43586</v>
      </c>
    </row>
    <row r="1641" spans="1:57">
      <c r="A1641" s="434" t="s">
        <v>3897</v>
      </c>
      <c r="B1641" s="484" t="s">
        <v>3898</v>
      </c>
      <c r="C1641" s="484">
        <v>6203</v>
      </c>
      <c r="D1641" s="485">
        <v>27549</v>
      </c>
      <c r="E1641" s="439">
        <f ca="1" t="shared" ref="E1641:E1664" si="150">TODAY()</f>
        <v>43990</v>
      </c>
      <c r="F1641" s="440">
        <f ca="1" t="shared" si="149"/>
        <v>16441</v>
      </c>
      <c r="G1641" s="489">
        <f ca="1" t="shared" si="147"/>
        <v>45</v>
      </c>
      <c r="H1641" s="490" t="str">
        <f ca="1">CHOOSE(MATCH(F:F,{0;7305;9131;10957;12784;14610;16436;18262;20089;21915;23741;25567;27394;29220;41729}),"15-19","20-24","25-29","30-34","35-39","40-44","45-49","50-54","55-59","60-64","65-69","70-74","75-79","80 y +","")</f>
        <v>45-49</v>
      </c>
      <c r="I1641" s="496">
        <v>2</v>
      </c>
      <c r="J1641" s="485">
        <v>43251</v>
      </c>
      <c r="K1641" s="484" t="s">
        <v>59</v>
      </c>
      <c r="L1641" s="497" t="s">
        <v>60</v>
      </c>
      <c r="M1641" s="484"/>
      <c r="N1641" s="484"/>
      <c r="O1641" s="484"/>
      <c r="P1641" s="501" t="s">
        <v>63</v>
      </c>
      <c r="Q1641" s="501" t="s">
        <v>63</v>
      </c>
      <c r="R1641" s="484">
        <v>64.8</v>
      </c>
      <c r="S1641" s="484">
        <v>65</v>
      </c>
      <c r="T1641" s="496" t="s">
        <v>85</v>
      </c>
      <c r="U1641" s="484">
        <v>120</v>
      </c>
      <c r="V1641" s="442" t="str">
        <f>CHOOSE(MATCH(U:U,{0,1,140,150,160,800000000}),"VACIO","140 y -","140-150","150-160","&gt;160","")</f>
        <v>140 y -</v>
      </c>
      <c r="W1641" s="484">
        <v>80</v>
      </c>
      <c r="X1641" s="442" t="str">
        <f>CHOOSE(MATCH(W:W,{0,1,90,120,800000000}),"VACIO","90 y -","90-120","&gt;120","")</f>
        <v>90 y -</v>
      </c>
      <c r="Y1641" s="484" t="s">
        <v>63</v>
      </c>
      <c r="Z1641" s="484" t="s">
        <v>65</v>
      </c>
      <c r="AA1641" s="484" t="s">
        <v>65</v>
      </c>
      <c r="AB1641" s="484" t="s">
        <v>63</v>
      </c>
      <c r="AC1641" s="484" t="s">
        <v>66</v>
      </c>
      <c r="AD1641" s="484" t="s">
        <v>74</v>
      </c>
      <c r="AE1641" s="507"/>
      <c r="AF1641" s="507"/>
      <c r="AG1641" s="507"/>
      <c r="AH1641" s="507"/>
      <c r="AI1641" s="507"/>
      <c r="AJ1641" s="484">
        <v>88</v>
      </c>
      <c r="AK1641" s="485">
        <v>43182</v>
      </c>
      <c r="AL1641" s="484">
        <v>164</v>
      </c>
      <c r="AM1641" s="484">
        <v>84</v>
      </c>
      <c r="AN1641" s="442" t="str">
        <f>CHOOSE(MATCH(AM:AM,{0,1,100,800000000}),"VACIO","100 y -","100 y +","")</f>
        <v>100 y -</v>
      </c>
      <c r="AO1641" s="484">
        <v>61</v>
      </c>
      <c r="AP1641" s="484">
        <v>95</v>
      </c>
      <c r="AQ1641" s="484"/>
      <c r="AR1641" s="442" t="str">
        <f>CHOOSE(MATCH(AQ:AQ,{0;1;7;8;9;12;30}),"VACIO","7 y -","7-8","8-9","9-12","12 y +","")</f>
        <v>VACIO</v>
      </c>
      <c r="AS1641" s="484">
        <v>14</v>
      </c>
      <c r="AT1641" s="442" t="str">
        <f>CHOOSE(MATCH(AS:AS,{0,0.1,30,80000000}),"VACIO","30 y -","30 y +")</f>
        <v>30 y -</v>
      </c>
      <c r="AU1641" s="484">
        <v>0.7</v>
      </c>
      <c r="AV1641" s="484"/>
      <c r="AW1641" s="442" t="str">
        <f>CHOOSE(MATCH(AV:AV,{0,0.1,30,80000000}),"VACIO","30 y -","30 y +")</f>
        <v>VACIO</v>
      </c>
      <c r="AX1641" s="484">
        <v>106</v>
      </c>
      <c r="AY1641" s="442" t="str">
        <f ca="1">CHOOSE(MATCH(AX:AX,{0,1,15,30,45,60,80000000}),"VACIO","15 y -","15-29","30-44","45-59","60 y +","")</f>
        <v>60 y +</v>
      </c>
      <c r="AZ1641" s="484"/>
      <c r="BA1641" s="484"/>
      <c r="BB1641" s="489" t="str">
        <f ca="1" t="shared" si="148"/>
        <v>No Vigente</v>
      </c>
      <c r="BC1641" s="484"/>
      <c r="BD1641" s="485">
        <v>43528</v>
      </c>
      <c r="BE1641" s="485">
        <v>43709</v>
      </c>
    </row>
    <row r="1642" spans="1:57">
      <c r="A1642" s="434" t="s">
        <v>3899</v>
      </c>
      <c r="B1642" s="128" t="s">
        <v>3900</v>
      </c>
      <c r="C1642" s="128">
        <v>1801</v>
      </c>
      <c r="D1642" s="483">
        <v>25980</v>
      </c>
      <c r="E1642" s="439">
        <f ca="1" t="shared" si="150"/>
        <v>43990</v>
      </c>
      <c r="F1642" s="440">
        <f ca="1" t="shared" si="149"/>
        <v>18010</v>
      </c>
      <c r="G1642" s="491">
        <f ca="1" t="shared" si="147"/>
        <v>49</v>
      </c>
      <c r="H1642" s="492" t="str">
        <f ca="1">CHOOSE(MATCH(F:F,{0,7305,9131,10957,12784,14610,16436,18262,20089,21915,23741,25567,27394,29220,41729}),"15-19","20-24","25-29","30-34","35-39","40-44","45-49","50-54","55-59","60-64","65-69","70-74","75-79","80 y +","")</f>
        <v>45-49</v>
      </c>
      <c r="I1642" s="498">
        <v>2</v>
      </c>
      <c r="J1642" s="483">
        <v>41207</v>
      </c>
      <c r="K1642" s="128" t="s">
        <v>59</v>
      </c>
      <c r="L1642" s="495" t="s">
        <v>102</v>
      </c>
      <c r="M1642" s="128"/>
      <c r="N1642" s="128"/>
      <c r="O1642" s="128"/>
      <c r="P1642" s="500" t="s">
        <v>63</v>
      </c>
      <c r="Q1642" s="500" t="s">
        <v>63</v>
      </c>
      <c r="R1642" s="128">
        <v>87.6</v>
      </c>
      <c r="S1642" s="128">
        <v>88.5</v>
      </c>
      <c r="T1642" s="498" t="s">
        <v>64</v>
      </c>
      <c r="U1642" s="128">
        <v>152</v>
      </c>
      <c r="V1642" s="442" t="str">
        <f>CHOOSE(MATCH(U:U,{0,1,140,150,160,800000000}),"VACIO","140 y -","140-150","150-160","&gt;160","")</f>
        <v>150-160</v>
      </c>
      <c r="W1642" s="128">
        <v>90</v>
      </c>
      <c r="X1642" s="442" t="str">
        <f>CHOOSE(MATCH(W:W,{0,1,90,120,800000000}),"VACIO","90 y -","90-120","&gt;120","")</f>
        <v>90-120</v>
      </c>
      <c r="Y1642" s="128" t="s">
        <v>63</v>
      </c>
      <c r="Z1642" s="128" t="s">
        <v>65</v>
      </c>
      <c r="AA1642" s="128" t="s">
        <v>65</v>
      </c>
      <c r="AB1642" s="128" t="s">
        <v>65</v>
      </c>
      <c r="AC1642" s="128" t="s">
        <v>72</v>
      </c>
      <c r="AD1642" s="128" t="s">
        <v>73</v>
      </c>
      <c r="AE1642" s="510">
        <v>43812</v>
      </c>
      <c r="AF1642" s="511" t="s">
        <v>74</v>
      </c>
      <c r="AG1642" s="511"/>
      <c r="AH1642" s="512"/>
      <c r="AI1642" s="512"/>
      <c r="AJ1642" s="128">
        <v>184</v>
      </c>
      <c r="AK1642" s="483">
        <v>43308</v>
      </c>
      <c r="AL1642" s="128">
        <v>165</v>
      </c>
      <c r="AM1642" s="128">
        <v>109</v>
      </c>
      <c r="AN1642" s="442" t="str">
        <f>CHOOSE(MATCH(AM:AM,{0,1,100,800000000}),"VACIO","100 y -","100 y +","")</f>
        <v>100 y +</v>
      </c>
      <c r="AO1642" s="128">
        <v>25</v>
      </c>
      <c r="AP1642" s="128">
        <v>153</v>
      </c>
      <c r="AQ1642" s="128">
        <v>8.5</v>
      </c>
      <c r="AR1642" s="442" t="str">
        <f>CHOOSE(MATCH(AQ:AQ,{0,1,7,8,9,12,30}),"VACIO","7 y -","7-8","8-9","9-12","12 y +","")</f>
        <v>8-9</v>
      </c>
      <c r="AS1642" s="128">
        <v>5</v>
      </c>
      <c r="AT1642" s="442" t="str">
        <f>CHOOSE(MATCH(AS:AS,{0,0.1,30,80000000}),"VACIO","30 y -","30 y +")</f>
        <v>30 y -</v>
      </c>
      <c r="AU1642" s="128">
        <v>0.8</v>
      </c>
      <c r="AV1642" s="128"/>
      <c r="AW1642" s="442" t="str">
        <f>CHOOSE(MATCH(AV:AV,{0,0.1,30,80000000}),"VACIO","30 y -","30 y +")</f>
        <v>VACIO</v>
      </c>
      <c r="AX1642" s="128">
        <v>87.7</v>
      </c>
      <c r="AY1642" s="442" t="str">
        <f ca="1">CHOOSE(MATCH(AX:AX,{0,1,15,30,45,60,80000000}),"VACIO","15 y -","15-29","30-44","45-59","60 y +","")</f>
        <v>60 y +</v>
      </c>
      <c r="AZ1642" s="128" t="s">
        <v>76</v>
      </c>
      <c r="BA1642" s="483">
        <v>42907</v>
      </c>
      <c r="BB1642" s="491" t="str">
        <f ca="1" t="shared" si="148"/>
        <v>No Vigente</v>
      </c>
      <c r="BC1642" s="128" t="s">
        <v>77</v>
      </c>
      <c r="BD1642" s="483">
        <v>43850</v>
      </c>
      <c r="BE1642" s="483">
        <v>43922</v>
      </c>
    </row>
    <row r="1643" spans="1:57">
      <c r="A1643" s="434" t="s">
        <v>3901</v>
      </c>
      <c r="B1643" s="484" t="s">
        <v>3902</v>
      </c>
      <c r="C1643" s="484">
        <v>4810</v>
      </c>
      <c r="D1643" s="485">
        <v>30019</v>
      </c>
      <c r="E1643" s="468">
        <f ca="1" t="shared" si="150"/>
        <v>43990</v>
      </c>
      <c r="F1643" s="440">
        <f ca="1" t="shared" si="149"/>
        <v>13971</v>
      </c>
      <c r="G1643" s="489">
        <f ca="1" t="shared" si="147"/>
        <v>38</v>
      </c>
      <c r="H1643" s="490" t="str">
        <f ca="1">CHOOSE(MATCH(F:F,{0,7305,9131,10957,12784,14610,16436,18262,20089,21915,23741,25567,27394,29220,41729}),"15-19","20-24","25-29","30-34","35-39","40-44","45-49","50-54","55-59","60-64","65-69","70-74","75-79","80 y +","")</f>
        <v>35-39</v>
      </c>
      <c r="I1643" s="496">
        <v>2</v>
      </c>
      <c r="J1643" s="485">
        <v>41361</v>
      </c>
      <c r="K1643" s="484" t="s">
        <v>59</v>
      </c>
      <c r="L1643" s="497" t="s">
        <v>60</v>
      </c>
      <c r="M1643" s="484"/>
      <c r="N1643" s="484"/>
      <c r="O1643" s="484"/>
      <c r="P1643" s="501" t="s">
        <v>63</v>
      </c>
      <c r="Q1643" s="501" t="s">
        <v>63</v>
      </c>
      <c r="R1643" s="484">
        <v>89</v>
      </c>
      <c r="S1643" s="484">
        <v>94.6</v>
      </c>
      <c r="T1643" s="496" t="s">
        <v>64</v>
      </c>
      <c r="U1643" s="484">
        <v>144</v>
      </c>
      <c r="V1643" s="442" t="str">
        <f>CHOOSE(MATCH(U:U,{0,1,140,150,160,800000000}),"VACIO","140 y -","140-150","150-160","&gt;160","")</f>
        <v>140-150</v>
      </c>
      <c r="W1643" s="484">
        <v>96</v>
      </c>
      <c r="X1643" s="442" t="str">
        <f>CHOOSE(MATCH(W:W,{0,1,90,120,800000000}),"VACIO","90 y -","90-120","&gt;120","")</f>
        <v>90-120</v>
      </c>
      <c r="Y1643" s="484" t="s">
        <v>63</v>
      </c>
      <c r="Z1643" s="484" t="s">
        <v>65</v>
      </c>
      <c r="AA1643" s="484" t="s">
        <v>63</v>
      </c>
      <c r="AB1643" s="484" t="s">
        <v>65</v>
      </c>
      <c r="AC1643" s="484" t="s">
        <v>72</v>
      </c>
      <c r="AD1643" s="484" t="s">
        <v>67</v>
      </c>
      <c r="AE1643" s="507"/>
      <c r="AF1643" s="507"/>
      <c r="AG1643" s="507"/>
      <c r="AH1643" s="507"/>
      <c r="AI1643" s="507"/>
      <c r="AJ1643" s="484">
        <v>99</v>
      </c>
      <c r="AK1643" s="485">
        <v>43018</v>
      </c>
      <c r="AL1643" s="484">
        <v>179</v>
      </c>
      <c r="AM1643" s="484">
        <v>98</v>
      </c>
      <c r="AN1643" s="442" t="str">
        <f>CHOOSE(MATCH(AM:AM,{0,1,100,800000000}),"VACIO","100 y -","100 y +","")</f>
        <v>100 y -</v>
      </c>
      <c r="AO1643" s="484">
        <v>35</v>
      </c>
      <c r="AP1643" s="484">
        <v>232</v>
      </c>
      <c r="AQ1643" s="484"/>
      <c r="AR1643" s="442" t="str">
        <f>CHOOSE(MATCH(AQ:AQ,{0,1,7,8,9,12,30}),"VACIO","7 y -","7-8","8-9","9-12","12 y +","")</f>
        <v>VACIO</v>
      </c>
      <c r="AS1643" s="484">
        <v>35</v>
      </c>
      <c r="AT1643" s="442" t="str">
        <f>CHOOSE(MATCH(AS:AS,{0,0.1,30,80000000}),"VACIO","30 y -","30 y +")</f>
        <v>30 y +</v>
      </c>
      <c r="AU1643" s="484">
        <v>0.7</v>
      </c>
      <c r="AV1643" s="484"/>
      <c r="AW1643" s="442" t="str">
        <f>CHOOSE(MATCH(AV:AV,{0,0.1,30,80000000}),"VACIO","30 y -","30 y +")</f>
        <v>VACIO</v>
      </c>
      <c r="AX1643" s="484">
        <v>112</v>
      </c>
      <c r="AY1643" s="442" t="str">
        <f ca="1">CHOOSE(MATCH(AX:AX,{0,1,15,30,45,60,80000000}),"VACIO","15 y -","15-29","30-44","45-59","60 y +","")</f>
        <v>60 y +</v>
      </c>
      <c r="AZ1643" s="484" t="s">
        <v>76</v>
      </c>
      <c r="BA1643" s="484"/>
      <c r="BB1643" s="489" t="str">
        <f ca="1" t="shared" si="148"/>
        <v>No Vigente</v>
      </c>
      <c r="BC1643" s="484"/>
      <c r="BD1643" s="485">
        <v>43529</v>
      </c>
      <c r="BE1643" s="485">
        <v>43891</v>
      </c>
    </row>
    <row r="1644" spans="1:57">
      <c r="A1644" s="434" t="s">
        <v>3903</v>
      </c>
      <c r="B1644" s="128" t="s">
        <v>3904</v>
      </c>
      <c r="C1644" s="128">
        <v>3446</v>
      </c>
      <c r="D1644" s="483">
        <v>23979</v>
      </c>
      <c r="E1644" s="467">
        <f ca="1" t="shared" si="150"/>
        <v>43990</v>
      </c>
      <c r="F1644" s="440">
        <f ca="1" t="shared" si="149"/>
        <v>20011</v>
      </c>
      <c r="G1644" s="491">
        <f ca="1" t="shared" si="147"/>
        <v>54</v>
      </c>
      <c r="H1644" s="49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44" s="498">
        <v>2</v>
      </c>
      <c r="J1644" s="483">
        <v>40836</v>
      </c>
      <c r="K1644" s="128" t="s">
        <v>59</v>
      </c>
      <c r="L1644" s="495" t="s">
        <v>60</v>
      </c>
      <c r="M1644" s="128"/>
      <c r="N1644" s="128" t="s">
        <v>62</v>
      </c>
      <c r="O1644" s="128" t="s">
        <v>62</v>
      </c>
      <c r="P1644" s="500" t="s">
        <v>63</v>
      </c>
      <c r="Q1644" s="500" t="s">
        <v>63</v>
      </c>
      <c r="R1644" s="128">
        <v>92</v>
      </c>
      <c r="S1644" s="128">
        <v>106.5</v>
      </c>
      <c r="T1644" s="498" t="s">
        <v>64</v>
      </c>
      <c r="U1644" s="128">
        <v>130</v>
      </c>
      <c r="V1644" s="442" t="str">
        <f>CHOOSE(MATCH(U:U,{0,1,140,150,160,800000000}),"VACIO","140 y -","140-150","150-160","&gt;160","")</f>
        <v>140 y -</v>
      </c>
      <c r="W1644" s="128">
        <v>90</v>
      </c>
      <c r="X1644" s="442" t="str">
        <f>CHOOSE(MATCH(W:W,{0,1,90,120,800000000}),"VACIO","90 y -","90-120","&gt;120","")</f>
        <v>90-120</v>
      </c>
      <c r="Y1644" s="128" t="s">
        <v>63</v>
      </c>
      <c r="Z1644" s="128" t="s">
        <v>65</v>
      </c>
      <c r="AA1644" s="128" t="s">
        <v>63</v>
      </c>
      <c r="AB1644" s="128" t="s">
        <v>63</v>
      </c>
      <c r="AC1644" s="128" t="s">
        <v>72</v>
      </c>
      <c r="AD1644" s="128" t="s">
        <v>67</v>
      </c>
      <c r="AE1644" s="512"/>
      <c r="AF1644" s="512"/>
      <c r="AG1644" s="512"/>
      <c r="AH1644" s="512"/>
      <c r="AI1644" s="512"/>
      <c r="AJ1644" s="128">
        <v>118</v>
      </c>
      <c r="AK1644" s="483">
        <v>43358</v>
      </c>
      <c r="AL1644" s="128">
        <v>152</v>
      </c>
      <c r="AM1644" s="128">
        <v>68</v>
      </c>
      <c r="AN1644" s="442" t="str">
        <f>CHOOSE(MATCH(AM:AM,{0,1,100,800000000}),"VACIO","100 y -","100 y +","")</f>
        <v>100 y -</v>
      </c>
      <c r="AO1644" s="128">
        <v>35</v>
      </c>
      <c r="AP1644" s="128">
        <v>247</v>
      </c>
      <c r="AQ1644" s="128">
        <v>6.1</v>
      </c>
      <c r="AR1644" s="442" t="str">
        <f>CHOOSE(MATCH(AQ:AQ,{0,1,7,8,9,12,30}),"VACIO","7 y -","7-8","8-9","9-12","12 y +","")</f>
        <v>7 y -</v>
      </c>
      <c r="AS1644" s="128">
        <v>112</v>
      </c>
      <c r="AT1644" s="442" t="str">
        <f>CHOOSE(MATCH(AS:AS,{0,0.1,30,80000000}),"VACIO","30 y -","30 y +")</f>
        <v>30 y +</v>
      </c>
      <c r="AU1644" s="128">
        <v>0.9</v>
      </c>
      <c r="AV1644" s="128"/>
      <c r="AW1644" s="442" t="str">
        <f>CHOOSE(MATCH(AV:AV,{0,0.1,30,80000000}),"VACIO","30 y -","30 y +")</f>
        <v>VACIO</v>
      </c>
      <c r="AX1644" s="128">
        <v>73</v>
      </c>
      <c r="AY1644" s="442" t="str">
        <f ca="1">CHOOSE(MATCH(AX:AX,{0,1,15,30,45,60,80000000}),"VACIO","15 y -","15-29","30-44","45-59","60 y +","")</f>
        <v>60 y +</v>
      </c>
      <c r="AZ1644" s="128" t="s">
        <v>76</v>
      </c>
      <c r="BA1644" s="128"/>
      <c r="BB1644" s="441" t="str">
        <f ca="1" t="shared" si="148"/>
        <v>No Vigente</v>
      </c>
      <c r="BC1644" s="128"/>
      <c r="BD1644" s="483">
        <v>43598</v>
      </c>
      <c r="BE1644" s="483">
        <v>43862</v>
      </c>
    </row>
    <row r="1645" spans="1:57">
      <c r="A1645" s="434" t="s">
        <v>3905</v>
      </c>
      <c r="B1645" s="128" t="s">
        <v>3906</v>
      </c>
      <c r="C1645" s="128">
        <v>3148</v>
      </c>
      <c r="D1645" s="483">
        <v>33314</v>
      </c>
      <c r="E1645" s="439">
        <f ca="1" t="shared" si="150"/>
        <v>43990</v>
      </c>
      <c r="F1645" s="440">
        <f ca="1" t="shared" si="149"/>
        <v>10676</v>
      </c>
      <c r="G1645" s="491">
        <f ca="1" t="shared" si="147"/>
        <v>29</v>
      </c>
      <c r="H1645" s="492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645" s="498">
        <v>2</v>
      </c>
      <c r="J1645" s="483">
        <v>41626</v>
      </c>
      <c r="K1645" s="128" t="s">
        <v>59</v>
      </c>
      <c r="L1645" s="495" t="s">
        <v>70</v>
      </c>
      <c r="M1645" s="128" t="s">
        <v>2272</v>
      </c>
      <c r="N1645" s="128" t="s">
        <v>62</v>
      </c>
      <c r="O1645" s="128" t="s">
        <v>62</v>
      </c>
      <c r="P1645" s="500" t="s">
        <v>63</v>
      </c>
      <c r="Q1645" s="500" t="s">
        <v>63</v>
      </c>
      <c r="R1645" s="128">
        <v>91.5</v>
      </c>
      <c r="S1645" s="128">
        <v>78.5</v>
      </c>
      <c r="T1645" s="498" t="s">
        <v>64</v>
      </c>
      <c r="U1645" s="128">
        <v>116</v>
      </c>
      <c r="V1645" s="442" t="str">
        <f>CHOOSE(MATCH(U:U,{0,1,140,150,160,800000000}),"VACIO","140 y -","140-150","150-160","&gt;160","")</f>
        <v>140 y -</v>
      </c>
      <c r="W1645" s="128">
        <v>68</v>
      </c>
      <c r="X1645" s="442" t="str">
        <f>CHOOSE(MATCH(W:W,{0,1,90,120,800000000}),"VACIO","90 y -","90-120","&gt;120","")</f>
        <v>90 y -</v>
      </c>
      <c r="Y1645" s="128" t="s">
        <v>63</v>
      </c>
      <c r="Z1645" s="128" t="s">
        <v>63</v>
      </c>
      <c r="AA1645" s="128" t="s">
        <v>65</v>
      </c>
      <c r="AB1645" s="128" t="s">
        <v>63</v>
      </c>
      <c r="AC1645" s="128" t="s">
        <v>66</v>
      </c>
      <c r="AD1645" s="128" t="s">
        <v>73</v>
      </c>
      <c r="AE1645" s="510">
        <v>43390</v>
      </c>
      <c r="AF1645" s="511" t="s">
        <v>74</v>
      </c>
      <c r="AG1645" s="511"/>
      <c r="AH1645" s="512"/>
      <c r="AI1645" s="512"/>
      <c r="AJ1645" s="128">
        <v>91</v>
      </c>
      <c r="AK1645" s="483">
        <v>43347</v>
      </c>
      <c r="AL1645" s="128">
        <v>160</v>
      </c>
      <c r="AM1645" s="128">
        <v>72</v>
      </c>
      <c r="AN1645" s="442" t="str">
        <f>CHOOSE(MATCH(AM:AM,{0,1,100,800000000}),"VACIO","100 y -","100 y +","")</f>
        <v>100 y -</v>
      </c>
      <c r="AO1645" s="128">
        <v>62</v>
      </c>
      <c r="AP1645" s="128">
        <v>128</v>
      </c>
      <c r="AQ1645" s="128">
        <v>6.4</v>
      </c>
      <c r="AR1645" s="442" t="str">
        <f>CHOOSE(MATCH(AQ:AQ,{0,1,7,8,9,12,30}),"VACIO","7 y -","7-8","8-9","9-12","12 y +","")</f>
        <v>7 y -</v>
      </c>
      <c r="AS1645" s="128"/>
      <c r="AT1645" s="442" t="str">
        <f>CHOOSE(MATCH(AS:AS,{0,0.1,30,80000000}),"VACIO","30 y -","30 y +")</f>
        <v>VACIO</v>
      </c>
      <c r="AU1645" s="128">
        <v>0.9</v>
      </c>
      <c r="AV1645" s="128"/>
      <c r="AW1645" s="442" t="str">
        <f>CHOOSE(MATCH(AV:AV,{0,0.1,30,80000000}),"VACIO","30 y -","30 y +")</f>
        <v>VACIO</v>
      </c>
      <c r="AX1645" s="128">
        <v>87</v>
      </c>
      <c r="AY1645" s="442" t="str">
        <f ca="1">CHOOSE(MATCH(AX:AX,{0,1,15,30,45,60,80000000}),"VACIO","15 y -","15-29","30-44","45-59","60 y +","")</f>
        <v>60 y +</v>
      </c>
      <c r="AZ1645" s="128"/>
      <c r="BA1645" s="483">
        <v>42655</v>
      </c>
      <c r="BB1645" s="491" t="str">
        <f ca="1" t="shared" si="148"/>
        <v>No Vigente</v>
      </c>
      <c r="BC1645" s="128" t="s">
        <v>77</v>
      </c>
      <c r="BD1645" s="483">
        <v>43636</v>
      </c>
      <c r="BE1645" s="483">
        <v>43865</v>
      </c>
    </row>
    <row r="1646" spans="1:57">
      <c r="A1646" s="434" t="s">
        <v>3907</v>
      </c>
      <c r="B1646" s="128" t="s">
        <v>3908</v>
      </c>
      <c r="C1646" s="128">
        <v>6601</v>
      </c>
      <c r="D1646" s="483">
        <v>18943</v>
      </c>
      <c r="E1646" s="439">
        <f ca="1" t="shared" si="150"/>
        <v>43990</v>
      </c>
      <c r="F1646" s="440">
        <f ca="1" t="shared" si="149"/>
        <v>25047</v>
      </c>
      <c r="G1646" s="441">
        <f ca="1" t="shared" si="147"/>
        <v>68</v>
      </c>
      <c r="H1646" s="442" t="str">
        <f ca="1">CHOOSE(MATCH(F:F,{0,7305,9131,10957,12784,14610,16436,18262,20089,21915,23741,25567,27394,29220,41729}),"15-19","20-24","25-29","30-34","35-39","40-44","45-49","50-54","55-59","60-64","65-69","70-74","75-79","80 y +","")</f>
        <v>65-69</v>
      </c>
      <c r="I1646" s="443">
        <v>2</v>
      </c>
      <c r="J1646" s="483">
        <v>38909</v>
      </c>
      <c r="K1646" s="128" t="s">
        <v>59</v>
      </c>
      <c r="L1646" s="495" t="s">
        <v>102</v>
      </c>
      <c r="M1646" s="128"/>
      <c r="N1646" s="128" t="s">
        <v>62</v>
      </c>
      <c r="O1646" s="128" t="s">
        <v>62</v>
      </c>
      <c r="P1646" s="500" t="s">
        <v>63</v>
      </c>
      <c r="Q1646" s="500" t="s">
        <v>63</v>
      </c>
      <c r="R1646" s="128">
        <v>90</v>
      </c>
      <c r="S1646" s="128">
        <v>86</v>
      </c>
      <c r="T1646" s="443" t="s">
        <v>64</v>
      </c>
      <c r="U1646" s="128">
        <v>118</v>
      </c>
      <c r="V1646" s="442" t="str">
        <f>CHOOSE(MATCH(U:U,{0,1,140,150,160,800000000}),"VACIO","140 y -","140-150","150-160","&gt;160","")</f>
        <v>140 y -</v>
      </c>
      <c r="W1646" s="128">
        <v>62</v>
      </c>
      <c r="X1646" s="442" t="str">
        <f>CHOOSE(MATCH(W:W,{0,1,90,120,800000000}),"VACIO","90 y -","90-120","&gt;120","")</f>
        <v>90 y -</v>
      </c>
      <c r="Y1646" s="128" t="s">
        <v>63</v>
      </c>
      <c r="Z1646" s="128" t="s">
        <v>65</v>
      </c>
      <c r="AA1646" s="128" t="s">
        <v>65</v>
      </c>
      <c r="AB1646" s="128" t="s">
        <v>65</v>
      </c>
      <c r="AC1646" s="128" t="s">
        <v>66</v>
      </c>
      <c r="AD1646" s="128" t="s">
        <v>73</v>
      </c>
      <c r="AE1646" s="505">
        <v>43865</v>
      </c>
      <c r="AF1646" s="506" t="s">
        <v>74</v>
      </c>
      <c r="AG1646" s="506"/>
      <c r="AH1646" s="513"/>
      <c r="AI1646" s="513"/>
      <c r="AJ1646" s="128">
        <v>83</v>
      </c>
      <c r="AK1646" s="483">
        <v>43837</v>
      </c>
      <c r="AL1646" s="128">
        <v>61</v>
      </c>
      <c r="AM1646" s="128">
        <v>54</v>
      </c>
      <c r="AN1646" s="442" t="str">
        <f>CHOOSE(MATCH(AM:AM,{0,1,100,800000000}),"VACIO","100 y -","100 y +","")</f>
        <v>100 y -</v>
      </c>
      <c r="AO1646" s="128">
        <v>183</v>
      </c>
      <c r="AP1646" s="128">
        <v>187</v>
      </c>
      <c r="AQ1646" s="128">
        <v>6.8</v>
      </c>
      <c r="AR1646" s="442" t="str">
        <f>CHOOSE(MATCH(AQ:AQ,{0;1;7;8;9;12;30}),"VACIO","7 y -","7-8","8-9","9-12","12 y +","")</f>
        <v>7 y -</v>
      </c>
      <c r="AS1646" s="128">
        <v>3.2</v>
      </c>
      <c r="AT1646" s="442" t="str">
        <f>CHOOSE(MATCH(AS:AS,{0;0.1;30;80000000}),"VACIO","30 y -","30 y +")</f>
        <v>30 y -</v>
      </c>
      <c r="AU1646" s="128">
        <v>0.6</v>
      </c>
      <c r="AV1646" s="128">
        <v>2.2</v>
      </c>
      <c r="AW1646" s="442" t="str">
        <f>CHOOSE(MATCH(AV:AV,{0,0.1,30,80000000}),"VACIO","30 y -","30 y +")</f>
        <v>30 y -</v>
      </c>
      <c r="AX1646" s="128">
        <v>93</v>
      </c>
      <c r="AY1646" s="442" t="str">
        <f ca="1">CHOOSE(MATCH(AX:AX,{0,1,15,30,45,60,80000000}),"VACIO","15 y -","15-29","30-44","45-59","60 y +","")</f>
        <v>60 y +</v>
      </c>
      <c r="AZ1646" s="128" t="s">
        <v>76</v>
      </c>
      <c r="BA1646" s="128"/>
      <c r="BB1646" s="441" t="str">
        <f ca="1" t="shared" si="148"/>
        <v>No Vigente</v>
      </c>
      <c r="BC1646" s="128"/>
      <c r="BD1646" s="483">
        <v>43865</v>
      </c>
      <c r="BE1646" s="483">
        <v>44075</v>
      </c>
    </row>
    <row r="1647" spans="1:57">
      <c r="A1647" s="434" t="s">
        <v>3909</v>
      </c>
      <c r="B1647" s="128" t="s">
        <v>3910</v>
      </c>
      <c r="C1647" s="128">
        <v>1815</v>
      </c>
      <c r="D1647" s="483">
        <v>10522</v>
      </c>
      <c r="E1647" s="439">
        <f ca="1" t="shared" si="150"/>
        <v>43990</v>
      </c>
      <c r="F1647" s="440">
        <f ca="1" t="shared" si="149"/>
        <v>33468</v>
      </c>
      <c r="G1647" s="441">
        <f ca="1" t="shared" si="147"/>
        <v>91</v>
      </c>
      <c r="H1647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47" s="443">
        <v>2</v>
      </c>
      <c r="J1647" s="483">
        <v>39498</v>
      </c>
      <c r="K1647" s="128" t="s">
        <v>59</v>
      </c>
      <c r="L1647" s="495" t="s">
        <v>60</v>
      </c>
      <c r="M1647" s="128"/>
      <c r="N1647" s="128" t="s">
        <v>62</v>
      </c>
      <c r="O1647" s="128" t="s">
        <v>62</v>
      </c>
      <c r="P1647" s="500" t="s">
        <v>63</v>
      </c>
      <c r="Q1647" s="500" t="s">
        <v>63</v>
      </c>
      <c r="R1647" s="128">
        <v>50</v>
      </c>
      <c r="S1647" s="128">
        <v>61.2</v>
      </c>
      <c r="T1647" s="443" t="s">
        <v>85</v>
      </c>
      <c r="U1647" s="128">
        <v>122</v>
      </c>
      <c r="V1647" s="442" t="str">
        <f>CHOOSE(MATCH(U:U,{0,1,140,150,160,800000000}),"VACIO","140 y -","140-150","150-160","&gt;160","")</f>
        <v>140 y -</v>
      </c>
      <c r="W1647" s="128">
        <v>70</v>
      </c>
      <c r="X1647" s="442" t="str">
        <f>CHOOSE(MATCH(W:W,{0,1,90,120,800000000}),"VACIO","90 y -","90-120","&gt;120","")</f>
        <v>90 y -</v>
      </c>
      <c r="Y1647" s="128" t="s">
        <v>63</v>
      </c>
      <c r="Z1647" s="128" t="s">
        <v>65</v>
      </c>
      <c r="AA1647" s="128" t="s">
        <v>65</v>
      </c>
      <c r="AB1647" s="128" t="s">
        <v>65</v>
      </c>
      <c r="AC1647" s="128" t="s">
        <v>72</v>
      </c>
      <c r="AD1647" s="128" t="s">
        <v>73</v>
      </c>
      <c r="AE1647" s="513"/>
      <c r="AF1647" s="513"/>
      <c r="AG1647" s="513"/>
      <c r="AH1647" s="506" t="s">
        <v>2457</v>
      </c>
      <c r="AI1647" s="515">
        <v>43383</v>
      </c>
      <c r="AJ1647" s="128">
        <v>110</v>
      </c>
      <c r="AK1647" s="483">
        <v>43684</v>
      </c>
      <c r="AL1647" s="128">
        <v>257</v>
      </c>
      <c r="AM1647" s="128">
        <v>192</v>
      </c>
      <c r="AN1647" s="442" t="str">
        <f>CHOOSE(MATCH(AM:AM,{0,1,100,800000000}),"VACIO","100 y -","100 y +","")</f>
        <v>100 y +</v>
      </c>
      <c r="AO1647" s="128">
        <v>39</v>
      </c>
      <c r="AP1647" s="128">
        <v>120</v>
      </c>
      <c r="AQ1647" s="128"/>
      <c r="AR1647" s="442" t="str">
        <f>CHOOSE(MATCH(AQ:AQ,{0;1;7;8;9;12;30}),"VACIO","7 y -","7-8","8-9","9-12","12 y +","")</f>
        <v>VACIO</v>
      </c>
      <c r="AS1647" s="128"/>
      <c r="AT1647" s="442" t="str">
        <f>CHOOSE(MATCH(AS:AS,{0,0.1,30,80000000}),"VACIO","30 y -","30 y +")</f>
        <v>VACIO</v>
      </c>
      <c r="AU1647" s="128">
        <v>1.6</v>
      </c>
      <c r="AV1647" s="128"/>
      <c r="AW1647" s="442" t="str">
        <f>CHOOSE(MATCH(AV:AV,{0,0.1,30,80000000}),"VACIO","30 y -","30 y +")</f>
        <v>VACIO</v>
      </c>
      <c r="AX1647" s="128">
        <v>28</v>
      </c>
      <c r="AY1647" s="442" t="str">
        <f ca="1">CHOOSE(MATCH(AX:AX,{0,1,15,30,45,60,80000000}),"VACIO","15 y -","15-29","30-44","45-59","60 y +","")</f>
        <v>15-29</v>
      </c>
      <c r="AZ1647" s="128"/>
      <c r="BA1647" s="128"/>
      <c r="BB1647" s="441" t="str">
        <f ca="1" t="shared" si="148"/>
        <v>No Vigente</v>
      </c>
      <c r="BC1647" s="128"/>
      <c r="BD1647" s="483">
        <v>43684</v>
      </c>
      <c r="BE1647" s="483">
        <v>43922</v>
      </c>
    </row>
    <row r="1648" spans="1:57">
      <c r="A1648" s="434" t="s">
        <v>3911</v>
      </c>
      <c r="B1648" s="128" t="s">
        <v>3912</v>
      </c>
      <c r="C1648" s="128">
        <v>7099</v>
      </c>
      <c r="D1648" s="483">
        <v>33550</v>
      </c>
      <c r="E1648" s="439">
        <f ca="1" t="shared" si="150"/>
        <v>43990</v>
      </c>
      <c r="F1648" s="440">
        <f ca="1" t="shared" si="149"/>
        <v>10440</v>
      </c>
      <c r="G1648" s="441">
        <f ca="1" t="shared" si="147"/>
        <v>28</v>
      </c>
      <c r="H1648" s="442" t="str">
        <f ca="1">CHOOSE(MATCH(F:F,{0,7305,9131,10957,12784,14610,16436,18262,20089,21915,23741,25567,27394,29220,41729}),"15-19","20-24","25-29","30-34","35-39","40-44","45-49","50-54","55-59","60-64","65-69","70-74","75-79","80 y +","")</f>
        <v>25-29</v>
      </c>
      <c r="I1648" s="443">
        <v>2</v>
      </c>
      <c r="J1648" s="483">
        <v>43004</v>
      </c>
      <c r="K1648" s="128" t="s">
        <v>59</v>
      </c>
      <c r="L1648" s="495" t="s">
        <v>60</v>
      </c>
      <c r="M1648" s="128" t="s">
        <v>14</v>
      </c>
      <c r="N1648" s="128" t="s">
        <v>62</v>
      </c>
      <c r="O1648" s="128" t="s">
        <v>62</v>
      </c>
      <c r="P1648" s="500" t="s">
        <v>63</v>
      </c>
      <c r="Q1648" s="500" t="s">
        <v>63</v>
      </c>
      <c r="R1648" s="128">
        <v>110</v>
      </c>
      <c r="S1648" s="128">
        <v>109</v>
      </c>
      <c r="T1648" s="443" t="s">
        <v>64</v>
      </c>
      <c r="U1648" s="128">
        <v>130</v>
      </c>
      <c r="V1648" s="442" t="str">
        <f>CHOOSE(MATCH(U:U,{0,1,140,150,160,800000000}),"VACIO","140 y -","140-150","150-160","&gt;160","")</f>
        <v>140 y -</v>
      </c>
      <c r="W1648" s="128">
        <v>82</v>
      </c>
      <c r="X1648" s="442" t="str">
        <f>CHOOSE(MATCH(W:W,{0,1,90,120,800000000}),"VACIO","90 y -","90-120","&gt;120","")</f>
        <v>90 y -</v>
      </c>
      <c r="Y1648" s="128" t="s">
        <v>63</v>
      </c>
      <c r="Z1648" s="128" t="s">
        <v>63</v>
      </c>
      <c r="AA1648" s="128" t="s">
        <v>63</v>
      </c>
      <c r="AB1648" s="128" t="s">
        <v>63</v>
      </c>
      <c r="AC1648" s="128" t="s">
        <v>66</v>
      </c>
      <c r="AD1648" s="128" t="s">
        <v>74</v>
      </c>
      <c r="AE1648" s="513"/>
      <c r="AF1648" s="513"/>
      <c r="AG1648" s="513"/>
      <c r="AH1648" s="506"/>
      <c r="AI1648" s="515"/>
      <c r="AJ1648" s="128">
        <v>88</v>
      </c>
      <c r="AK1648" s="483">
        <v>43860</v>
      </c>
      <c r="AL1648" s="128">
        <v>225</v>
      </c>
      <c r="AM1648" s="128">
        <v>141</v>
      </c>
      <c r="AN1648" s="442" t="str">
        <f>CHOOSE(MATCH(AM:AM,{0,1,100,800000000}),"VACIO","100 y -","100 y +","")</f>
        <v>100 y +</v>
      </c>
      <c r="AO1648" s="128">
        <v>52</v>
      </c>
      <c r="AP1648" s="128">
        <v>161</v>
      </c>
      <c r="AQ1648" s="128">
        <v>5.9</v>
      </c>
      <c r="AR1648" s="442" t="str">
        <f>CHOOSE(MATCH(AQ:AQ,{0,1,7,8,9,12,30}),"VACIO","7 y -","7-8","8-9","9-12","12 y +","")</f>
        <v>7 y -</v>
      </c>
      <c r="AS1648" s="128">
        <v>1.4</v>
      </c>
      <c r="AT1648" s="442" t="str">
        <f>CHOOSE(MATCH(AS:AS,{0,0.1,30,80000000}),"VACIO","30 y -","30 y +")</f>
        <v>30 y -</v>
      </c>
      <c r="AU1648" s="128"/>
      <c r="AV1648" s="128">
        <v>7</v>
      </c>
      <c r="AW1648" s="442" t="str">
        <f>CHOOSE(MATCH(AV:AV,{0,0.1,30,80000000}),"VACIO","30 y -","30 y +")</f>
        <v>30 y -</v>
      </c>
      <c r="AX1648" s="128"/>
      <c r="AY1648" s="442" t="str">
        <f ca="1">CHOOSE(MATCH(AX:AX,{0,1,15,30,45,60,80000000}),"VACIO","15 y -","15-29","30-44","45-59","60 y +","")</f>
        <v>VACIO</v>
      </c>
      <c r="AZ1648" s="128"/>
      <c r="BA1648" s="128"/>
      <c r="BB1648" s="441" t="str">
        <f ca="1" t="shared" si="148"/>
        <v>No Vigente</v>
      </c>
      <c r="BC1648" s="128"/>
      <c r="BD1648" s="483">
        <v>43860</v>
      </c>
      <c r="BE1648" s="483">
        <v>43922</v>
      </c>
    </row>
    <row r="1649" spans="1:57">
      <c r="A1649" s="434" t="s">
        <v>3913</v>
      </c>
      <c r="B1649" s="128" t="s">
        <v>3914</v>
      </c>
      <c r="C1649" s="128">
        <v>1074</v>
      </c>
      <c r="D1649" s="483">
        <v>15218</v>
      </c>
      <c r="E1649" s="439">
        <f ca="1" t="shared" si="150"/>
        <v>43990</v>
      </c>
      <c r="F1649" s="440">
        <f ca="1" t="shared" si="149"/>
        <v>28772</v>
      </c>
      <c r="G1649" s="441">
        <f ca="1" t="shared" si="147"/>
        <v>78</v>
      </c>
      <c r="H1649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649" s="443">
        <v>2</v>
      </c>
      <c r="J1649" s="483">
        <v>41744</v>
      </c>
      <c r="K1649" s="128" t="s">
        <v>59</v>
      </c>
      <c r="L1649" s="495" t="s">
        <v>102</v>
      </c>
      <c r="M1649" s="128" t="s">
        <v>3915</v>
      </c>
      <c r="N1649" s="128" t="s">
        <v>62</v>
      </c>
      <c r="O1649" s="128" t="s">
        <v>62</v>
      </c>
      <c r="P1649" s="500" t="s">
        <v>63</v>
      </c>
      <c r="Q1649" s="500" t="s">
        <v>63</v>
      </c>
      <c r="R1649" s="128">
        <v>87</v>
      </c>
      <c r="S1649" s="128">
        <v>77.5</v>
      </c>
      <c r="T1649" s="443" t="s">
        <v>64</v>
      </c>
      <c r="U1649" s="128">
        <v>130</v>
      </c>
      <c r="V1649" s="442" t="str">
        <f>CHOOSE(MATCH(U:U,{0,1,140,150,160,800000000}),"VACIO","140 y -","140-150","150-160","&gt;160","")</f>
        <v>140 y -</v>
      </c>
      <c r="W1649" s="128">
        <v>80</v>
      </c>
      <c r="X1649" s="442" t="str">
        <f>CHOOSE(MATCH(W:W,{0,1,90,120,800000000}),"VACIO","90 y -","90-120","&gt;120","")</f>
        <v>90 y -</v>
      </c>
      <c r="Y1649" s="128" t="s">
        <v>65</v>
      </c>
      <c r="Z1649" s="128" t="s">
        <v>65</v>
      </c>
      <c r="AA1649" s="128" t="s">
        <v>65</v>
      </c>
      <c r="AB1649" s="128" t="s">
        <v>65</v>
      </c>
      <c r="AC1649" s="128" t="s">
        <v>72</v>
      </c>
      <c r="AD1649" s="128" t="s">
        <v>73</v>
      </c>
      <c r="AE1649" s="505">
        <v>43749</v>
      </c>
      <c r="AF1649" s="506" t="s">
        <v>74</v>
      </c>
      <c r="AG1649" s="506"/>
      <c r="AH1649" s="506" t="s">
        <v>2266</v>
      </c>
      <c r="AI1649" s="505">
        <v>43416</v>
      </c>
      <c r="AJ1649" s="128">
        <v>84</v>
      </c>
      <c r="AK1649" s="483">
        <v>43826</v>
      </c>
      <c r="AL1649" s="128">
        <v>149</v>
      </c>
      <c r="AM1649" s="128">
        <v>43</v>
      </c>
      <c r="AN1649" s="442" t="str">
        <f>CHOOSE(MATCH(AM:AM,{0,1,100,800000000}),"VACIO","100 y -","100 y +","")</f>
        <v>100 y -</v>
      </c>
      <c r="AO1649" s="128">
        <v>26</v>
      </c>
      <c r="AP1649" s="128">
        <v>398</v>
      </c>
      <c r="AQ1649" s="128">
        <v>6.3</v>
      </c>
      <c r="AR1649" s="442" t="str">
        <f>CHOOSE(MATCH(AQ:AQ,{0,1,7,8,9,12,30}),"VACIO","7 y -","7-8","8-9","9-12","12 y +","")</f>
        <v>7 y -</v>
      </c>
      <c r="AS1649" s="128">
        <v>500</v>
      </c>
      <c r="AT1649" s="442" t="str">
        <f>CHOOSE(MATCH(AS:AS,{0,0.1,30,80000000}),"VACIO","30 y -","30 y +")</f>
        <v>30 y +</v>
      </c>
      <c r="AU1649" s="128">
        <v>1.2</v>
      </c>
      <c r="AV1649" s="128">
        <v>175</v>
      </c>
      <c r="AW1649" s="442" t="str">
        <f>CHOOSE(MATCH(AV:AV,{0;0.1;30;80000000}),"VACIO","30 y -","30 y +")</f>
        <v>30 y +</v>
      </c>
      <c r="AX1649" s="128">
        <v>46</v>
      </c>
      <c r="AY1649" s="442" t="str">
        <f ca="1">CHOOSE(MATCH(AX:AX,{0,1,15,30,45,60,80000000}),"VACIO","15 y -","15-29","30-44","45-59","60 y +","")</f>
        <v>45-59</v>
      </c>
      <c r="AZ1649" s="128"/>
      <c r="BA1649" s="483">
        <v>42899</v>
      </c>
      <c r="BB1649" s="441" t="str">
        <f ca="1" t="shared" si="148"/>
        <v>No Vigente</v>
      </c>
      <c r="BC1649" s="128" t="s">
        <v>77</v>
      </c>
      <c r="BD1649" s="483">
        <v>43844</v>
      </c>
      <c r="BE1649" s="483">
        <v>44013</v>
      </c>
    </row>
    <row r="1650" spans="1:57">
      <c r="A1650" s="434" t="s">
        <v>3916</v>
      </c>
      <c r="B1650" s="128" t="s">
        <v>1873</v>
      </c>
      <c r="C1650" s="128">
        <v>4985</v>
      </c>
      <c r="D1650" s="483">
        <v>21635</v>
      </c>
      <c r="E1650" s="439">
        <f ca="1" t="shared" si="150"/>
        <v>43990</v>
      </c>
      <c r="F1650" s="440">
        <f ca="1" t="shared" si="149"/>
        <v>22355</v>
      </c>
      <c r="G1650" s="441">
        <f ca="1" t="shared" si="147"/>
        <v>61</v>
      </c>
      <c r="H1650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650" s="443">
        <v>2</v>
      </c>
      <c r="J1650" s="483">
        <v>42957</v>
      </c>
      <c r="K1650" s="128" t="s">
        <v>101</v>
      </c>
      <c r="L1650" s="495" t="s">
        <v>102</v>
      </c>
      <c r="M1650" s="128"/>
      <c r="N1650" s="128" t="s">
        <v>62</v>
      </c>
      <c r="O1650" s="128" t="s">
        <v>62</v>
      </c>
      <c r="P1650" s="500" t="s">
        <v>63</v>
      </c>
      <c r="Q1650" s="500" t="s">
        <v>63</v>
      </c>
      <c r="R1650" s="128">
        <v>66</v>
      </c>
      <c r="S1650" s="128">
        <v>60.1</v>
      </c>
      <c r="T1650" s="443" t="s">
        <v>76</v>
      </c>
      <c r="U1650" s="128">
        <v>104</v>
      </c>
      <c r="V1650" s="442" t="str">
        <f>CHOOSE(MATCH(U:U,{0,1,140,150,160,800000000}),"VACIO","140 y -","140-150","150-160","&gt;160","")</f>
        <v>140 y -</v>
      </c>
      <c r="W1650" s="128">
        <v>78</v>
      </c>
      <c r="X1650" s="442" t="str">
        <f>CHOOSE(MATCH(W:W,{0,1,90,120,800000000}),"VACIO","90 y -","90-120","&gt;120","")</f>
        <v>90 y -</v>
      </c>
      <c r="Y1650" s="128" t="s">
        <v>63</v>
      </c>
      <c r="Z1650" s="128" t="s">
        <v>63</v>
      </c>
      <c r="AA1650" s="128" t="s">
        <v>65</v>
      </c>
      <c r="AB1650" s="128" t="s">
        <v>63</v>
      </c>
      <c r="AC1650" s="128" t="s">
        <v>72</v>
      </c>
      <c r="AD1650" s="128"/>
      <c r="AE1650" s="505"/>
      <c r="AF1650" s="506"/>
      <c r="AG1650" s="506"/>
      <c r="AH1650" s="506"/>
      <c r="AI1650" s="505"/>
      <c r="AJ1650" s="128"/>
      <c r="AK1650" s="483"/>
      <c r="AL1650" s="128"/>
      <c r="AM1650" s="128"/>
      <c r="AN1650" s="442" t="str">
        <f>CHOOSE(MATCH(AM:AM,{0,1,100,800000000}),"VACIO","100 y -","100 y +","")</f>
        <v>VACIO</v>
      </c>
      <c r="AO1650" s="128"/>
      <c r="AP1650" s="128"/>
      <c r="AQ1650" s="128"/>
      <c r="AR1650" s="442" t="str">
        <f>CHOOSE(MATCH(AQ:AQ,{0,1,7,8,9,12,30}),"VACIO","7 y -","7-8","8-9","9-12","12 y +","")</f>
        <v>VACIO</v>
      </c>
      <c r="AS1650" s="128"/>
      <c r="AT1650" s="442" t="str">
        <f>CHOOSE(MATCH(AS:AS,{0,0.1,30,80000000}),"VACIO","30 y -","30 y +")</f>
        <v>VACIO</v>
      </c>
      <c r="AU1650" s="128"/>
      <c r="AV1650" s="128"/>
      <c r="AW1650" s="442" t="str">
        <f>CHOOSE(MATCH(AV:AV,{0,0.1,30,80000000}),"VACIO","30 y -","30 y +")</f>
        <v>VACIO</v>
      </c>
      <c r="AX1650" s="128"/>
      <c r="AY1650" s="442" t="str">
        <f ca="1">CHOOSE(MATCH(AX:AX,{0,1,15,30,45,60,80000000}),"VACIO","15 y -","15-29","30-44","45-59","60 y +","")</f>
        <v>VACIO</v>
      </c>
      <c r="AZ1650" s="128"/>
      <c r="BA1650" s="483"/>
      <c r="BB1650" s="441" t="str">
        <f ca="1" t="shared" si="148"/>
        <v>No Vigente</v>
      </c>
      <c r="BC1650" s="128"/>
      <c r="BD1650" s="483">
        <v>43858</v>
      </c>
      <c r="BE1650" s="483">
        <v>43862</v>
      </c>
    </row>
    <row r="1651" spans="1:57">
      <c r="A1651" s="434" t="s">
        <v>3917</v>
      </c>
      <c r="B1651" s="128" t="s">
        <v>3918</v>
      </c>
      <c r="C1651" s="128">
        <v>7375</v>
      </c>
      <c r="D1651" s="483">
        <v>21967</v>
      </c>
      <c r="E1651" s="439">
        <f ca="1" t="shared" si="150"/>
        <v>43990</v>
      </c>
      <c r="F1651" s="440">
        <f ca="1" t="shared" si="149"/>
        <v>22023</v>
      </c>
      <c r="G1651" s="441">
        <f ca="1" t="shared" si="147"/>
        <v>60</v>
      </c>
      <c r="H1651" s="442" t="str">
        <f ca="1">CHOOSE(MATCH(F:F,{0,7305,9131,10957,12784,14610,16436,18262,20089,21915,23741,25567,27394,29220,41729}),"15-19","20-24","25-29","30-34","35-39","40-44","45-49","50-54","55-59","60-64","65-69","70-74","75-79","80 y +","")</f>
        <v>60-64</v>
      </c>
      <c r="I1651" s="443">
        <v>2</v>
      </c>
      <c r="J1651" s="483">
        <v>42957</v>
      </c>
      <c r="K1651" s="128" t="s">
        <v>101</v>
      </c>
      <c r="L1651" s="495" t="s">
        <v>102</v>
      </c>
      <c r="M1651" s="128"/>
      <c r="N1651" s="128" t="s">
        <v>62</v>
      </c>
      <c r="O1651" s="128" t="s">
        <v>62</v>
      </c>
      <c r="P1651" s="500" t="s">
        <v>63</v>
      </c>
      <c r="Q1651" s="500" t="s">
        <v>63</v>
      </c>
      <c r="R1651" s="128">
        <v>66</v>
      </c>
      <c r="S1651" s="128">
        <v>60.1</v>
      </c>
      <c r="T1651" s="443" t="s">
        <v>76</v>
      </c>
      <c r="U1651" s="128">
        <v>150</v>
      </c>
      <c r="V1651" s="442" t="str">
        <f>CHOOSE(MATCH(U:U,{0,1,140,150,160,800000000}),"VACIO","140 y -","140-150","150-160","&gt;160","")</f>
        <v>150-160</v>
      </c>
      <c r="W1651" s="128">
        <v>90</v>
      </c>
      <c r="X1651" s="442" t="str">
        <f>CHOOSE(MATCH(W:W,{0,1,90,120,800000000}),"VACIO","90 y -","90-120","&gt;120","")</f>
        <v>90-120</v>
      </c>
      <c r="Y1651" s="128" t="s">
        <v>65</v>
      </c>
      <c r="Z1651" s="128" t="s">
        <v>65</v>
      </c>
      <c r="AA1651" s="128" t="s">
        <v>65</v>
      </c>
      <c r="AB1651" s="128" t="s">
        <v>65</v>
      </c>
      <c r="AC1651" s="128" t="s">
        <v>72</v>
      </c>
      <c r="AD1651" s="128" t="s">
        <v>73</v>
      </c>
      <c r="AE1651" s="505">
        <v>43873</v>
      </c>
      <c r="AF1651" s="506" t="s">
        <v>355</v>
      </c>
      <c r="AG1651" s="506"/>
      <c r="AH1651" s="506"/>
      <c r="AI1651" s="505"/>
      <c r="AJ1651" s="128"/>
      <c r="AK1651" s="483"/>
      <c r="AL1651" s="128"/>
      <c r="AM1651" s="128"/>
      <c r="AN1651" s="442" t="str">
        <f>CHOOSE(MATCH(AM:AM,{0,1,100,800000000}),"VACIO","100 y -","100 y +","")</f>
        <v>VACIO</v>
      </c>
      <c r="AO1651" s="128"/>
      <c r="AP1651" s="128"/>
      <c r="AQ1651" s="128"/>
      <c r="AR1651" s="442" t="str">
        <f>CHOOSE(MATCH(AQ:AQ,{0;1;7;8;9;12;30}),"VACIO","7 y -","7-8","8-9","9-12","12 y +","")</f>
        <v>VACIO</v>
      </c>
      <c r="AS1651" s="128"/>
      <c r="AT1651" s="442" t="str">
        <f>CHOOSE(MATCH(AS:AS,{0,0.1,30,80000000}),"VACIO","30 y -","30 y +")</f>
        <v>VACIO</v>
      </c>
      <c r="AU1651" s="128"/>
      <c r="AV1651" s="128"/>
      <c r="AW1651" s="442" t="str">
        <f>CHOOSE(MATCH(AV:AV,{0,0.1,30,80000000}),"VACIO","30 y -","30 y +")</f>
        <v>VACIO</v>
      </c>
      <c r="AX1651" s="128"/>
      <c r="AY1651" s="442" t="str">
        <f ca="1">CHOOSE(MATCH(AX:AX,{0,1,15,30,45,60,80000000}),"VACIO","15 y -","15-29","30-44","45-59","60 y +","")</f>
        <v>VACIO</v>
      </c>
      <c r="AZ1651" s="128"/>
      <c r="BA1651" s="483"/>
      <c r="BB1651" s="441" t="str">
        <f ca="1" t="shared" si="148"/>
        <v>No Vigente</v>
      </c>
      <c r="BC1651" s="128"/>
      <c r="BD1651" s="483">
        <v>43873</v>
      </c>
      <c r="BE1651" s="483">
        <v>44228</v>
      </c>
    </row>
    <row r="1652" spans="1:57">
      <c r="A1652" s="434" t="s">
        <v>3919</v>
      </c>
      <c r="B1652" s="128" t="s">
        <v>3920</v>
      </c>
      <c r="C1652" s="128">
        <v>5479</v>
      </c>
      <c r="D1652" s="483">
        <v>24085</v>
      </c>
      <c r="E1652" s="439">
        <f ca="1" t="shared" si="150"/>
        <v>43990</v>
      </c>
      <c r="F1652" s="440">
        <f ca="1" t="shared" si="149"/>
        <v>19905</v>
      </c>
      <c r="G1652" s="441">
        <f ca="1" t="shared" si="147"/>
        <v>54</v>
      </c>
      <c r="H1652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52" s="443">
        <v>2</v>
      </c>
      <c r="J1652" s="483">
        <v>40399</v>
      </c>
      <c r="K1652" s="128" t="s">
        <v>59</v>
      </c>
      <c r="L1652" s="495" t="s">
        <v>60</v>
      </c>
      <c r="M1652" s="128" t="s">
        <v>1853</v>
      </c>
      <c r="N1652" s="128" t="s">
        <v>62</v>
      </c>
      <c r="O1652" s="128" t="s">
        <v>62</v>
      </c>
      <c r="P1652" s="500" t="s">
        <v>63</v>
      </c>
      <c r="Q1652" s="500" t="s">
        <v>63</v>
      </c>
      <c r="R1652" s="128">
        <v>60</v>
      </c>
      <c r="S1652" s="128">
        <v>52</v>
      </c>
      <c r="T1652" s="443" t="s">
        <v>76</v>
      </c>
      <c r="U1652" s="128">
        <v>110</v>
      </c>
      <c r="V1652" s="442" t="str">
        <f>CHOOSE(MATCH(U:U,{0,1,140,150,160,800000000}),"VACIO","140 y -","140-150","150-160","&gt;160","")</f>
        <v>140 y -</v>
      </c>
      <c r="W1652" s="128">
        <v>80</v>
      </c>
      <c r="X1652" s="442" t="str">
        <f>CHOOSE(MATCH(W:W,{0,1,90,120,800000000}),"VACIO","90 y -","90-120","&gt;120","")</f>
        <v>90 y -</v>
      </c>
      <c r="Y1652" s="128" t="s">
        <v>63</v>
      </c>
      <c r="Z1652" s="128" t="s">
        <v>65</v>
      </c>
      <c r="AA1652" s="128" t="s">
        <v>65</v>
      </c>
      <c r="AB1652" s="128" t="s">
        <v>63</v>
      </c>
      <c r="AC1652" s="128" t="s">
        <v>72</v>
      </c>
      <c r="AD1652" s="128" t="s">
        <v>74</v>
      </c>
      <c r="AE1652" s="513"/>
      <c r="AF1652" s="513"/>
      <c r="AG1652" s="513"/>
      <c r="AH1652" s="513"/>
      <c r="AI1652" s="513"/>
      <c r="AJ1652" s="128">
        <v>87</v>
      </c>
      <c r="AK1652" s="483">
        <v>43683</v>
      </c>
      <c r="AL1652" s="128">
        <v>231</v>
      </c>
      <c r="AM1652" s="128">
        <v>161</v>
      </c>
      <c r="AN1652" s="442" t="str">
        <f>CHOOSE(MATCH(AM:AM,{0,1,100,800000000}),"VACIO","100 y -","100 y +","")</f>
        <v>100 y +</v>
      </c>
      <c r="AO1652" s="128">
        <v>48</v>
      </c>
      <c r="AP1652" s="128">
        <v>109</v>
      </c>
      <c r="AQ1652" s="128"/>
      <c r="AR1652" s="442" t="str">
        <f>CHOOSE(MATCH(AQ:AQ,{0,1,7,8,9,12,30}),"VACIO","7 y -","7-8","8-9","9-12","12 y +","")</f>
        <v>VACIO</v>
      </c>
      <c r="AS1652" s="128">
        <v>1</v>
      </c>
      <c r="AT1652" s="442" t="str">
        <f>CHOOSE(MATCH(AS:AS,{0;0.1;30;80000000}),"VACIO","30 y -","30 y +")</f>
        <v>30 y -</v>
      </c>
      <c r="AU1652" s="128">
        <v>0.8</v>
      </c>
      <c r="AV1652" s="128">
        <v>1.38</v>
      </c>
      <c r="AW1652" s="442" t="str">
        <f>CHOOSE(MATCH(AV:AV,{0,0.1,30,80000000}),"VACIO","30 y -","30 y +")</f>
        <v>30 y -</v>
      </c>
      <c r="AX1652" s="128">
        <v>89</v>
      </c>
      <c r="AY1652" s="442" t="str">
        <f ca="1">CHOOSE(MATCH(AX:AX,{0,1,15,30,45,60,80000000}),"VACIO","15 y -","15-29","30-44","45-59","60 y +","")</f>
        <v>60 y +</v>
      </c>
      <c r="AZ1652" s="128" t="s">
        <v>76</v>
      </c>
      <c r="BA1652" s="128"/>
      <c r="BB1652" s="441" t="str">
        <f ca="1" t="shared" si="148"/>
        <v>No Vigente</v>
      </c>
      <c r="BC1652" s="128"/>
      <c r="BD1652" s="483">
        <v>43707</v>
      </c>
      <c r="BE1652" s="483">
        <v>44044</v>
      </c>
    </row>
    <row r="1653" spans="1:57">
      <c r="A1653" s="434" t="s">
        <v>3921</v>
      </c>
      <c r="B1653" s="128" t="s">
        <v>3922</v>
      </c>
      <c r="C1653" s="128">
        <v>7135</v>
      </c>
      <c r="D1653" s="483">
        <v>18117</v>
      </c>
      <c r="E1653" s="467">
        <f ca="1" t="shared" si="150"/>
        <v>43990</v>
      </c>
      <c r="F1653" s="522">
        <f ca="1" t="shared" si="149"/>
        <v>25873</v>
      </c>
      <c r="G1653" s="491">
        <v>70</v>
      </c>
      <c r="H1653" s="492" t="str">
        <f ca="1">CHOOSE(MATCH(F:F,{0,7305,9131,10957,12784,14610,16436,18262,20089,21915,23741,25567,27394,29220,41729}),"15-19","20-24","25-29","30-34","35-39","40-44","45-49","50-54","55-59","60-64","65-69","70-74","75-79","80 y +","")</f>
        <v>70-74</v>
      </c>
      <c r="I1653" s="498">
        <v>2</v>
      </c>
      <c r="J1653" s="483">
        <v>43843</v>
      </c>
      <c r="K1653" s="128" t="s">
        <v>59</v>
      </c>
      <c r="L1653" s="495" t="s">
        <v>102</v>
      </c>
      <c r="M1653" s="128" t="s">
        <v>3923</v>
      </c>
      <c r="N1653" s="128" t="s">
        <v>62</v>
      </c>
      <c r="O1653" s="128" t="s">
        <v>62</v>
      </c>
      <c r="P1653" s="500" t="s">
        <v>63</v>
      </c>
      <c r="Q1653" s="500" t="s">
        <v>63</v>
      </c>
      <c r="R1653" s="128">
        <v>58</v>
      </c>
      <c r="S1653" s="128">
        <v>59.1</v>
      </c>
      <c r="T1653" s="498" t="s">
        <v>85</v>
      </c>
      <c r="U1653" s="128">
        <v>122</v>
      </c>
      <c r="V1653" s="481" t="str">
        <f>CHOOSE(MATCH(U:U,{0,1,140,150,160,800000000}),"VACIO","140 y -","140-150","150-160","&gt;160","")</f>
        <v>140 y -</v>
      </c>
      <c r="W1653" s="128">
        <v>74</v>
      </c>
      <c r="X1653" s="481" t="str">
        <f>CHOOSE(MATCH(W:W,{0,1,90,120,800000000}),"VACIO","90 y -","90-120","&gt;120","")</f>
        <v>90 y -</v>
      </c>
      <c r="Y1653" s="128" t="s">
        <v>65</v>
      </c>
      <c r="Z1653" s="128" t="s">
        <v>65</v>
      </c>
      <c r="AA1653" s="128" t="s">
        <v>65</v>
      </c>
      <c r="AB1653" s="128" t="s">
        <v>65</v>
      </c>
      <c r="AC1653" s="128" t="s">
        <v>72</v>
      </c>
      <c r="AD1653" s="128" t="s">
        <v>73</v>
      </c>
      <c r="AE1653" s="510">
        <v>43873</v>
      </c>
      <c r="AF1653" s="512" t="s">
        <v>333</v>
      </c>
      <c r="AG1653" s="512"/>
      <c r="AH1653" s="511" t="s">
        <v>3269</v>
      </c>
      <c r="AI1653" s="510">
        <v>43628</v>
      </c>
      <c r="AJ1653" s="128">
        <v>141</v>
      </c>
      <c r="AK1653" s="483">
        <v>43868</v>
      </c>
      <c r="AL1653" s="128">
        <v>140</v>
      </c>
      <c r="AM1653" s="128">
        <v>77</v>
      </c>
      <c r="AN1653" s="442" t="str">
        <f>CHOOSE(MATCH(AM:AM,{0,1,100,800000000}),"VACIO","100 y -","100 y +","")</f>
        <v>100 y -</v>
      </c>
      <c r="AO1653" s="128">
        <v>41</v>
      </c>
      <c r="AP1653" s="128">
        <v>104</v>
      </c>
      <c r="AQ1653" s="128">
        <v>7.7</v>
      </c>
      <c r="AR1653" s="442" t="str">
        <f>CHOOSE(MATCH(AQ:AQ,{0,1,7,8,9,12,30}),"VACIO","7 y -","7-8","8-9","9-12","12 y +","")</f>
        <v>7-8</v>
      </c>
      <c r="AS1653" s="128"/>
      <c r="AT1653" s="442" t="str">
        <f>CHOOSE(MATCH(AS:AS,{0;0.1;30;80000000}),"VACIO","30 y -","30 y +")</f>
        <v>VACIO</v>
      </c>
      <c r="AU1653" s="128">
        <v>0.9</v>
      </c>
      <c r="AV1653" s="128"/>
      <c r="AW1653" s="442" t="str">
        <f>CHOOSE(MATCH(AV:AV,{0,0.1,30,80000000}),"VACIO","30 y -","30 y +")</f>
        <v>VACIO</v>
      </c>
      <c r="AX1653" s="128">
        <v>64</v>
      </c>
      <c r="AY1653" s="442" t="str">
        <f ca="1">CHOOSE(MATCH(AX:AX,{0,1,15,30,45,60,80000000}),"VACIO","15 y -","15-29","30-44","45-59","60 y +","")</f>
        <v>60 y +</v>
      </c>
      <c r="AZ1653" s="128"/>
      <c r="BA1653" s="128"/>
      <c r="BB1653" s="491" t="str">
        <f ca="1" t="shared" si="148"/>
        <v>No Vigente</v>
      </c>
      <c r="BC1653" s="128"/>
      <c r="BD1653" s="483">
        <v>43873</v>
      </c>
      <c r="BE1653" s="483">
        <v>44044</v>
      </c>
    </row>
    <row r="1654" spans="1:57">
      <c r="A1654" s="434" t="s">
        <v>3924</v>
      </c>
      <c r="B1654" s="114" t="s">
        <v>3925</v>
      </c>
      <c r="C1654" s="114">
        <v>6627</v>
      </c>
      <c r="D1654" s="435">
        <v>20560</v>
      </c>
      <c r="E1654" s="439">
        <f ca="1" t="shared" si="150"/>
        <v>43990</v>
      </c>
      <c r="F1654" s="486">
        <f ca="1" t="shared" si="149"/>
        <v>23430</v>
      </c>
      <c r="G1654" s="441">
        <f ca="1" t="shared" ref="G1654:G1664" si="151">IF(MONTH(E:E)=MONTH(D1654),IF(DAY(E:E)&lt;DAY(D1654),YEAR(E:E)-YEAR(D1654)-1,YEAR(E:E)-YEAR(D1654)),IF(MONTH(E:E)&gt;MONTH(D1654),YEAR(E:E)-YEAR(D1654),YEAR(E:E)-YEAR(D1654)-1))</f>
        <v>64</v>
      </c>
      <c r="H1654" s="442" t="str">
        <f ca="1">CHOOSE(MATCH(F:F,{0;7305;9131;10957;12784;14610;16436;18262;20089;21915;23741;25567;27394;29220;41729}),"15-19","20-24","25-29","30-34","35-39","40-44","45-49","50-54","55-59","60-64","65-69","70-74","75-79","80 y +","")</f>
        <v>60-64</v>
      </c>
      <c r="I1654" s="443">
        <v>2</v>
      </c>
      <c r="J1654" s="435">
        <v>43833</v>
      </c>
      <c r="K1654" s="114" t="s">
        <v>59</v>
      </c>
      <c r="L1654" s="94" t="s">
        <v>60</v>
      </c>
      <c r="M1654" s="114" t="s">
        <v>3926</v>
      </c>
      <c r="N1654" s="114" t="s">
        <v>62</v>
      </c>
      <c r="O1654" s="114" t="s">
        <v>62</v>
      </c>
      <c r="P1654" s="7" t="s">
        <v>63</v>
      </c>
      <c r="Q1654" s="7" t="s">
        <v>63</v>
      </c>
      <c r="R1654" s="114">
        <v>119.5</v>
      </c>
      <c r="S1654" s="114">
        <v>119.5</v>
      </c>
      <c r="T1654" s="443" t="s">
        <v>64</v>
      </c>
      <c r="U1654" s="114">
        <v>152</v>
      </c>
      <c r="V1654" s="442" t="str">
        <f>CHOOSE(MATCH(U:U,{0,1,140,150,160,800000000}),"VACIO","140 y -","140-150","150-160","&gt;160","")</f>
        <v>150-160</v>
      </c>
      <c r="W1654" s="114">
        <v>94</v>
      </c>
      <c r="X1654" s="442" t="str">
        <f>CHOOSE(MATCH(W:W,{0,1,90,120,800000000}),"VACIO","90 y -","90-120","&gt;120","")</f>
        <v>90-120</v>
      </c>
      <c r="Y1654" s="114" t="s">
        <v>63</v>
      </c>
      <c r="Z1654" s="114" t="s">
        <v>65</v>
      </c>
      <c r="AA1654" s="114" t="s">
        <v>63</v>
      </c>
      <c r="AB1654" s="114" t="s">
        <v>65</v>
      </c>
      <c r="AC1654" s="114" t="s">
        <v>72</v>
      </c>
      <c r="AD1654" s="114" t="s">
        <v>67</v>
      </c>
      <c r="AE1654" s="454"/>
      <c r="AF1654" s="454"/>
      <c r="AG1654" s="454"/>
      <c r="AH1654" s="454"/>
      <c r="AI1654" s="454"/>
      <c r="AJ1654" s="114">
        <v>96</v>
      </c>
      <c r="AK1654" s="435">
        <v>43852</v>
      </c>
      <c r="AL1654" s="114">
        <v>208</v>
      </c>
      <c r="AM1654" s="114">
        <v>116</v>
      </c>
      <c r="AN1654" s="442" t="str">
        <f>CHOOSE(MATCH(AM:AM,{0,1,100,800000000}),"VACIO","100 y -","100 y +","")</f>
        <v>100 y +</v>
      </c>
      <c r="AO1654" s="114">
        <v>40</v>
      </c>
      <c r="AP1654" s="114">
        <v>257</v>
      </c>
      <c r="AQ1654" s="114">
        <v>5.7</v>
      </c>
      <c r="AR1654" s="442" t="str">
        <f>CHOOSE(MATCH(AQ:AQ,{0,1,7,8,9,12,30}),"VACIO","7 y -","7-8","8-9","9-12","12 y +","")</f>
        <v>7 y -</v>
      </c>
      <c r="AS1654" s="114"/>
      <c r="AT1654" s="442" t="str">
        <f>CHOOSE(MATCH(AS:AS,{0,0.1,30,80000000}),"VACIO","30 y -","30 y +")</f>
        <v>VACIO</v>
      </c>
      <c r="AU1654" s="114">
        <v>0.6</v>
      </c>
      <c r="AV1654" s="114"/>
      <c r="AW1654" s="442" t="str">
        <f>CHOOSE(MATCH(AV:AV,{0,0.1,30,80000000}),"VACIO","30 y -","30 y +")</f>
        <v>VACIO</v>
      </c>
      <c r="AX1654" s="114">
        <v>97</v>
      </c>
      <c r="AY1654" s="442" t="str">
        <f ca="1">CHOOSE(MATCH(AX:AX,{0,1,15,30,45,60,80000000}),"VACIO","15 y -","15-29","30-44","45-59","60 y +","")</f>
        <v>60 y +</v>
      </c>
      <c r="AZ1654" s="114"/>
      <c r="BA1654" s="114"/>
      <c r="BB1654" s="441" t="str">
        <f ca="1" t="shared" si="148"/>
        <v>No Vigente</v>
      </c>
      <c r="BC1654" s="114"/>
      <c r="BD1654" s="435">
        <v>43833</v>
      </c>
      <c r="BE1654" s="435">
        <v>43952</v>
      </c>
    </row>
    <row r="1655" spans="1:57">
      <c r="A1655" s="434" t="s">
        <v>3927</v>
      </c>
      <c r="B1655" s="114" t="s">
        <v>3928</v>
      </c>
      <c r="C1655" s="114">
        <v>5614</v>
      </c>
      <c r="D1655" s="435">
        <v>13417</v>
      </c>
      <c r="E1655" s="439">
        <f ca="1" t="shared" si="150"/>
        <v>43990</v>
      </c>
      <c r="F1655" s="486">
        <f ca="1" t="shared" si="149"/>
        <v>30573</v>
      </c>
      <c r="G1655" s="441">
        <f ca="1" t="shared" si="151"/>
        <v>83</v>
      </c>
      <c r="H1655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55" s="443">
        <v>2</v>
      </c>
      <c r="J1655" s="435">
        <v>43873</v>
      </c>
      <c r="K1655" s="114" t="s">
        <v>59</v>
      </c>
      <c r="L1655" s="94" t="s">
        <v>60</v>
      </c>
      <c r="M1655" s="114"/>
      <c r="N1655" s="114"/>
      <c r="O1655" s="114"/>
      <c r="P1655" s="7"/>
      <c r="Q1655" s="7"/>
      <c r="R1655" s="114">
        <v>57</v>
      </c>
      <c r="S1655" s="114"/>
      <c r="T1655" s="443" t="s">
        <v>76</v>
      </c>
      <c r="U1655" s="114">
        <v>120</v>
      </c>
      <c r="V1655" s="442" t="str">
        <f>CHOOSE(MATCH(U:U,{0,1,140,150,160,800000000}),"VACIO","140 y -","140-150","150-160","&gt;160","")</f>
        <v>140 y -</v>
      </c>
      <c r="W1655" s="114">
        <v>90</v>
      </c>
      <c r="X1655" s="442" t="str">
        <f>CHOOSE(MATCH(W:W,{0,1,90,120,800000000}),"VACIO","90 y -","90-120","&gt;120","")</f>
        <v>90-120</v>
      </c>
      <c r="Y1655" s="114" t="s">
        <v>63</v>
      </c>
      <c r="Z1655" s="114" t="s">
        <v>65</v>
      </c>
      <c r="AA1655" s="114" t="s">
        <v>63</v>
      </c>
      <c r="AB1655" s="114" t="s">
        <v>63</v>
      </c>
      <c r="AC1655" s="114" t="s">
        <v>72</v>
      </c>
      <c r="AD1655" s="114" t="s">
        <v>67</v>
      </c>
      <c r="AE1655" s="454"/>
      <c r="AF1655" s="454"/>
      <c r="AG1655" s="454"/>
      <c r="AH1655" s="453" t="s">
        <v>2522</v>
      </c>
      <c r="AI1655" s="452">
        <v>43748</v>
      </c>
      <c r="AJ1655" s="114">
        <v>71</v>
      </c>
      <c r="AK1655" s="435">
        <v>43861</v>
      </c>
      <c r="AL1655" s="114">
        <v>196</v>
      </c>
      <c r="AM1655" s="114">
        <v>113</v>
      </c>
      <c r="AN1655" s="442" t="str">
        <f>CHOOSE(MATCH(AM:AM,{0,1,100,800000000}),"VACIO","100 y -","100 y +","")</f>
        <v>100 y +</v>
      </c>
      <c r="AO1655" s="114">
        <v>44</v>
      </c>
      <c r="AP1655" s="114">
        <v>187</v>
      </c>
      <c r="AQ1655" s="114"/>
      <c r="AR1655" s="442" t="str">
        <f>CHOOSE(MATCH(AQ:AQ,{0;1;7;8;9;12;30}),"VACIO","7 y -","7-8","8-9","9-12","12 y +","")</f>
        <v>VACIO</v>
      </c>
      <c r="AS1655" s="114">
        <v>1.7</v>
      </c>
      <c r="AT1655" s="442" t="str">
        <f>CHOOSE(MATCH(AS:AS,{0,0.1,30,80000000}),"VACIO","30 y -","30 y +")</f>
        <v>30 y -</v>
      </c>
      <c r="AU1655" s="114">
        <v>1.08</v>
      </c>
      <c r="AV1655" s="114"/>
      <c r="AW1655" s="442" t="str">
        <f>CHOOSE(MATCH(AV:AV,{0,0.1,30,80000000}),"VACIO","30 y -","30 y +")</f>
        <v>VACIO</v>
      </c>
      <c r="AX1655" s="114">
        <v>47</v>
      </c>
      <c r="AY1655" s="442" t="str">
        <f ca="1">CHOOSE(MATCH(AX:AX,{0,1,15,30,45,60,80000000}),"VACIO","15 y -","15-29","30-44","45-59","60 y +","")</f>
        <v>45-59</v>
      </c>
      <c r="AZ1655" s="114" t="s">
        <v>76</v>
      </c>
      <c r="BA1655" s="114"/>
      <c r="BB1655" s="441" t="str">
        <f ca="1" t="shared" si="148"/>
        <v>No Vigente</v>
      </c>
      <c r="BC1655" s="114"/>
      <c r="BD1655" s="435">
        <v>43873</v>
      </c>
      <c r="BE1655" s="435">
        <v>43983</v>
      </c>
    </row>
    <row r="1656" spans="1:57">
      <c r="A1656" s="434" t="s">
        <v>3929</v>
      </c>
      <c r="B1656" s="114" t="s">
        <v>3930</v>
      </c>
      <c r="C1656" s="114">
        <v>7135</v>
      </c>
      <c r="D1656" s="435">
        <v>15899</v>
      </c>
      <c r="E1656" s="439">
        <f ca="1" t="shared" si="150"/>
        <v>43990</v>
      </c>
      <c r="F1656" s="486">
        <f ca="1" t="shared" si="149"/>
        <v>28091</v>
      </c>
      <c r="G1656" s="441">
        <f ca="1" t="shared" si="151"/>
        <v>76</v>
      </c>
      <c r="H1656" s="442" t="str">
        <f ca="1">CHOOSE(MATCH(F:F,{0,7305,9131,10957,12784,14610,16436,18262,20089,21915,23741,25567,27394,29220,41729}),"15-19","20-24","25-29","30-34","35-39","40-44","45-49","50-54","55-59","60-64","65-69","70-74","75-79","80 y +","")</f>
        <v>75-79</v>
      </c>
      <c r="I1656" s="443">
        <v>2</v>
      </c>
      <c r="J1656" s="435">
        <v>43885</v>
      </c>
      <c r="K1656" s="114" t="s">
        <v>59</v>
      </c>
      <c r="L1656" s="94" t="s">
        <v>60</v>
      </c>
      <c r="M1656" s="114"/>
      <c r="N1656" s="114"/>
      <c r="O1656" s="114"/>
      <c r="P1656" s="7"/>
      <c r="Q1656" s="7"/>
      <c r="R1656" s="114">
        <v>69</v>
      </c>
      <c r="S1656" s="114"/>
      <c r="T1656" s="443" t="s">
        <v>76</v>
      </c>
      <c r="U1656" s="114">
        <v>164</v>
      </c>
      <c r="V1656" s="442" t="str">
        <f>CHOOSE(MATCH(U:U,{0;1;140;150;160;800000000}),"VACIO","140 y -","140-150","150-160","&gt;160","")</f>
        <v>&gt;160</v>
      </c>
      <c r="W1656" s="114">
        <v>98</v>
      </c>
      <c r="X1656" s="442" t="str">
        <f>CHOOSE(MATCH(W:W,{0,1,90,120,800000000}),"VACIO","90 y -","90-120","&gt;120","")</f>
        <v>90-120</v>
      </c>
      <c r="Y1656" s="114" t="s">
        <v>63</v>
      </c>
      <c r="Z1656" s="114" t="s">
        <v>65</v>
      </c>
      <c r="AA1656" s="114" t="s">
        <v>65</v>
      </c>
      <c r="AB1656" s="114" t="s">
        <v>65</v>
      </c>
      <c r="AC1656" s="114" t="s">
        <v>72</v>
      </c>
      <c r="AD1656" s="114" t="s">
        <v>73</v>
      </c>
      <c r="AE1656" s="454"/>
      <c r="AF1656" s="454"/>
      <c r="AG1656" s="454"/>
      <c r="AH1656" s="454"/>
      <c r="AI1656" s="454"/>
      <c r="AJ1656" s="114">
        <v>87</v>
      </c>
      <c r="AK1656" s="435">
        <v>43859</v>
      </c>
      <c r="AL1656" s="114">
        <v>161</v>
      </c>
      <c r="AM1656" s="114">
        <v>88</v>
      </c>
      <c r="AN1656" s="442" t="str">
        <f>CHOOSE(MATCH(AM:AM,{0,1,100,800000000}),"VACIO","100 y -","100 y +","")</f>
        <v>100 y -</v>
      </c>
      <c r="AO1656" s="114">
        <v>54</v>
      </c>
      <c r="AP1656" s="114">
        <v>90</v>
      </c>
      <c r="AQ1656" s="114"/>
      <c r="AR1656" s="442" t="str">
        <f>CHOOSE(MATCH(AQ:AQ,{0,1,7,8,9,12,30}),"VACIO","7 y -","7-8","8-9","9-12","12 y +","")</f>
        <v>VACIO</v>
      </c>
      <c r="AS1656" s="114"/>
      <c r="AT1656" s="442" t="str">
        <f>CHOOSE(MATCH(AS:AS,{0,0.1,30,80000000}),"VACIO","30 y -","30 y +")</f>
        <v>VACIO</v>
      </c>
      <c r="AU1656" s="114">
        <v>1.36</v>
      </c>
      <c r="AV1656" s="114">
        <v>90</v>
      </c>
      <c r="AW1656" s="442" t="str">
        <f>CHOOSE(MATCH(AV:AV,{0,0.1,30,80000000}),"VACIO","30 y -","30 y +")</f>
        <v>30 y +</v>
      </c>
      <c r="AX1656" s="114">
        <v>50</v>
      </c>
      <c r="AY1656" s="442" t="str">
        <f ca="1">CHOOSE(MATCH(AX:AX,{0,1,15,30,45,60,80000000}),"VACIO","15 y -","15-29","30-44","45-59","60 y +","")</f>
        <v>45-59</v>
      </c>
      <c r="AZ1656" s="114"/>
      <c r="BA1656" s="114"/>
      <c r="BB1656" s="441" t="str">
        <f ca="1" t="shared" si="148"/>
        <v>No Vigente</v>
      </c>
      <c r="BC1656" s="114"/>
      <c r="BD1656" s="435">
        <v>43885</v>
      </c>
      <c r="BE1656" s="435">
        <v>43891</v>
      </c>
    </row>
    <row r="1657" spans="1:57">
      <c r="A1657" s="434" t="s">
        <v>3931</v>
      </c>
      <c r="B1657" s="114" t="s">
        <v>3932</v>
      </c>
      <c r="C1657" s="114">
        <v>6413</v>
      </c>
      <c r="D1657" s="435">
        <v>24901</v>
      </c>
      <c r="E1657" s="439">
        <f ca="1" t="shared" si="150"/>
        <v>43990</v>
      </c>
      <c r="F1657" s="486">
        <f ca="1" t="shared" si="149"/>
        <v>19089</v>
      </c>
      <c r="G1657" s="441">
        <f ca="1" t="shared" si="151"/>
        <v>52</v>
      </c>
      <c r="H1657" s="442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57" s="443">
        <v>2</v>
      </c>
      <c r="J1657" s="435">
        <v>43887</v>
      </c>
      <c r="K1657" s="114" t="s">
        <v>59</v>
      </c>
      <c r="L1657" s="94" t="s">
        <v>60</v>
      </c>
      <c r="M1657" s="114" t="s">
        <v>3933</v>
      </c>
      <c r="N1657" s="114"/>
      <c r="O1657" s="114"/>
      <c r="P1657" s="7" t="s">
        <v>65</v>
      </c>
      <c r="Q1657" s="7"/>
      <c r="R1657" s="114">
        <v>69</v>
      </c>
      <c r="S1657" s="114"/>
      <c r="T1657" s="443" t="s">
        <v>85</v>
      </c>
      <c r="U1657" s="114">
        <v>136</v>
      </c>
      <c r="V1657" s="442" t="str">
        <f>CHOOSE(MATCH(U:U,{0;1;140;150;160;800000000}),"VACIO","140 y -","140-150","150-160","&gt;160","")</f>
        <v>140 y -</v>
      </c>
      <c r="W1657" s="114">
        <v>80</v>
      </c>
      <c r="X1657" s="442" t="str">
        <f>CHOOSE(MATCH(W:W,{0,1,90,120,800000000}),"VACIO","90 y -","90-120","&gt;120","")</f>
        <v>90 y -</v>
      </c>
      <c r="Y1657" s="114" t="s">
        <v>63</v>
      </c>
      <c r="Z1657" s="114" t="s">
        <v>65</v>
      </c>
      <c r="AA1657" s="114" t="s">
        <v>65</v>
      </c>
      <c r="AB1657" s="114" t="s">
        <v>65</v>
      </c>
      <c r="AC1657" s="114" t="s">
        <v>72</v>
      </c>
      <c r="AD1657" s="114" t="s">
        <v>73</v>
      </c>
      <c r="AE1657" s="454"/>
      <c r="AF1657" s="454"/>
      <c r="AG1657" s="454"/>
      <c r="AH1657" s="454"/>
      <c r="AI1657" s="454"/>
      <c r="AJ1657" s="114">
        <v>74</v>
      </c>
      <c r="AK1657" s="435">
        <v>43872</v>
      </c>
      <c r="AL1657" s="114">
        <v>183</v>
      </c>
      <c r="AM1657" s="114">
        <v>81</v>
      </c>
      <c r="AN1657" s="442" t="str">
        <f>CHOOSE(MATCH(AM:AM,{0,1,100,800000000}),"VACIO","100 y -","100 y +","")</f>
        <v>100 y -</v>
      </c>
      <c r="AO1657" s="114">
        <v>80</v>
      </c>
      <c r="AP1657" s="114">
        <v>103</v>
      </c>
      <c r="AQ1657" s="114"/>
      <c r="AR1657" s="442" t="str">
        <f>CHOOSE(MATCH(AQ:AQ,{0,1,7,8,9,12,30}),"VACIO","7 y -","7-8","8-9","9-12","12 y +","")</f>
        <v>VACIO</v>
      </c>
      <c r="AS1657" s="114"/>
      <c r="AT1657" s="442" t="str">
        <f>CHOOSE(MATCH(AS:AS,{0,0.1,30,80000000}),"VACIO","30 y -","30 y +")</f>
        <v>VACIO</v>
      </c>
      <c r="AU1657" s="114">
        <v>0.6</v>
      </c>
      <c r="AV1657" s="114"/>
      <c r="AW1657" s="442" t="str">
        <f>CHOOSE(MATCH(AV:AV,{0,0.1,30,80000000}),"VACIO","30 y -","30 y +")</f>
        <v>VACIO</v>
      </c>
      <c r="AX1657" s="114"/>
      <c r="AY1657" s="442" t="str">
        <f ca="1">CHOOSE(MATCH(AX:AX,{0,1,15,30,45,60,80000000}),"VACIO","15 y -","15-29","30-44","45-59","60 y +","")</f>
        <v>VACIO</v>
      </c>
      <c r="AZ1657" s="114"/>
      <c r="BA1657" s="114"/>
      <c r="BB1657" s="441" t="str">
        <f ca="1" t="shared" si="148"/>
        <v>No Vigente</v>
      </c>
      <c r="BC1657" s="114"/>
      <c r="BD1657" s="435">
        <v>43887</v>
      </c>
      <c r="BE1657" s="435">
        <v>44044</v>
      </c>
    </row>
    <row r="1658" spans="1:57">
      <c r="A1658" s="434" t="s">
        <v>3934</v>
      </c>
      <c r="B1658" s="114" t="s">
        <v>3935</v>
      </c>
      <c r="C1658" s="114">
        <v>3095</v>
      </c>
      <c r="D1658" s="435">
        <v>22120</v>
      </c>
      <c r="E1658" s="439">
        <f ca="1" t="shared" si="150"/>
        <v>43990</v>
      </c>
      <c r="F1658" s="486">
        <f ca="1" t="shared" si="149"/>
        <v>21870</v>
      </c>
      <c r="G1658" s="441">
        <f ca="1" t="shared" si="151"/>
        <v>59</v>
      </c>
      <c r="H1658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58" s="443">
        <v>2</v>
      </c>
      <c r="J1658" s="435">
        <v>43722</v>
      </c>
      <c r="K1658" s="114" t="s">
        <v>59</v>
      </c>
      <c r="L1658" s="94" t="s">
        <v>102</v>
      </c>
      <c r="M1658" s="114" t="s">
        <v>3936</v>
      </c>
      <c r="N1658" s="114" t="s">
        <v>62</v>
      </c>
      <c r="O1658" s="114" t="s">
        <v>62</v>
      </c>
      <c r="P1658" s="7" t="s">
        <v>63</v>
      </c>
      <c r="Q1658" s="7" t="s">
        <v>63</v>
      </c>
      <c r="R1658" s="114">
        <v>115</v>
      </c>
      <c r="S1658" s="114">
        <v>120</v>
      </c>
      <c r="T1658" s="443" t="s">
        <v>64</v>
      </c>
      <c r="U1658" s="114">
        <v>130</v>
      </c>
      <c r="V1658" s="442" t="str">
        <f>CHOOSE(MATCH(U:U,{0,1,140,150,160,800000000}),"VACIO","140 y -","140-150","150-160","&gt;160","")</f>
        <v>140 y -</v>
      </c>
      <c r="W1658" s="114">
        <v>80</v>
      </c>
      <c r="X1658" s="442" t="str">
        <f>CHOOSE(MATCH(W:W,{0,1,90,120,800000000}),"VACIO","90 y -","90-120","&gt;120","")</f>
        <v>90 y -</v>
      </c>
      <c r="Y1658" s="114" t="s">
        <v>63</v>
      </c>
      <c r="Z1658" s="114" t="s">
        <v>65</v>
      </c>
      <c r="AA1658" s="114" t="s">
        <v>65</v>
      </c>
      <c r="AB1658" s="114" t="s">
        <v>65</v>
      </c>
      <c r="AC1658" s="114" t="s">
        <v>72</v>
      </c>
      <c r="AD1658" s="114" t="s">
        <v>73</v>
      </c>
      <c r="AE1658" s="452">
        <v>43895</v>
      </c>
      <c r="AF1658" s="453" t="s">
        <v>74</v>
      </c>
      <c r="AG1658" s="454"/>
      <c r="AH1658" s="454"/>
      <c r="AI1658" s="454"/>
      <c r="AJ1658" s="114">
        <v>113</v>
      </c>
      <c r="AK1658" s="435">
        <v>43670</v>
      </c>
      <c r="AL1658" s="114">
        <v>132</v>
      </c>
      <c r="AM1658" s="114">
        <v>52</v>
      </c>
      <c r="AN1658" s="442" t="str">
        <f>CHOOSE(MATCH(AM:AM,{0,1,100,800000000}),"VACIO","100 y -","100 y +","")</f>
        <v>100 y -</v>
      </c>
      <c r="AO1658" s="114">
        <v>30</v>
      </c>
      <c r="AP1658" s="114">
        <v>250</v>
      </c>
      <c r="AQ1658" s="114">
        <v>7.7</v>
      </c>
      <c r="AR1658" s="442" t="str">
        <f>CHOOSE(MATCH(AQ:AQ,{0,1,7,8,9,12,30}),"VACIO","7 y -","7-8","8-9","9-12","12 y +","")</f>
        <v>7-8</v>
      </c>
      <c r="AS1658" s="114">
        <v>70.5</v>
      </c>
      <c r="AT1658" s="442" t="str">
        <f>CHOOSE(MATCH(AS:AS,{0,0.1,30,80000000}),"VACIO","30 y -","30 y +")</f>
        <v>30 y +</v>
      </c>
      <c r="AU1658" s="114">
        <v>0.7</v>
      </c>
      <c r="AV1658" s="114"/>
      <c r="AW1658" s="442" t="str">
        <f>CHOOSE(MATCH(AV:AV,{0;0.1;30;80000000}),"VACIO","30 y -","30 y +")</f>
        <v>VACIO</v>
      </c>
      <c r="AX1658" s="114">
        <v>95</v>
      </c>
      <c r="AY1658" s="442" t="str">
        <f ca="1">CHOOSE(MATCH(AX:AX,{0,1,15,30,45,60,80000000}),"VACIO","15 y -","15-29","30-44","45-59","60 y +","")</f>
        <v>60 y +</v>
      </c>
      <c r="AZ1658" s="114"/>
      <c r="BA1658" s="114"/>
      <c r="BB1658" s="441" t="str">
        <f ca="1" t="shared" si="148"/>
        <v>No Vigente</v>
      </c>
      <c r="BC1658" s="114"/>
      <c r="BD1658" s="435">
        <v>43895</v>
      </c>
      <c r="BE1658" s="435">
        <v>44013</v>
      </c>
    </row>
    <row r="1659" spans="1:57">
      <c r="A1659" s="114" t="s">
        <v>3937</v>
      </c>
      <c r="B1659" s="114" t="s">
        <v>3938</v>
      </c>
      <c r="C1659" s="114">
        <v>5595</v>
      </c>
      <c r="D1659" s="435">
        <v>9654</v>
      </c>
      <c r="E1659" s="439">
        <f ca="1" t="shared" si="150"/>
        <v>43990</v>
      </c>
      <c r="F1659" s="486">
        <f ca="1" t="shared" si="149"/>
        <v>34336</v>
      </c>
      <c r="G1659" s="441">
        <f ca="1" t="shared" si="151"/>
        <v>94</v>
      </c>
      <c r="H1659" s="442" t="str">
        <f ca="1">CHOOSE(MATCH(F:F,{0,7305,9131,10957,12784,14610,16436,18262,20089,21915,23741,25567,27394,29220,41729}),"15-19","20-24","25-29","30-34","35-39","40-44","45-49","50-54","55-59","60-64","65-69","70-74","75-79","80 y +","")</f>
        <v>80 y +</v>
      </c>
      <c r="I1659" s="443">
        <v>2</v>
      </c>
      <c r="J1659" s="435">
        <v>43900</v>
      </c>
      <c r="K1659" s="114" t="s">
        <v>59</v>
      </c>
      <c r="L1659" s="94" t="s">
        <v>60</v>
      </c>
      <c r="M1659" s="114" t="s">
        <v>3939</v>
      </c>
      <c r="N1659" s="114" t="s">
        <v>62</v>
      </c>
      <c r="O1659" s="114" t="s">
        <v>62</v>
      </c>
      <c r="P1659" s="7" t="s">
        <v>63</v>
      </c>
      <c r="Q1659" s="7" t="s">
        <v>63</v>
      </c>
      <c r="R1659" s="114">
        <v>68.5</v>
      </c>
      <c r="S1659" s="114">
        <v>57</v>
      </c>
      <c r="T1659" s="443" t="s">
        <v>76</v>
      </c>
      <c r="U1659" s="114">
        <v>140</v>
      </c>
      <c r="V1659" s="442" t="str">
        <f>CHOOSE(MATCH(U:U,{0,1,140,150,160,800000000}),"VACIO","140 y -","140-150","150-160","&gt;160","")</f>
        <v>140-150</v>
      </c>
      <c r="W1659" s="114">
        <v>76</v>
      </c>
      <c r="X1659" s="442" t="str">
        <f>CHOOSE(MATCH(W:W,{0,1,90,120,800000000}),"VACIO","90 y -","90-120","&gt;120","")</f>
        <v>90 y -</v>
      </c>
      <c r="Y1659" s="114" t="s">
        <v>63</v>
      </c>
      <c r="Z1659" s="114" t="s">
        <v>65</v>
      </c>
      <c r="AA1659" s="114" t="s">
        <v>63</v>
      </c>
      <c r="AB1659" s="114" t="s">
        <v>63</v>
      </c>
      <c r="AC1659" s="114" t="s">
        <v>72</v>
      </c>
      <c r="AD1659" s="114" t="s">
        <v>73</v>
      </c>
      <c r="AE1659" s="454"/>
      <c r="AF1659" s="454"/>
      <c r="AG1659" s="454"/>
      <c r="AH1659" s="454"/>
      <c r="AI1659" s="454"/>
      <c r="AJ1659" s="114"/>
      <c r="AK1659" s="114"/>
      <c r="AL1659" s="114"/>
      <c r="AM1659" s="114"/>
      <c r="AN1659" s="442" t="str">
        <f>CHOOSE(MATCH(AM:AM,{0,1,100,800000000}),"VACIO","100 y -","100 y +","")</f>
        <v>VACIO</v>
      </c>
      <c r="AO1659" s="114"/>
      <c r="AP1659" s="114"/>
      <c r="AQ1659" s="114"/>
      <c r="AR1659" s="442" t="str">
        <f>CHOOSE(MATCH(AQ:AQ,{0,1,7,8,9,12,30}),"VACIO","7 y -","7-8","8-9","9-12","12 y +","")</f>
        <v>VACIO</v>
      </c>
      <c r="AS1659" s="114"/>
      <c r="AT1659" s="442" t="str">
        <f>CHOOSE(MATCH(AS:AS,{0,0.1,30,80000000}),"VACIO","30 y -","30 y +")</f>
        <v>VACIO</v>
      </c>
      <c r="AU1659" s="114"/>
      <c r="AV1659" s="114"/>
      <c r="AW1659" s="442" t="str">
        <f>CHOOSE(MATCH(AV:AV,{0,0.1,30,80000000}),"VACIO","30 y -","30 y +")</f>
        <v>VACIO</v>
      </c>
      <c r="AX1659" s="114"/>
      <c r="AY1659" s="442" t="str">
        <f ca="1">CHOOSE(MATCH(AX:AX,{0;1;15;30;45;60;80000000}),"VACIO","15 y -","15-29","30-44","45-59","60 y +","")</f>
        <v>VACIO</v>
      </c>
      <c r="AZ1659" s="114"/>
      <c r="BA1659" s="114"/>
      <c r="BB1659" s="441" t="str">
        <f ca="1" t="shared" si="148"/>
        <v>No Vigente</v>
      </c>
      <c r="BC1659" s="114"/>
      <c r="BD1659" s="435">
        <v>43900</v>
      </c>
      <c r="BE1659" s="435">
        <v>43983</v>
      </c>
    </row>
    <row r="1660" spans="1:57">
      <c r="A1660" s="114" t="s">
        <v>3940</v>
      </c>
      <c r="B1660" s="114" t="s">
        <v>3941</v>
      </c>
      <c r="C1660" s="114">
        <v>4341</v>
      </c>
      <c r="D1660" s="435">
        <v>23540</v>
      </c>
      <c r="E1660" s="439">
        <f ca="1" t="shared" si="150"/>
        <v>43990</v>
      </c>
      <c r="F1660" s="486">
        <f ca="1" t="shared" si="149"/>
        <v>20450</v>
      </c>
      <c r="G1660" s="441">
        <f ca="1" t="shared" si="151"/>
        <v>55</v>
      </c>
      <c r="H1660" s="442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60" s="443">
        <v>2</v>
      </c>
      <c r="J1660" s="435">
        <v>43921</v>
      </c>
      <c r="K1660" s="114" t="s">
        <v>59</v>
      </c>
      <c r="L1660" s="94" t="s">
        <v>70</v>
      </c>
      <c r="M1660" s="114"/>
      <c r="N1660" s="114" t="s">
        <v>89</v>
      </c>
      <c r="O1660" s="114" t="s">
        <v>62</v>
      </c>
      <c r="P1660" s="7" t="s">
        <v>63</v>
      </c>
      <c r="Q1660" s="7" t="s">
        <v>63</v>
      </c>
      <c r="R1660" s="114">
        <v>89</v>
      </c>
      <c r="S1660" s="114">
        <v>89</v>
      </c>
      <c r="T1660" s="443" t="s">
        <v>64</v>
      </c>
      <c r="U1660" s="114">
        <v>126</v>
      </c>
      <c r="V1660" s="442" t="str">
        <f>CHOOSE(MATCH(U:U,{0;1;140;150;160;800000000}),"VACIO","140 y -","140-150","150-160","&gt;160","")</f>
        <v>140 y -</v>
      </c>
      <c r="W1660" s="114">
        <v>84</v>
      </c>
      <c r="X1660" s="442" t="str">
        <f>CHOOSE(MATCH(W:W,{0,1,90,120,800000000}),"VACIO","90 y -","90-120","&gt;120","")</f>
        <v>90 y -</v>
      </c>
      <c r="Y1660" s="114" t="s">
        <v>63</v>
      </c>
      <c r="Z1660" s="114" t="s">
        <v>63</v>
      </c>
      <c r="AA1660" s="114" t="s">
        <v>63</v>
      </c>
      <c r="AB1660" s="114" t="s">
        <v>63</v>
      </c>
      <c r="AC1660" s="114" t="s">
        <v>72</v>
      </c>
      <c r="AD1660" s="114" t="s">
        <v>74</v>
      </c>
      <c r="AE1660" s="454"/>
      <c r="AF1660" s="454"/>
      <c r="AG1660" s="454"/>
      <c r="AH1660" s="454"/>
      <c r="AI1660" s="454"/>
      <c r="AJ1660" s="114">
        <v>278</v>
      </c>
      <c r="AK1660" s="435">
        <v>43706</v>
      </c>
      <c r="AL1660" s="114">
        <v>182</v>
      </c>
      <c r="AM1660" s="114">
        <v>112</v>
      </c>
      <c r="AN1660" s="442" t="str">
        <f>CHOOSE(MATCH(AM:AM,{0,1,100,800000000}),"VACIO","100 y -","100 y +","")</f>
        <v>100 y +</v>
      </c>
      <c r="AO1660" s="114">
        <v>44</v>
      </c>
      <c r="AP1660" s="114">
        <v>124</v>
      </c>
      <c r="AQ1660" s="114"/>
      <c r="AR1660" s="442" t="str">
        <f>CHOOSE(MATCH(AQ:AQ,{0,1,7,8,9,12,30}),"VACIO","7 y -","7-8","8-9","9-12","12 y +","")</f>
        <v>VACIO</v>
      </c>
      <c r="AS1660" s="114"/>
      <c r="AT1660" s="442" t="str">
        <f>CHOOSE(MATCH(AS:AS,{0,0.1,30,80000000}),"VACIO","30 y -","30 y +")</f>
        <v>VACIO</v>
      </c>
      <c r="AU1660" s="114">
        <v>0.59</v>
      </c>
      <c r="AV1660" s="114"/>
      <c r="AW1660" s="442" t="str">
        <f>CHOOSE(MATCH(AV:AV,{0,0.1,30,80000000}),"VACIO","30 y -","30 y +")</f>
        <v>VACIO</v>
      </c>
      <c r="AX1660" s="114">
        <v>103</v>
      </c>
      <c r="AY1660" s="442" t="str">
        <f ca="1">CHOOSE(MATCH(AX:AX,{0;1;15;30;45;60;80000000}),"VACIO","15 y -","15-29","30-44","45-59","60 y +","")</f>
        <v>60 y +</v>
      </c>
      <c r="AZ1660" s="114"/>
      <c r="BA1660" s="114"/>
      <c r="BB1660" s="441" t="str">
        <f ca="1" t="shared" si="148"/>
        <v>No Vigente</v>
      </c>
      <c r="BC1660" s="114"/>
      <c r="BD1660" s="435">
        <v>43921</v>
      </c>
      <c r="BE1660" s="435">
        <v>44013</v>
      </c>
    </row>
    <row r="1661" spans="1:57">
      <c r="A1661" s="537" t="s">
        <v>3942</v>
      </c>
      <c r="B1661" s="537" t="s">
        <v>3943</v>
      </c>
      <c r="C1661" s="537">
        <v>36</v>
      </c>
      <c r="D1661" s="538">
        <v>23787</v>
      </c>
      <c r="E1661" s="480">
        <f ca="1" t="shared" si="150"/>
        <v>43990</v>
      </c>
      <c r="F1661" s="539">
        <f ca="1" t="shared" si="149"/>
        <v>20203</v>
      </c>
      <c r="G1661" s="540">
        <f ca="1" t="shared" si="151"/>
        <v>55</v>
      </c>
      <c r="H1661" s="481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61" s="541">
        <v>2</v>
      </c>
      <c r="J1661" s="538">
        <v>43935</v>
      </c>
      <c r="K1661" s="537" t="s">
        <v>101</v>
      </c>
      <c r="L1661" s="542" t="s">
        <v>60</v>
      </c>
      <c r="M1661" s="537"/>
      <c r="N1661" s="537" t="s">
        <v>62</v>
      </c>
      <c r="O1661" s="537" t="s">
        <v>62</v>
      </c>
      <c r="P1661" s="543" t="s">
        <v>63</v>
      </c>
      <c r="Q1661" s="543" t="s">
        <v>63</v>
      </c>
      <c r="R1661" s="537">
        <v>86</v>
      </c>
      <c r="S1661" s="537">
        <v>86</v>
      </c>
      <c r="T1661" s="541"/>
      <c r="U1661" s="537">
        <v>170</v>
      </c>
      <c r="V1661" s="481" t="str">
        <f>CHOOSE(MATCH(U:U,{0,1,140,150,160,800000000}),"VACIO","140 y -","140-150","150-160","&gt;160","")</f>
        <v>&gt;160</v>
      </c>
      <c r="W1661" s="537">
        <v>100</v>
      </c>
      <c r="X1661" s="481" t="str">
        <f>CHOOSE(MATCH(W:W,{0,1,90,120,800000000}),"VACIO","90 y -","90-120","&gt;120","")</f>
        <v>90-120</v>
      </c>
      <c r="Y1661" s="537" t="s">
        <v>63</v>
      </c>
      <c r="Z1661" s="537" t="s">
        <v>65</v>
      </c>
      <c r="AA1661" s="537" t="s">
        <v>63</v>
      </c>
      <c r="AB1661" s="537" t="s">
        <v>63</v>
      </c>
      <c r="AC1661" s="537"/>
      <c r="AD1661" s="537"/>
      <c r="AE1661" s="544"/>
      <c r="AF1661" s="544"/>
      <c r="AG1661" s="544"/>
      <c r="AH1661" s="544"/>
      <c r="AI1661" s="544"/>
      <c r="AJ1661" s="537"/>
      <c r="AK1661" s="537"/>
      <c r="AL1661" s="537"/>
      <c r="AM1661" s="537"/>
      <c r="AN1661" s="481" t="str">
        <f>CHOOSE(MATCH(AM:AM,{0,1,100,800000000}),"VACIO","100 y -","100 y +","")</f>
        <v>VACIO</v>
      </c>
      <c r="AO1661" s="537"/>
      <c r="AP1661" s="537"/>
      <c r="AQ1661" s="537"/>
      <c r="AR1661" s="481" t="str">
        <f>CHOOSE(MATCH(AQ:AQ,{0,1,7,8,9,12,30}),"VACIO","7 y -","7-8","8-9","9-12","12 y +","")</f>
        <v>VACIO</v>
      </c>
      <c r="AS1661" s="537"/>
      <c r="AT1661" s="481" t="str">
        <f>CHOOSE(MATCH(AS:AS,{0,0.1,30,80000000}),"VACIO","30 y -","30 y +")</f>
        <v>VACIO</v>
      </c>
      <c r="AU1661" s="537"/>
      <c r="AV1661" s="537"/>
      <c r="AW1661" s="481" t="str">
        <f>CHOOSE(MATCH(AV:AV,{0,0.1,30,80000000}),"VACIO","30 y -","30 y +")</f>
        <v>VACIO</v>
      </c>
      <c r="AX1661" s="537"/>
      <c r="AY1661" s="481" t="str">
        <f ca="1">CHOOSE(MATCH(AX:AX,{0,1,15,30,45,60,80000000}),"VACIO","15 y -","15-29","30-44","45-59","60 y +","")</f>
        <v>VACIO</v>
      </c>
      <c r="AZ1661" s="537"/>
      <c r="BA1661" s="537"/>
      <c r="BB1661" s="540" t="str">
        <f ca="1" t="shared" si="148"/>
        <v>No Vigente</v>
      </c>
      <c r="BC1661" s="537"/>
      <c r="BD1661" s="538">
        <v>43935</v>
      </c>
      <c r="BE1661" s="538"/>
    </row>
    <row r="1662" spans="1:57">
      <c r="A1662" s="537" t="s">
        <v>3944</v>
      </c>
      <c r="B1662" s="537" t="s">
        <v>3945</v>
      </c>
      <c r="C1662" s="537">
        <v>6844</v>
      </c>
      <c r="D1662" s="538">
        <v>23450</v>
      </c>
      <c r="E1662" s="480">
        <f ca="1" t="shared" si="150"/>
        <v>43990</v>
      </c>
      <c r="F1662" s="539">
        <f ca="1" t="shared" si="149"/>
        <v>20540</v>
      </c>
      <c r="G1662" s="540">
        <f ca="1" t="shared" si="151"/>
        <v>56</v>
      </c>
      <c r="H1662" s="481" t="str">
        <f ca="1">CHOOSE(MATCH(F:F,{0,7305,9131,10957,12784,14610,16436,18262,20089,21915,23741,25567,27394,29220,41729}),"15-19","20-24","25-29","30-34","35-39","40-44","45-49","50-54","55-59","60-64","65-69","70-74","75-79","80 y +","")</f>
        <v>55-59</v>
      </c>
      <c r="I1662" s="541">
        <v>2</v>
      </c>
      <c r="J1662" s="538">
        <v>43935</v>
      </c>
      <c r="K1662" s="537" t="s">
        <v>101</v>
      </c>
      <c r="L1662" s="542" t="s">
        <v>70</v>
      </c>
      <c r="M1662" s="537" t="s">
        <v>3946</v>
      </c>
      <c r="N1662" s="537"/>
      <c r="O1662" s="537" t="s">
        <v>62</v>
      </c>
      <c r="P1662" s="543" t="s">
        <v>63</v>
      </c>
      <c r="Q1662" s="543" t="s">
        <v>63</v>
      </c>
      <c r="R1662" s="537">
        <v>62</v>
      </c>
      <c r="S1662" s="537">
        <v>62</v>
      </c>
      <c r="T1662" s="541" t="s">
        <v>85</v>
      </c>
      <c r="U1662" s="537">
        <v>126</v>
      </c>
      <c r="V1662" s="481" t="str">
        <f>CHOOSE(MATCH(U:U,{0,1,140,150,160,800000000}),"VACIO","140 y -","140-150","150-160","&gt;160","")</f>
        <v>140 y -</v>
      </c>
      <c r="W1662" s="537">
        <v>78</v>
      </c>
      <c r="X1662" s="481" t="str">
        <f>CHOOSE(MATCH(W:W,{0,1,90,120,800000000}),"VACIO","90 y -","90-120","&gt;120","")</f>
        <v>90 y -</v>
      </c>
      <c r="Y1662" s="537" t="s">
        <v>63</v>
      </c>
      <c r="Z1662" s="537" t="s">
        <v>63</v>
      </c>
      <c r="AA1662" s="537" t="s">
        <v>63</v>
      </c>
      <c r="AB1662" s="537" t="s">
        <v>65</v>
      </c>
      <c r="AC1662" s="537" t="s">
        <v>72</v>
      </c>
      <c r="AD1662" s="537" t="s">
        <v>73</v>
      </c>
      <c r="AE1662" s="544"/>
      <c r="AF1662" s="544"/>
      <c r="AG1662" s="544"/>
      <c r="AH1662" s="544"/>
      <c r="AI1662" s="544"/>
      <c r="AJ1662" s="537">
        <v>259</v>
      </c>
      <c r="AK1662" s="538">
        <v>43920</v>
      </c>
      <c r="AL1662" s="537">
        <v>201</v>
      </c>
      <c r="AM1662" s="537">
        <v>163</v>
      </c>
      <c r="AN1662" s="481" t="str">
        <f>CHOOSE(MATCH(AM:AM,{0,1,100,800000000}),"VACIO","100 y -","100 y +","")</f>
        <v>100 y +</v>
      </c>
      <c r="AO1662" s="537">
        <v>50</v>
      </c>
      <c r="AP1662" s="537">
        <v>336</v>
      </c>
      <c r="AQ1662" s="537">
        <v>11.2</v>
      </c>
      <c r="AR1662" s="481" t="str">
        <f>CHOOSE(MATCH(AQ:AQ,{0,1,7,8,9,12,30}),"VACIO","7 y -","7-8","8-9","9-12","12 y +","")</f>
        <v>9-12</v>
      </c>
      <c r="AS1662" s="537"/>
      <c r="AT1662" s="481" t="str">
        <f>CHOOSE(MATCH(AS:AS,{0,0.1,30,80000000}),"VACIO","30 y -","30 y +")</f>
        <v>VACIO</v>
      </c>
      <c r="AU1662" s="537">
        <v>0.9</v>
      </c>
      <c r="AV1662" s="537"/>
      <c r="AW1662" s="481" t="str">
        <f>CHOOSE(MATCH(AV:AV,{0,0.1,30,80000000}),"VACIO","30 y -","30 y +")</f>
        <v>VACIO</v>
      </c>
      <c r="AX1662" s="537"/>
      <c r="AY1662" s="481" t="str">
        <f ca="1">CHOOSE(MATCH(AX:AX,{0,1,15,30,45,60,80000000}),"VACIO","15 y -","15-29","30-44","45-59","60 y +","")</f>
        <v>VACIO</v>
      </c>
      <c r="AZ1662" s="537"/>
      <c r="BA1662" s="537"/>
      <c r="BB1662" s="540" t="str">
        <f ca="1" t="shared" si="148"/>
        <v>No Vigente</v>
      </c>
      <c r="BC1662" s="537"/>
      <c r="BD1662" s="538">
        <v>43935</v>
      </c>
      <c r="BE1662" s="538">
        <v>44057</v>
      </c>
    </row>
    <row r="1663" spans="1:57">
      <c r="A1663" s="537" t="s">
        <v>3947</v>
      </c>
      <c r="B1663" s="537" t="s">
        <v>3948</v>
      </c>
      <c r="C1663" s="537">
        <v>480</v>
      </c>
      <c r="D1663" s="538">
        <v>25047</v>
      </c>
      <c r="E1663" s="480">
        <f ca="1" t="shared" si="150"/>
        <v>43990</v>
      </c>
      <c r="F1663" s="539">
        <f ca="1" t="shared" si="149"/>
        <v>18943</v>
      </c>
      <c r="G1663" s="540">
        <f ca="1" t="shared" si="151"/>
        <v>51</v>
      </c>
      <c r="H1663" s="481" t="str">
        <f ca="1">CHOOSE(MATCH(F:F,{0,7305,9131,10957,12784,14610,16436,18262,20089,21915,23741,25567,27394,29220,41729}),"15-19","20-24","25-29","30-34","35-39","40-44","45-49","50-54","55-59","60-64","65-69","70-74","75-79","80 y +","")</f>
        <v>50-54</v>
      </c>
      <c r="I1663" s="541">
        <v>2</v>
      </c>
      <c r="J1663" s="538">
        <v>43942</v>
      </c>
      <c r="K1663" s="537" t="s">
        <v>101</v>
      </c>
      <c r="L1663" s="542" t="s">
        <v>70</v>
      </c>
      <c r="M1663" s="537" t="s">
        <v>174</v>
      </c>
      <c r="N1663" s="537" t="s">
        <v>62</v>
      </c>
      <c r="O1663" s="537" t="s">
        <v>62</v>
      </c>
      <c r="P1663" s="543" t="s">
        <v>63</v>
      </c>
      <c r="Q1663" s="543" t="s">
        <v>63</v>
      </c>
      <c r="R1663" s="537"/>
      <c r="S1663" s="537"/>
      <c r="T1663" s="541"/>
      <c r="U1663" s="537"/>
      <c r="V1663" s="481" t="str">
        <f>CHOOSE(MATCH(U:U,{0,1,140,150,160,800000000}),"VACIO","140 y -","140-150","150-160","&gt;160","")</f>
        <v>VACIO</v>
      </c>
      <c r="W1663" s="537"/>
      <c r="X1663" s="481" t="str">
        <f>CHOOSE(MATCH(W:W,{0,1,90,120,800000000}),"VACIO","90 y -","90-120","&gt;120","")</f>
        <v>VACIO</v>
      </c>
      <c r="Y1663" s="537" t="s">
        <v>63</v>
      </c>
      <c r="Z1663" s="537" t="s">
        <v>63</v>
      </c>
      <c r="AA1663" s="537" t="s">
        <v>63</v>
      </c>
      <c r="AB1663" s="537" t="s">
        <v>65</v>
      </c>
      <c r="AC1663" s="537" t="s">
        <v>72</v>
      </c>
      <c r="AD1663" s="537"/>
      <c r="AE1663" s="544"/>
      <c r="AF1663" s="544"/>
      <c r="AG1663" s="544"/>
      <c r="AH1663" s="544"/>
      <c r="AI1663" s="544"/>
      <c r="AJ1663" s="537">
        <v>91</v>
      </c>
      <c r="AK1663" s="538">
        <v>43906</v>
      </c>
      <c r="AL1663" s="537">
        <v>245</v>
      </c>
      <c r="AM1663" s="537">
        <v>151</v>
      </c>
      <c r="AN1663" s="481" t="str">
        <f>CHOOSE(MATCH(AM:AM,{0,1,100,800000000}),"VACIO","100 y -","100 y +","")</f>
        <v>100 y +</v>
      </c>
      <c r="AO1663" s="537">
        <v>35</v>
      </c>
      <c r="AP1663" s="537">
        <v>288</v>
      </c>
      <c r="AQ1663" s="537">
        <v>5.5</v>
      </c>
      <c r="AR1663" s="481" t="str">
        <f>CHOOSE(MATCH(AQ:AQ,{0,1,7,8,9,12,30}),"VACIO","7 y -","7-8","8-9","9-12","12 y +","")</f>
        <v>7 y -</v>
      </c>
      <c r="AS1663" s="537">
        <v>3.3</v>
      </c>
      <c r="AT1663" s="481" t="str">
        <f>CHOOSE(MATCH(AS:AS,{0,0.1,30,80000000}),"VACIO","30 y -","30 y +")</f>
        <v>30 y -</v>
      </c>
      <c r="AU1663" s="537">
        <v>0.9</v>
      </c>
      <c r="AV1663" s="537">
        <v>0.005</v>
      </c>
      <c r="AW1663" s="481" t="str">
        <f>CHOOSE(MATCH(AV:AV,{0,0.1,30,80000000}),"VACIO","30 y -","30 y +")</f>
        <v>VACIO</v>
      </c>
      <c r="AX1663" s="537"/>
      <c r="AY1663" s="481" t="str">
        <f ca="1">CHOOSE(MATCH(AX:AX,{0,1,15,30,45,60,80000000}),"VACIO","15 y -","15-29","30-44","45-59","60 y +","")</f>
        <v>VACIO</v>
      </c>
      <c r="AZ1663" s="537"/>
      <c r="BA1663" s="537"/>
      <c r="BB1663" s="540" t="str">
        <f ca="1" t="shared" si="148"/>
        <v>No Vigente</v>
      </c>
      <c r="BC1663" s="537"/>
      <c r="BD1663" s="538">
        <v>43942</v>
      </c>
      <c r="BE1663" s="538">
        <v>44033</v>
      </c>
    </row>
    <row r="1664" spans="1:57">
      <c r="A1664" s="537"/>
      <c r="B1664" s="537"/>
      <c r="C1664" s="537"/>
      <c r="D1664" s="537"/>
      <c r="E1664" s="480">
        <f ca="1" t="shared" si="150"/>
        <v>43990</v>
      </c>
      <c r="F1664" s="539">
        <f ca="1" t="shared" si="149"/>
        <v>43990</v>
      </c>
      <c r="G1664" s="540">
        <f ca="1" t="shared" si="151"/>
        <v>120</v>
      </c>
      <c r="H1664" s="481" t="str">
        <f ca="1">CHOOSE(MATCH(F:F,{0,7305,9131,10957,12784,14610,16436,18262,20089,21915,23741,25567,27394,29220,41729}),"15-19","20-24","25-29","30-34","35-39","40-44","45-49","50-54","55-59","60-64","65-69","70-74","75-79","80 y +","")</f>
        <v/>
      </c>
      <c r="I1664" s="541">
        <v>2</v>
      </c>
      <c r="J1664" s="537"/>
      <c r="K1664" s="537"/>
      <c r="L1664" s="542"/>
      <c r="M1664" s="537"/>
      <c r="N1664" s="537"/>
      <c r="O1664" s="537"/>
      <c r="P1664" s="543"/>
      <c r="Q1664" s="543"/>
      <c r="R1664" s="537"/>
      <c r="S1664" s="537"/>
      <c r="T1664" s="541"/>
      <c r="U1664" s="537"/>
      <c r="V1664" s="481" t="str">
        <f>CHOOSE(MATCH(U:U,{0,1,140,150,160,800000000}),"VACIO","140 y -","140-150","150-160","&gt;160","")</f>
        <v>VACIO</v>
      </c>
      <c r="W1664" s="537"/>
      <c r="X1664" s="481" t="str">
        <f>CHOOSE(MATCH(W:W,{0,1,90,120,800000000}),"VACIO","90 y -","90-120","&gt;120","")</f>
        <v>VACIO</v>
      </c>
      <c r="Y1664" s="537"/>
      <c r="Z1664" s="537"/>
      <c r="AA1664" s="537"/>
      <c r="AB1664" s="537"/>
      <c r="AC1664" s="537"/>
      <c r="AD1664" s="537"/>
      <c r="AE1664" s="544"/>
      <c r="AF1664" s="544"/>
      <c r="AG1664" s="544"/>
      <c r="AH1664" s="544"/>
      <c r="AI1664" s="544"/>
      <c r="AJ1664" s="537"/>
      <c r="AK1664" s="537"/>
      <c r="AL1664" s="537"/>
      <c r="AM1664" s="537"/>
      <c r="AN1664" s="481" t="str">
        <f>CHOOSE(MATCH(AM:AM,{0,1,100,800000000}),"VACIO","100 y -","100 y +","")</f>
        <v>VACIO</v>
      </c>
      <c r="AO1664" s="537"/>
      <c r="AP1664" s="537"/>
      <c r="AQ1664" s="537"/>
      <c r="AR1664" s="481" t="str">
        <f>CHOOSE(MATCH(AQ:AQ,{0,1,7,8,9,12,30}),"VACIO","7 y -","7-8","8-9","9-12","12 y +","")</f>
        <v>VACIO</v>
      </c>
      <c r="AS1664" s="537"/>
      <c r="AT1664" s="481" t="str">
        <f>CHOOSE(MATCH(AS:AS,{0,0.1,30,80000000}),"VACIO","30 y -","30 y +")</f>
        <v>VACIO</v>
      </c>
      <c r="AU1664" s="537"/>
      <c r="AV1664" s="537"/>
      <c r="AW1664" s="481" t="str">
        <f>CHOOSE(MATCH(AV:AV,{0,0.1,30,80000000}),"VACIO","30 y -","30 y +")</f>
        <v>VACIO</v>
      </c>
      <c r="AX1664" s="537"/>
      <c r="AY1664" s="481" t="str">
        <f ca="1">CHOOSE(MATCH(AX:AX,{0,1,15,30,45,60,80000000}),"VACIO","15 y -","15-29","30-44","45-59","60 y +","")</f>
        <v>VACIO</v>
      </c>
      <c r="AZ1664" s="537"/>
      <c r="BA1664" s="537"/>
      <c r="BB1664" s="540" t="str">
        <f ca="1" t="shared" si="148"/>
        <v>No Vigente</v>
      </c>
      <c r="BC1664" s="537"/>
      <c r="BD1664" s="537"/>
      <c r="BE1664" s="538"/>
    </row>
  </sheetData>
  <autoFilter ref="A1:BH1664">
    <sortState ref="A1:BH1664">
      <sortCondition ref="AR1:AR1401" sortBy="cellColor" dxfId="0"/>
    </sortState>
    <extLst/>
  </autoFilter>
  <conditionalFormatting sqref="A1:H1">
    <cfRule type="containsText" dxfId="1" priority="1" operator="between" text="Nombre">
      <formula>NOT(ISERROR(SEARCH("Nombre",A1)))</formula>
    </cfRule>
  </conditionalFormatting>
  <conditionalFormatting sqref="AZ1">
    <cfRule type="containsText" dxfId="1" priority="2" stopIfTrue="1" operator="between" text="alterado">
      <formula>NOT(ISERROR(SEARCH("alterado",AZ1)))</formula>
    </cfRule>
  </conditionalFormatting>
  <dataValidations count="12">
    <dataValidation type="list" allowBlank="1" showInputMessage="1" showErrorMessage="1" sqref="AG892:AG1664;N$1:O$1048576">
      <formula1>"si,no"</formula1>
    </dataValidation>
    <dataValidation type="list" showInputMessage="1" showErrorMessage="1" sqref="AG1:AG891;AG1665:AG1048576">
      <formula1>"SI,NO"</formula1>
    </dataValidation>
    <dataValidation type="list" allowBlank="1" showInputMessage="1" showErrorMessage="1" sqref="T2:T865;T892:T1664">
      <formula1>"Bajopeso,Normal,Obeso,Sobrepeso"</formula1>
    </dataValidation>
    <dataValidation type="list" allowBlank="1" showInputMessage="1" showErrorMessage="1" sqref="AF1:AF734;AF737:AF843;AF852:AF853;AF892:AF1664">
      <formula1>"Bajo,Moderado,Alto,Maximo"</formula1>
    </dataValidation>
    <dataValidation type="list" allowBlank="1" showInputMessage="1" showErrorMessage="1" sqref="AD$1:AD$1048576">
      <formula1>"Bajo,Medio,Alto,Maximo"</formula1>
    </dataValidation>
    <dataValidation type="list" allowBlank="1" showInputMessage="1" showErrorMessage="1" sqref="K599;K2:K556;K558:K593;K601:K603;K606:K612;K614:K621;K623:K661;K664:K684;K892:K1664">
      <formula1>"Femenino,Masculino"</formula1>
    </dataValidation>
    <dataValidation type="list" allowBlank="1" showInputMessage="1" showErrorMessage="1" sqref="L892:L1664">
      <formula1>"DM,HTA,MIXTA,DISLIPIDEMIA"</formula1>
    </dataValidation>
    <dataValidation type="list" allowBlank="1" showInputMessage="1" showErrorMessage="1" sqref="AC$1:AC$1048576">
      <formula1>"Positivo,Negativo"</formula1>
    </dataValidation>
    <dataValidation type="list" allowBlank="1" showInputMessage="1" showErrorMessage="1" sqref="AZ599;AZ2:AZ556;AZ558:AZ593;AZ601:AZ603;AZ606:AZ612;AZ614:AZ621;AZ623:AZ661;AZ664:AZ684;AZ892:AZ1513;AZ1515:AZ1617;AZ1619:AZ1664">
      <formula1>"Normal,Alterado"</formula1>
    </dataValidation>
    <dataValidation type="list" allowBlank="1" showInputMessage="1" showErrorMessage="1" sqref="P599:Q599;P664:P701;Q664:Q675;P601:Q603;P606:Q612;P558:Q593;P614:Q621;P623:Q661;P370:Q556;P1:Q368;Y$1:AB$1048576;P892:Q1664">
      <formula1>"SI,NO"</formula1>
    </dataValidation>
    <dataValidation type="list" allowBlank="1" showInputMessage="1" showErrorMessage="1" sqref="L1:L891;L1665:L1048576">
      <formula1>"DM,HTA,MIXTA,DISLIP,IAM,AVE"</formula1>
    </dataValidation>
    <dataValidation type="list" allowBlank="1" showInputMessage="1" showErrorMessage="1" sqref="BC599;BC2:BC556;BC558:BC593;BC601:BC603;BC606:BC612;BC614:BC621;BC623:BC661;BC664:BC684;BC892:BC1513;BC1515:BC1617;BC1619:BC1664">
      <formula1>"Con Retinopatia,Sin Retinopatia"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-0.499984740745262"/>
  </sheetPr>
  <dimension ref="A1:VVG109"/>
  <sheetViews>
    <sheetView zoomScale="106" zoomScaleNormal="106" workbookViewId="0">
      <pane ySplit="1" topLeftCell="A80" activePane="bottomLeft" state="frozen"/>
      <selection/>
      <selection pane="bottomLeft" activeCell="A81" sqref="A81"/>
    </sheetView>
  </sheetViews>
  <sheetFormatPr defaultColWidth="11.5" defaultRowHeight="15.75"/>
  <cols>
    <col min="1" max="1" width="34.8333333333333" style="10" customWidth="1"/>
    <col min="2" max="2" width="16.6666666666667" style="7" customWidth="1"/>
    <col min="3" max="3" width="11.5" style="7"/>
    <col min="4" max="4" width="23.5" style="7" customWidth="1"/>
    <col min="5" max="5" width="28.3333333333333" style="7" customWidth="1"/>
    <col min="6" max="6" width="21.3333333333333" style="7" customWidth="1"/>
    <col min="7" max="7" width="22.1666666666667" style="7" customWidth="1"/>
    <col min="8" max="8" width="23" style="7" customWidth="1"/>
    <col min="9" max="9" width="6.83333333333333" style="91" hidden="1" customWidth="1"/>
    <col min="10" max="10" width="9.83333333333333" style="91" hidden="1" customWidth="1"/>
    <col min="11" max="11" width="27.5" style="7" hidden="1" customWidth="1"/>
    <col min="12" max="12" width="19.3333333333333" style="7" customWidth="1"/>
    <col min="13" max="13" width="40.5" style="92" customWidth="1"/>
    <col min="14" max="14" width="28.6666666666667" style="10" customWidth="1"/>
    <col min="15" max="15" width="17.6666666666667" style="7" customWidth="1"/>
    <col min="16" max="16" width="16" style="7" customWidth="1"/>
    <col min="17" max="17" width="22" style="7" customWidth="1"/>
    <col min="18" max="18" width="15.5" style="7" customWidth="1"/>
    <col min="19" max="19" width="19.8333333333333" style="7" customWidth="1"/>
    <col min="20" max="20" width="18.5" style="7" customWidth="1"/>
    <col min="21" max="21" width="17.5" style="7" customWidth="1"/>
    <col min="22" max="22" width="0.333333333333333" style="7" customWidth="1"/>
    <col min="23" max="23" width="17.5" style="7" customWidth="1"/>
    <col min="24" max="24" width="21" style="7" hidden="1" customWidth="1"/>
    <col min="25" max="27" width="11.5" style="91"/>
    <col min="28" max="28" width="17.5" style="7" customWidth="1"/>
    <col min="29" max="16384" width="11.5" style="91"/>
  </cols>
  <sheetData>
    <row r="1" customFormat="1" ht="56.25" customHeight="1" spans="1:15451">
      <c r="A1" s="53" t="s">
        <v>0</v>
      </c>
      <c r="B1" s="54" t="s">
        <v>1</v>
      </c>
      <c r="C1" s="54" t="s">
        <v>2</v>
      </c>
      <c r="D1" s="54" t="s">
        <v>3</v>
      </c>
      <c r="E1" s="58" t="s">
        <v>4</v>
      </c>
      <c r="F1" s="59" t="s">
        <v>5</v>
      </c>
      <c r="G1" s="60" t="s">
        <v>6</v>
      </c>
      <c r="H1" s="61" t="s">
        <v>7</v>
      </c>
      <c r="I1" s="54" t="s">
        <v>8</v>
      </c>
      <c r="J1" s="66" t="s">
        <v>9</v>
      </c>
      <c r="K1" s="54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8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/>
      <c r="AC1" s="67" t="s">
        <v>28</v>
      </c>
      <c r="AD1" s="70" t="s">
        <v>29</v>
      </c>
      <c r="AE1" s="71" t="s">
        <v>30</v>
      </c>
      <c r="AF1" s="71" t="s">
        <v>31</v>
      </c>
      <c r="AG1" s="74" t="s">
        <v>32</v>
      </c>
      <c r="AH1" s="75" t="s">
        <v>33</v>
      </c>
      <c r="AI1" s="76" t="s">
        <v>34</v>
      </c>
      <c r="AJ1" s="7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80" t="s">
        <v>47</v>
      </c>
      <c r="AW1" s="80" t="s">
        <v>48</v>
      </c>
      <c r="AX1" s="82" t="s">
        <v>49</v>
      </c>
      <c r="AY1" s="82" t="s">
        <v>50</v>
      </c>
      <c r="AZ1" s="67" t="s">
        <v>51</v>
      </c>
      <c r="BA1" s="84" t="s">
        <v>52</v>
      </c>
      <c r="BB1" s="67" t="s">
        <v>53</v>
      </c>
      <c r="BC1" s="67" t="s">
        <v>54</v>
      </c>
      <c r="BD1" s="84" t="s">
        <v>55</v>
      </c>
      <c r="BE1" s="84" t="s">
        <v>56</v>
      </c>
      <c r="BF1" s="86"/>
      <c r="BG1" s="70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/>
      <c r="EI1" s="87"/>
      <c r="EJ1" s="87"/>
      <c r="EK1" s="87"/>
      <c r="EL1" s="87"/>
      <c r="EM1" s="87"/>
      <c r="EN1" s="87"/>
      <c r="EO1" s="87"/>
      <c r="EP1" s="87"/>
      <c r="EQ1" s="87"/>
      <c r="ER1" s="87"/>
      <c r="ES1" s="87"/>
      <c r="ET1" s="87"/>
      <c r="EU1" s="87"/>
      <c r="EV1" s="87"/>
      <c r="EW1" s="87"/>
      <c r="EX1" s="87"/>
      <c r="EY1" s="87"/>
      <c r="EZ1" s="87"/>
      <c r="FA1" s="87"/>
      <c r="FB1" s="87"/>
      <c r="FC1" s="87"/>
      <c r="FD1" s="87"/>
      <c r="FE1" s="87"/>
      <c r="FF1" s="87"/>
      <c r="FG1" s="87"/>
      <c r="FH1" s="87"/>
      <c r="FI1" s="87"/>
      <c r="FJ1" s="87"/>
      <c r="FK1" s="87"/>
      <c r="FL1" s="87"/>
      <c r="FM1" s="87"/>
      <c r="FN1" s="87"/>
      <c r="FO1" s="87"/>
      <c r="FP1" s="87"/>
      <c r="FQ1" s="87"/>
      <c r="FR1" s="87"/>
      <c r="FS1" s="87"/>
      <c r="FT1" s="87"/>
      <c r="FU1" s="87"/>
      <c r="FV1" s="87"/>
      <c r="FW1" s="87"/>
      <c r="FX1" s="87"/>
      <c r="FY1" s="87"/>
      <c r="FZ1" s="87"/>
      <c r="GA1" s="87"/>
      <c r="GB1" s="87"/>
      <c r="GC1" s="87"/>
      <c r="GD1" s="87"/>
      <c r="GE1" s="87"/>
      <c r="GF1" s="87"/>
      <c r="GG1" s="87"/>
      <c r="GH1" s="87"/>
      <c r="GI1" s="87"/>
      <c r="GJ1" s="87"/>
      <c r="GK1" s="87"/>
      <c r="GL1" s="87"/>
      <c r="GM1" s="87"/>
      <c r="GN1" s="87"/>
      <c r="GO1" s="87"/>
      <c r="GP1" s="87"/>
      <c r="GQ1" s="87"/>
      <c r="GR1" s="87"/>
      <c r="GS1" s="87"/>
      <c r="GT1" s="87"/>
      <c r="GU1" s="87"/>
      <c r="GV1" s="87"/>
      <c r="GW1" s="87"/>
      <c r="GX1" s="87"/>
      <c r="GY1" s="87"/>
      <c r="GZ1" s="87"/>
      <c r="HA1" s="87"/>
      <c r="HB1" s="87"/>
      <c r="HC1" s="87"/>
      <c r="HD1" s="87"/>
      <c r="HE1" s="87"/>
      <c r="HF1" s="87"/>
      <c r="HG1" s="87"/>
      <c r="HH1" s="87"/>
      <c r="HI1" s="87"/>
      <c r="HJ1" s="87"/>
      <c r="HK1" s="87"/>
      <c r="HL1" s="87"/>
      <c r="HM1" s="87"/>
      <c r="HN1" s="87"/>
      <c r="HO1" s="87"/>
      <c r="HP1" s="87"/>
      <c r="HQ1" s="87"/>
      <c r="HR1" s="87"/>
      <c r="HS1" s="87"/>
      <c r="HT1" s="87"/>
      <c r="HU1" s="87"/>
      <c r="HV1" s="87"/>
      <c r="HW1" s="87"/>
      <c r="HX1" s="87"/>
      <c r="HY1" s="87"/>
      <c r="HZ1" s="87"/>
      <c r="IA1" s="87"/>
      <c r="IB1" s="87"/>
      <c r="IC1" s="87"/>
      <c r="ID1" s="87"/>
      <c r="IE1" s="87"/>
      <c r="IF1" s="87"/>
      <c r="IG1" s="87"/>
      <c r="IH1" s="87"/>
      <c r="II1" s="87"/>
      <c r="IJ1" s="87"/>
      <c r="IK1" s="87"/>
      <c r="IL1" s="87"/>
      <c r="IM1" s="87"/>
      <c r="IN1" s="87"/>
      <c r="IO1" s="87"/>
      <c r="IP1" s="87"/>
      <c r="IQ1" s="87"/>
      <c r="IR1" s="87"/>
      <c r="IS1" s="87"/>
      <c r="IT1" s="87"/>
      <c r="IU1" s="87"/>
      <c r="IV1" s="87"/>
      <c r="IW1" s="87"/>
      <c r="IX1" s="87"/>
      <c r="IY1" s="87"/>
      <c r="IZ1" s="87"/>
      <c r="JA1" s="87"/>
      <c r="JB1" s="87"/>
      <c r="JC1" s="87"/>
      <c r="JD1" s="87"/>
      <c r="JE1" s="87"/>
      <c r="JF1" s="87"/>
      <c r="JG1" s="87"/>
      <c r="JH1" s="87"/>
      <c r="JI1" s="87"/>
      <c r="JJ1" s="87"/>
      <c r="JK1" s="87"/>
      <c r="JL1" s="87"/>
      <c r="JM1" s="87"/>
      <c r="JN1" s="87"/>
      <c r="JO1" s="87"/>
      <c r="JP1" s="87"/>
      <c r="JQ1" s="87"/>
      <c r="JR1" s="87"/>
      <c r="JS1" s="87"/>
      <c r="JT1" s="87"/>
      <c r="JU1" s="87"/>
      <c r="JV1" s="87"/>
      <c r="JW1" s="87"/>
      <c r="JX1" s="87"/>
      <c r="JY1" s="87"/>
      <c r="JZ1" s="87"/>
      <c r="KA1" s="87"/>
      <c r="KB1" s="87"/>
      <c r="KC1" s="87"/>
      <c r="KD1" s="87"/>
      <c r="KE1" s="87"/>
      <c r="KF1" s="87"/>
      <c r="KG1" s="87"/>
      <c r="KH1" s="87"/>
      <c r="KI1" s="87"/>
      <c r="KJ1" s="87"/>
      <c r="KK1" s="87"/>
      <c r="KL1" s="87"/>
      <c r="KM1" s="87"/>
      <c r="KN1" s="87"/>
      <c r="KO1" s="87"/>
      <c r="KP1" s="87"/>
      <c r="KQ1" s="87"/>
      <c r="KR1" s="87"/>
      <c r="KS1" s="87"/>
      <c r="KT1" s="87"/>
      <c r="KU1" s="87"/>
      <c r="KV1" s="87"/>
      <c r="KW1" s="87"/>
      <c r="KX1" s="87"/>
      <c r="KY1" s="87"/>
      <c r="KZ1" s="87"/>
      <c r="LA1" s="87"/>
      <c r="LB1" s="87"/>
      <c r="LC1" s="87"/>
      <c r="LD1" s="87"/>
      <c r="LE1" s="87"/>
      <c r="LF1" s="87"/>
      <c r="LG1" s="87"/>
      <c r="LH1" s="87"/>
      <c r="LI1" s="87"/>
      <c r="LJ1" s="87"/>
      <c r="LK1" s="87"/>
      <c r="LL1" s="87"/>
      <c r="LM1" s="87"/>
      <c r="LN1" s="87"/>
      <c r="LO1" s="87"/>
      <c r="LP1" s="87"/>
      <c r="LQ1" s="87"/>
      <c r="LR1" s="87"/>
      <c r="LS1" s="87"/>
      <c r="LT1" s="87"/>
      <c r="LU1" s="87"/>
      <c r="LV1" s="87"/>
      <c r="LW1" s="87"/>
      <c r="LX1" s="87"/>
      <c r="LY1" s="87"/>
      <c r="LZ1" s="87"/>
      <c r="MA1" s="87"/>
      <c r="MB1" s="87"/>
      <c r="MC1" s="87"/>
      <c r="MD1" s="87"/>
      <c r="ME1" s="87"/>
      <c r="MF1" s="87"/>
      <c r="MG1" s="87"/>
      <c r="MH1" s="87"/>
      <c r="MI1" s="87"/>
      <c r="MJ1" s="87"/>
      <c r="MK1" s="87"/>
      <c r="ML1" s="87"/>
      <c r="MM1" s="87"/>
      <c r="MN1" s="87"/>
      <c r="MO1" s="87"/>
      <c r="MP1" s="87"/>
      <c r="MQ1" s="87"/>
      <c r="MR1" s="87"/>
      <c r="MS1" s="87"/>
      <c r="MT1" s="87"/>
      <c r="MU1" s="87"/>
      <c r="MV1" s="87"/>
      <c r="MW1" s="87"/>
      <c r="MX1" s="87"/>
      <c r="MY1" s="87"/>
      <c r="MZ1" s="87"/>
      <c r="NA1" s="87"/>
      <c r="NB1" s="87"/>
      <c r="NC1" s="87"/>
      <c r="ND1" s="87"/>
      <c r="NE1" s="87"/>
      <c r="NF1" s="87"/>
      <c r="NG1" s="87"/>
      <c r="NH1" s="87"/>
      <c r="NI1" s="87"/>
      <c r="NJ1" s="87"/>
      <c r="NK1" s="87"/>
      <c r="NL1" s="87"/>
      <c r="NM1" s="87"/>
      <c r="NN1" s="87"/>
      <c r="NO1" s="87"/>
      <c r="NP1" s="87"/>
      <c r="NQ1" s="87"/>
      <c r="NR1" s="87"/>
      <c r="NS1" s="87"/>
      <c r="NT1" s="87"/>
      <c r="NU1" s="87"/>
      <c r="NV1" s="87"/>
      <c r="NW1" s="87"/>
      <c r="NX1" s="87"/>
      <c r="NY1" s="87"/>
      <c r="NZ1" s="87"/>
      <c r="OA1" s="87"/>
      <c r="OB1" s="87"/>
      <c r="OC1" s="87"/>
      <c r="OD1" s="87"/>
      <c r="OE1" s="87"/>
      <c r="OF1" s="87"/>
      <c r="OG1" s="87"/>
      <c r="OH1" s="87"/>
      <c r="OI1" s="87"/>
      <c r="OJ1" s="87"/>
      <c r="OK1" s="87"/>
      <c r="OL1" s="87"/>
      <c r="OM1" s="87"/>
      <c r="ON1" s="87"/>
      <c r="OO1" s="87"/>
      <c r="OP1" s="87"/>
      <c r="OQ1" s="87"/>
      <c r="OR1" s="87"/>
      <c r="OS1" s="87"/>
      <c r="OT1" s="87"/>
      <c r="OU1" s="87"/>
      <c r="OV1" s="87"/>
      <c r="OW1" s="87"/>
      <c r="OX1" s="87"/>
      <c r="OY1" s="87"/>
      <c r="OZ1" s="87"/>
      <c r="PA1" s="87"/>
      <c r="PB1" s="87"/>
      <c r="PC1" s="87"/>
      <c r="PD1" s="87"/>
      <c r="PE1" s="87"/>
      <c r="PF1" s="87"/>
      <c r="PG1" s="87"/>
      <c r="PH1" s="87"/>
      <c r="PI1" s="87"/>
      <c r="PJ1" s="87"/>
      <c r="PK1" s="87"/>
      <c r="PL1" s="87"/>
      <c r="PM1" s="87"/>
      <c r="PN1" s="87"/>
      <c r="PO1" s="87"/>
      <c r="PP1" s="87"/>
      <c r="PQ1" s="87"/>
      <c r="PR1" s="87"/>
      <c r="PS1" s="87"/>
      <c r="PT1" s="87"/>
      <c r="PU1" s="87"/>
      <c r="PV1" s="87"/>
      <c r="PW1" s="87"/>
      <c r="PX1" s="87"/>
      <c r="PY1" s="87"/>
      <c r="PZ1" s="87"/>
      <c r="QA1" s="87"/>
      <c r="QB1" s="87"/>
      <c r="QC1" s="87"/>
      <c r="QD1" s="87"/>
      <c r="QE1" s="87"/>
      <c r="QF1" s="87"/>
      <c r="QG1" s="87"/>
      <c r="QH1" s="87"/>
      <c r="QI1" s="87"/>
      <c r="QJ1" s="87"/>
      <c r="QK1" s="87"/>
      <c r="QL1" s="87"/>
      <c r="QM1" s="87"/>
      <c r="QN1" s="87"/>
      <c r="QO1" s="87"/>
      <c r="QP1" s="87"/>
      <c r="QQ1" s="87"/>
      <c r="QR1" s="87"/>
      <c r="QS1" s="87"/>
      <c r="QT1" s="87"/>
      <c r="QU1" s="87"/>
      <c r="QV1" s="87"/>
      <c r="QW1" s="87"/>
      <c r="QX1" s="87"/>
      <c r="QY1" s="87"/>
      <c r="QZ1" s="87"/>
      <c r="RA1" s="87"/>
      <c r="RB1" s="87"/>
      <c r="RC1" s="87"/>
      <c r="RD1" s="87"/>
      <c r="RE1" s="87"/>
      <c r="RF1" s="87"/>
      <c r="RG1" s="87"/>
      <c r="RH1" s="87"/>
      <c r="RI1" s="87"/>
      <c r="RJ1" s="87"/>
      <c r="RK1" s="87"/>
      <c r="RL1" s="87"/>
      <c r="RM1" s="87"/>
      <c r="RN1" s="87"/>
      <c r="RO1" s="87"/>
      <c r="RP1" s="87"/>
      <c r="RQ1" s="87"/>
      <c r="RR1" s="87"/>
      <c r="RS1" s="87"/>
      <c r="RT1" s="87"/>
      <c r="RU1" s="87"/>
      <c r="RV1" s="87"/>
      <c r="RW1" s="87"/>
      <c r="RX1" s="87"/>
      <c r="RY1" s="87"/>
      <c r="RZ1" s="87"/>
      <c r="SA1" s="87"/>
      <c r="SB1" s="87"/>
      <c r="SC1" s="87"/>
      <c r="SD1" s="87"/>
      <c r="SE1" s="87"/>
      <c r="SF1" s="87"/>
      <c r="SG1" s="87"/>
      <c r="SH1" s="87"/>
      <c r="SI1" s="87"/>
      <c r="SJ1" s="87"/>
      <c r="SK1" s="87"/>
      <c r="SL1" s="87"/>
      <c r="SM1" s="87"/>
      <c r="SN1" s="87"/>
      <c r="SO1" s="87"/>
      <c r="SP1" s="87"/>
      <c r="SQ1" s="87"/>
      <c r="SR1" s="87"/>
      <c r="SS1" s="87"/>
      <c r="ST1" s="87"/>
      <c r="SU1" s="87"/>
      <c r="SV1" s="87"/>
      <c r="SW1" s="87"/>
      <c r="SX1" s="87"/>
      <c r="SY1" s="87"/>
      <c r="SZ1" s="87"/>
      <c r="TA1" s="87"/>
      <c r="TB1" s="87"/>
      <c r="TC1" s="87"/>
      <c r="TD1" s="87"/>
      <c r="TE1" s="87"/>
      <c r="TF1" s="87"/>
      <c r="TG1" s="87"/>
      <c r="TH1" s="87"/>
      <c r="TI1" s="87"/>
      <c r="TJ1" s="87"/>
      <c r="TK1" s="87"/>
      <c r="TL1" s="87"/>
      <c r="TM1" s="87"/>
      <c r="TN1" s="87"/>
      <c r="TO1" s="87"/>
      <c r="TP1" s="87"/>
      <c r="TQ1" s="87"/>
      <c r="TR1" s="87"/>
      <c r="TS1" s="87"/>
      <c r="TT1" s="87"/>
      <c r="TU1" s="87"/>
      <c r="TV1" s="87"/>
      <c r="TW1" s="87"/>
      <c r="TX1" s="87"/>
      <c r="TY1" s="87"/>
      <c r="TZ1" s="87"/>
      <c r="UA1" s="87"/>
      <c r="UB1" s="87"/>
      <c r="UC1" s="87"/>
      <c r="UD1" s="87"/>
      <c r="UE1" s="87"/>
      <c r="UF1" s="87"/>
      <c r="UG1" s="87"/>
      <c r="UH1" s="87"/>
      <c r="UI1" s="87"/>
      <c r="UJ1" s="87"/>
      <c r="UK1" s="87"/>
      <c r="UL1" s="87"/>
      <c r="UM1" s="87"/>
      <c r="UN1" s="87"/>
      <c r="UO1" s="87"/>
      <c r="UP1" s="87"/>
      <c r="UQ1" s="87"/>
      <c r="UR1" s="87"/>
      <c r="US1" s="87"/>
      <c r="UT1" s="87"/>
      <c r="UU1" s="87"/>
      <c r="UV1" s="87"/>
      <c r="UW1" s="87"/>
      <c r="UX1" s="87"/>
      <c r="UY1" s="87"/>
      <c r="UZ1" s="87"/>
      <c r="VA1" s="87"/>
      <c r="VB1" s="87"/>
      <c r="VC1" s="87"/>
      <c r="VD1" s="87"/>
      <c r="VE1" s="87"/>
      <c r="VF1" s="87"/>
      <c r="VG1" s="87"/>
      <c r="VH1" s="87"/>
      <c r="VI1" s="87"/>
      <c r="VJ1" s="87"/>
      <c r="VK1" s="87"/>
      <c r="VL1" s="87"/>
      <c r="VM1" s="87"/>
      <c r="VN1" s="87"/>
      <c r="VO1" s="87"/>
      <c r="VP1" s="87"/>
      <c r="VQ1" s="87"/>
      <c r="VR1" s="87"/>
      <c r="VS1" s="87"/>
      <c r="VT1" s="87"/>
      <c r="VU1" s="87"/>
      <c r="VV1" s="87"/>
      <c r="VW1" s="87"/>
      <c r="VX1" s="87"/>
      <c r="VY1" s="87"/>
      <c r="VZ1" s="87"/>
      <c r="WA1" s="87"/>
      <c r="WB1" s="87"/>
      <c r="WC1" s="87"/>
      <c r="WD1" s="87"/>
      <c r="WE1" s="87"/>
      <c r="WF1" s="87"/>
      <c r="WG1" s="87"/>
      <c r="WH1" s="87"/>
      <c r="WI1" s="87"/>
      <c r="WJ1" s="87"/>
      <c r="WK1" s="87"/>
      <c r="WL1" s="87"/>
      <c r="WM1" s="87"/>
      <c r="WN1" s="87"/>
      <c r="WO1" s="87"/>
      <c r="WP1" s="87"/>
      <c r="WQ1" s="87"/>
      <c r="WR1" s="87"/>
      <c r="WS1" s="87"/>
      <c r="WT1" s="87"/>
      <c r="WU1" s="87"/>
      <c r="WV1" s="87"/>
      <c r="WW1" s="87"/>
      <c r="WX1" s="87"/>
      <c r="WY1" s="87"/>
      <c r="WZ1" s="87"/>
      <c r="XA1" s="87"/>
      <c r="XB1" s="87"/>
      <c r="XC1" s="87"/>
      <c r="XD1" s="87"/>
      <c r="XE1" s="87"/>
      <c r="XF1" s="87"/>
      <c r="XG1" s="87"/>
      <c r="XH1" s="87"/>
      <c r="XI1" s="87"/>
      <c r="XJ1" s="87"/>
      <c r="XK1" s="87"/>
      <c r="XL1" s="87"/>
      <c r="XM1" s="87"/>
      <c r="XN1" s="87"/>
      <c r="XO1" s="87"/>
      <c r="XP1" s="87"/>
      <c r="XQ1" s="87"/>
      <c r="XR1" s="87"/>
      <c r="XS1" s="87"/>
      <c r="XT1" s="87"/>
      <c r="XU1" s="87"/>
      <c r="XV1" s="87"/>
      <c r="XW1" s="87"/>
      <c r="XX1" s="87"/>
      <c r="XY1" s="87"/>
      <c r="XZ1" s="87"/>
      <c r="YA1" s="87"/>
      <c r="YB1" s="87"/>
      <c r="YC1" s="87"/>
      <c r="YD1" s="87"/>
      <c r="YE1" s="87"/>
      <c r="YF1" s="87"/>
      <c r="YG1" s="87"/>
      <c r="YH1" s="87"/>
      <c r="YI1" s="87"/>
      <c r="YJ1" s="87"/>
      <c r="YK1" s="87"/>
      <c r="YL1" s="87"/>
      <c r="YM1" s="87"/>
      <c r="YN1" s="87"/>
      <c r="YO1" s="87"/>
      <c r="YP1" s="87"/>
      <c r="YQ1" s="87"/>
      <c r="YR1" s="87"/>
      <c r="YS1" s="87"/>
      <c r="YT1" s="87"/>
      <c r="YU1" s="87"/>
      <c r="YV1" s="87"/>
      <c r="YW1" s="87"/>
      <c r="YX1" s="87"/>
      <c r="YY1" s="87"/>
      <c r="YZ1" s="87"/>
      <c r="ZA1" s="87"/>
      <c r="ZB1" s="87"/>
      <c r="ZC1" s="87"/>
      <c r="ZD1" s="87"/>
      <c r="ZE1" s="87"/>
      <c r="ZF1" s="87"/>
      <c r="ZG1" s="87"/>
      <c r="ZH1" s="87"/>
      <c r="ZI1" s="87"/>
      <c r="ZJ1" s="87"/>
      <c r="ZK1" s="87"/>
      <c r="ZL1" s="87"/>
      <c r="ZM1" s="87"/>
      <c r="ZN1" s="87"/>
      <c r="ZO1" s="87"/>
      <c r="ZP1" s="87"/>
      <c r="ZQ1" s="87"/>
      <c r="ZR1" s="87"/>
      <c r="ZS1" s="87"/>
      <c r="ZT1" s="87"/>
      <c r="ZU1" s="87"/>
      <c r="ZV1" s="87"/>
      <c r="ZW1" s="87"/>
      <c r="ZX1" s="87"/>
      <c r="ZY1" s="87"/>
      <c r="ZZ1" s="87"/>
      <c r="AAA1" s="87"/>
      <c r="AAB1" s="87"/>
      <c r="AAC1" s="87"/>
      <c r="AAD1" s="87"/>
      <c r="AAE1" s="87"/>
      <c r="AAF1" s="87"/>
      <c r="AAG1" s="87"/>
      <c r="AAH1" s="87"/>
      <c r="AAI1" s="87"/>
      <c r="AAJ1" s="87"/>
      <c r="AAK1" s="87"/>
      <c r="AAL1" s="87"/>
      <c r="AAM1" s="87"/>
      <c r="AAN1" s="87"/>
      <c r="AAO1" s="87"/>
      <c r="AAP1" s="87"/>
      <c r="AAQ1" s="87"/>
      <c r="AAR1" s="87"/>
      <c r="AAS1" s="87"/>
      <c r="AAT1" s="87"/>
      <c r="AAU1" s="87"/>
      <c r="AAV1" s="87"/>
      <c r="AAW1" s="87"/>
      <c r="AAX1" s="87"/>
      <c r="AAY1" s="87"/>
      <c r="AAZ1" s="87"/>
      <c r="ABA1" s="87"/>
      <c r="ABB1" s="87"/>
      <c r="ABC1" s="87"/>
      <c r="ABD1" s="87"/>
      <c r="ABE1" s="87"/>
      <c r="ABF1" s="87"/>
      <c r="ABG1" s="87"/>
      <c r="ABH1" s="87"/>
      <c r="ABI1" s="87"/>
      <c r="ABJ1" s="87"/>
      <c r="ABK1" s="87"/>
      <c r="ABL1" s="87"/>
      <c r="ABM1" s="87"/>
      <c r="ABN1" s="87"/>
      <c r="ABO1" s="87"/>
      <c r="ABP1" s="87"/>
      <c r="ABQ1" s="87"/>
      <c r="ABR1" s="87"/>
      <c r="ABS1" s="87"/>
      <c r="ABT1" s="87"/>
      <c r="ABU1" s="87"/>
      <c r="ABV1" s="87"/>
      <c r="ABW1" s="87"/>
      <c r="ABX1" s="87"/>
      <c r="ABY1" s="87"/>
      <c r="ABZ1" s="87"/>
      <c r="ACA1" s="87"/>
      <c r="ACB1" s="87"/>
      <c r="ACC1" s="87"/>
      <c r="ACD1" s="87"/>
      <c r="ACE1" s="87"/>
      <c r="ACF1" s="87"/>
      <c r="ACG1" s="87"/>
      <c r="ACH1" s="87"/>
      <c r="ACI1" s="87"/>
      <c r="ACJ1" s="87"/>
      <c r="ACK1" s="87"/>
      <c r="ACL1" s="87"/>
      <c r="ACM1" s="87"/>
      <c r="ACN1" s="87"/>
      <c r="ACO1" s="87"/>
      <c r="ACP1" s="87"/>
      <c r="ACQ1" s="87"/>
      <c r="ACR1" s="87"/>
      <c r="ACS1" s="87"/>
      <c r="ACT1" s="87"/>
      <c r="ACU1" s="87"/>
      <c r="ACV1" s="87"/>
      <c r="ACW1" s="87"/>
      <c r="ACX1" s="87"/>
      <c r="ACY1" s="87"/>
      <c r="ACZ1" s="87"/>
      <c r="ADA1" s="87"/>
      <c r="ADB1" s="87"/>
      <c r="ADC1" s="87"/>
      <c r="ADD1" s="87"/>
      <c r="ADE1" s="87"/>
      <c r="ADF1" s="87"/>
      <c r="ADG1" s="87"/>
      <c r="ADH1" s="87"/>
      <c r="ADI1" s="87"/>
      <c r="ADJ1" s="87"/>
      <c r="ADK1" s="87"/>
      <c r="ADL1" s="87"/>
      <c r="ADM1" s="87"/>
      <c r="ADN1" s="87"/>
      <c r="ADO1" s="87"/>
      <c r="ADP1" s="87"/>
      <c r="ADQ1" s="87"/>
      <c r="ADR1" s="87"/>
      <c r="ADS1" s="87"/>
      <c r="ADT1" s="87"/>
      <c r="ADU1" s="87"/>
      <c r="ADV1" s="87"/>
      <c r="ADW1" s="87"/>
      <c r="ADX1" s="87"/>
      <c r="ADY1" s="87"/>
      <c r="ADZ1" s="87"/>
      <c r="AEA1" s="87"/>
      <c r="AEB1" s="87"/>
      <c r="AEC1" s="87"/>
      <c r="AED1" s="87"/>
      <c r="AEE1" s="87"/>
      <c r="AEF1" s="87"/>
      <c r="AEG1" s="87"/>
      <c r="AEH1" s="87"/>
      <c r="AEI1" s="87"/>
      <c r="AEJ1" s="87"/>
      <c r="AEK1" s="87"/>
      <c r="AEL1" s="87"/>
      <c r="AEM1" s="87"/>
      <c r="AEN1" s="87"/>
      <c r="AEO1" s="87"/>
      <c r="AEP1" s="87"/>
      <c r="AEQ1" s="87"/>
      <c r="AER1" s="87"/>
      <c r="AES1" s="87"/>
      <c r="AET1" s="87"/>
      <c r="AEU1" s="87"/>
      <c r="AEV1" s="87"/>
      <c r="AEW1" s="87"/>
      <c r="AEX1" s="87"/>
      <c r="AEY1" s="87"/>
      <c r="AEZ1" s="87"/>
      <c r="AFA1" s="87"/>
      <c r="AFB1" s="87"/>
      <c r="AFC1" s="87"/>
      <c r="AFD1" s="87"/>
      <c r="AFE1" s="87"/>
      <c r="AFF1" s="87"/>
      <c r="AFG1" s="87"/>
      <c r="AFH1" s="87"/>
      <c r="AFI1" s="87"/>
      <c r="AFJ1" s="87"/>
      <c r="AFK1" s="87"/>
      <c r="AFL1" s="87"/>
      <c r="AFM1" s="87"/>
      <c r="AFN1" s="87"/>
      <c r="AFO1" s="87"/>
      <c r="AFP1" s="87"/>
      <c r="AFQ1" s="87"/>
      <c r="AFR1" s="87"/>
      <c r="AFS1" s="87"/>
      <c r="AFT1" s="87"/>
      <c r="AFU1" s="87"/>
      <c r="AFV1" s="87"/>
      <c r="AFW1" s="87"/>
      <c r="AFX1" s="87"/>
      <c r="AFY1" s="87"/>
      <c r="AFZ1" s="87"/>
      <c r="AGA1" s="87"/>
      <c r="AGB1" s="87"/>
      <c r="AGC1" s="87"/>
      <c r="AGD1" s="87"/>
      <c r="AGE1" s="87"/>
      <c r="AGF1" s="87"/>
      <c r="AGG1" s="87"/>
      <c r="AGH1" s="87"/>
      <c r="AGI1" s="87"/>
      <c r="AGJ1" s="87"/>
      <c r="AGK1" s="87"/>
      <c r="AGL1" s="87"/>
      <c r="AGM1" s="87"/>
      <c r="AGN1" s="87"/>
      <c r="AGO1" s="87"/>
      <c r="AGP1" s="87"/>
      <c r="AGQ1" s="87"/>
      <c r="AGR1" s="87"/>
      <c r="AGS1" s="87"/>
      <c r="AGT1" s="87"/>
      <c r="AGU1" s="87"/>
      <c r="AGV1" s="87"/>
      <c r="AGW1" s="87"/>
      <c r="AGX1" s="87"/>
      <c r="AGY1" s="87"/>
      <c r="AGZ1" s="87"/>
      <c r="AHA1" s="87"/>
      <c r="AHB1" s="87"/>
      <c r="AHC1" s="87"/>
      <c r="AHD1" s="87"/>
      <c r="AHE1" s="87"/>
      <c r="AHF1" s="87"/>
      <c r="AHG1" s="87"/>
      <c r="AHH1" s="87"/>
      <c r="AHI1" s="87"/>
      <c r="AHJ1" s="87"/>
      <c r="AHK1" s="87"/>
      <c r="AHL1" s="87"/>
      <c r="AHM1" s="87"/>
      <c r="AHN1" s="87"/>
      <c r="AHO1" s="87"/>
      <c r="AHP1" s="87"/>
      <c r="AHQ1" s="87"/>
      <c r="AHR1" s="87"/>
      <c r="AHS1" s="87"/>
      <c r="AHT1" s="87"/>
      <c r="AHU1" s="87"/>
      <c r="AHV1" s="87"/>
      <c r="AHW1" s="87"/>
      <c r="AHX1" s="87"/>
      <c r="AHY1" s="87"/>
      <c r="AHZ1" s="87"/>
      <c r="AIA1" s="87"/>
      <c r="AIB1" s="87"/>
      <c r="AIC1" s="87"/>
      <c r="AID1" s="87"/>
      <c r="AIE1" s="87"/>
      <c r="AIF1" s="87"/>
      <c r="AIG1" s="87"/>
      <c r="AIH1" s="87"/>
      <c r="AII1" s="87"/>
      <c r="AIJ1" s="87"/>
      <c r="AIK1" s="87"/>
      <c r="AIL1" s="87"/>
      <c r="AIM1" s="87"/>
      <c r="AIN1" s="87"/>
      <c r="AIO1" s="87"/>
      <c r="AIP1" s="87"/>
      <c r="AIQ1" s="87"/>
      <c r="AIR1" s="87"/>
      <c r="AIS1" s="87"/>
      <c r="AIT1" s="87"/>
      <c r="AIU1" s="87"/>
      <c r="AIV1" s="87"/>
      <c r="AIW1" s="87"/>
      <c r="AIX1" s="87"/>
      <c r="AIY1" s="87"/>
      <c r="AIZ1" s="87"/>
      <c r="AJA1" s="87"/>
      <c r="AJB1" s="87"/>
      <c r="AJC1" s="87"/>
      <c r="AJD1" s="87"/>
      <c r="AJE1" s="87"/>
      <c r="AJF1" s="87"/>
      <c r="AJG1" s="87"/>
      <c r="AJH1" s="87"/>
      <c r="AJI1" s="87"/>
      <c r="AJJ1" s="87"/>
      <c r="AJK1" s="87"/>
      <c r="AJL1" s="87"/>
      <c r="AJM1" s="87"/>
      <c r="AJN1" s="87"/>
      <c r="AJO1" s="87"/>
      <c r="AJP1" s="87"/>
      <c r="AJQ1" s="87"/>
      <c r="AJR1" s="87"/>
      <c r="AJS1" s="87"/>
      <c r="AJT1" s="87"/>
      <c r="AJU1" s="87"/>
      <c r="AJV1" s="87"/>
      <c r="AJW1" s="87"/>
      <c r="AJX1" s="87"/>
      <c r="AJY1" s="87"/>
      <c r="AJZ1" s="87"/>
      <c r="AKA1" s="87"/>
      <c r="AKB1" s="87"/>
      <c r="AKC1" s="87"/>
      <c r="AKD1" s="87"/>
      <c r="AKE1" s="87"/>
      <c r="AKF1" s="87"/>
      <c r="AKG1" s="87"/>
      <c r="AKH1" s="87"/>
      <c r="AKI1" s="87"/>
      <c r="AKJ1" s="87"/>
      <c r="AKK1" s="87"/>
      <c r="AKL1" s="87"/>
      <c r="AKM1" s="87"/>
      <c r="AKN1" s="87"/>
      <c r="AKO1" s="87"/>
      <c r="AKP1" s="87"/>
      <c r="AKQ1" s="87"/>
      <c r="AKR1" s="87"/>
      <c r="AKS1" s="87"/>
      <c r="AKT1" s="87"/>
      <c r="AKU1" s="87"/>
      <c r="AKV1" s="87"/>
      <c r="AKW1" s="87"/>
      <c r="AKX1" s="87"/>
      <c r="AKY1" s="87"/>
      <c r="AKZ1" s="87"/>
      <c r="ALA1" s="87"/>
      <c r="ALB1" s="87"/>
      <c r="ALC1" s="87"/>
      <c r="ALD1" s="87"/>
      <c r="ALE1" s="87"/>
      <c r="ALF1" s="87"/>
      <c r="ALG1" s="87"/>
      <c r="ALH1" s="87"/>
      <c r="ALI1" s="87"/>
      <c r="ALJ1" s="87"/>
      <c r="ALK1" s="87"/>
      <c r="ALL1" s="87"/>
      <c r="ALM1" s="87"/>
      <c r="ALN1" s="87"/>
      <c r="ALO1" s="87"/>
      <c r="ALP1" s="87"/>
      <c r="ALQ1" s="87"/>
      <c r="ALR1" s="87"/>
      <c r="ALS1" s="87"/>
      <c r="ALT1" s="87"/>
      <c r="ALU1" s="87"/>
      <c r="ALV1" s="87"/>
      <c r="ALW1" s="87"/>
      <c r="ALX1" s="87"/>
      <c r="ALY1" s="87"/>
      <c r="ALZ1" s="87"/>
      <c r="AMA1" s="87"/>
      <c r="AMB1" s="87"/>
      <c r="AMC1" s="87"/>
      <c r="AMD1" s="87"/>
      <c r="AME1" s="87"/>
      <c r="AMF1" s="87"/>
      <c r="AMG1" s="87"/>
      <c r="AMH1" s="87"/>
      <c r="AMI1" s="87"/>
      <c r="AMJ1" s="87"/>
      <c r="AMK1" s="87"/>
      <c r="AML1" s="87"/>
      <c r="AMM1" s="87"/>
      <c r="AMN1" s="87"/>
      <c r="AMO1" s="87"/>
      <c r="AMP1" s="87"/>
      <c r="AMQ1" s="87"/>
      <c r="AMR1" s="87"/>
      <c r="AMS1" s="87"/>
      <c r="AMT1" s="87"/>
      <c r="AMU1" s="87"/>
      <c r="AMV1" s="87"/>
      <c r="AMW1" s="87"/>
      <c r="AMX1" s="87"/>
      <c r="AMY1" s="87"/>
      <c r="AMZ1" s="87"/>
      <c r="ANA1" s="87"/>
      <c r="ANB1" s="87"/>
      <c r="ANC1" s="87"/>
      <c r="AND1" s="87"/>
      <c r="ANE1" s="87"/>
      <c r="ANF1" s="87"/>
      <c r="ANG1" s="87"/>
      <c r="ANH1" s="87"/>
      <c r="ANI1" s="87"/>
      <c r="ANJ1" s="87"/>
      <c r="ANK1" s="87"/>
      <c r="ANL1" s="87"/>
      <c r="ANM1" s="87"/>
      <c r="ANN1" s="87"/>
      <c r="ANO1" s="87"/>
      <c r="ANP1" s="87"/>
      <c r="ANQ1" s="87"/>
      <c r="ANR1" s="87"/>
      <c r="ANS1" s="87"/>
      <c r="ANT1" s="87"/>
      <c r="ANU1" s="87"/>
      <c r="ANV1" s="87"/>
      <c r="ANW1" s="87"/>
      <c r="ANX1" s="87"/>
      <c r="ANY1" s="87"/>
      <c r="ANZ1" s="87"/>
      <c r="AOA1" s="87"/>
      <c r="AOB1" s="87"/>
      <c r="AOC1" s="87"/>
      <c r="AOD1" s="87"/>
      <c r="AOE1" s="87"/>
      <c r="AOF1" s="87"/>
      <c r="AOG1" s="87"/>
      <c r="AOH1" s="87"/>
      <c r="AOI1" s="87"/>
      <c r="AOJ1" s="87"/>
      <c r="AOK1" s="87"/>
      <c r="AOL1" s="87"/>
      <c r="AOM1" s="87"/>
      <c r="AON1" s="87"/>
      <c r="AOO1" s="87"/>
      <c r="AOP1" s="87"/>
      <c r="AOQ1" s="87"/>
      <c r="AOR1" s="87"/>
      <c r="AOS1" s="87"/>
      <c r="AOT1" s="87"/>
      <c r="AOU1" s="87"/>
      <c r="AOV1" s="87"/>
      <c r="AOW1" s="87"/>
      <c r="AOX1" s="87"/>
      <c r="AOY1" s="87"/>
      <c r="AOZ1" s="87"/>
      <c r="APA1" s="87"/>
      <c r="APB1" s="87"/>
      <c r="APC1" s="87"/>
      <c r="APD1" s="87"/>
      <c r="APE1" s="87"/>
      <c r="APF1" s="87"/>
      <c r="APG1" s="87"/>
      <c r="APH1" s="87"/>
      <c r="API1" s="87"/>
      <c r="APJ1" s="87"/>
      <c r="APK1" s="87"/>
      <c r="APL1" s="87"/>
      <c r="APM1" s="87"/>
      <c r="APN1" s="87"/>
      <c r="APO1" s="87"/>
      <c r="APP1" s="87"/>
      <c r="APQ1" s="87"/>
      <c r="APR1" s="87"/>
      <c r="APS1" s="87"/>
      <c r="APT1" s="87"/>
      <c r="APU1" s="87"/>
      <c r="APV1" s="87"/>
      <c r="APW1" s="87"/>
      <c r="APX1" s="87"/>
      <c r="APY1" s="87"/>
      <c r="APZ1" s="87"/>
      <c r="AQA1" s="87"/>
      <c r="AQB1" s="87"/>
      <c r="AQC1" s="87"/>
      <c r="AQD1" s="87"/>
      <c r="AQE1" s="87"/>
      <c r="AQF1" s="87"/>
      <c r="AQG1" s="87"/>
      <c r="AQH1" s="87"/>
      <c r="AQI1" s="87"/>
      <c r="AQJ1" s="87"/>
      <c r="AQK1" s="87"/>
      <c r="AQL1" s="87"/>
      <c r="AQM1" s="87"/>
      <c r="AQN1" s="87"/>
      <c r="AQO1" s="87"/>
      <c r="AQP1" s="87"/>
      <c r="AQQ1" s="87"/>
      <c r="AQR1" s="87"/>
      <c r="AQS1" s="87"/>
      <c r="AQT1" s="87"/>
      <c r="AQU1" s="87"/>
      <c r="AQV1" s="87"/>
      <c r="AQW1" s="87"/>
      <c r="AQX1" s="87"/>
      <c r="AQY1" s="87"/>
      <c r="AQZ1" s="87"/>
      <c r="ARA1" s="87"/>
      <c r="ARB1" s="87"/>
      <c r="ARC1" s="87"/>
      <c r="ARD1" s="87"/>
      <c r="ARE1" s="87"/>
      <c r="ARF1" s="87"/>
      <c r="ARG1" s="87"/>
      <c r="ARH1" s="87"/>
      <c r="ARI1" s="87"/>
      <c r="ARJ1" s="87"/>
      <c r="ARK1" s="87"/>
      <c r="ARL1" s="87"/>
      <c r="ARM1" s="87"/>
      <c r="ARN1" s="87"/>
      <c r="ARO1" s="87"/>
      <c r="ARP1" s="87"/>
      <c r="ARQ1" s="87"/>
      <c r="ARR1" s="87"/>
      <c r="ARS1" s="87"/>
      <c r="ART1" s="87"/>
      <c r="ARU1" s="87"/>
      <c r="ARV1" s="87"/>
      <c r="ARW1" s="87"/>
      <c r="ARX1" s="87"/>
      <c r="ARY1" s="87"/>
      <c r="ARZ1" s="87"/>
      <c r="ASA1" s="87"/>
      <c r="ASB1" s="87"/>
      <c r="ASC1" s="87"/>
      <c r="ASD1" s="87"/>
      <c r="ASE1" s="87"/>
      <c r="ASF1" s="87"/>
      <c r="ASG1" s="87"/>
      <c r="ASH1" s="87"/>
      <c r="ASI1" s="87"/>
      <c r="ASJ1" s="87"/>
      <c r="ASK1" s="87"/>
      <c r="ASL1" s="87"/>
      <c r="ASM1" s="87"/>
      <c r="ASN1" s="87"/>
      <c r="ASO1" s="87"/>
      <c r="ASP1" s="87"/>
      <c r="ASQ1" s="87"/>
      <c r="ASR1" s="87"/>
      <c r="ASS1" s="87"/>
      <c r="AST1" s="87"/>
      <c r="ASU1" s="87"/>
      <c r="ASV1" s="87"/>
      <c r="ASW1" s="87"/>
      <c r="ASX1" s="87"/>
      <c r="ASY1" s="87"/>
      <c r="ASZ1" s="87"/>
      <c r="ATA1" s="87"/>
      <c r="ATB1" s="87"/>
      <c r="ATC1" s="87"/>
      <c r="ATD1" s="87"/>
      <c r="ATE1" s="87"/>
      <c r="ATF1" s="87"/>
      <c r="ATG1" s="87"/>
      <c r="ATH1" s="87"/>
      <c r="ATI1" s="87"/>
      <c r="ATJ1" s="87"/>
      <c r="ATK1" s="87"/>
      <c r="ATL1" s="87"/>
      <c r="ATM1" s="87"/>
      <c r="ATN1" s="87"/>
      <c r="ATO1" s="87"/>
      <c r="ATP1" s="87"/>
      <c r="ATQ1" s="87"/>
      <c r="ATR1" s="87"/>
      <c r="ATS1" s="87"/>
      <c r="ATT1" s="87"/>
      <c r="ATU1" s="87"/>
      <c r="ATV1" s="87"/>
      <c r="ATW1" s="87"/>
      <c r="ATX1" s="87"/>
      <c r="ATY1" s="87"/>
      <c r="ATZ1" s="87"/>
      <c r="AUA1" s="87"/>
      <c r="AUB1" s="87"/>
      <c r="AUC1" s="87"/>
      <c r="AUD1" s="87"/>
      <c r="AUE1" s="87"/>
      <c r="AUF1" s="87"/>
      <c r="AUG1" s="87"/>
      <c r="AUH1" s="87"/>
      <c r="AUI1" s="87"/>
      <c r="AUJ1" s="87"/>
      <c r="AUK1" s="87"/>
      <c r="AUL1" s="87"/>
      <c r="AUM1" s="87"/>
      <c r="AUN1" s="87"/>
      <c r="AUO1" s="87"/>
      <c r="AUP1" s="87"/>
      <c r="AUQ1" s="87"/>
      <c r="AUR1" s="87"/>
      <c r="AUS1" s="87"/>
      <c r="AUT1" s="87"/>
      <c r="AUU1" s="87"/>
      <c r="AUV1" s="87"/>
      <c r="AUW1" s="87"/>
      <c r="AUX1" s="87"/>
      <c r="AUY1" s="87"/>
      <c r="AUZ1" s="87"/>
      <c r="AVA1" s="87"/>
      <c r="AVB1" s="87"/>
      <c r="AVC1" s="87"/>
      <c r="AVD1" s="87"/>
      <c r="AVE1" s="87"/>
      <c r="AVF1" s="87"/>
      <c r="AVG1" s="87"/>
      <c r="AVH1" s="87"/>
      <c r="AVI1" s="87"/>
      <c r="AVJ1" s="87"/>
      <c r="AVK1" s="87"/>
      <c r="AVL1" s="87"/>
      <c r="AVM1" s="87"/>
      <c r="AVN1" s="87"/>
      <c r="AVO1" s="87"/>
      <c r="AVP1" s="87"/>
      <c r="AVQ1" s="87"/>
      <c r="AVR1" s="87"/>
      <c r="AVS1" s="87"/>
      <c r="AVT1" s="87"/>
      <c r="AVU1" s="87"/>
      <c r="AVV1" s="87"/>
      <c r="AVW1" s="87"/>
      <c r="AVX1" s="87"/>
      <c r="AVY1" s="87"/>
      <c r="AVZ1" s="87"/>
      <c r="AWA1" s="87"/>
      <c r="AWB1" s="87"/>
      <c r="AWC1" s="87"/>
      <c r="AWD1" s="87"/>
      <c r="AWE1" s="87"/>
      <c r="AWF1" s="87"/>
      <c r="AWG1" s="87"/>
      <c r="AWH1" s="87"/>
      <c r="AWI1" s="87"/>
      <c r="AWJ1" s="87"/>
      <c r="AWK1" s="87"/>
      <c r="AWL1" s="87"/>
      <c r="AWM1" s="87"/>
      <c r="AWN1" s="87"/>
      <c r="AWO1" s="87"/>
      <c r="AWP1" s="87"/>
      <c r="AWQ1" s="87"/>
      <c r="AWR1" s="87"/>
      <c r="AWS1" s="87"/>
      <c r="AWT1" s="87"/>
      <c r="AWU1" s="87"/>
      <c r="AWV1" s="87"/>
      <c r="AWW1" s="87"/>
      <c r="AWX1" s="87"/>
      <c r="AWY1" s="87"/>
      <c r="AWZ1" s="87"/>
      <c r="AXA1" s="87"/>
      <c r="AXB1" s="87"/>
      <c r="AXC1" s="87"/>
      <c r="AXD1" s="87"/>
      <c r="AXE1" s="87"/>
      <c r="AXF1" s="87"/>
      <c r="AXG1" s="87"/>
      <c r="AXH1" s="87"/>
      <c r="AXI1" s="87"/>
      <c r="AXJ1" s="87"/>
      <c r="AXK1" s="87"/>
      <c r="AXL1" s="87"/>
      <c r="AXM1" s="87"/>
      <c r="AXN1" s="87"/>
      <c r="AXO1" s="87"/>
      <c r="AXP1" s="87"/>
      <c r="AXQ1" s="87"/>
      <c r="AXR1" s="87"/>
      <c r="AXS1" s="87"/>
      <c r="AXT1" s="87"/>
      <c r="AXU1" s="87"/>
      <c r="AXV1" s="87"/>
      <c r="AXW1" s="87"/>
      <c r="AXX1" s="87"/>
      <c r="AXY1" s="87"/>
      <c r="AXZ1" s="87"/>
      <c r="AYA1" s="87"/>
      <c r="AYB1" s="87"/>
      <c r="AYC1" s="87"/>
      <c r="AYD1" s="87"/>
      <c r="AYE1" s="87"/>
      <c r="AYF1" s="87"/>
      <c r="AYG1" s="87"/>
      <c r="AYH1" s="87"/>
      <c r="AYI1" s="87"/>
      <c r="AYJ1" s="87"/>
      <c r="AYK1" s="87"/>
      <c r="AYL1" s="87"/>
      <c r="AYM1" s="87"/>
      <c r="AYN1" s="87"/>
      <c r="AYO1" s="87"/>
      <c r="AYP1" s="87"/>
      <c r="AYQ1" s="87"/>
      <c r="AYR1" s="87"/>
      <c r="AYS1" s="87"/>
      <c r="AYT1" s="87"/>
      <c r="AYU1" s="87"/>
      <c r="AYV1" s="87"/>
      <c r="AYW1" s="87"/>
      <c r="AYX1" s="87"/>
      <c r="AYY1" s="87"/>
      <c r="AYZ1" s="87"/>
      <c r="AZA1" s="87"/>
      <c r="AZB1" s="87"/>
      <c r="AZC1" s="87"/>
      <c r="AZD1" s="87"/>
      <c r="AZE1" s="87"/>
      <c r="AZF1" s="87"/>
      <c r="AZG1" s="87"/>
      <c r="AZH1" s="87"/>
      <c r="AZI1" s="87"/>
      <c r="AZJ1" s="87"/>
      <c r="AZK1" s="87"/>
      <c r="AZL1" s="87"/>
      <c r="AZM1" s="87"/>
      <c r="AZN1" s="87"/>
      <c r="AZO1" s="87"/>
      <c r="AZP1" s="87"/>
      <c r="AZQ1" s="87"/>
      <c r="AZR1" s="87"/>
      <c r="AZS1" s="87"/>
      <c r="AZT1" s="87"/>
      <c r="AZU1" s="87"/>
      <c r="AZV1" s="87"/>
      <c r="AZW1" s="87"/>
      <c r="AZX1" s="87"/>
      <c r="AZY1" s="87"/>
      <c r="AZZ1" s="87"/>
      <c r="BAA1" s="87"/>
      <c r="BAB1" s="87"/>
      <c r="BAC1" s="87"/>
      <c r="BAD1" s="87"/>
      <c r="BAE1" s="87"/>
      <c r="BAF1" s="87"/>
      <c r="BAG1" s="87"/>
      <c r="BAH1" s="87"/>
      <c r="BAI1" s="87"/>
      <c r="BAJ1" s="87"/>
      <c r="BAK1" s="87"/>
      <c r="BAL1" s="87"/>
      <c r="BAM1" s="87"/>
      <c r="BAN1" s="87"/>
      <c r="BAO1" s="87"/>
      <c r="BAP1" s="87"/>
      <c r="BAQ1" s="87"/>
      <c r="BAR1" s="87"/>
      <c r="BAS1" s="87"/>
      <c r="BAT1" s="87"/>
      <c r="BAU1" s="87"/>
      <c r="BAV1" s="87"/>
      <c r="BAW1" s="87"/>
      <c r="BAX1" s="87"/>
      <c r="BAY1" s="87"/>
      <c r="BAZ1" s="87"/>
      <c r="BBA1" s="87"/>
      <c r="BBB1" s="87"/>
      <c r="BBC1" s="87"/>
      <c r="BBD1" s="87"/>
      <c r="BBE1" s="87"/>
      <c r="BBF1" s="87"/>
      <c r="BBG1" s="87"/>
      <c r="BBH1" s="87"/>
      <c r="BBI1" s="87"/>
      <c r="BBJ1" s="87"/>
      <c r="BBK1" s="87"/>
      <c r="BBL1" s="87"/>
      <c r="BBM1" s="87"/>
      <c r="BBN1" s="87"/>
      <c r="BBO1" s="87"/>
      <c r="BBP1" s="87"/>
      <c r="BBQ1" s="87"/>
      <c r="BBR1" s="87"/>
      <c r="BBS1" s="87"/>
      <c r="BBT1" s="87"/>
      <c r="BBU1" s="87"/>
      <c r="BBV1" s="87"/>
      <c r="BBW1" s="87"/>
      <c r="BBX1" s="87"/>
      <c r="BBY1" s="87"/>
      <c r="BBZ1" s="87"/>
      <c r="BCA1" s="87"/>
      <c r="BCB1" s="87"/>
      <c r="BCC1" s="87"/>
      <c r="BCD1" s="87"/>
      <c r="BCE1" s="87"/>
      <c r="BCF1" s="87"/>
      <c r="BCG1" s="87"/>
      <c r="BCH1" s="87"/>
      <c r="BCI1" s="87"/>
      <c r="BCJ1" s="87"/>
      <c r="BCK1" s="87"/>
      <c r="BCL1" s="87"/>
      <c r="BCM1" s="87"/>
      <c r="BCN1" s="87"/>
      <c r="BCO1" s="87"/>
      <c r="BCP1" s="87"/>
      <c r="BCQ1" s="87"/>
      <c r="BCR1" s="87"/>
      <c r="BCS1" s="87"/>
      <c r="BCT1" s="87"/>
      <c r="BCU1" s="87"/>
      <c r="BCV1" s="87"/>
      <c r="BCW1" s="87"/>
      <c r="BCX1" s="87"/>
      <c r="BCY1" s="87"/>
      <c r="BCZ1" s="87"/>
      <c r="BDA1" s="87"/>
      <c r="BDB1" s="87"/>
      <c r="BDC1" s="87"/>
      <c r="BDD1" s="87"/>
      <c r="BDE1" s="87"/>
      <c r="BDF1" s="87"/>
      <c r="BDG1" s="87"/>
      <c r="BDH1" s="87"/>
      <c r="BDI1" s="87"/>
      <c r="BDJ1" s="87"/>
      <c r="BDK1" s="87"/>
      <c r="BDL1" s="87"/>
      <c r="BDM1" s="87"/>
      <c r="BDN1" s="87"/>
      <c r="BDO1" s="87"/>
      <c r="BDP1" s="87"/>
      <c r="BDQ1" s="87"/>
      <c r="BDR1" s="87"/>
      <c r="BDS1" s="87"/>
      <c r="BDT1" s="87"/>
      <c r="BDU1" s="87"/>
      <c r="BDV1" s="87"/>
      <c r="BDW1" s="87"/>
      <c r="BDX1" s="87"/>
      <c r="BDY1" s="87"/>
      <c r="BDZ1" s="87"/>
      <c r="BEA1" s="87"/>
      <c r="BEB1" s="87"/>
      <c r="BEC1" s="87"/>
      <c r="BED1" s="87"/>
      <c r="BEE1" s="87"/>
      <c r="BEF1" s="87"/>
      <c r="BEG1" s="87"/>
      <c r="BEH1" s="87"/>
      <c r="BEI1" s="87"/>
      <c r="BEJ1" s="87"/>
      <c r="BEK1" s="87"/>
      <c r="BEL1" s="87"/>
      <c r="BEM1" s="87"/>
      <c r="BEN1" s="87"/>
      <c r="BEO1" s="87"/>
      <c r="BEP1" s="87"/>
      <c r="BEQ1" s="87"/>
      <c r="BER1" s="87"/>
      <c r="BES1" s="87"/>
      <c r="BET1" s="87"/>
      <c r="BEU1" s="87"/>
      <c r="BEV1" s="87"/>
      <c r="BEW1" s="87"/>
      <c r="BEX1" s="87"/>
      <c r="BEY1" s="87"/>
      <c r="BEZ1" s="87"/>
      <c r="BFA1" s="87"/>
      <c r="BFB1" s="87"/>
      <c r="BFC1" s="87"/>
      <c r="BFD1" s="87"/>
      <c r="BFE1" s="87"/>
      <c r="BFF1" s="87"/>
      <c r="BFG1" s="87"/>
      <c r="BFH1" s="87"/>
      <c r="BFI1" s="87"/>
      <c r="BFJ1" s="87"/>
      <c r="BFK1" s="87"/>
      <c r="BFL1" s="87"/>
      <c r="BFM1" s="87"/>
      <c r="BFN1" s="87"/>
      <c r="BFO1" s="87"/>
      <c r="BFP1" s="87"/>
      <c r="BFQ1" s="87"/>
      <c r="BFR1" s="87"/>
      <c r="BFS1" s="87"/>
      <c r="BFT1" s="87"/>
      <c r="BFU1" s="87"/>
      <c r="BFV1" s="87"/>
      <c r="BFW1" s="87"/>
      <c r="BFX1" s="87"/>
      <c r="BFY1" s="87"/>
      <c r="BFZ1" s="87"/>
      <c r="BGA1" s="87"/>
      <c r="BGB1" s="87"/>
      <c r="BGC1" s="87"/>
      <c r="BGD1" s="87"/>
      <c r="BGE1" s="87"/>
      <c r="BGF1" s="87"/>
      <c r="BGG1" s="87"/>
      <c r="BGH1" s="87"/>
      <c r="BGI1" s="87"/>
      <c r="BGJ1" s="87"/>
      <c r="BGK1" s="87"/>
      <c r="BGL1" s="87"/>
      <c r="BGM1" s="87"/>
      <c r="BGN1" s="87"/>
      <c r="BGO1" s="87"/>
      <c r="BGP1" s="87"/>
      <c r="BGQ1" s="87"/>
      <c r="BGR1" s="87"/>
      <c r="BGS1" s="87"/>
      <c r="BGT1" s="87"/>
      <c r="BGU1" s="87"/>
      <c r="BGV1" s="87"/>
      <c r="BGW1" s="87"/>
      <c r="BGX1" s="87"/>
      <c r="BGY1" s="87"/>
      <c r="BGZ1" s="87"/>
      <c r="BHA1" s="87"/>
      <c r="BHB1" s="87"/>
      <c r="BHC1" s="87"/>
      <c r="BHD1" s="87"/>
      <c r="BHE1" s="87"/>
      <c r="BHF1" s="87"/>
      <c r="BHG1" s="87"/>
      <c r="BHH1" s="87"/>
      <c r="BHI1" s="87"/>
      <c r="BHJ1" s="87"/>
      <c r="BHK1" s="87"/>
      <c r="BHL1" s="87"/>
      <c r="BHM1" s="87"/>
      <c r="BHN1" s="87"/>
      <c r="BHO1" s="87"/>
      <c r="BHP1" s="87"/>
      <c r="BHQ1" s="87"/>
      <c r="BHR1" s="87"/>
      <c r="BHS1" s="87"/>
      <c r="BHT1" s="87"/>
      <c r="BHU1" s="87"/>
      <c r="BHV1" s="87"/>
      <c r="BHW1" s="87"/>
      <c r="BHX1" s="87"/>
      <c r="BHY1" s="87"/>
      <c r="BHZ1" s="87"/>
      <c r="BIA1" s="87"/>
      <c r="BIB1" s="87"/>
      <c r="BIC1" s="87"/>
      <c r="BID1" s="87"/>
      <c r="BIE1" s="87"/>
      <c r="BIF1" s="87"/>
      <c r="BIG1" s="87"/>
      <c r="BIH1" s="87"/>
      <c r="BII1" s="87"/>
      <c r="BIJ1" s="87"/>
      <c r="BIK1" s="87"/>
      <c r="BIL1" s="87"/>
      <c r="BIM1" s="87"/>
      <c r="BIN1" s="87"/>
      <c r="BIO1" s="87"/>
      <c r="BIP1" s="87"/>
      <c r="BIQ1" s="87"/>
      <c r="BIR1" s="87"/>
      <c r="BIS1" s="87"/>
      <c r="BIT1" s="87"/>
      <c r="BIU1" s="87"/>
      <c r="BIV1" s="87"/>
      <c r="BIW1" s="87"/>
      <c r="BIX1" s="87"/>
      <c r="BIY1" s="87"/>
      <c r="BIZ1" s="87"/>
      <c r="BJA1" s="87"/>
      <c r="BJB1" s="87"/>
      <c r="BJC1" s="87"/>
      <c r="BJD1" s="87"/>
      <c r="BJE1" s="87"/>
      <c r="BJF1" s="87"/>
      <c r="BJG1" s="87"/>
      <c r="BJH1" s="87"/>
      <c r="BJI1" s="87"/>
      <c r="BJJ1" s="87"/>
      <c r="BJK1" s="87"/>
      <c r="BJL1" s="87"/>
      <c r="BJM1" s="87"/>
      <c r="BJN1" s="87"/>
      <c r="BJO1" s="87"/>
      <c r="BJP1" s="87"/>
      <c r="BJQ1" s="87"/>
      <c r="BJR1" s="87"/>
      <c r="BJS1" s="87"/>
      <c r="BJT1" s="87"/>
      <c r="BJU1" s="87"/>
      <c r="BJV1" s="87"/>
      <c r="BJW1" s="87"/>
      <c r="BJX1" s="87"/>
      <c r="BJY1" s="87"/>
      <c r="BJZ1" s="87"/>
      <c r="BKA1" s="87"/>
      <c r="BKB1" s="87"/>
      <c r="BKC1" s="87"/>
      <c r="BKD1" s="87"/>
      <c r="BKE1" s="87"/>
      <c r="BKF1" s="87"/>
      <c r="BKG1" s="87"/>
      <c r="BKH1" s="87"/>
      <c r="BKI1" s="87"/>
      <c r="BKJ1" s="87"/>
      <c r="BKK1" s="87"/>
      <c r="BKL1" s="87"/>
      <c r="BKM1" s="87"/>
      <c r="BKN1" s="87"/>
      <c r="BKO1" s="87"/>
      <c r="BKP1" s="87"/>
      <c r="BKQ1" s="87"/>
      <c r="BKR1" s="87"/>
      <c r="BKS1" s="87"/>
      <c r="BKT1" s="87"/>
      <c r="BKU1" s="87"/>
      <c r="BKV1" s="87"/>
      <c r="BKW1" s="87"/>
      <c r="BKX1" s="87"/>
      <c r="BKY1" s="87"/>
      <c r="BKZ1" s="87"/>
      <c r="BLA1" s="87"/>
      <c r="BLB1" s="87"/>
      <c r="BLC1" s="87"/>
      <c r="BLD1" s="87"/>
      <c r="BLE1" s="87"/>
      <c r="BLF1" s="87"/>
      <c r="BLG1" s="87"/>
      <c r="BLH1" s="87"/>
      <c r="BLI1" s="87"/>
      <c r="BLJ1" s="87"/>
      <c r="BLK1" s="87"/>
      <c r="BLL1" s="87"/>
      <c r="BLM1" s="87"/>
      <c r="BLN1" s="87"/>
      <c r="BLO1" s="87"/>
      <c r="BLP1" s="87"/>
      <c r="BLQ1" s="87"/>
      <c r="BLR1" s="87"/>
      <c r="BLS1" s="87"/>
      <c r="BLT1" s="87"/>
      <c r="BLU1" s="87"/>
      <c r="BLV1" s="87"/>
      <c r="BLW1" s="87"/>
      <c r="BLX1" s="87"/>
      <c r="BLY1" s="87"/>
      <c r="BLZ1" s="87"/>
      <c r="BMA1" s="87"/>
      <c r="BMB1" s="87"/>
      <c r="BMC1" s="87"/>
      <c r="BMD1" s="87"/>
      <c r="BME1" s="87"/>
      <c r="BMF1" s="87"/>
      <c r="BMG1" s="87"/>
      <c r="BMH1" s="87"/>
      <c r="BMI1" s="87"/>
      <c r="BMJ1" s="87"/>
      <c r="BMK1" s="87"/>
      <c r="BML1" s="87"/>
      <c r="BMM1" s="87"/>
      <c r="BMN1" s="87"/>
      <c r="BMO1" s="87"/>
      <c r="BMP1" s="87"/>
      <c r="BMQ1" s="87"/>
      <c r="BMR1" s="87"/>
      <c r="BMS1" s="87"/>
      <c r="BMT1" s="87"/>
      <c r="BMU1" s="87"/>
      <c r="BMV1" s="87"/>
      <c r="BMW1" s="87"/>
      <c r="BMX1" s="87"/>
      <c r="BMY1" s="87"/>
      <c r="BMZ1" s="87"/>
      <c r="BNA1" s="87"/>
      <c r="BNB1" s="87"/>
      <c r="BNC1" s="87"/>
      <c r="BND1" s="87"/>
      <c r="BNE1" s="87"/>
      <c r="BNF1" s="87"/>
      <c r="BNG1" s="87"/>
      <c r="BNH1" s="87"/>
      <c r="BNI1" s="87"/>
      <c r="BNJ1" s="87"/>
      <c r="BNK1" s="87"/>
      <c r="BNL1" s="87"/>
      <c r="BNM1" s="87"/>
      <c r="BNN1" s="87"/>
      <c r="BNO1" s="87"/>
      <c r="BNP1" s="87"/>
      <c r="BNQ1" s="87"/>
      <c r="BNR1" s="87"/>
      <c r="BNS1" s="87"/>
      <c r="BNT1" s="87"/>
      <c r="BNU1" s="87"/>
      <c r="BNV1" s="87"/>
      <c r="BNW1" s="87"/>
      <c r="BNX1" s="87"/>
      <c r="BNY1" s="87"/>
      <c r="BNZ1" s="87"/>
      <c r="BOA1" s="87"/>
      <c r="BOB1" s="87"/>
      <c r="BOC1" s="87"/>
      <c r="BOD1" s="87"/>
      <c r="BOE1" s="87"/>
      <c r="BOF1" s="87"/>
      <c r="BOG1" s="87"/>
      <c r="BOH1" s="87"/>
      <c r="BOI1" s="87"/>
      <c r="BOJ1" s="87"/>
      <c r="BOK1" s="87"/>
      <c r="BOL1" s="87"/>
      <c r="BOM1" s="87"/>
      <c r="BON1" s="87"/>
      <c r="BOO1" s="87"/>
      <c r="BOP1" s="87"/>
      <c r="BOQ1" s="87"/>
      <c r="BOR1" s="87"/>
      <c r="BOS1" s="87"/>
      <c r="BOT1" s="87"/>
      <c r="BOU1" s="87"/>
      <c r="BOV1" s="87"/>
      <c r="BOW1" s="87"/>
      <c r="BOX1" s="87"/>
      <c r="BOY1" s="87"/>
      <c r="BOZ1" s="87"/>
      <c r="BPA1" s="87"/>
      <c r="BPB1" s="87"/>
      <c r="BPC1" s="87"/>
      <c r="BPD1" s="87"/>
      <c r="BPE1" s="87"/>
      <c r="BPF1" s="87"/>
      <c r="BPG1" s="87"/>
      <c r="BPH1" s="87"/>
      <c r="BPI1" s="87"/>
      <c r="BPJ1" s="87"/>
      <c r="BPK1" s="87"/>
      <c r="BPL1" s="87"/>
      <c r="BPM1" s="87"/>
      <c r="BPN1" s="87"/>
      <c r="BPO1" s="87"/>
      <c r="BPP1" s="87"/>
      <c r="BPQ1" s="87"/>
      <c r="BPR1" s="87"/>
      <c r="BPS1" s="87"/>
      <c r="BPT1" s="87"/>
      <c r="BPU1" s="87"/>
      <c r="BPV1" s="87"/>
      <c r="BPW1" s="87"/>
      <c r="BPX1" s="87"/>
      <c r="BPY1" s="87"/>
      <c r="BPZ1" s="87"/>
      <c r="BQA1" s="87"/>
      <c r="BQB1" s="87"/>
      <c r="BQC1" s="87"/>
      <c r="BQD1" s="87"/>
      <c r="BQE1" s="87"/>
      <c r="BQF1" s="87"/>
      <c r="BQG1" s="87"/>
      <c r="BQH1" s="87"/>
      <c r="BQI1" s="87"/>
      <c r="BQJ1" s="87"/>
      <c r="BQK1" s="87"/>
      <c r="BQL1" s="87"/>
      <c r="BQM1" s="87"/>
      <c r="BQN1" s="87"/>
      <c r="BQO1" s="87"/>
      <c r="BQP1" s="87"/>
      <c r="BQQ1" s="87"/>
      <c r="BQR1" s="87"/>
      <c r="BQS1" s="87"/>
      <c r="BQT1" s="87"/>
      <c r="BQU1" s="87"/>
      <c r="BQV1" s="87"/>
      <c r="BQW1" s="87"/>
      <c r="BQX1" s="87"/>
      <c r="BQY1" s="87"/>
      <c r="BQZ1" s="87"/>
      <c r="BRA1" s="87"/>
      <c r="BRB1" s="87"/>
      <c r="BRC1" s="87"/>
      <c r="BRD1" s="87"/>
      <c r="BRE1" s="87"/>
      <c r="BRF1" s="87"/>
      <c r="BRG1" s="87"/>
      <c r="BRH1" s="87"/>
      <c r="BRI1" s="87"/>
      <c r="BRJ1" s="87"/>
      <c r="BRK1" s="87"/>
      <c r="BRL1" s="87"/>
      <c r="BRM1" s="87"/>
      <c r="BRN1" s="87"/>
      <c r="BRO1" s="87"/>
      <c r="BRP1" s="87"/>
      <c r="BRQ1" s="87"/>
      <c r="BRR1" s="87"/>
      <c r="BRS1" s="87"/>
      <c r="BRT1" s="87"/>
      <c r="BRU1" s="87"/>
      <c r="BRV1" s="87"/>
      <c r="BRW1" s="87"/>
      <c r="BRX1" s="87"/>
      <c r="BRY1" s="87"/>
      <c r="BRZ1" s="87"/>
      <c r="BSA1" s="87"/>
      <c r="BSB1" s="87"/>
      <c r="BSC1" s="87"/>
      <c r="BSD1" s="87"/>
      <c r="BSE1" s="87"/>
      <c r="BSF1" s="87"/>
      <c r="BSG1" s="87"/>
      <c r="BSH1" s="87"/>
      <c r="BSI1" s="87"/>
      <c r="BSJ1" s="87"/>
      <c r="BSK1" s="87"/>
      <c r="BSL1" s="87"/>
      <c r="BSM1" s="87"/>
      <c r="BSN1" s="87"/>
      <c r="BSO1" s="87"/>
      <c r="BSP1" s="87"/>
      <c r="BSQ1" s="87"/>
      <c r="BSR1" s="87"/>
      <c r="BSS1" s="87"/>
      <c r="BST1" s="87"/>
      <c r="BSU1" s="87"/>
      <c r="BSV1" s="87"/>
      <c r="BSW1" s="87"/>
      <c r="BSX1" s="87"/>
      <c r="BSY1" s="87"/>
      <c r="BSZ1" s="87"/>
      <c r="BTA1" s="87"/>
      <c r="BTB1" s="87"/>
      <c r="BTC1" s="87"/>
      <c r="BTD1" s="87"/>
      <c r="BTE1" s="87"/>
      <c r="BTF1" s="87"/>
      <c r="BTG1" s="87"/>
      <c r="BTH1" s="87"/>
      <c r="BTI1" s="87"/>
      <c r="BTJ1" s="87"/>
      <c r="BTK1" s="87"/>
      <c r="BTL1" s="87"/>
      <c r="BTM1" s="87"/>
      <c r="BTN1" s="87"/>
      <c r="BTO1" s="87"/>
      <c r="BTP1" s="87"/>
      <c r="BTQ1" s="87"/>
      <c r="BTR1" s="87"/>
      <c r="BTS1" s="87"/>
      <c r="BTT1" s="87"/>
      <c r="BTU1" s="87"/>
      <c r="BTV1" s="87"/>
      <c r="BTW1" s="87"/>
      <c r="BTX1" s="87"/>
      <c r="BTY1" s="87"/>
      <c r="BTZ1" s="87"/>
      <c r="BUA1" s="87"/>
      <c r="BUB1" s="87"/>
      <c r="BUC1" s="87"/>
      <c r="BUD1" s="87"/>
      <c r="BUE1" s="87"/>
      <c r="BUF1" s="87"/>
      <c r="BUG1" s="87"/>
      <c r="BUH1" s="87"/>
      <c r="BUI1" s="87"/>
      <c r="BUJ1" s="87"/>
      <c r="BUK1" s="87"/>
      <c r="BUL1" s="87"/>
      <c r="BUM1" s="87"/>
      <c r="BUN1" s="87"/>
      <c r="BUO1" s="87"/>
      <c r="BUP1" s="87"/>
      <c r="BUQ1" s="87"/>
      <c r="BUR1" s="87"/>
      <c r="BUS1" s="87"/>
      <c r="BUT1" s="87"/>
      <c r="BUU1" s="87"/>
      <c r="BUV1" s="87"/>
      <c r="BUW1" s="87"/>
      <c r="BUX1" s="87"/>
      <c r="BUY1" s="87"/>
      <c r="BUZ1" s="87"/>
      <c r="BVA1" s="87"/>
      <c r="BVB1" s="87"/>
      <c r="BVC1" s="87"/>
      <c r="BVD1" s="87"/>
      <c r="BVE1" s="87"/>
      <c r="BVF1" s="87"/>
      <c r="BVG1" s="87"/>
      <c r="BVH1" s="87"/>
      <c r="BVI1" s="87"/>
      <c r="BVJ1" s="87"/>
      <c r="BVK1" s="87"/>
      <c r="BVL1" s="87"/>
      <c r="BVM1" s="87"/>
      <c r="BVN1" s="87"/>
      <c r="BVO1" s="87"/>
      <c r="BVP1" s="87"/>
      <c r="BVQ1" s="87"/>
      <c r="BVR1" s="87"/>
      <c r="BVS1" s="87"/>
      <c r="BVT1" s="87"/>
      <c r="BVU1" s="87"/>
      <c r="BVV1" s="87"/>
      <c r="BVW1" s="87"/>
      <c r="BVX1" s="87"/>
      <c r="BVY1" s="87"/>
      <c r="BVZ1" s="87"/>
      <c r="BWA1" s="87"/>
      <c r="BWB1" s="87"/>
      <c r="BWC1" s="87"/>
      <c r="BWD1" s="87"/>
      <c r="BWE1" s="87"/>
      <c r="BWF1" s="87"/>
      <c r="BWG1" s="87"/>
      <c r="BWH1" s="87"/>
      <c r="BWI1" s="87"/>
      <c r="BWJ1" s="87"/>
      <c r="BWK1" s="87"/>
      <c r="BWL1" s="87"/>
      <c r="BWM1" s="87"/>
      <c r="BWN1" s="87"/>
      <c r="BWO1" s="87"/>
      <c r="BWP1" s="87"/>
      <c r="BWQ1" s="87"/>
      <c r="BWR1" s="87"/>
      <c r="BWS1" s="87"/>
      <c r="BWT1" s="87"/>
      <c r="BWU1" s="87"/>
      <c r="BWV1" s="87"/>
      <c r="BWW1" s="87"/>
      <c r="BWX1" s="87"/>
      <c r="BWY1" s="87"/>
      <c r="BWZ1" s="87"/>
      <c r="BXA1" s="87"/>
      <c r="BXB1" s="87"/>
      <c r="BXC1" s="87"/>
      <c r="BXD1" s="87"/>
      <c r="BXE1" s="87"/>
      <c r="BXF1" s="87"/>
      <c r="BXG1" s="87"/>
      <c r="BXH1" s="87"/>
      <c r="BXI1" s="87"/>
      <c r="BXJ1" s="87"/>
      <c r="BXK1" s="87"/>
      <c r="BXL1" s="87"/>
      <c r="BXM1" s="87"/>
      <c r="BXN1" s="87"/>
      <c r="BXO1" s="87"/>
      <c r="BXP1" s="87"/>
      <c r="BXQ1" s="87"/>
      <c r="BXR1" s="87"/>
      <c r="BXS1" s="87"/>
      <c r="BXT1" s="87"/>
      <c r="BXU1" s="87"/>
      <c r="BXV1" s="87"/>
      <c r="BXW1" s="87"/>
      <c r="BXX1" s="87"/>
      <c r="BXY1" s="87"/>
      <c r="BXZ1" s="87"/>
      <c r="BYA1" s="87"/>
      <c r="BYB1" s="87"/>
      <c r="BYC1" s="87"/>
      <c r="BYD1" s="87"/>
      <c r="BYE1" s="87"/>
      <c r="BYF1" s="87"/>
      <c r="BYG1" s="87"/>
      <c r="BYH1" s="87"/>
      <c r="BYI1" s="87"/>
      <c r="BYJ1" s="87"/>
      <c r="BYK1" s="87"/>
      <c r="BYL1" s="87"/>
      <c r="BYM1" s="87"/>
      <c r="BYN1" s="87"/>
      <c r="BYO1" s="87"/>
      <c r="BYP1" s="87"/>
      <c r="BYQ1" s="87"/>
      <c r="BYR1" s="87"/>
      <c r="BYS1" s="87"/>
      <c r="BYT1" s="87"/>
      <c r="BYU1" s="87"/>
      <c r="BYV1" s="87"/>
      <c r="BYW1" s="87"/>
      <c r="BYX1" s="87"/>
      <c r="BYY1" s="87"/>
      <c r="BYZ1" s="87"/>
      <c r="BZA1" s="87"/>
      <c r="BZB1" s="87"/>
      <c r="BZC1" s="87"/>
      <c r="BZD1" s="87"/>
      <c r="BZE1" s="87"/>
      <c r="BZF1" s="87"/>
      <c r="BZG1" s="87"/>
      <c r="BZH1" s="87"/>
      <c r="BZI1" s="87"/>
      <c r="BZJ1" s="87"/>
      <c r="BZK1" s="87"/>
      <c r="BZL1" s="87"/>
      <c r="BZM1" s="87"/>
      <c r="BZN1" s="87"/>
      <c r="BZO1" s="87"/>
      <c r="BZP1" s="87"/>
      <c r="BZQ1" s="87"/>
      <c r="BZR1" s="87"/>
      <c r="BZS1" s="87"/>
      <c r="BZT1" s="87"/>
      <c r="BZU1" s="87"/>
      <c r="BZV1" s="87"/>
      <c r="BZW1" s="87"/>
      <c r="BZX1" s="87"/>
      <c r="BZY1" s="87"/>
      <c r="BZZ1" s="87"/>
      <c r="CAA1" s="87"/>
      <c r="CAB1" s="87"/>
      <c r="CAC1" s="87"/>
      <c r="CAD1" s="87"/>
      <c r="CAE1" s="87"/>
      <c r="CAF1" s="87"/>
      <c r="CAG1" s="87"/>
      <c r="CAH1" s="87"/>
      <c r="CAI1" s="87"/>
      <c r="CAJ1" s="87"/>
      <c r="CAK1" s="87"/>
      <c r="CAL1" s="87"/>
      <c r="CAM1" s="87"/>
      <c r="CAN1" s="87"/>
      <c r="CAO1" s="87"/>
      <c r="CAP1" s="87"/>
      <c r="CAQ1" s="87"/>
      <c r="CAR1" s="87"/>
      <c r="CAS1" s="87"/>
      <c r="CAT1" s="87"/>
      <c r="CAU1" s="87"/>
      <c r="CAV1" s="87"/>
      <c r="CAW1" s="87"/>
      <c r="CAX1" s="87"/>
      <c r="CAY1" s="87"/>
      <c r="CAZ1" s="87"/>
      <c r="CBA1" s="87"/>
      <c r="CBB1" s="87"/>
      <c r="CBC1" s="87"/>
      <c r="CBD1" s="87"/>
      <c r="CBE1" s="87"/>
      <c r="CBF1" s="87"/>
      <c r="CBG1" s="87"/>
      <c r="CBH1" s="87"/>
      <c r="CBI1" s="87"/>
      <c r="CBJ1" s="87"/>
      <c r="CBK1" s="87"/>
      <c r="CBL1" s="87"/>
      <c r="CBM1" s="87"/>
      <c r="CBN1" s="87"/>
      <c r="CBO1" s="87"/>
      <c r="CBP1" s="87"/>
      <c r="CBQ1" s="87"/>
      <c r="CBR1" s="87"/>
      <c r="CBS1" s="87"/>
      <c r="CBT1" s="87"/>
      <c r="CBU1" s="87"/>
      <c r="CBV1" s="87"/>
      <c r="CBW1" s="87"/>
      <c r="CBX1" s="87"/>
      <c r="CBY1" s="87"/>
      <c r="CBZ1" s="87"/>
      <c r="CCA1" s="87"/>
      <c r="CCB1" s="87"/>
      <c r="CCC1" s="87"/>
      <c r="CCD1" s="87"/>
      <c r="CCE1" s="87"/>
      <c r="CCF1" s="87"/>
      <c r="CCG1" s="87"/>
      <c r="CCH1" s="87"/>
      <c r="CCI1" s="87"/>
      <c r="CCJ1" s="87"/>
      <c r="CCK1" s="87"/>
      <c r="CCL1" s="87"/>
      <c r="CCM1" s="87"/>
      <c r="CCN1" s="87"/>
      <c r="CCO1" s="87"/>
      <c r="CCP1" s="87"/>
      <c r="CCQ1" s="87"/>
      <c r="CCR1" s="87"/>
      <c r="CCS1" s="87"/>
      <c r="CCT1" s="87"/>
      <c r="CCU1" s="87"/>
      <c r="CCV1" s="87"/>
      <c r="CCW1" s="87"/>
      <c r="CCX1" s="87"/>
      <c r="CCY1" s="87"/>
      <c r="CCZ1" s="87"/>
      <c r="CDA1" s="87"/>
      <c r="CDB1" s="87"/>
      <c r="CDC1" s="87"/>
      <c r="CDD1" s="87"/>
      <c r="CDE1" s="87"/>
      <c r="CDF1" s="87"/>
      <c r="CDG1" s="87"/>
      <c r="CDH1" s="87"/>
      <c r="CDI1" s="87"/>
      <c r="CDJ1" s="87"/>
      <c r="CDK1" s="87"/>
      <c r="CDL1" s="87"/>
      <c r="CDM1" s="87"/>
      <c r="CDN1" s="87"/>
      <c r="CDO1" s="87"/>
      <c r="CDP1" s="87"/>
      <c r="CDQ1" s="87"/>
      <c r="CDR1" s="87"/>
      <c r="CDS1" s="87"/>
      <c r="CDT1" s="87"/>
      <c r="CDU1" s="87"/>
      <c r="CDV1" s="87"/>
      <c r="CDW1" s="87"/>
      <c r="CDX1" s="87"/>
      <c r="CDY1" s="87"/>
      <c r="CDZ1" s="87"/>
      <c r="CEA1" s="87"/>
      <c r="CEB1" s="87"/>
      <c r="CEC1" s="87"/>
      <c r="CED1" s="87"/>
      <c r="CEE1" s="87"/>
      <c r="CEF1" s="87"/>
      <c r="CEG1" s="87"/>
      <c r="CEH1" s="87"/>
      <c r="CEI1" s="87"/>
      <c r="CEJ1" s="87"/>
      <c r="CEK1" s="87"/>
      <c r="CEL1" s="87"/>
      <c r="CEM1" s="87"/>
      <c r="CEN1" s="87"/>
      <c r="CEO1" s="87"/>
      <c r="CEP1" s="87"/>
      <c r="CEQ1" s="87"/>
      <c r="CER1" s="87"/>
      <c r="CES1" s="87"/>
      <c r="CET1" s="87"/>
      <c r="CEU1" s="87"/>
      <c r="CEV1" s="87"/>
      <c r="CEW1" s="87"/>
      <c r="CEX1" s="87"/>
      <c r="CEY1" s="87"/>
      <c r="CEZ1" s="87"/>
      <c r="CFA1" s="87"/>
      <c r="CFB1" s="87"/>
      <c r="CFC1" s="87"/>
      <c r="CFD1" s="87"/>
      <c r="CFE1" s="87"/>
      <c r="CFF1" s="87"/>
      <c r="CFG1" s="87"/>
      <c r="CFH1" s="87"/>
      <c r="CFI1" s="87"/>
      <c r="CFJ1" s="87"/>
      <c r="CFK1" s="87"/>
      <c r="CFL1" s="87"/>
      <c r="CFM1" s="87"/>
      <c r="CFN1" s="87"/>
      <c r="CFO1" s="87"/>
      <c r="CFP1" s="87"/>
      <c r="CFQ1" s="87"/>
      <c r="CFR1" s="87"/>
      <c r="CFS1" s="87"/>
      <c r="CFT1" s="87"/>
      <c r="CFU1" s="87"/>
      <c r="CFV1" s="87"/>
      <c r="CFW1" s="87"/>
      <c r="CFX1" s="87"/>
      <c r="CFY1" s="87"/>
      <c r="CFZ1" s="87"/>
      <c r="CGA1" s="87"/>
      <c r="CGB1" s="87"/>
      <c r="CGC1" s="87"/>
      <c r="CGD1" s="87"/>
      <c r="CGE1" s="87"/>
      <c r="CGF1" s="87"/>
      <c r="CGG1" s="87"/>
      <c r="CGH1" s="87"/>
      <c r="CGI1" s="87"/>
      <c r="CGJ1" s="87"/>
      <c r="CGK1" s="87"/>
      <c r="CGL1" s="87"/>
      <c r="CGM1" s="87"/>
      <c r="CGN1" s="87"/>
      <c r="CGO1" s="87"/>
      <c r="CGP1" s="87"/>
      <c r="CGQ1" s="87"/>
      <c r="CGR1" s="87"/>
      <c r="CGS1" s="87"/>
      <c r="CGT1" s="87"/>
      <c r="CGU1" s="87"/>
      <c r="CGV1" s="87"/>
      <c r="CGW1" s="87"/>
      <c r="CGX1" s="87"/>
      <c r="CGY1" s="87"/>
      <c r="CGZ1" s="87"/>
      <c r="CHA1" s="87"/>
      <c r="CHB1" s="87"/>
      <c r="CHC1" s="87"/>
      <c r="CHD1" s="87"/>
      <c r="CHE1" s="87"/>
      <c r="CHF1" s="87"/>
      <c r="CHG1" s="87"/>
      <c r="CHH1" s="87"/>
      <c r="CHI1" s="87"/>
      <c r="CHJ1" s="87"/>
      <c r="CHK1" s="87"/>
      <c r="CHL1" s="87"/>
      <c r="CHM1" s="87"/>
      <c r="CHN1" s="87"/>
      <c r="CHO1" s="87"/>
      <c r="CHP1" s="87"/>
      <c r="CHQ1" s="87"/>
      <c r="CHR1" s="87"/>
      <c r="CHS1" s="87"/>
      <c r="CHT1" s="87"/>
      <c r="CHU1" s="87"/>
      <c r="CHV1" s="87"/>
      <c r="CHW1" s="87"/>
      <c r="CHX1" s="87"/>
      <c r="CHY1" s="87"/>
      <c r="CHZ1" s="87"/>
      <c r="CIA1" s="87"/>
      <c r="CIB1" s="87"/>
      <c r="CIC1" s="87"/>
      <c r="CID1" s="87"/>
      <c r="CIE1" s="87"/>
      <c r="CIF1" s="87"/>
      <c r="CIG1" s="87"/>
      <c r="CIH1" s="87"/>
      <c r="CII1" s="87"/>
      <c r="CIJ1" s="87"/>
      <c r="CIK1" s="87"/>
      <c r="CIL1" s="87"/>
      <c r="CIM1" s="87"/>
      <c r="CIN1" s="87"/>
      <c r="CIO1" s="87"/>
      <c r="CIP1" s="87"/>
      <c r="CIQ1" s="87"/>
      <c r="CIR1" s="87"/>
      <c r="CIS1" s="87"/>
      <c r="CIT1" s="87"/>
      <c r="CIU1" s="87"/>
      <c r="CIV1" s="87"/>
      <c r="CIW1" s="87"/>
      <c r="CIX1" s="87"/>
      <c r="CIY1" s="87"/>
      <c r="CIZ1" s="87"/>
      <c r="CJA1" s="87"/>
      <c r="CJB1" s="87"/>
      <c r="CJC1" s="87"/>
      <c r="CJD1" s="87"/>
      <c r="CJE1" s="87"/>
      <c r="CJF1" s="87"/>
      <c r="CJG1" s="87"/>
      <c r="CJH1" s="87"/>
      <c r="CJI1" s="87"/>
      <c r="CJJ1" s="87"/>
      <c r="CJK1" s="87"/>
      <c r="CJL1" s="87"/>
      <c r="CJM1" s="87"/>
      <c r="CJN1" s="87"/>
      <c r="CJO1" s="87"/>
      <c r="CJP1" s="87"/>
      <c r="CJQ1" s="87"/>
      <c r="CJR1" s="87"/>
      <c r="CJS1" s="87"/>
      <c r="CJT1" s="87"/>
      <c r="CJU1" s="87"/>
      <c r="CJV1" s="87"/>
      <c r="CJW1" s="87"/>
      <c r="CJX1" s="87"/>
      <c r="CJY1" s="87"/>
      <c r="CJZ1" s="87"/>
      <c r="CKA1" s="87"/>
      <c r="CKB1" s="87"/>
      <c r="CKC1" s="87"/>
      <c r="CKD1" s="87"/>
      <c r="CKE1" s="87"/>
      <c r="CKF1" s="87"/>
      <c r="CKG1" s="87"/>
      <c r="CKH1" s="87"/>
      <c r="CKI1" s="87"/>
      <c r="CKJ1" s="87"/>
      <c r="CKK1" s="87"/>
      <c r="CKL1" s="87"/>
      <c r="CKM1" s="87"/>
      <c r="CKN1" s="87"/>
      <c r="CKO1" s="87"/>
      <c r="CKP1" s="87"/>
      <c r="CKQ1" s="87"/>
      <c r="CKR1" s="87"/>
      <c r="CKS1" s="87"/>
      <c r="CKT1" s="87"/>
      <c r="CKU1" s="87"/>
      <c r="CKV1" s="87"/>
      <c r="CKW1" s="87"/>
      <c r="CKX1" s="87"/>
      <c r="CKY1" s="87"/>
      <c r="CKZ1" s="87"/>
      <c r="CLA1" s="87"/>
      <c r="CLB1" s="87"/>
      <c r="CLC1" s="87"/>
      <c r="CLD1" s="87"/>
      <c r="CLE1" s="87"/>
      <c r="CLF1" s="87"/>
      <c r="CLG1" s="87"/>
      <c r="CLH1" s="87"/>
      <c r="CLI1" s="87"/>
      <c r="CLJ1" s="87"/>
      <c r="CLK1" s="87"/>
      <c r="CLL1" s="87"/>
      <c r="CLM1" s="87"/>
      <c r="CLN1" s="87"/>
      <c r="CLO1" s="87"/>
      <c r="CLP1" s="87"/>
      <c r="CLQ1" s="87"/>
      <c r="CLR1" s="87"/>
      <c r="CLS1" s="87"/>
      <c r="CLT1" s="87"/>
      <c r="CLU1" s="87"/>
      <c r="CLV1" s="87"/>
      <c r="CLW1" s="87"/>
      <c r="CLX1" s="87"/>
      <c r="CLY1" s="87"/>
      <c r="CLZ1" s="87"/>
      <c r="CMA1" s="87"/>
      <c r="CMB1" s="87"/>
      <c r="CMC1" s="87"/>
      <c r="CMD1" s="87"/>
      <c r="CME1" s="87"/>
      <c r="CMF1" s="87"/>
      <c r="CMG1" s="87"/>
      <c r="CMH1" s="87"/>
      <c r="CMI1" s="87"/>
      <c r="CMJ1" s="87"/>
      <c r="CMK1" s="87"/>
      <c r="CML1" s="87"/>
      <c r="CMM1" s="87"/>
      <c r="CMN1" s="87"/>
      <c r="CMO1" s="87"/>
      <c r="CMP1" s="87"/>
      <c r="CMQ1" s="87"/>
      <c r="CMR1" s="87"/>
      <c r="CMS1" s="87"/>
      <c r="CMT1" s="87"/>
      <c r="CMU1" s="87"/>
      <c r="CMV1" s="87"/>
      <c r="CMW1" s="87"/>
      <c r="CMX1" s="87"/>
      <c r="CMY1" s="87"/>
      <c r="CMZ1" s="87"/>
      <c r="CNA1" s="87"/>
      <c r="CNB1" s="87"/>
      <c r="CNC1" s="87"/>
      <c r="CND1" s="87"/>
      <c r="CNE1" s="87"/>
      <c r="CNF1" s="87"/>
      <c r="CNG1" s="87"/>
      <c r="CNH1" s="87"/>
      <c r="CNI1" s="87"/>
      <c r="CNJ1" s="87"/>
      <c r="CNK1" s="87"/>
      <c r="CNL1" s="87"/>
      <c r="CNM1" s="87"/>
      <c r="CNN1" s="87"/>
      <c r="CNO1" s="87"/>
      <c r="CNP1" s="87"/>
      <c r="CNQ1" s="87"/>
      <c r="CNR1" s="87"/>
      <c r="CNS1" s="87"/>
      <c r="CNT1" s="87"/>
      <c r="CNU1" s="87"/>
      <c r="CNV1" s="87"/>
      <c r="CNW1" s="87"/>
      <c r="CNX1" s="87"/>
      <c r="CNY1" s="87"/>
      <c r="CNZ1" s="87"/>
      <c r="COA1" s="87"/>
      <c r="COB1" s="87"/>
      <c r="COC1" s="87"/>
      <c r="COD1" s="87"/>
      <c r="COE1" s="87"/>
      <c r="COF1" s="87"/>
      <c r="COG1" s="87"/>
      <c r="COH1" s="87"/>
      <c r="COI1" s="87"/>
      <c r="COJ1" s="87"/>
      <c r="COK1" s="87"/>
      <c r="COL1" s="87"/>
      <c r="COM1" s="87"/>
      <c r="CON1" s="87"/>
      <c r="COO1" s="87"/>
      <c r="COP1" s="87"/>
      <c r="COQ1" s="87"/>
      <c r="COR1" s="87"/>
      <c r="COS1" s="87"/>
      <c r="COT1" s="87"/>
      <c r="COU1" s="87"/>
      <c r="COV1" s="87"/>
      <c r="COW1" s="87"/>
      <c r="COX1" s="87"/>
      <c r="COY1" s="87"/>
      <c r="COZ1" s="87"/>
      <c r="CPA1" s="87"/>
      <c r="CPB1" s="87"/>
      <c r="CPC1" s="87"/>
      <c r="CPD1" s="87"/>
      <c r="CPE1" s="87"/>
      <c r="CPF1" s="87"/>
      <c r="CPG1" s="87"/>
      <c r="CPH1" s="87"/>
      <c r="CPI1" s="87"/>
      <c r="CPJ1" s="87"/>
      <c r="CPK1" s="87"/>
      <c r="CPL1" s="87"/>
      <c r="CPM1" s="87"/>
      <c r="CPN1" s="87"/>
      <c r="CPO1" s="87"/>
      <c r="CPP1" s="87"/>
      <c r="CPQ1" s="87"/>
      <c r="CPR1" s="87"/>
      <c r="CPS1" s="87"/>
      <c r="CPT1" s="87"/>
      <c r="CPU1" s="87"/>
      <c r="CPV1" s="87"/>
      <c r="CPW1" s="87"/>
      <c r="CPX1" s="87"/>
      <c r="CPY1" s="87"/>
      <c r="CPZ1" s="87"/>
      <c r="CQA1" s="87"/>
      <c r="CQB1" s="87"/>
      <c r="CQC1" s="87"/>
      <c r="CQD1" s="87"/>
      <c r="CQE1" s="87"/>
      <c r="CQF1" s="87"/>
      <c r="CQG1" s="87"/>
      <c r="CQH1" s="87"/>
      <c r="CQI1" s="87"/>
      <c r="CQJ1" s="87"/>
      <c r="CQK1" s="87"/>
      <c r="CQL1" s="87"/>
      <c r="CQM1" s="87"/>
      <c r="CQN1" s="87"/>
      <c r="CQO1" s="87"/>
      <c r="CQP1" s="87"/>
      <c r="CQQ1" s="87"/>
      <c r="CQR1" s="87"/>
      <c r="CQS1" s="87"/>
      <c r="CQT1" s="87"/>
      <c r="CQU1" s="87"/>
      <c r="CQV1" s="87"/>
      <c r="CQW1" s="87"/>
      <c r="CQX1" s="87"/>
      <c r="CQY1" s="87"/>
      <c r="CQZ1" s="87"/>
      <c r="CRA1" s="87"/>
      <c r="CRB1" s="87"/>
      <c r="CRC1" s="87"/>
      <c r="CRD1" s="87"/>
      <c r="CRE1" s="87"/>
      <c r="CRF1" s="87"/>
      <c r="CRG1" s="87"/>
      <c r="CRH1" s="87"/>
      <c r="CRI1" s="87"/>
      <c r="CRJ1" s="87"/>
      <c r="CRK1" s="87"/>
      <c r="CRL1" s="87"/>
      <c r="CRM1" s="87"/>
      <c r="CRN1" s="87"/>
      <c r="CRO1" s="87"/>
      <c r="CRP1" s="87"/>
      <c r="CRQ1" s="87"/>
      <c r="CRR1" s="87"/>
      <c r="CRS1" s="87"/>
      <c r="CRT1" s="87"/>
      <c r="CRU1" s="87"/>
      <c r="CRV1" s="87"/>
      <c r="CRW1" s="87"/>
      <c r="CRX1" s="87"/>
      <c r="CRY1" s="87"/>
      <c r="CRZ1" s="87"/>
      <c r="CSA1" s="87"/>
      <c r="CSB1" s="87"/>
      <c r="CSC1" s="87"/>
      <c r="CSD1" s="87"/>
      <c r="CSE1" s="87"/>
      <c r="CSF1" s="87"/>
      <c r="CSG1" s="87"/>
      <c r="CSH1" s="87"/>
      <c r="CSI1" s="87"/>
      <c r="CSJ1" s="87"/>
      <c r="CSK1" s="87"/>
      <c r="CSL1" s="87"/>
      <c r="CSM1" s="87"/>
      <c r="CSN1" s="87"/>
      <c r="CSO1" s="87"/>
      <c r="CSP1" s="87"/>
      <c r="CSQ1" s="87"/>
      <c r="CSR1" s="87"/>
      <c r="CSS1" s="87"/>
      <c r="CST1" s="87"/>
      <c r="CSU1" s="87"/>
      <c r="CSV1" s="87"/>
      <c r="CSW1" s="87"/>
      <c r="CSX1" s="87"/>
      <c r="CSY1" s="87"/>
      <c r="CSZ1" s="87"/>
      <c r="CTA1" s="87"/>
      <c r="CTB1" s="87"/>
      <c r="CTC1" s="87"/>
      <c r="CTD1" s="87"/>
      <c r="CTE1" s="87"/>
      <c r="CTF1" s="87"/>
      <c r="CTG1" s="87"/>
      <c r="CTH1" s="87"/>
      <c r="CTI1" s="87"/>
      <c r="CTJ1" s="87"/>
      <c r="CTK1" s="87"/>
      <c r="CTL1" s="87"/>
      <c r="CTM1" s="87"/>
      <c r="CTN1" s="87"/>
      <c r="CTO1" s="87"/>
      <c r="CTP1" s="87"/>
      <c r="CTQ1" s="87"/>
      <c r="CTR1" s="87"/>
      <c r="CTS1" s="87"/>
      <c r="CTT1" s="87"/>
      <c r="CTU1" s="87"/>
      <c r="CTV1" s="87"/>
      <c r="CTW1" s="87"/>
      <c r="CTX1" s="87"/>
      <c r="CTY1" s="87"/>
      <c r="CTZ1" s="87"/>
      <c r="CUA1" s="87"/>
      <c r="CUB1" s="87"/>
      <c r="CUC1" s="87"/>
      <c r="CUD1" s="87"/>
      <c r="CUE1" s="87"/>
      <c r="CUF1" s="87"/>
      <c r="CUG1" s="87"/>
      <c r="CUH1" s="87"/>
      <c r="CUI1" s="87"/>
      <c r="CUJ1" s="87"/>
      <c r="CUK1" s="87"/>
      <c r="CUL1" s="87"/>
      <c r="CUM1" s="87"/>
      <c r="CUN1" s="87"/>
      <c r="CUO1" s="87"/>
      <c r="CUP1" s="87"/>
      <c r="CUQ1" s="87"/>
      <c r="CUR1" s="87"/>
      <c r="CUS1" s="87"/>
      <c r="CUT1" s="87"/>
      <c r="CUU1" s="87"/>
      <c r="CUV1" s="87"/>
      <c r="CUW1" s="87"/>
      <c r="CUX1" s="87"/>
      <c r="CUY1" s="87"/>
      <c r="CUZ1" s="87"/>
      <c r="CVA1" s="87"/>
      <c r="CVB1" s="87"/>
      <c r="CVC1" s="87"/>
      <c r="CVD1" s="87"/>
      <c r="CVE1" s="87"/>
      <c r="CVF1" s="87"/>
      <c r="CVG1" s="87"/>
      <c r="CVH1" s="87"/>
      <c r="CVI1" s="87"/>
      <c r="CVJ1" s="87"/>
      <c r="CVK1" s="87"/>
      <c r="CVL1" s="87"/>
      <c r="CVM1" s="87"/>
      <c r="CVN1" s="87"/>
      <c r="CVO1" s="87"/>
      <c r="CVP1" s="87"/>
      <c r="CVQ1" s="87"/>
      <c r="CVR1" s="87"/>
      <c r="CVS1" s="87"/>
      <c r="CVT1" s="87"/>
      <c r="CVU1" s="87"/>
      <c r="CVV1" s="87"/>
      <c r="CVW1" s="87"/>
      <c r="CVX1" s="87"/>
      <c r="CVY1" s="87"/>
      <c r="CVZ1" s="87"/>
      <c r="CWA1" s="87"/>
      <c r="CWB1" s="87"/>
      <c r="CWC1" s="87"/>
      <c r="CWD1" s="87"/>
      <c r="CWE1" s="87"/>
      <c r="CWF1" s="87"/>
      <c r="CWG1" s="87"/>
      <c r="CWH1" s="87"/>
      <c r="CWI1" s="87"/>
      <c r="CWJ1" s="87"/>
      <c r="CWK1" s="87"/>
      <c r="CWL1" s="87"/>
      <c r="CWM1" s="87"/>
      <c r="CWN1" s="87"/>
      <c r="CWO1" s="87"/>
      <c r="CWP1" s="87"/>
      <c r="CWQ1" s="87"/>
      <c r="CWR1" s="87"/>
      <c r="CWS1" s="87"/>
      <c r="CWT1" s="87"/>
      <c r="CWU1" s="87"/>
      <c r="CWV1" s="87"/>
      <c r="CWW1" s="87"/>
      <c r="CWX1" s="87"/>
      <c r="CWY1" s="87"/>
      <c r="CWZ1" s="87"/>
      <c r="CXA1" s="87"/>
      <c r="CXB1" s="87"/>
      <c r="CXC1" s="87"/>
      <c r="CXD1" s="87"/>
      <c r="CXE1" s="87"/>
      <c r="CXF1" s="87"/>
      <c r="CXG1" s="87"/>
      <c r="CXH1" s="87"/>
      <c r="CXI1" s="87"/>
      <c r="CXJ1" s="87"/>
      <c r="CXK1" s="87"/>
      <c r="CXL1" s="87"/>
      <c r="CXM1" s="87"/>
      <c r="CXN1" s="87"/>
      <c r="CXO1" s="87"/>
      <c r="CXP1" s="87"/>
      <c r="CXQ1" s="87"/>
      <c r="CXR1" s="87"/>
      <c r="CXS1" s="87"/>
      <c r="CXT1" s="87"/>
      <c r="CXU1" s="87"/>
      <c r="CXV1" s="87"/>
      <c r="CXW1" s="87"/>
      <c r="CXX1" s="87"/>
      <c r="CXY1" s="87"/>
      <c r="CXZ1" s="87"/>
      <c r="CYA1" s="87"/>
      <c r="CYB1" s="87"/>
      <c r="CYC1" s="87"/>
      <c r="CYD1" s="87"/>
      <c r="CYE1" s="87"/>
      <c r="CYF1" s="87"/>
      <c r="CYG1" s="87"/>
      <c r="CYH1" s="87"/>
      <c r="CYI1" s="87"/>
      <c r="CYJ1" s="87"/>
      <c r="CYK1" s="87"/>
      <c r="CYL1" s="87"/>
      <c r="CYM1" s="87"/>
      <c r="CYN1" s="87"/>
      <c r="CYO1" s="87"/>
      <c r="CYP1" s="87"/>
      <c r="CYQ1" s="87"/>
      <c r="CYR1" s="87"/>
      <c r="CYS1" s="87"/>
      <c r="CYT1" s="87"/>
      <c r="CYU1" s="87"/>
      <c r="CYV1" s="87"/>
      <c r="CYW1" s="87"/>
      <c r="CYX1" s="87"/>
      <c r="CYY1" s="87"/>
      <c r="CYZ1" s="87"/>
      <c r="CZA1" s="87"/>
      <c r="CZB1" s="87"/>
      <c r="CZC1" s="87"/>
      <c r="CZD1" s="87"/>
      <c r="CZE1" s="87"/>
      <c r="CZF1" s="87"/>
      <c r="CZG1" s="87"/>
      <c r="CZH1" s="87"/>
      <c r="CZI1" s="87"/>
      <c r="CZJ1" s="87"/>
      <c r="CZK1" s="87"/>
      <c r="CZL1" s="87"/>
      <c r="CZM1" s="87"/>
      <c r="CZN1" s="87"/>
      <c r="CZO1" s="87"/>
      <c r="CZP1" s="87"/>
      <c r="CZQ1" s="87"/>
      <c r="CZR1" s="87"/>
      <c r="CZS1" s="87"/>
      <c r="CZT1" s="87"/>
      <c r="CZU1" s="87"/>
      <c r="CZV1" s="87"/>
      <c r="CZW1" s="87"/>
      <c r="CZX1" s="87"/>
      <c r="CZY1" s="87"/>
      <c r="CZZ1" s="87"/>
      <c r="DAA1" s="87"/>
      <c r="DAB1" s="87"/>
      <c r="DAC1" s="87"/>
      <c r="DAD1" s="87"/>
      <c r="DAE1" s="87"/>
      <c r="DAF1" s="87"/>
      <c r="DAG1" s="87"/>
      <c r="DAH1" s="87"/>
      <c r="DAI1" s="87"/>
      <c r="DAJ1" s="87"/>
      <c r="DAK1" s="87"/>
      <c r="DAL1" s="87"/>
      <c r="DAM1" s="87"/>
      <c r="DAN1" s="87"/>
      <c r="DAO1" s="87"/>
      <c r="DAP1" s="87"/>
      <c r="DAQ1" s="87"/>
      <c r="DAR1" s="87"/>
      <c r="DAS1" s="87"/>
      <c r="DAT1" s="87"/>
      <c r="DAU1" s="87"/>
      <c r="DAV1" s="87"/>
      <c r="DAW1" s="87"/>
      <c r="DAX1" s="87"/>
      <c r="DAY1" s="87"/>
      <c r="DAZ1" s="87"/>
      <c r="DBA1" s="87"/>
      <c r="DBB1" s="87"/>
      <c r="DBC1" s="87"/>
      <c r="DBD1" s="87"/>
      <c r="DBE1" s="87"/>
      <c r="DBF1" s="87"/>
      <c r="DBG1" s="87"/>
      <c r="DBH1" s="87"/>
      <c r="DBI1" s="87"/>
      <c r="DBJ1" s="87"/>
      <c r="DBK1" s="87"/>
      <c r="DBL1" s="87"/>
      <c r="DBM1" s="87"/>
      <c r="DBN1" s="87"/>
      <c r="DBO1" s="87"/>
      <c r="DBP1" s="87"/>
      <c r="DBQ1" s="87"/>
      <c r="DBR1" s="87"/>
      <c r="DBS1" s="87"/>
      <c r="DBT1" s="87"/>
      <c r="DBU1" s="87"/>
      <c r="DBV1" s="87"/>
      <c r="DBW1" s="87"/>
      <c r="DBX1" s="87"/>
      <c r="DBY1" s="87"/>
      <c r="DBZ1" s="87"/>
      <c r="DCA1" s="87"/>
      <c r="DCB1" s="87"/>
      <c r="DCC1" s="87"/>
      <c r="DCD1" s="87"/>
      <c r="DCE1" s="87"/>
      <c r="DCF1" s="87"/>
      <c r="DCG1" s="87"/>
      <c r="DCH1" s="87"/>
      <c r="DCI1" s="87"/>
      <c r="DCJ1" s="87"/>
      <c r="DCK1" s="87"/>
      <c r="DCL1" s="87"/>
      <c r="DCM1" s="87"/>
      <c r="DCN1" s="87"/>
      <c r="DCO1" s="87"/>
      <c r="DCP1" s="87"/>
      <c r="DCQ1" s="87"/>
      <c r="DCR1" s="87"/>
      <c r="DCS1" s="87"/>
      <c r="DCT1" s="87"/>
      <c r="DCU1" s="87"/>
      <c r="DCV1" s="87"/>
      <c r="DCW1" s="87"/>
      <c r="DCX1" s="87"/>
      <c r="DCY1" s="87"/>
      <c r="DCZ1" s="87"/>
      <c r="DDA1" s="87"/>
      <c r="DDB1" s="87"/>
      <c r="DDC1" s="87"/>
      <c r="DDD1" s="87"/>
      <c r="DDE1" s="87"/>
      <c r="DDF1" s="87"/>
      <c r="DDG1" s="87"/>
      <c r="DDH1" s="87"/>
      <c r="DDI1" s="87"/>
      <c r="DDJ1" s="87"/>
      <c r="DDK1" s="87"/>
      <c r="DDL1" s="87"/>
      <c r="DDM1" s="87"/>
      <c r="DDN1" s="87"/>
      <c r="DDO1" s="87"/>
      <c r="DDP1" s="87"/>
      <c r="DDQ1" s="87"/>
      <c r="DDR1" s="87"/>
      <c r="DDS1" s="87"/>
      <c r="DDT1" s="87"/>
      <c r="DDU1" s="87"/>
      <c r="DDV1" s="87"/>
      <c r="DDW1" s="87"/>
      <c r="DDX1" s="87"/>
      <c r="DDY1" s="87"/>
      <c r="DDZ1" s="87"/>
      <c r="DEA1" s="87"/>
      <c r="DEB1" s="87"/>
      <c r="DEC1" s="87"/>
      <c r="DED1" s="87"/>
      <c r="DEE1" s="87"/>
      <c r="DEF1" s="87"/>
      <c r="DEG1" s="87"/>
      <c r="DEH1" s="87"/>
      <c r="DEI1" s="87"/>
      <c r="DEJ1" s="87"/>
      <c r="DEK1" s="87"/>
      <c r="DEL1" s="87"/>
      <c r="DEM1" s="87"/>
      <c r="DEN1" s="87"/>
      <c r="DEO1" s="87"/>
      <c r="DEP1" s="87"/>
      <c r="DEQ1" s="87"/>
      <c r="DER1" s="87"/>
      <c r="DES1" s="87"/>
      <c r="DET1" s="87"/>
      <c r="DEU1" s="87"/>
      <c r="DEV1" s="87"/>
      <c r="DEW1" s="87"/>
      <c r="DEX1" s="87"/>
      <c r="DEY1" s="87"/>
      <c r="DEZ1" s="87"/>
      <c r="DFA1" s="87"/>
      <c r="DFB1" s="87"/>
      <c r="DFC1" s="87"/>
      <c r="DFD1" s="87"/>
      <c r="DFE1" s="87"/>
      <c r="DFF1" s="87"/>
      <c r="DFG1" s="87"/>
      <c r="DFH1" s="87"/>
      <c r="DFI1" s="87"/>
      <c r="DFJ1" s="87"/>
      <c r="DFK1" s="87"/>
      <c r="DFL1" s="87"/>
      <c r="DFM1" s="87"/>
      <c r="DFN1" s="87"/>
      <c r="DFO1" s="87"/>
      <c r="DFP1" s="87"/>
      <c r="DFQ1" s="87"/>
      <c r="DFR1" s="87"/>
      <c r="DFS1" s="87"/>
      <c r="DFT1" s="87"/>
      <c r="DFU1" s="87"/>
      <c r="DFV1" s="87"/>
      <c r="DFW1" s="87"/>
      <c r="DFX1" s="87"/>
      <c r="DFY1" s="87"/>
      <c r="DFZ1" s="87"/>
      <c r="DGA1" s="87"/>
      <c r="DGB1" s="87"/>
      <c r="DGC1" s="87"/>
      <c r="DGD1" s="87"/>
      <c r="DGE1" s="87"/>
      <c r="DGF1" s="87"/>
      <c r="DGG1" s="87"/>
      <c r="DGH1" s="87"/>
      <c r="DGI1" s="87"/>
      <c r="DGJ1" s="87"/>
      <c r="DGK1" s="87"/>
      <c r="DGL1" s="87"/>
      <c r="DGM1" s="87"/>
      <c r="DGN1" s="87"/>
      <c r="DGO1" s="87"/>
      <c r="DGP1" s="87"/>
      <c r="DGQ1" s="87"/>
      <c r="DGR1" s="87"/>
      <c r="DGS1" s="87"/>
      <c r="DGT1" s="87"/>
      <c r="DGU1" s="87"/>
      <c r="DGV1" s="87"/>
      <c r="DGW1" s="87"/>
      <c r="DGX1" s="87"/>
      <c r="DGY1" s="87"/>
      <c r="DGZ1" s="87"/>
      <c r="DHA1" s="87"/>
      <c r="DHB1" s="87"/>
      <c r="DHC1" s="87"/>
      <c r="DHD1" s="87"/>
      <c r="DHE1" s="87"/>
      <c r="DHF1" s="87"/>
      <c r="DHG1" s="87"/>
      <c r="DHH1" s="87"/>
      <c r="DHI1" s="87"/>
      <c r="DHJ1" s="87"/>
      <c r="DHK1" s="87"/>
      <c r="DHL1" s="87"/>
      <c r="DHM1" s="87"/>
      <c r="DHN1" s="87"/>
      <c r="DHO1" s="87"/>
      <c r="DHP1" s="87"/>
      <c r="DHQ1" s="87"/>
      <c r="DHR1" s="87"/>
      <c r="DHS1" s="87"/>
      <c r="DHT1" s="87"/>
      <c r="DHU1" s="87"/>
      <c r="DHV1" s="87"/>
      <c r="DHW1" s="87"/>
      <c r="DHX1" s="87"/>
      <c r="DHY1" s="87"/>
      <c r="DHZ1" s="87"/>
      <c r="DIA1" s="87"/>
      <c r="DIB1" s="87"/>
      <c r="DIC1" s="87"/>
      <c r="DID1" s="87"/>
      <c r="DIE1" s="87"/>
      <c r="DIF1" s="87"/>
      <c r="DIG1" s="87"/>
      <c r="DIH1" s="87"/>
      <c r="DII1" s="87"/>
      <c r="DIJ1" s="87"/>
      <c r="DIK1" s="87"/>
      <c r="DIL1" s="87"/>
      <c r="DIM1" s="87"/>
      <c r="DIN1" s="87"/>
      <c r="DIO1" s="87"/>
      <c r="DIP1" s="87"/>
      <c r="DIQ1" s="87"/>
      <c r="DIR1" s="87"/>
      <c r="DIS1" s="87"/>
      <c r="DIT1" s="87"/>
      <c r="DIU1" s="87"/>
      <c r="DIV1" s="87"/>
      <c r="DIW1" s="87"/>
      <c r="DIX1" s="87"/>
      <c r="DIY1" s="87"/>
      <c r="DIZ1" s="87"/>
      <c r="DJA1" s="87"/>
      <c r="DJB1" s="87"/>
      <c r="DJC1" s="87"/>
      <c r="DJD1" s="87"/>
      <c r="DJE1" s="87"/>
      <c r="DJF1" s="87"/>
      <c r="DJG1" s="87"/>
      <c r="DJH1" s="87"/>
      <c r="DJI1" s="87"/>
      <c r="DJJ1" s="87"/>
      <c r="DJK1" s="87"/>
      <c r="DJL1" s="87"/>
      <c r="DJM1" s="87"/>
      <c r="DJN1" s="87"/>
      <c r="DJO1" s="87"/>
      <c r="DJP1" s="87"/>
      <c r="DJQ1" s="87"/>
      <c r="DJR1" s="87"/>
      <c r="DJS1" s="87"/>
      <c r="DJT1" s="87"/>
      <c r="DJU1" s="87"/>
      <c r="DJV1" s="87"/>
      <c r="DJW1" s="87"/>
      <c r="DJX1" s="87"/>
      <c r="DJY1" s="87"/>
      <c r="DJZ1" s="87"/>
      <c r="DKA1" s="87"/>
      <c r="DKB1" s="87"/>
      <c r="DKC1" s="87"/>
      <c r="DKD1" s="87"/>
      <c r="DKE1" s="87"/>
      <c r="DKF1" s="87"/>
      <c r="DKG1" s="87"/>
      <c r="DKH1" s="87"/>
      <c r="DKI1" s="87"/>
      <c r="DKJ1" s="87"/>
      <c r="DKK1" s="87"/>
      <c r="DKL1" s="87"/>
      <c r="DKM1" s="87"/>
      <c r="DKN1" s="87"/>
      <c r="DKO1" s="87"/>
      <c r="DKP1" s="87"/>
      <c r="DKQ1" s="87"/>
      <c r="DKR1" s="87"/>
      <c r="DKS1" s="87"/>
      <c r="DKT1" s="87"/>
      <c r="DKU1" s="87"/>
      <c r="DKV1" s="87"/>
      <c r="DKW1" s="87"/>
      <c r="DKX1" s="87"/>
      <c r="DKY1" s="87"/>
      <c r="DKZ1" s="87"/>
      <c r="DLA1" s="87"/>
      <c r="DLB1" s="87"/>
      <c r="DLC1" s="87"/>
      <c r="DLD1" s="87"/>
      <c r="DLE1" s="87"/>
      <c r="DLF1" s="87"/>
      <c r="DLG1" s="87"/>
      <c r="DLH1" s="87"/>
      <c r="DLI1" s="87"/>
      <c r="DLJ1" s="87"/>
      <c r="DLK1" s="87"/>
      <c r="DLL1" s="87"/>
      <c r="DLM1" s="87"/>
      <c r="DLN1" s="87"/>
      <c r="DLO1" s="87"/>
      <c r="DLP1" s="87"/>
      <c r="DLQ1" s="87"/>
      <c r="DLR1" s="87"/>
      <c r="DLS1" s="87"/>
      <c r="DLT1" s="87"/>
      <c r="DLU1" s="87"/>
      <c r="DLV1" s="87"/>
      <c r="DLW1" s="87"/>
      <c r="DLX1" s="87"/>
      <c r="DLY1" s="87"/>
      <c r="DLZ1" s="87"/>
      <c r="DMA1" s="87"/>
      <c r="DMB1" s="87"/>
      <c r="DMC1" s="87"/>
      <c r="DMD1" s="87"/>
      <c r="DME1" s="87"/>
      <c r="DMF1" s="87"/>
      <c r="DMG1" s="87"/>
      <c r="DMH1" s="87"/>
      <c r="DMI1" s="87"/>
      <c r="DMJ1" s="87"/>
      <c r="DMK1" s="87"/>
      <c r="DML1" s="87"/>
      <c r="DMM1" s="87"/>
      <c r="DMN1" s="87"/>
      <c r="DMO1" s="87"/>
      <c r="DMP1" s="87"/>
      <c r="DMQ1" s="87"/>
      <c r="DMR1" s="87"/>
      <c r="DMS1" s="87"/>
      <c r="DMT1" s="87"/>
      <c r="DMU1" s="87"/>
      <c r="DMV1" s="87"/>
      <c r="DMW1" s="87"/>
      <c r="DMX1" s="87"/>
      <c r="DMY1" s="87"/>
      <c r="DMZ1" s="87"/>
      <c r="DNA1" s="87"/>
      <c r="DNB1" s="87"/>
      <c r="DNC1" s="87"/>
      <c r="DND1" s="87"/>
      <c r="DNE1" s="87"/>
      <c r="DNF1" s="87"/>
      <c r="DNG1" s="87"/>
      <c r="DNH1" s="87"/>
      <c r="DNI1" s="87"/>
      <c r="DNJ1" s="87"/>
      <c r="DNK1" s="87"/>
      <c r="DNL1" s="87"/>
      <c r="DNM1" s="87"/>
      <c r="DNN1" s="87"/>
      <c r="DNO1" s="87"/>
      <c r="DNP1" s="87"/>
      <c r="DNQ1" s="87"/>
      <c r="DNR1" s="87"/>
      <c r="DNS1" s="87"/>
      <c r="DNT1" s="87"/>
      <c r="DNU1" s="87"/>
      <c r="DNV1" s="87"/>
      <c r="DNW1" s="87"/>
      <c r="DNX1" s="87"/>
      <c r="DNY1" s="87"/>
      <c r="DNZ1" s="87"/>
      <c r="DOA1" s="87"/>
      <c r="DOB1" s="87"/>
      <c r="DOC1" s="87"/>
      <c r="DOD1" s="87"/>
      <c r="DOE1" s="87"/>
      <c r="DOF1" s="87"/>
      <c r="DOG1" s="87"/>
      <c r="DOH1" s="87"/>
      <c r="DOI1" s="87"/>
      <c r="DOJ1" s="87"/>
      <c r="DOK1" s="87"/>
      <c r="DOL1" s="87"/>
      <c r="DOM1" s="87"/>
      <c r="DON1" s="87"/>
      <c r="DOO1" s="87"/>
      <c r="DOP1" s="87"/>
      <c r="DOQ1" s="87"/>
      <c r="DOR1" s="87"/>
      <c r="DOS1" s="87"/>
      <c r="DOT1" s="87"/>
      <c r="DOU1" s="87"/>
      <c r="DOV1" s="87"/>
      <c r="DOW1" s="87"/>
      <c r="DOX1" s="87"/>
      <c r="DOY1" s="87"/>
      <c r="DOZ1" s="87"/>
      <c r="DPA1" s="87"/>
      <c r="DPB1" s="87"/>
      <c r="DPC1" s="87"/>
      <c r="DPD1" s="87"/>
      <c r="DPE1" s="87"/>
      <c r="DPF1" s="87"/>
      <c r="DPG1" s="87"/>
      <c r="DPH1" s="87"/>
      <c r="DPI1" s="87"/>
      <c r="DPJ1" s="87"/>
      <c r="DPK1" s="87"/>
      <c r="DPL1" s="87"/>
      <c r="DPM1" s="87"/>
      <c r="DPN1" s="87"/>
      <c r="DPO1" s="87"/>
      <c r="DPP1" s="87"/>
      <c r="DPQ1" s="87"/>
      <c r="DPR1" s="87"/>
      <c r="DPS1" s="87"/>
      <c r="DPT1" s="87"/>
      <c r="DPU1" s="87"/>
      <c r="DPV1" s="87"/>
      <c r="DPW1" s="87"/>
      <c r="DPX1" s="87"/>
      <c r="DPY1" s="87"/>
      <c r="DPZ1" s="87"/>
      <c r="DQA1" s="87"/>
      <c r="DQB1" s="87"/>
      <c r="DQC1" s="87"/>
      <c r="DQD1" s="87"/>
      <c r="DQE1" s="87"/>
      <c r="DQF1" s="87"/>
      <c r="DQG1" s="87"/>
      <c r="DQH1" s="87"/>
      <c r="DQI1" s="87"/>
      <c r="DQJ1" s="87"/>
      <c r="DQK1" s="87"/>
      <c r="DQL1" s="87"/>
      <c r="DQM1" s="87"/>
      <c r="DQN1" s="87"/>
      <c r="DQO1" s="87"/>
      <c r="DQP1" s="87"/>
      <c r="DQQ1" s="87"/>
      <c r="DQR1" s="87"/>
      <c r="DQS1" s="87"/>
      <c r="DQT1" s="87"/>
      <c r="DQU1" s="87"/>
      <c r="DQV1" s="87"/>
      <c r="DQW1" s="87"/>
      <c r="DQX1" s="87"/>
      <c r="DQY1" s="87"/>
      <c r="DQZ1" s="87"/>
      <c r="DRA1" s="87"/>
      <c r="DRB1" s="87"/>
      <c r="DRC1" s="87"/>
      <c r="DRD1" s="87"/>
      <c r="DRE1" s="87"/>
      <c r="DRF1" s="87"/>
      <c r="DRG1" s="87"/>
      <c r="DRH1" s="87"/>
      <c r="DRI1" s="87"/>
      <c r="DRJ1" s="87"/>
      <c r="DRK1" s="87"/>
      <c r="DRL1" s="87"/>
      <c r="DRM1" s="87"/>
      <c r="DRN1" s="87"/>
      <c r="DRO1" s="87"/>
      <c r="DRP1" s="87"/>
      <c r="DRQ1" s="87"/>
      <c r="DRR1" s="87"/>
      <c r="DRS1" s="87"/>
      <c r="DRT1" s="87"/>
      <c r="DRU1" s="87"/>
      <c r="DRV1" s="87"/>
      <c r="DRW1" s="87"/>
      <c r="DRX1" s="87"/>
      <c r="DRY1" s="87"/>
      <c r="DRZ1" s="87"/>
      <c r="DSA1" s="87"/>
      <c r="DSB1" s="87"/>
      <c r="DSC1" s="87"/>
      <c r="DSD1" s="87"/>
      <c r="DSE1" s="87"/>
      <c r="DSF1" s="87"/>
      <c r="DSG1" s="87"/>
      <c r="DSH1" s="87"/>
      <c r="DSI1" s="87"/>
      <c r="DSJ1" s="87"/>
      <c r="DSK1" s="87"/>
      <c r="DSL1" s="87"/>
      <c r="DSM1" s="87"/>
      <c r="DSN1" s="87"/>
      <c r="DSO1" s="87"/>
      <c r="DSP1" s="87"/>
      <c r="DSQ1" s="87"/>
      <c r="DSR1" s="87"/>
      <c r="DSS1" s="87"/>
      <c r="DST1" s="87"/>
      <c r="DSU1" s="87"/>
      <c r="DSV1" s="87"/>
      <c r="DSW1" s="87"/>
      <c r="DSX1" s="87"/>
      <c r="DSY1" s="87"/>
      <c r="DSZ1" s="87"/>
      <c r="DTA1" s="87"/>
      <c r="DTB1" s="87"/>
      <c r="DTC1" s="87"/>
      <c r="DTD1" s="87"/>
      <c r="DTE1" s="87"/>
      <c r="DTF1" s="87"/>
      <c r="DTG1" s="87"/>
      <c r="DTH1" s="87"/>
      <c r="DTI1" s="87"/>
      <c r="DTJ1" s="87"/>
      <c r="DTK1" s="87"/>
      <c r="DTL1" s="87"/>
      <c r="DTM1" s="87"/>
      <c r="DTN1" s="87"/>
      <c r="DTO1" s="87"/>
      <c r="DTP1" s="87"/>
      <c r="DTQ1" s="87"/>
      <c r="DTR1" s="87"/>
      <c r="DTS1" s="87"/>
      <c r="DTT1" s="87"/>
      <c r="DTU1" s="87"/>
      <c r="DTV1" s="87"/>
      <c r="DTW1" s="87"/>
      <c r="DTX1" s="87"/>
      <c r="DTY1" s="87"/>
      <c r="DTZ1" s="87"/>
      <c r="DUA1" s="87"/>
      <c r="DUB1" s="87"/>
      <c r="DUC1" s="87"/>
      <c r="DUD1" s="87"/>
      <c r="DUE1" s="87"/>
      <c r="DUF1" s="87"/>
      <c r="DUG1" s="87"/>
      <c r="DUH1" s="87"/>
      <c r="DUI1" s="87"/>
      <c r="DUJ1" s="87"/>
      <c r="DUK1" s="87"/>
      <c r="DUL1" s="87"/>
      <c r="DUM1" s="87"/>
      <c r="DUN1" s="87"/>
      <c r="DUO1" s="87"/>
      <c r="DUP1" s="87"/>
      <c r="DUQ1" s="87"/>
      <c r="DUR1" s="87"/>
      <c r="DUS1" s="87"/>
      <c r="DUT1" s="87"/>
      <c r="DUU1" s="87"/>
      <c r="DUV1" s="87"/>
      <c r="DUW1" s="87"/>
      <c r="DUX1" s="87"/>
      <c r="DUY1" s="87"/>
      <c r="DUZ1" s="87"/>
      <c r="DVA1" s="87"/>
      <c r="DVB1" s="87"/>
      <c r="DVC1" s="87"/>
      <c r="DVD1" s="87"/>
      <c r="DVE1" s="87"/>
      <c r="DVF1" s="87"/>
      <c r="DVG1" s="87"/>
      <c r="DVH1" s="87"/>
      <c r="DVI1" s="87"/>
      <c r="DVJ1" s="87"/>
      <c r="DVK1" s="87"/>
      <c r="DVL1" s="87"/>
      <c r="DVM1" s="87"/>
      <c r="DVN1" s="87"/>
      <c r="DVO1" s="87"/>
      <c r="DVP1" s="87"/>
      <c r="DVQ1" s="87"/>
      <c r="DVR1" s="87"/>
      <c r="DVS1" s="87"/>
      <c r="DVT1" s="87"/>
      <c r="DVU1" s="87"/>
      <c r="DVV1" s="87"/>
      <c r="DVW1" s="87"/>
      <c r="DVX1" s="87"/>
      <c r="DVY1" s="87"/>
      <c r="DVZ1" s="87"/>
      <c r="DWA1" s="87"/>
      <c r="DWB1" s="87"/>
      <c r="DWC1" s="87"/>
      <c r="DWD1" s="87"/>
      <c r="DWE1" s="87"/>
      <c r="DWF1" s="87"/>
      <c r="DWG1" s="87"/>
      <c r="DWH1" s="87"/>
      <c r="DWI1" s="87"/>
      <c r="DWJ1" s="87"/>
      <c r="DWK1" s="87"/>
      <c r="DWL1" s="87"/>
      <c r="DWM1" s="87"/>
      <c r="DWN1" s="87"/>
      <c r="DWO1" s="87"/>
      <c r="DWP1" s="87"/>
      <c r="DWQ1" s="87"/>
      <c r="DWR1" s="87"/>
      <c r="DWS1" s="87"/>
      <c r="DWT1" s="87"/>
      <c r="DWU1" s="87"/>
      <c r="DWV1" s="87"/>
      <c r="DWW1" s="87"/>
      <c r="DWX1" s="87"/>
      <c r="DWY1" s="87"/>
      <c r="DWZ1" s="87"/>
      <c r="DXA1" s="87"/>
      <c r="DXB1" s="87"/>
      <c r="DXC1" s="87"/>
      <c r="DXD1" s="87"/>
      <c r="DXE1" s="87"/>
      <c r="DXF1" s="87"/>
      <c r="DXG1" s="87"/>
      <c r="DXH1" s="87"/>
      <c r="DXI1" s="87"/>
      <c r="DXJ1" s="87"/>
      <c r="DXK1" s="87"/>
      <c r="DXL1" s="87"/>
      <c r="DXM1" s="87"/>
      <c r="DXN1" s="87"/>
      <c r="DXO1" s="87"/>
      <c r="DXP1" s="87"/>
      <c r="DXQ1" s="87"/>
      <c r="DXR1" s="87"/>
      <c r="DXS1" s="87"/>
      <c r="DXT1" s="87"/>
      <c r="DXU1" s="87"/>
      <c r="DXV1" s="87"/>
      <c r="DXW1" s="87"/>
      <c r="DXX1" s="87"/>
      <c r="DXY1" s="87"/>
      <c r="DXZ1" s="87"/>
      <c r="DYA1" s="87"/>
      <c r="DYB1" s="87"/>
      <c r="DYC1" s="87"/>
      <c r="DYD1" s="87"/>
      <c r="DYE1" s="87"/>
      <c r="DYF1" s="87"/>
      <c r="DYG1" s="87"/>
      <c r="DYH1" s="87"/>
      <c r="DYI1" s="87"/>
      <c r="DYJ1" s="87"/>
      <c r="DYK1" s="87"/>
      <c r="DYL1" s="87"/>
      <c r="DYM1" s="87"/>
      <c r="DYN1" s="87"/>
      <c r="DYO1" s="87"/>
      <c r="DYP1" s="87"/>
      <c r="DYQ1" s="87"/>
      <c r="DYR1" s="87"/>
      <c r="DYS1" s="87"/>
      <c r="DYT1" s="87"/>
      <c r="DYU1" s="87"/>
      <c r="DYV1" s="87"/>
      <c r="DYW1" s="87"/>
      <c r="DYX1" s="87"/>
      <c r="DYY1" s="87"/>
      <c r="DYZ1" s="87"/>
      <c r="DZA1" s="87"/>
      <c r="DZB1" s="87"/>
      <c r="DZC1" s="87"/>
      <c r="DZD1" s="87"/>
      <c r="DZE1" s="87"/>
      <c r="DZF1" s="87"/>
      <c r="DZG1" s="87"/>
      <c r="DZH1" s="87"/>
      <c r="DZI1" s="87"/>
      <c r="DZJ1" s="87"/>
      <c r="DZK1" s="87"/>
      <c r="DZL1" s="87"/>
      <c r="DZM1" s="87"/>
      <c r="DZN1" s="87"/>
      <c r="DZO1" s="87"/>
      <c r="DZP1" s="87"/>
      <c r="DZQ1" s="87"/>
      <c r="DZR1" s="87"/>
      <c r="DZS1" s="87"/>
      <c r="DZT1" s="87"/>
      <c r="DZU1" s="87"/>
      <c r="DZV1" s="87"/>
      <c r="DZW1" s="87"/>
      <c r="DZX1" s="87"/>
      <c r="DZY1" s="87"/>
      <c r="DZZ1" s="87"/>
      <c r="EAA1" s="87"/>
      <c r="EAB1" s="87"/>
      <c r="EAC1" s="87"/>
      <c r="EAD1" s="87"/>
      <c r="EAE1" s="87"/>
      <c r="EAF1" s="87"/>
      <c r="EAG1" s="87"/>
      <c r="EAH1" s="87"/>
      <c r="EAI1" s="87"/>
      <c r="EAJ1" s="87"/>
      <c r="EAK1" s="87"/>
      <c r="EAL1" s="87"/>
      <c r="EAM1" s="87"/>
      <c r="EAN1" s="87"/>
      <c r="EAO1" s="87"/>
      <c r="EAP1" s="87"/>
      <c r="EAQ1" s="87"/>
      <c r="EAR1" s="87"/>
      <c r="EAS1" s="87"/>
      <c r="EAT1" s="87"/>
      <c r="EAU1" s="87"/>
      <c r="EAV1" s="87"/>
      <c r="EAW1" s="87"/>
      <c r="EAX1" s="87"/>
      <c r="EAY1" s="87"/>
      <c r="EAZ1" s="87"/>
      <c r="EBA1" s="87"/>
      <c r="EBB1" s="87"/>
      <c r="EBC1" s="87"/>
      <c r="EBD1" s="87"/>
      <c r="EBE1" s="87"/>
      <c r="EBF1" s="87"/>
      <c r="EBG1" s="87"/>
      <c r="EBH1" s="87"/>
      <c r="EBI1" s="87"/>
      <c r="EBJ1" s="87"/>
      <c r="EBK1" s="87"/>
      <c r="EBL1" s="87"/>
      <c r="EBM1" s="87"/>
      <c r="EBN1" s="87"/>
      <c r="EBO1" s="87"/>
      <c r="EBP1" s="87"/>
      <c r="EBQ1" s="87"/>
      <c r="EBR1" s="87"/>
      <c r="EBS1" s="87"/>
      <c r="EBT1" s="87"/>
      <c r="EBU1" s="87"/>
      <c r="EBV1" s="87"/>
      <c r="EBW1" s="87"/>
      <c r="EBX1" s="87"/>
      <c r="EBY1" s="87"/>
      <c r="EBZ1" s="87"/>
      <c r="ECA1" s="87"/>
      <c r="ECB1" s="87"/>
      <c r="ECC1" s="87"/>
      <c r="ECD1" s="87"/>
      <c r="ECE1" s="87"/>
      <c r="ECF1" s="87"/>
      <c r="ECG1" s="87"/>
      <c r="ECH1" s="87"/>
      <c r="ECI1" s="87"/>
      <c r="ECJ1" s="87"/>
      <c r="ECK1" s="87"/>
      <c r="ECL1" s="87"/>
      <c r="ECM1" s="87"/>
      <c r="ECN1" s="87"/>
      <c r="ECO1" s="87"/>
      <c r="ECP1" s="87"/>
      <c r="ECQ1" s="87"/>
      <c r="ECR1" s="87"/>
      <c r="ECS1" s="87"/>
      <c r="ECT1" s="87"/>
      <c r="ECU1" s="87"/>
      <c r="ECV1" s="87"/>
      <c r="ECW1" s="87"/>
      <c r="ECX1" s="87"/>
      <c r="ECY1" s="87"/>
      <c r="ECZ1" s="87"/>
      <c r="EDA1" s="87"/>
      <c r="EDB1" s="87"/>
      <c r="EDC1" s="87"/>
      <c r="EDD1" s="87"/>
      <c r="EDE1" s="87"/>
      <c r="EDF1" s="87"/>
      <c r="EDG1" s="87"/>
      <c r="EDH1" s="87"/>
      <c r="EDI1" s="87"/>
      <c r="EDJ1" s="87"/>
      <c r="EDK1" s="87"/>
      <c r="EDL1" s="87"/>
      <c r="EDM1" s="87"/>
      <c r="EDN1" s="87"/>
      <c r="EDO1" s="87"/>
      <c r="EDP1" s="87"/>
      <c r="EDQ1" s="87"/>
      <c r="EDR1" s="87"/>
      <c r="EDS1" s="87"/>
      <c r="EDT1" s="87"/>
      <c r="EDU1" s="87"/>
      <c r="EDV1" s="87"/>
      <c r="EDW1" s="87"/>
      <c r="EDX1" s="87"/>
      <c r="EDY1" s="87"/>
      <c r="EDZ1" s="87"/>
      <c r="EEA1" s="87"/>
      <c r="EEB1" s="87"/>
      <c r="EEC1" s="87"/>
      <c r="EED1" s="87"/>
      <c r="EEE1" s="87"/>
      <c r="EEF1" s="87"/>
      <c r="EEG1" s="87"/>
      <c r="EEH1" s="87"/>
      <c r="EEI1" s="87"/>
      <c r="EEJ1" s="87"/>
      <c r="EEK1" s="87"/>
      <c r="EEL1" s="87"/>
      <c r="EEM1" s="87"/>
      <c r="EEN1" s="87"/>
      <c r="EEO1" s="87"/>
      <c r="EEP1" s="87"/>
      <c r="EEQ1" s="87"/>
      <c r="EER1" s="87"/>
      <c r="EES1" s="87"/>
      <c r="EET1" s="87"/>
      <c r="EEU1" s="87"/>
      <c r="EEV1" s="87"/>
      <c r="EEW1" s="87"/>
      <c r="EEX1" s="87"/>
      <c r="EEY1" s="87"/>
      <c r="EEZ1" s="87"/>
      <c r="EFA1" s="87"/>
      <c r="EFB1" s="87"/>
      <c r="EFC1" s="87"/>
      <c r="EFD1" s="87"/>
      <c r="EFE1" s="87"/>
      <c r="EFF1" s="87"/>
      <c r="EFG1" s="87"/>
      <c r="EFH1" s="87"/>
      <c r="EFI1" s="87"/>
      <c r="EFJ1" s="87"/>
      <c r="EFK1" s="87"/>
      <c r="EFL1" s="87"/>
      <c r="EFM1" s="87"/>
      <c r="EFN1" s="87"/>
      <c r="EFO1" s="87"/>
      <c r="EFP1" s="87"/>
      <c r="EFQ1" s="87"/>
      <c r="EFR1" s="87"/>
      <c r="EFS1" s="87"/>
      <c r="EFT1" s="87"/>
      <c r="EFU1" s="87"/>
      <c r="EFV1" s="87"/>
      <c r="EFW1" s="87"/>
      <c r="EFX1" s="87"/>
      <c r="EFY1" s="87"/>
      <c r="EFZ1" s="87"/>
      <c r="EGA1" s="87"/>
      <c r="EGB1" s="87"/>
      <c r="EGC1" s="87"/>
      <c r="EGD1" s="87"/>
      <c r="EGE1" s="87"/>
      <c r="EGF1" s="87"/>
      <c r="EGG1" s="87"/>
      <c r="EGH1" s="87"/>
      <c r="EGI1" s="87"/>
      <c r="EGJ1" s="87"/>
      <c r="EGK1" s="87"/>
      <c r="EGL1" s="87"/>
      <c r="EGM1" s="87"/>
      <c r="EGN1" s="87"/>
      <c r="EGO1" s="87"/>
      <c r="EGP1" s="87"/>
      <c r="EGQ1" s="87"/>
      <c r="EGR1" s="87"/>
      <c r="EGS1" s="87"/>
      <c r="EGT1" s="87"/>
      <c r="EGU1" s="87"/>
      <c r="EGV1" s="87"/>
      <c r="EGW1" s="87"/>
      <c r="EGX1" s="87"/>
      <c r="EGY1" s="87"/>
      <c r="EGZ1" s="87"/>
      <c r="EHA1" s="87"/>
      <c r="EHB1" s="87"/>
      <c r="EHC1" s="87"/>
      <c r="EHD1" s="87"/>
      <c r="EHE1" s="87"/>
      <c r="EHF1" s="87"/>
      <c r="EHG1" s="87"/>
      <c r="EHH1" s="87"/>
      <c r="EHI1" s="87"/>
      <c r="EHJ1" s="87"/>
      <c r="EHK1" s="87"/>
      <c r="EHL1" s="87"/>
      <c r="EHM1" s="87"/>
      <c r="EHN1" s="87"/>
      <c r="EHO1" s="87"/>
      <c r="EHP1" s="87"/>
      <c r="EHQ1" s="87"/>
      <c r="EHR1" s="87"/>
      <c r="EHS1" s="87"/>
      <c r="EHT1" s="87"/>
      <c r="EHU1" s="87"/>
      <c r="EHV1" s="87"/>
      <c r="EHW1" s="87"/>
      <c r="EHX1" s="87"/>
      <c r="EHY1" s="87"/>
      <c r="EHZ1" s="87"/>
      <c r="EIA1" s="87"/>
      <c r="EIB1" s="87"/>
      <c r="EIC1" s="87"/>
      <c r="EID1" s="87"/>
      <c r="EIE1" s="87"/>
      <c r="EIF1" s="87"/>
      <c r="EIG1" s="87"/>
      <c r="EIH1" s="87"/>
      <c r="EII1" s="87"/>
      <c r="EIJ1" s="87"/>
      <c r="EIK1" s="87"/>
      <c r="EIL1" s="87"/>
      <c r="EIM1" s="87"/>
      <c r="EIN1" s="87"/>
      <c r="EIO1" s="87"/>
      <c r="EIP1" s="87"/>
      <c r="EIQ1" s="87"/>
      <c r="EIR1" s="87"/>
      <c r="EIS1" s="87"/>
      <c r="EIT1" s="87"/>
      <c r="EIU1" s="87"/>
      <c r="EIV1" s="87"/>
      <c r="EIW1" s="87"/>
      <c r="EIX1" s="87"/>
      <c r="EIY1" s="87"/>
      <c r="EIZ1" s="87"/>
      <c r="EJA1" s="87"/>
      <c r="EJB1" s="87"/>
      <c r="EJC1" s="87"/>
      <c r="EJD1" s="87"/>
      <c r="EJE1" s="87"/>
      <c r="EJF1" s="87"/>
      <c r="EJG1" s="87"/>
      <c r="EJH1" s="87"/>
      <c r="EJI1" s="87"/>
      <c r="EJJ1" s="87"/>
      <c r="EJK1" s="87"/>
      <c r="EJL1" s="87"/>
      <c r="EJM1" s="87"/>
      <c r="EJN1" s="87"/>
      <c r="EJO1" s="87"/>
      <c r="EJP1" s="87"/>
      <c r="EJQ1" s="87"/>
      <c r="EJR1" s="87"/>
      <c r="EJS1" s="87"/>
      <c r="EJT1" s="87"/>
      <c r="EJU1" s="87"/>
      <c r="EJV1" s="87"/>
      <c r="EJW1" s="87"/>
      <c r="EJX1" s="87"/>
      <c r="EJY1" s="87"/>
      <c r="EJZ1" s="87"/>
      <c r="EKA1" s="87"/>
      <c r="EKB1" s="87"/>
      <c r="EKC1" s="87"/>
      <c r="EKD1" s="87"/>
      <c r="EKE1" s="87"/>
      <c r="EKF1" s="87"/>
      <c r="EKG1" s="87"/>
      <c r="EKH1" s="87"/>
      <c r="EKI1" s="87"/>
      <c r="EKJ1" s="87"/>
      <c r="EKK1" s="87"/>
      <c r="EKL1" s="87"/>
      <c r="EKM1" s="87"/>
      <c r="EKN1" s="87"/>
      <c r="EKO1" s="87"/>
      <c r="EKP1" s="87"/>
      <c r="EKQ1" s="87"/>
      <c r="EKR1" s="87"/>
      <c r="EKS1" s="87"/>
      <c r="EKT1" s="87"/>
      <c r="EKU1" s="87"/>
      <c r="EKV1" s="87"/>
      <c r="EKW1" s="87"/>
      <c r="EKX1" s="87"/>
      <c r="EKY1" s="87"/>
      <c r="EKZ1" s="87"/>
      <c r="ELA1" s="87"/>
      <c r="ELB1" s="87"/>
      <c r="ELC1" s="87"/>
      <c r="ELD1" s="87"/>
      <c r="ELE1" s="87"/>
      <c r="ELF1" s="87"/>
      <c r="ELG1" s="87"/>
      <c r="ELH1" s="87"/>
      <c r="ELI1" s="87"/>
      <c r="ELJ1" s="87"/>
      <c r="ELK1" s="87"/>
      <c r="ELL1" s="87"/>
      <c r="ELM1" s="87"/>
      <c r="ELN1" s="87"/>
      <c r="ELO1" s="87"/>
      <c r="ELP1" s="87"/>
      <c r="ELQ1" s="87"/>
      <c r="ELR1" s="87"/>
      <c r="ELS1" s="87"/>
      <c r="ELT1" s="87"/>
      <c r="ELU1" s="87"/>
      <c r="ELV1" s="87"/>
      <c r="ELW1" s="87"/>
      <c r="ELX1" s="87"/>
      <c r="ELY1" s="87"/>
      <c r="ELZ1" s="87"/>
      <c r="EMA1" s="87"/>
      <c r="EMB1" s="87"/>
      <c r="EMC1" s="87"/>
      <c r="EMD1" s="87"/>
      <c r="EME1" s="87"/>
      <c r="EMF1" s="87"/>
      <c r="EMG1" s="87"/>
      <c r="EMH1" s="87"/>
      <c r="EMI1" s="87"/>
      <c r="EMJ1" s="87"/>
      <c r="EMK1" s="87"/>
      <c r="EML1" s="87"/>
      <c r="EMM1" s="87"/>
      <c r="EMN1" s="87"/>
      <c r="EMO1" s="87"/>
      <c r="EMP1" s="87"/>
      <c r="EMQ1" s="87"/>
      <c r="EMR1" s="87"/>
      <c r="EMS1" s="87"/>
      <c r="EMT1" s="87"/>
      <c r="EMU1" s="87"/>
      <c r="EMV1" s="87"/>
      <c r="EMW1" s="87"/>
      <c r="EMX1" s="87"/>
      <c r="EMY1" s="87"/>
      <c r="EMZ1" s="87"/>
      <c r="ENA1" s="87"/>
      <c r="ENB1" s="87"/>
      <c r="ENC1" s="87"/>
      <c r="END1" s="87"/>
      <c r="ENE1" s="87"/>
      <c r="ENF1" s="87"/>
      <c r="ENG1" s="87"/>
      <c r="ENH1" s="87"/>
      <c r="ENI1" s="87"/>
      <c r="ENJ1" s="87"/>
      <c r="ENK1" s="87"/>
      <c r="ENL1" s="87"/>
      <c r="ENM1" s="87"/>
      <c r="ENN1" s="87"/>
      <c r="ENO1" s="87"/>
      <c r="ENP1" s="87"/>
      <c r="ENQ1" s="87"/>
      <c r="ENR1" s="87"/>
      <c r="ENS1" s="87"/>
      <c r="ENT1" s="87"/>
      <c r="ENU1" s="87"/>
      <c r="ENV1" s="87"/>
      <c r="ENW1" s="87"/>
      <c r="ENX1" s="87"/>
      <c r="ENY1" s="87"/>
      <c r="ENZ1" s="87"/>
      <c r="EOA1" s="87"/>
      <c r="EOB1" s="87"/>
      <c r="EOC1" s="87"/>
      <c r="EOD1" s="87"/>
      <c r="EOE1" s="87"/>
      <c r="EOF1" s="87"/>
      <c r="EOG1" s="87"/>
      <c r="EOH1" s="87"/>
      <c r="EOI1" s="87"/>
      <c r="EOJ1" s="87"/>
      <c r="EOK1" s="87"/>
      <c r="EOL1" s="87"/>
      <c r="EOM1" s="87"/>
      <c r="EON1" s="87"/>
      <c r="EOO1" s="87"/>
      <c r="EOP1" s="87"/>
      <c r="EOQ1" s="87"/>
      <c r="EOR1" s="87"/>
      <c r="EOS1" s="87"/>
      <c r="EOT1" s="87"/>
      <c r="EOU1" s="87"/>
      <c r="EOV1" s="87"/>
      <c r="EOW1" s="87"/>
      <c r="EOX1" s="87"/>
      <c r="EOY1" s="87"/>
      <c r="EOZ1" s="87"/>
      <c r="EPA1" s="87"/>
      <c r="EPB1" s="87"/>
      <c r="EPC1" s="87"/>
      <c r="EPD1" s="87"/>
      <c r="EPE1" s="87"/>
      <c r="EPF1" s="87"/>
      <c r="EPG1" s="87"/>
      <c r="EPH1" s="87"/>
      <c r="EPI1" s="87"/>
      <c r="EPJ1" s="87"/>
      <c r="EPK1" s="87"/>
      <c r="EPL1" s="87"/>
      <c r="EPM1" s="87"/>
      <c r="EPN1" s="87"/>
      <c r="EPO1" s="87"/>
      <c r="EPP1" s="87"/>
      <c r="EPQ1" s="87"/>
      <c r="EPR1" s="87"/>
      <c r="EPS1" s="87"/>
      <c r="EPT1" s="87"/>
      <c r="EPU1" s="87"/>
      <c r="EPV1" s="87"/>
      <c r="EPW1" s="87"/>
      <c r="EPX1" s="87"/>
      <c r="EPY1" s="87"/>
      <c r="EPZ1" s="87"/>
      <c r="EQA1" s="87"/>
      <c r="EQB1" s="87"/>
      <c r="EQC1" s="87"/>
      <c r="EQD1" s="87"/>
      <c r="EQE1" s="87"/>
      <c r="EQF1" s="87"/>
      <c r="EQG1" s="87"/>
      <c r="EQH1" s="87"/>
      <c r="EQI1" s="87"/>
      <c r="EQJ1" s="87"/>
      <c r="EQK1" s="87"/>
      <c r="EQL1" s="87"/>
      <c r="EQM1" s="87"/>
      <c r="EQN1" s="87"/>
      <c r="EQO1" s="87"/>
      <c r="EQP1" s="87"/>
      <c r="EQQ1" s="87"/>
      <c r="EQR1" s="87"/>
      <c r="EQS1" s="87"/>
      <c r="EQT1" s="87"/>
      <c r="EQU1" s="87"/>
      <c r="EQV1" s="87"/>
      <c r="EQW1" s="87"/>
      <c r="EQX1" s="87"/>
      <c r="EQY1" s="87"/>
      <c r="EQZ1" s="87"/>
      <c r="ERA1" s="87"/>
      <c r="ERB1" s="87"/>
      <c r="ERC1" s="87"/>
      <c r="ERD1" s="87"/>
      <c r="ERE1" s="87"/>
      <c r="ERF1" s="87"/>
      <c r="ERG1" s="87"/>
      <c r="ERH1" s="87"/>
      <c r="ERI1" s="87"/>
      <c r="ERJ1" s="87"/>
      <c r="ERK1" s="87"/>
      <c r="ERL1" s="87"/>
      <c r="ERM1" s="87"/>
      <c r="ERN1" s="87"/>
      <c r="ERO1" s="87"/>
      <c r="ERP1" s="87"/>
      <c r="ERQ1" s="87"/>
      <c r="ERR1" s="87"/>
      <c r="ERS1" s="87"/>
      <c r="ERT1" s="87"/>
      <c r="ERU1" s="87"/>
      <c r="ERV1" s="87"/>
      <c r="ERW1" s="87"/>
      <c r="ERX1" s="87"/>
      <c r="ERY1" s="87"/>
      <c r="ERZ1" s="87"/>
      <c r="ESA1" s="87"/>
      <c r="ESB1" s="87"/>
      <c r="ESC1" s="87"/>
      <c r="ESD1" s="87"/>
      <c r="ESE1" s="87"/>
      <c r="ESF1" s="87"/>
      <c r="ESG1" s="87"/>
      <c r="ESH1" s="87"/>
      <c r="ESI1" s="87"/>
      <c r="ESJ1" s="87"/>
      <c r="ESK1" s="87"/>
      <c r="ESL1" s="87"/>
      <c r="ESM1" s="87"/>
      <c r="ESN1" s="87"/>
      <c r="ESO1" s="87"/>
      <c r="ESP1" s="87"/>
      <c r="ESQ1" s="87"/>
      <c r="ESR1" s="87"/>
      <c r="ESS1" s="87"/>
      <c r="EST1" s="87"/>
      <c r="ESU1" s="87"/>
      <c r="ESV1" s="87"/>
      <c r="ESW1" s="87"/>
      <c r="ESX1" s="87"/>
      <c r="ESY1" s="87"/>
      <c r="ESZ1" s="87"/>
      <c r="ETA1" s="87"/>
      <c r="ETB1" s="87"/>
      <c r="ETC1" s="87"/>
      <c r="ETD1" s="87"/>
      <c r="ETE1" s="87"/>
      <c r="ETF1" s="87"/>
      <c r="ETG1" s="87"/>
      <c r="ETH1" s="87"/>
      <c r="ETI1" s="87"/>
      <c r="ETJ1" s="87"/>
      <c r="ETK1" s="87"/>
      <c r="ETL1" s="87"/>
      <c r="ETM1" s="87"/>
      <c r="ETN1" s="87"/>
      <c r="ETO1" s="87"/>
      <c r="ETP1" s="87"/>
      <c r="ETQ1" s="87"/>
      <c r="ETR1" s="87"/>
      <c r="ETS1" s="87"/>
      <c r="ETT1" s="87"/>
      <c r="ETU1" s="87"/>
      <c r="ETV1" s="87"/>
      <c r="ETW1" s="87"/>
      <c r="ETX1" s="87"/>
      <c r="ETY1" s="87"/>
      <c r="ETZ1" s="87"/>
      <c r="EUA1" s="87"/>
      <c r="EUB1" s="87"/>
      <c r="EUC1" s="87"/>
      <c r="EUD1" s="87"/>
      <c r="EUE1" s="87"/>
      <c r="EUF1" s="87"/>
      <c r="EUG1" s="87"/>
      <c r="EUH1" s="87"/>
      <c r="EUI1" s="87"/>
      <c r="EUJ1" s="87"/>
      <c r="EUK1" s="87"/>
      <c r="EUL1" s="87"/>
      <c r="EUM1" s="87"/>
      <c r="EUN1" s="87"/>
      <c r="EUO1" s="87"/>
      <c r="EUP1" s="87"/>
      <c r="EUQ1" s="87"/>
      <c r="EUR1" s="87"/>
      <c r="EUS1" s="87"/>
      <c r="EUT1" s="87"/>
      <c r="EUU1" s="87"/>
      <c r="EUV1" s="87"/>
      <c r="EUW1" s="87"/>
      <c r="EUX1" s="87"/>
      <c r="EUY1" s="87"/>
      <c r="EUZ1" s="87"/>
      <c r="EVA1" s="87"/>
      <c r="EVB1" s="87"/>
      <c r="EVC1" s="87"/>
      <c r="EVD1" s="87"/>
      <c r="EVE1" s="87"/>
      <c r="EVF1" s="87"/>
      <c r="EVG1" s="87"/>
      <c r="EVH1" s="87"/>
      <c r="EVI1" s="87"/>
      <c r="EVJ1" s="87"/>
      <c r="EVK1" s="87"/>
      <c r="EVL1" s="87"/>
      <c r="EVM1" s="87"/>
      <c r="EVN1" s="87"/>
      <c r="EVO1" s="87"/>
      <c r="EVP1" s="87"/>
      <c r="EVQ1" s="87"/>
      <c r="EVR1" s="87"/>
      <c r="EVS1" s="87"/>
      <c r="EVT1" s="87"/>
      <c r="EVU1" s="87"/>
      <c r="EVV1" s="87"/>
      <c r="EVW1" s="87"/>
      <c r="EVX1" s="87"/>
      <c r="EVY1" s="87"/>
      <c r="EVZ1" s="87"/>
      <c r="EWA1" s="87"/>
      <c r="EWB1" s="87"/>
      <c r="EWC1" s="87"/>
      <c r="EWD1" s="87"/>
      <c r="EWE1" s="87"/>
      <c r="EWF1" s="87"/>
      <c r="EWG1" s="87"/>
      <c r="EWH1" s="87"/>
      <c r="EWI1" s="87"/>
      <c r="EWJ1" s="87"/>
      <c r="EWK1" s="87"/>
      <c r="EWL1" s="87"/>
      <c r="EWM1" s="87"/>
      <c r="EWN1" s="87"/>
      <c r="EWO1" s="87"/>
      <c r="EWP1" s="87"/>
      <c r="EWQ1" s="87"/>
      <c r="EWR1" s="87"/>
      <c r="EWS1" s="87"/>
      <c r="EWT1" s="87"/>
      <c r="EWU1" s="87"/>
      <c r="EWV1" s="87"/>
      <c r="EWW1" s="87"/>
      <c r="EWX1" s="87"/>
      <c r="EWY1" s="87"/>
      <c r="EWZ1" s="87"/>
      <c r="EXA1" s="87"/>
      <c r="EXB1" s="87"/>
      <c r="EXC1" s="87"/>
      <c r="EXD1" s="87"/>
      <c r="EXE1" s="87"/>
      <c r="EXF1" s="87"/>
      <c r="EXG1" s="87"/>
      <c r="EXH1" s="87"/>
      <c r="EXI1" s="87"/>
      <c r="EXJ1" s="87"/>
      <c r="EXK1" s="87"/>
      <c r="EXL1" s="87"/>
      <c r="EXM1" s="87"/>
      <c r="EXN1" s="87"/>
      <c r="EXO1" s="87"/>
      <c r="EXP1" s="87"/>
      <c r="EXQ1" s="87"/>
      <c r="EXR1" s="87"/>
      <c r="EXS1" s="87"/>
      <c r="EXT1" s="87"/>
      <c r="EXU1" s="87"/>
      <c r="EXV1" s="87"/>
      <c r="EXW1" s="87"/>
      <c r="EXX1" s="87"/>
      <c r="EXY1" s="87"/>
      <c r="EXZ1" s="87"/>
      <c r="EYA1" s="87"/>
      <c r="EYB1" s="87"/>
      <c r="EYC1" s="87"/>
      <c r="EYD1" s="87"/>
      <c r="EYE1" s="87"/>
      <c r="EYF1" s="87"/>
      <c r="EYG1" s="87"/>
      <c r="EYH1" s="87"/>
      <c r="EYI1" s="87"/>
      <c r="EYJ1" s="87"/>
      <c r="EYK1" s="87"/>
      <c r="EYL1" s="87"/>
      <c r="EYM1" s="87"/>
      <c r="EYN1" s="87"/>
      <c r="EYO1" s="87"/>
      <c r="EYP1" s="87"/>
      <c r="EYQ1" s="87"/>
      <c r="EYR1" s="87"/>
      <c r="EYS1" s="87"/>
      <c r="EYT1" s="87"/>
      <c r="EYU1" s="87"/>
      <c r="EYV1" s="87"/>
      <c r="EYW1" s="87"/>
      <c r="EYX1" s="87"/>
      <c r="EYY1" s="87"/>
      <c r="EYZ1" s="87"/>
      <c r="EZA1" s="87"/>
      <c r="EZB1" s="87"/>
      <c r="EZC1" s="87"/>
      <c r="EZD1" s="87"/>
      <c r="EZE1" s="87"/>
      <c r="EZF1" s="87"/>
      <c r="EZG1" s="87"/>
      <c r="EZH1" s="87"/>
      <c r="EZI1" s="87"/>
      <c r="EZJ1" s="87"/>
      <c r="EZK1" s="87"/>
      <c r="EZL1" s="87"/>
      <c r="EZM1" s="87"/>
      <c r="EZN1" s="87"/>
      <c r="EZO1" s="87"/>
      <c r="EZP1" s="87"/>
      <c r="EZQ1" s="87"/>
      <c r="EZR1" s="87"/>
      <c r="EZS1" s="87"/>
      <c r="EZT1" s="87"/>
      <c r="EZU1" s="87"/>
      <c r="EZV1" s="87"/>
      <c r="EZW1" s="87"/>
      <c r="EZX1" s="87"/>
      <c r="EZY1" s="87"/>
      <c r="EZZ1" s="87"/>
      <c r="FAA1" s="87"/>
      <c r="FAB1" s="87"/>
      <c r="FAC1" s="87"/>
      <c r="FAD1" s="87"/>
      <c r="FAE1" s="87"/>
      <c r="FAF1" s="87"/>
      <c r="FAG1" s="87"/>
      <c r="FAH1" s="87"/>
      <c r="FAI1" s="87"/>
      <c r="FAJ1" s="87"/>
      <c r="FAK1" s="87"/>
      <c r="FAL1" s="87"/>
      <c r="FAM1" s="87"/>
      <c r="FAN1" s="87"/>
      <c r="FAO1" s="87"/>
      <c r="FAP1" s="87"/>
      <c r="FAQ1" s="87"/>
      <c r="FAR1" s="87"/>
      <c r="FAS1" s="87"/>
      <c r="FAT1" s="87"/>
      <c r="FAU1" s="87"/>
      <c r="FAV1" s="87"/>
      <c r="FAW1" s="87"/>
      <c r="FAX1" s="87"/>
      <c r="FAY1" s="87"/>
      <c r="FAZ1" s="87"/>
      <c r="FBA1" s="87"/>
      <c r="FBB1" s="87"/>
      <c r="FBC1" s="87"/>
      <c r="FBD1" s="87"/>
      <c r="FBE1" s="87"/>
      <c r="FBF1" s="87"/>
      <c r="FBG1" s="87"/>
      <c r="FBH1" s="87"/>
      <c r="FBI1" s="87"/>
      <c r="FBJ1" s="87"/>
      <c r="FBK1" s="87"/>
      <c r="FBL1" s="87"/>
      <c r="FBM1" s="87"/>
      <c r="FBN1" s="87"/>
      <c r="FBO1" s="87"/>
      <c r="FBP1" s="87"/>
      <c r="FBQ1" s="87"/>
      <c r="FBR1" s="87"/>
      <c r="FBS1" s="87"/>
      <c r="FBT1" s="87"/>
      <c r="FBU1" s="87"/>
      <c r="FBV1" s="87"/>
      <c r="FBW1" s="87"/>
      <c r="FBX1" s="87"/>
      <c r="FBY1" s="87"/>
      <c r="FBZ1" s="87"/>
      <c r="FCA1" s="87"/>
      <c r="FCB1" s="87"/>
      <c r="FCC1" s="87"/>
      <c r="FCD1" s="87"/>
      <c r="FCE1" s="87"/>
      <c r="FCF1" s="87"/>
      <c r="FCG1" s="87"/>
      <c r="FCH1" s="87"/>
      <c r="FCI1" s="87"/>
      <c r="FCJ1" s="87"/>
      <c r="FCK1" s="87"/>
      <c r="FCL1" s="87"/>
      <c r="FCM1" s="87"/>
      <c r="FCN1" s="87"/>
      <c r="FCO1" s="87"/>
      <c r="FCP1" s="87"/>
      <c r="FCQ1" s="87"/>
      <c r="FCR1" s="87"/>
      <c r="FCS1" s="87"/>
      <c r="FCT1" s="87"/>
      <c r="FCU1" s="87"/>
      <c r="FCV1" s="87"/>
      <c r="FCW1" s="87"/>
      <c r="FCX1" s="87"/>
      <c r="FCY1" s="87"/>
      <c r="FCZ1" s="87"/>
      <c r="FDA1" s="87"/>
      <c r="FDB1" s="87"/>
      <c r="FDC1" s="87"/>
      <c r="FDD1" s="87"/>
      <c r="FDE1" s="87"/>
      <c r="FDF1" s="87"/>
      <c r="FDG1" s="87"/>
      <c r="FDH1" s="87"/>
      <c r="FDI1" s="87"/>
      <c r="FDJ1" s="87"/>
      <c r="FDK1" s="87"/>
      <c r="FDL1" s="87"/>
      <c r="FDM1" s="87"/>
      <c r="FDN1" s="87"/>
      <c r="FDO1" s="87"/>
      <c r="FDP1" s="87"/>
      <c r="FDQ1" s="87"/>
      <c r="FDR1" s="87"/>
      <c r="FDS1" s="87"/>
      <c r="FDT1" s="87"/>
      <c r="FDU1" s="87"/>
      <c r="FDV1" s="87"/>
      <c r="FDW1" s="87"/>
      <c r="FDX1" s="87"/>
      <c r="FDY1" s="87"/>
      <c r="FDZ1" s="87"/>
      <c r="FEA1" s="87"/>
      <c r="FEB1" s="87"/>
      <c r="FEC1" s="87"/>
      <c r="FED1" s="87"/>
      <c r="FEE1" s="87"/>
      <c r="FEF1" s="87"/>
      <c r="FEG1" s="87"/>
      <c r="FEH1" s="87"/>
      <c r="FEI1" s="87"/>
      <c r="FEJ1" s="87"/>
      <c r="FEK1" s="87"/>
      <c r="FEL1" s="87"/>
      <c r="FEM1" s="87"/>
      <c r="FEN1" s="87"/>
      <c r="FEO1" s="87"/>
      <c r="FEP1" s="87"/>
      <c r="FEQ1" s="87"/>
      <c r="FER1" s="87"/>
      <c r="FES1" s="87"/>
      <c r="FET1" s="87"/>
      <c r="FEU1" s="87"/>
      <c r="FEV1" s="87"/>
      <c r="FEW1" s="87"/>
      <c r="FEX1" s="87"/>
      <c r="FEY1" s="87"/>
      <c r="FEZ1" s="87"/>
      <c r="FFA1" s="87"/>
      <c r="FFB1" s="87"/>
      <c r="FFC1" s="87"/>
      <c r="FFD1" s="87"/>
      <c r="FFE1" s="87"/>
      <c r="FFF1" s="87"/>
      <c r="FFG1" s="87"/>
      <c r="FFH1" s="87"/>
      <c r="FFI1" s="87"/>
      <c r="FFJ1" s="87"/>
      <c r="FFK1" s="87"/>
      <c r="FFL1" s="87"/>
      <c r="FFM1" s="87"/>
      <c r="FFN1" s="87"/>
      <c r="FFO1" s="87"/>
      <c r="FFP1" s="87"/>
      <c r="FFQ1" s="87"/>
      <c r="FFR1" s="87"/>
      <c r="FFS1" s="87"/>
      <c r="FFT1" s="87"/>
      <c r="FFU1" s="87"/>
      <c r="FFV1" s="87"/>
      <c r="FFW1" s="87"/>
      <c r="FFX1" s="87"/>
      <c r="FFY1" s="87"/>
      <c r="FFZ1" s="87"/>
      <c r="FGA1" s="87"/>
      <c r="FGB1" s="87"/>
      <c r="FGC1" s="87"/>
      <c r="FGD1" s="87"/>
      <c r="FGE1" s="87"/>
      <c r="FGF1" s="87"/>
      <c r="FGG1" s="87"/>
      <c r="FGH1" s="87"/>
      <c r="FGI1" s="87"/>
      <c r="FGJ1" s="87"/>
      <c r="FGK1" s="87"/>
      <c r="FGL1" s="87"/>
      <c r="FGM1" s="87"/>
      <c r="FGN1" s="87"/>
      <c r="FGO1" s="87"/>
      <c r="FGP1" s="87"/>
      <c r="FGQ1" s="87"/>
      <c r="FGR1" s="87"/>
      <c r="FGS1" s="87"/>
      <c r="FGT1" s="87"/>
      <c r="FGU1" s="87"/>
      <c r="FGV1" s="87"/>
      <c r="FGW1" s="87"/>
      <c r="FGX1" s="87"/>
      <c r="FGY1" s="87"/>
      <c r="FGZ1" s="87"/>
      <c r="FHA1" s="87"/>
      <c r="FHB1" s="87"/>
      <c r="FHC1" s="87"/>
      <c r="FHD1" s="87"/>
      <c r="FHE1" s="87"/>
      <c r="FHF1" s="87"/>
      <c r="FHG1" s="87"/>
      <c r="FHH1" s="87"/>
      <c r="FHI1" s="87"/>
      <c r="FHJ1" s="87"/>
      <c r="FHK1" s="87"/>
      <c r="FHL1" s="87"/>
      <c r="FHM1" s="87"/>
      <c r="FHN1" s="87"/>
      <c r="FHO1" s="87"/>
      <c r="FHP1" s="87"/>
      <c r="FHQ1" s="87"/>
      <c r="FHR1" s="87"/>
      <c r="FHS1" s="87"/>
      <c r="FHT1" s="87"/>
      <c r="FHU1" s="87"/>
      <c r="FHV1" s="87"/>
      <c r="FHW1" s="87"/>
      <c r="FHX1" s="87"/>
      <c r="FHY1" s="87"/>
      <c r="FHZ1" s="87"/>
      <c r="FIA1" s="87"/>
      <c r="FIB1" s="87"/>
      <c r="FIC1" s="87"/>
      <c r="FID1" s="87"/>
      <c r="FIE1" s="87"/>
      <c r="FIF1" s="87"/>
      <c r="FIG1" s="87"/>
      <c r="FIH1" s="87"/>
      <c r="FII1" s="87"/>
      <c r="FIJ1" s="87"/>
      <c r="FIK1" s="87"/>
      <c r="FIL1" s="87"/>
      <c r="FIM1" s="87"/>
      <c r="FIN1" s="87"/>
      <c r="FIO1" s="87"/>
      <c r="FIP1" s="87"/>
      <c r="FIQ1" s="87"/>
      <c r="FIR1" s="87"/>
      <c r="FIS1" s="87"/>
      <c r="FIT1" s="87"/>
      <c r="FIU1" s="87"/>
      <c r="FIV1" s="87"/>
      <c r="FIW1" s="87"/>
      <c r="FIX1" s="87"/>
      <c r="FIY1" s="87"/>
      <c r="FIZ1" s="87"/>
      <c r="FJA1" s="87"/>
      <c r="FJB1" s="87"/>
      <c r="FJC1" s="87"/>
      <c r="FJD1" s="87"/>
      <c r="FJE1" s="87"/>
      <c r="FJF1" s="87"/>
      <c r="FJG1" s="87"/>
      <c r="FJH1" s="87"/>
      <c r="FJI1" s="87"/>
      <c r="FJJ1" s="87"/>
      <c r="FJK1" s="87"/>
      <c r="FJL1" s="87"/>
      <c r="FJM1" s="87"/>
      <c r="FJN1" s="87"/>
      <c r="FJO1" s="87"/>
      <c r="FJP1" s="87"/>
      <c r="FJQ1" s="87"/>
      <c r="FJR1" s="87"/>
      <c r="FJS1" s="87"/>
      <c r="FJT1" s="87"/>
      <c r="FJU1" s="87"/>
      <c r="FJV1" s="87"/>
      <c r="FJW1" s="87"/>
      <c r="FJX1" s="87"/>
      <c r="FJY1" s="87"/>
      <c r="FJZ1" s="87"/>
      <c r="FKA1" s="87"/>
      <c r="FKB1" s="87"/>
      <c r="FKC1" s="87"/>
      <c r="FKD1" s="87"/>
      <c r="FKE1" s="87"/>
      <c r="FKF1" s="87"/>
      <c r="FKG1" s="87"/>
      <c r="FKH1" s="87"/>
      <c r="FKI1" s="87"/>
      <c r="FKJ1" s="87"/>
      <c r="FKK1" s="87"/>
      <c r="FKL1" s="87"/>
      <c r="FKM1" s="87"/>
      <c r="FKN1" s="87"/>
      <c r="FKO1" s="87"/>
      <c r="FKP1" s="87"/>
      <c r="FKQ1" s="87"/>
      <c r="FKR1" s="87"/>
      <c r="FKS1" s="87"/>
      <c r="FKT1" s="87"/>
      <c r="FKU1" s="87"/>
      <c r="FKV1" s="87"/>
      <c r="FKW1" s="87"/>
      <c r="FKX1" s="87"/>
      <c r="FKY1" s="87"/>
      <c r="FKZ1" s="87"/>
      <c r="FLA1" s="87"/>
      <c r="FLB1" s="87"/>
      <c r="FLC1" s="87"/>
      <c r="FLD1" s="87"/>
      <c r="FLE1" s="87"/>
      <c r="FLF1" s="87"/>
      <c r="FLG1" s="87"/>
      <c r="FLH1" s="87"/>
      <c r="FLI1" s="87"/>
      <c r="FLJ1" s="87"/>
      <c r="FLK1" s="87"/>
      <c r="FLL1" s="87"/>
      <c r="FLM1" s="87"/>
      <c r="FLN1" s="87"/>
      <c r="FLO1" s="87"/>
      <c r="FLP1" s="87"/>
      <c r="FLQ1" s="87"/>
      <c r="FLR1" s="87"/>
      <c r="FLS1" s="87"/>
      <c r="FLT1" s="87"/>
      <c r="FLU1" s="87"/>
      <c r="FLV1" s="87"/>
      <c r="FLW1" s="87"/>
      <c r="FLX1" s="87"/>
      <c r="FLY1" s="87"/>
      <c r="FLZ1" s="87"/>
      <c r="FMA1" s="87"/>
      <c r="FMB1" s="87"/>
      <c r="FMC1" s="87"/>
      <c r="FMD1" s="87"/>
      <c r="FME1" s="87"/>
      <c r="FMF1" s="87"/>
      <c r="FMG1" s="87"/>
      <c r="FMH1" s="87"/>
      <c r="FMI1" s="87"/>
      <c r="FMJ1" s="87"/>
      <c r="FMK1" s="87"/>
      <c r="FML1" s="87"/>
      <c r="FMM1" s="87"/>
      <c r="FMN1" s="87"/>
      <c r="FMO1" s="87"/>
      <c r="FMP1" s="87"/>
      <c r="FMQ1" s="87"/>
      <c r="FMR1" s="87"/>
      <c r="FMS1" s="87"/>
      <c r="FMT1" s="87"/>
      <c r="FMU1" s="87"/>
      <c r="FMV1" s="87"/>
      <c r="FMW1" s="87"/>
      <c r="FMX1" s="87"/>
      <c r="FMY1" s="87"/>
      <c r="FMZ1" s="87"/>
      <c r="FNA1" s="87"/>
      <c r="FNB1" s="87"/>
      <c r="FNC1" s="87"/>
      <c r="FND1" s="87"/>
      <c r="FNE1" s="87"/>
      <c r="FNF1" s="87"/>
      <c r="FNG1" s="87"/>
      <c r="FNH1" s="87"/>
      <c r="FNI1" s="87"/>
      <c r="FNJ1" s="87"/>
      <c r="FNK1" s="87"/>
      <c r="FNL1" s="87"/>
      <c r="FNM1" s="87"/>
      <c r="FNN1" s="87"/>
      <c r="FNO1" s="87"/>
      <c r="FNP1" s="87"/>
      <c r="FNQ1" s="87"/>
      <c r="FNR1" s="87"/>
      <c r="FNS1" s="87"/>
      <c r="FNT1" s="87"/>
      <c r="FNU1" s="87"/>
      <c r="FNV1" s="87"/>
      <c r="FNW1" s="87"/>
      <c r="FNX1" s="87"/>
      <c r="FNY1" s="87"/>
      <c r="FNZ1" s="87"/>
      <c r="FOA1" s="87"/>
      <c r="FOB1" s="87"/>
      <c r="FOC1" s="87"/>
      <c r="FOD1" s="87"/>
      <c r="FOE1" s="87"/>
      <c r="FOF1" s="87"/>
      <c r="FOG1" s="87"/>
      <c r="FOH1" s="87"/>
      <c r="FOI1" s="87"/>
      <c r="FOJ1" s="87"/>
      <c r="FOK1" s="87"/>
      <c r="FOL1" s="87"/>
      <c r="FOM1" s="87"/>
      <c r="FON1" s="87"/>
      <c r="FOO1" s="87"/>
      <c r="FOP1" s="87"/>
      <c r="FOQ1" s="87"/>
      <c r="FOR1" s="87"/>
      <c r="FOS1" s="87"/>
      <c r="FOT1" s="87"/>
      <c r="FOU1" s="87"/>
      <c r="FOV1" s="87"/>
      <c r="FOW1" s="87"/>
      <c r="FOX1" s="87"/>
      <c r="FOY1" s="87"/>
      <c r="FOZ1" s="87"/>
      <c r="FPA1" s="87"/>
      <c r="FPB1" s="87"/>
      <c r="FPC1" s="87"/>
      <c r="FPD1" s="87"/>
      <c r="FPE1" s="87"/>
      <c r="FPF1" s="87"/>
      <c r="FPG1" s="87"/>
      <c r="FPH1" s="87"/>
      <c r="FPI1" s="87"/>
      <c r="FPJ1" s="87"/>
      <c r="FPK1" s="87"/>
      <c r="FPL1" s="87"/>
      <c r="FPM1" s="87"/>
      <c r="FPN1" s="87"/>
      <c r="FPO1" s="87"/>
      <c r="FPP1" s="87"/>
      <c r="FPQ1" s="87"/>
      <c r="FPR1" s="87"/>
      <c r="FPS1" s="87"/>
      <c r="FPT1" s="87"/>
      <c r="FPU1" s="87"/>
      <c r="FPV1" s="87"/>
      <c r="FPW1" s="87"/>
      <c r="FPX1" s="87"/>
      <c r="FPY1" s="87"/>
      <c r="FPZ1" s="87"/>
      <c r="FQA1" s="87"/>
      <c r="FQB1" s="87"/>
      <c r="FQC1" s="87"/>
      <c r="FQD1" s="87"/>
      <c r="FQE1" s="87"/>
      <c r="FQF1" s="87"/>
      <c r="FQG1" s="87"/>
      <c r="FQH1" s="87"/>
      <c r="FQI1" s="87"/>
      <c r="FQJ1" s="87"/>
      <c r="FQK1" s="87"/>
      <c r="FQL1" s="87"/>
      <c r="FQM1" s="87"/>
      <c r="FQN1" s="87"/>
      <c r="FQO1" s="87"/>
      <c r="FQP1" s="87"/>
      <c r="FQQ1" s="87"/>
      <c r="FQR1" s="87"/>
      <c r="FQS1" s="87"/>
      <c r="FQT1" s="87"/>
      <c r="FQU1" s="87"/>
      <c r="FQV1" s="87"/>
      <c r="FQW1" s="87"/>
      <c r="FQX1" s="87"/>
      <c r="FQY1" s="87"/>
      <c r="FQZ1" s="87"/>
      <c r="FRA1" s="87"/>
      <c r="FRB1" s="87"/>
      <c r="FRC1" s="87"/>
      <c r="FRD1" s="87"/>
      <c r="FRE1" s="87"/>
      <c r="FRF1" s="87"/>
      <c r="FRG1" s="87"/>
      <c r="FRH1" s="87"/>
      <c r="FRI1" s="87"/>
      <c r="FRJ1" s="87"/>
      <c r="FRK1" s="87"/>
      <c r="FRL1" s="87"/>
      <c r="FRM1" s="87"/>
      <c r="FRN1" s="87"/>
      <c r="FRO1" s="87"/>
      <c r="FRP1" s="87"/>
      <c r="FRQ1" s="87"/>
      <c r="FRR1" s="87"/>
      <c r="FRS1" s="87"/>
      <c r="FRT1" s="87"/>
      <c r="FRU1" s="87"/>
      <c r="FRV1" s="87"/>
      <c r="FRW1" s="87"/>
      <c r="FRX1" s="87"/>
      <c r="FRY1" s="87"/>
      <c r="FRZ1" s="87"/>
      <c r="FSA1" s="87"/>
      <c r="FSB1" s="87"/>
      <c r="FSC1" s="87"/>
      <c r="FSD1" s="87"/>
      <c r="FSE1" s="87"/>
      <c r="FSF1" s="87"/>
      <c r="FSG1" s="87"/>
      <c r="FSH1" s="87"/>
      <c r="FSI1" s="87"/>
      <c r="FSJ1" s="87"/>
      <c r="FSK1" s="87"/>
      <c r="FSL1" s="87"/>
      <c r="FSM1" s="87"/>
      <c r="FSN1" s="87"/>
      <c r="FSO1" s="87"/>
      <c r="FSP1" s="87"/>
      <c r="FSQ1" s="87"/>
      <c r="FSR1" s="87"/>
      <c r="FSS1" s="87"/>
      <c r="FST1" s="87"/>
      <c r="FSU1" s="87"/>
      <c r="FSV1" s="87"/>
      <c r="FSW1" s="87"/>
      <c r="FSX1" s="87"/>
      <c r="FSY1" s="87"/>
      <c r="FSZ1" s="87"/>
      <c r="FTA1" s="87"/>
      <c r="FTB1" s="87"/>
      <c r="FTC1" s="87"/>
      <c r="FTD1" s="87"/>
      <c r="FTE1" s="87"/>
      <c r="FTF1" s="87"/>
      <c r="FTG1" s="87"/>
      <c r="FTH1" s="87"/>
      <c r="FTI1" s="87"/>
      <c r="FTJ1" s="87"/>
      <c r="FTK1" s="87"/>
      <c r="FTL1" s="87"/>
      <c r="FTM1" s="87"/>
      <c r="FTN1" s="87"/>
      <c r="FTO1" s="87"/>
      <c r="FTP1" s="87"/>
      <c r="FTQ1" s="87"/>
      <c r="FTR1" s="87"/>
      <c r="FTS1" s="87"/>
      <c r="FTT1" s="87"/>
      <c r="FTU1" s="87"/>
      <c r="FTV1" s="87"/>
      <c r="FTW1" s="87"/>
      <c r="FTX1" s="87"/>
      <c r="FTY1" s="87"/>
      <c r="FTZ1" s="87"/>
      <c r="FUA1" s="87"/>
      <c r="FUB1" s="87"/>
      <c r="FUC1" s="87"/>
      <c r="FUD1" s="87"/>
      <c r="FUE1" s="87"/>
      <c r="FUF1" s="87"/>
      <c r="FUG1" s="87"/>
      <c r="FUH1" s="87"/>
      <c r="FUI1" s="87"/>
      <c r="FUJ1" s="87"/>
      <c r="FUK1" s="87"/>
      <c r="FUL1" s="87"/>
      <c r="FUM1" s="87"/>
      <c r="FUN1" s="87"/>
      <c r="FUO1" s="87"/>
      <c r="FUP1" s="87"/>
      <c r="FUQ1" s="87"/>
      <c r="FUR1" s="87"/>
      <c r="FUS1" s="87"/>
      <c r="FUT1" s="87"/>
      <c r="FUU1" s="87"/>
      <c r="FUV1" s="87"/>
      <c r="FUW1" s="87"/>
      <c r="FUX1" s="87"/>
      <c r="FUY1" s="87"/>
      <c r="FUZ1" s="87"/>
      <c r="FVA1" s="87"/>
      <c r="FVB1" s="87"/>
      <c r="FVC1" s="87"/>
      <c r="FVD1" s="87"/>
      <c r="FVE1" s="87"/>
      <c r="FVF1" s="87"/>
      <c r="FVG1" s="87"/>
      <c r="FVH1" s="87"/>
      <c r="FVI1" s="87"/>
      <c r="FVJ1" s="87"/>
      <c r="FVK1" s="87"/>
      <c r="FVL1" s="87"/>
      <c r="FVM1" s="87"/>
      <c r="FVN1" s="87"/>
      <c r="FVO1" s="87"/>
      <c r="FVP1" s="87"/>
      <c r="FVQ1" s="87"/>
      <c r="FVR1" s="87"/>
      <c r="FVS1" s="87"/>
      <c r="FVT1" s="87"/>
      <c r="FVU1" s="87"/>
      <c r="FVV1" s="87"/>
      <c r="FVW1" s="87"/>
      <c r="FVX1" s="87"/>
      <c r="FVY1" s="87"/>
      <c r="FVZ1" s="87"/>
      <c r="FWA1" s="87"/>
      <c r="FWB1" s="87"/>
      <c r="FWC1" s="87"/>
      <c r="FWD1" s="87"/>
      <c r="FWE1" s="87"/>
      <c r="FWF1" s="87"/>
      <c r="FWG1" s="87"/>
      <c r="FWH1" s="87"/>
      <c r="FWI1" s="87"/>
      <c r="FWJ1" s="87"/>
      <c r="FWK1" s="87"/>
      <c r="FWL1" s="87"/>
      <c r="FWM1" s="87"/>
      <c r="FWN1" s="87"/>
      <c r="FWO1" s="87"/>
      <c r="FWP1" s="87"/>
      <c r="FWQ1" s="87"/>
      <c r="FWR1" s="87"/>
      <c r="FWS1" s="87"/>
      <c r="FWT1" s="87"/>
      <c r="FWU1" s="87"/>
      <c r="FWV1" s="87"/>
      <c r="FWW1" s="87"/>
      <c r="FWX1" s="87"/>
      <c r="FWY1" s="87"/>
      <c r="FWZ1" s="87"/>
      <c r="FXA1" s="87"/>
      <c r="FXB1" s="87"/>
      <c r="FXC1" s="87"/>
      <c r="FXD1" s="87"/>
      <c r="FXE1" s="87"/>
      <c r="FXF1" s="87"/>
      <c r="FXG1" s="87"/>
      <c r="FXH1" s="87"/>
      <c r="FXI1" s="87"/>
      <c r="FXJ1" s="87"/>
      <c r="FXK1" s="87"/>
      <c r="FXL1" s="87"/>
      <c r="FXM1" s="87"/>
      <c r="FXN1" s="87"/>
      <c r="FXO1" s="87"/>
      <c r="FXP1" s="87"/>
      <c r="FXQ1" s="87"/>
      <c r="FXR1" s="87"/>
      <c r="FXS1" s="87"/>
      <c r="FXT1" s="87"/>
      <c r="FXU1" s="87"/>
      <c r="FXV1" s="87"/>
      <c r="FXW1" s="87"/>
      <c r="FXX1" s="87"/>
      <c r="FXY1" s="87"/>
      <c r="FXZ1" s="87"/>
      <c r="FYA1" s="87"/>
      <c r="FYB1" s="87"/>
      <c r="FYC1" s="87"/>
      <c r="FYD1" s="87"/>
      <c r="FYE1" s="87"/>
      <c r="FYF1" s="87"/>
      <c r="FYG1" s="87"/>
      <c r="FYH1" s="87"/>
      <c r="FYI1" s="87"/>
      <c r="FYJ1" s="87"/>
      <c r="FYK1" s="87"/>
      <c r="FYL1" s="87"/>
      <c r="FYM1" s="87"/>
      <c r="FYN1" s="87"/>
      <c r="FYO1" s="87"/>
      <c r="FYP1" s="87"/>
      <c r="FYQ1" s="87"/>
      <c r="FYR1" s="87"/>
      <c r="FYS1" s="87"/>
      <c r="FYT1" s="87"/>
      <c r="FYU1" s="87"/>
      <c r="FYV1" s="87"/>
      <c r="FYW1" s="87"/>
      <c r="FYX1" s="87"/>
      <c r="FYY1" s="87"/>
      <c r="FYZ1" s="87"/>
      <c r="FZA1" s="87"/>
      <c r="FZB1" s="87"/>
      <c r="FZC1" s="87"/>
      <c r="FZD1" s="87"/>
      <c r="FZE1" s="87"/>
      <c r="FZF1" s="87"/>
      <c r="FZG1" s="87"/>
      <c r="FZH1" s="87"/>
      <c r="FZI1" s="87"/>
      <c r="FZJ1" s="87"/>
      <c r="FZK1" s="87"/>
      <c r="FZL1" s="87"/>
      <c r="FZM1" s="87"/>
      <c r="FZN1" s="87"/>
      <c r="FZO1" s="87"/>
      <c r="FZP1" s="87"/>
      <c r="FZQ1" s="87"/>
      <c r="FZR1" s="87"/>
      <c r="FZS1" s="87"/>
      <c r="FZT1" s="87"/>
      <c r="FZU1" s="87"/>
      <c r="FZV1" s="87"/>
      <c r="FZW1" s="87"/>
      <c r="FZX1" s="87"/>
      <c r="FZY1" s="87"/>
      <c r="FZZ1" s="87"/>
      <c r="GAA1" s="87"/>
      <c r="GAB1" s="87"/>
      <c r="GAC1" s="87"/>
      <c r="GAD1" s="87"/>
      <c r="GAE1" s="87"/>
      <c r="GAF1" s="87"/>
      <c r="GAG1" s="87"/>
      <c r="GAH1" s="87"/>
      <c r="GAI1" s="87"/>
      <c r="GAJ1" s="87"/>
      <c r="GAK1" s="87"/>
      <c r="GAL1" s="87"/>
      <c r="GAM1" s="87"/>
      <c r="GAN1" s="87"/>
      <c r="GAO1" s="87"/>
      <c r="GAP1" s="87"/>
      <c r="GAQ1" s="87"/>
      <c r="GAR1" s="87"/>
      <c r="GAS1" s="87"/>
      <c r="GAT1" s="87"/>
      <c r="GAU1" s="87"/>
      <c r="GAV1" s="87"/>
      <c r="GAW1" s="87"/>
      <c r="GAX1" s="87"/>
      <c r="GAY1" s="87"/>
      <c r="GAZ1" s="87"/>
      <c r="GBA1" s="87"/>
      <c r="GBB1" s="87"/>
      <c r="GBC1" s="87"/>
      <c r="GBD1" s="87"/>
      <c r="GBE1" s="87"/>
      <c r="GBF1" s="87"/>
      <c r="GBG1" s="87"/>
      <c r="GBH1" s="87"/>
      <c r="GBI1" s="87"/>
      <c r="GBJ1" s="87"/>
      <c r="GBK1" s="87"/>
      <c r="GBL1" s="87"/>
      <c r="GBM1" s="87"/>
      <c r="GBN1" s="87"/>
      <c r="GBO1" s="87"/>
      <c r="GBP1" s="87"/>
      <c r="GBQ1" s="87"/>
      <c r="GBR1" s="87"/>
      <c r="GBS1" s="87"/>
      <c r="GBT1" s="87"/>
      <c r="GBU1" s="87"/>
      <c r="GBV1" s="87"/>
      <c r="GBW1" s="87"/>
      <c r="GBX1" s="87"/>
      <c r="GBY1" s="87"/>
      <c r="GBZ1" s="87"/>
      <c r="GCA1" s="87"/>
      <c r="GCB1" s="87"/>
      <c r="GCC1" s="87"/>
      <c r="GCD1" s="87"/>
      <c r="GCE1" s="87"/>
      <c r="GCF1" s="87"/>
      <c r="GCG1" s="87"/>
      <c r="GCH1" s="87"/>
      <c r="GCI1" s="87"/>
      <c r="GCJ1" s="87"/>
      <c r="GCK1" s="87"/>
      <c r="GCL1" s="87"/>
      <c r="GCM1" s="87"/>
      <c r="GCN1" s="87"/>
      <c r="GCO1" s="87"/>
      <c r="GCP1" s="87"/>
      <c r="GCQ1" s="87"/>
      <c r="GCR1" s="87"/>
      <c r="GCS1" s="87"/>
      <c r="GCT1" s="87"/>
      <c r="GCU1" s="87"/>
      <c r="GCV1" s="87"/>
      <c r="GCW1" s="87"/>
      <c r="GCX1" s="87"/>
      <c r="GCY1" s="87"/>
      <c r="GCZ1" s="87"/>
      <c r="GDA1" s="87"/>
      <c r="GDB1" s="87"/>
      <c r="GDC1" s="87"/>
      <c r="GDD1" s="87"/>
      <c r="GDE1" s="87"/>
      <c r="GDF1" s="87"/>
      <c r="GDG1" s="87"/>
      <c r="GDH1" s="87"/>
      <c r="GDI1" s="87"/>
      <c r="GDJ1" s="87"/>
      <c r="GDK1" s="87"/>
      <c r="GDL1" s="87"/>
      <c r="GDM1" s="87"/>
      <c r="GDN1" s="87"/>
      <c r="GDO1" s="87"/>
      <c r="GDP1" s="87"/>
      <c r="GDQ1" s="87"/>
      <c r="GDR1" s="87"/>
      <c r="GDS1" s="87"/>
      <c r="GDT1" s="87"/>
      <c r="GDU1" s="87"/>
      <c r="GDV1" s="87"/>
      <c r="GDW1" s="87"/>
      <c r="GDX1" s="87"/>
      <c r="GDY1" s="87"/>
      <c r="GDZ1" s="87"/>
      <c r="GEA1" s="87"/>
      <c r="GEB1" s="87"/>
      <c r="GEC1" s="87"/>
      <c r="GED1" s="87"/>
      <c r="GEE1" s="87"/>
      <c r="GEF1" s="87"/>
      <c r="GEG1" s="87"/>
      <c r="GEH1" s="87"/>
      <c r="GEI1" s="87"/>
      <c r="GEJ1" s="87"/>
      <c r="GEK1" s="87"/>
      <c r="GEL1" s="87"/>
      <c r="GEM1" s="87"/>
      <c r="GEN1" s="87"/>
      <c r="GEO1" s="87"/>
      <c r="GEP1" s="87"/>
      <c r="GEQ1" s="87"/>
      <c r="GER1" s="87"/>
      <c r="GES1" s="87"/>
      <c r="GET1" s="87"/>
      <c r="GEU1" s="87"/>
      <c r="GEV1" s="87"/>
      <c r="GEW1" s="87"/>
      <c r="GEX1" s="87"/>
      <c r="GEY1" s="87"/>
      <c r="GEZ1" s="87"/>
      <c r="GFA1" s="87"/>
      <c r="GFB1" s="87"/>
      <c r="GFC1" s="87"/>
      <c r="GFD1" s="87"/>
      <c r="GFE1" s="87"/>
      <c r="GFF1" s="87"/>
      <c r="GFG1" s="87"/>
      <c r="GFH1" s="87"/>
      <c r="GFI1" s="87"/>
      <c r="GFJ1" s="87"/>
      <c r="GFK1" s="87"/>
      <c r="GFL1" s="87"/>
      <c r="GFM1" s="87"/>
      <c r="GFN1" s="87"/>
      <c r="GFO1" s="87"/>
      <c r="GFP1" s="87"/>
      <c r="GFQ1" s="87"/>
      <c r="GFR1" s="87"/>
      <c r="GFS1" s="87"/>
      <c r="GFT1" s="87"/>
      <c r="GFU1" s="87"/>
      <c r="GFV1" s="87"/>
      <c r="GFW1" s="87"/>
      <c r="GFX1" s="87"/>
      <c r="GFY1" s="87"/>
      <c r="GFZ1" s="87"/>
      <c r="GGA1" s="87"/>
      <c r="GGB1" s="87"/>
      <c r="GGC1" s="87"/>
      <c r="GGD1" s="87"/>
      <c r="GGE1" s="87"/>
      <c r="GGF1" s="87"/>
      <c r="GGG1" s="87"/>
      <c r="GGH1" s="87"/>
      <c r="GGI1" s="87"/>
      <c r="GGJ1" s="87"/>
      <c r="GGK1" s="87"/>
      <c r="GGL1" s="87"/>
      <c r="GGM1" s="87"/>
      <c r="GGN1" s="87"/>
      <c r="GGO1" s="87"/>
      <c r="GGP1" s="87"/>
      <c r="GGQ1" s="87"/>
      <c r="GGR1" s="87"/>
      <c r="GGS1" s="87"/>
      <c r="GGT1" s="87"/>
      <c r="GGU1" s="87"/>
      <c r="GGV1" s="87"/>
      <c r="GGW1" s="87"/>
      <c r="GGX1" s="87"/>
      <c r="GGY1" s="87"/>
      <c r="GGZ1" s="87"/>
      <c r="GHA1" s="87"/>
      <c r="GHB1" s="87"/>
      <c r="GHC1" s="87"/>
      <c r="GHD1" s="87"/>
      <c r="GHE1" s="87"/>
      <c r="GHF1" s="87"/>
      <c r="GHG1" s="87"/>
      <c r="GHH1" s="87"/>
      <c r="GHI1" s="87"/>
      <c r="GHJ1" s="87"/>
      <c r="GHK1" s="87"/>
      <c r="GHL1" s="87"/>
      <c r="GHM1" s="87"/>
      <c r="GHN1" s="87"/>
      <c r="GHO1" s="87"/>
      <c r="GHP1" s="87"/>
      <c r="GHQ1" s="87"/>
      <c r="GHR1" s="87"/>
      <c r="GHS1" s="87"/>
      <c r="GHT1" s="87"/>
      <c r="GHU1" s="87"/>
      <c r="GHV1" s="87"/>
      <c r="GHW1" s="87"/>
      <c r="GHX1" s="87"/>
      <c r="GHY1" s="87"/>
      <c r="GHZ1" s="87"/>
      <c r="GIA1" s="87"/>
      <c r="GIB1" s="87"/>
      <c r="GIC1" s="87"/>
      <c r="GID1" s="87"/>
      <c r="GIE1" s="87"/>
      <c r="GIF1" s="87"/>
      <c r="GIG1" s="87"/>
      <c r="GIH1" s="87"/>
      <c r="GII1" s="87"/>
      <c r="GIJ1" s="87"/>
      <c r="GIK1" s="87"/>
      <c r="GIL1" s="87"/>
      <c r="GIM1" s="87"/>
      <c r="GIN1" s="87"/>
      <c r="GIO1" s="87"/>
      <c r="GIP1" s="87"/>
      <c r="GIQ1" s="87"/>
      <c r="GIR1" s="87"/>
      <c r="GIS1" s="87"/>
      <c r="GIT1" s="87"/>
      <c r="GIU1" s="87"/>
      <c r="GIV1" s="87"/>
      <c r="GIW1" s="87"/>
      <c r="GIX1" s="87"/>
      <c r="GIY1" s="87"/>
      <c r="GIZ1" s="87"/>
      <c r="GJA1" s="87"/>
      <c r="GJB1" s="87"/>
      <c r="GJC1" s="87"/>
      <c r="GJD1" s="87"/>
      <c r="GJE1" s="87"/>
      <c r="GJF1" s="87"/>
      <c r="GJG1" s="87"/>
      <c r="GJH1" s="87"/>
      <c r="GJI1" s="87"/>
      <c r="GJJ1" s="87"/>
      <c r="GJK1" s="87"/>
      <c r="GJL1" s="87"/>
      <c r="GJM1" s="87"/>
      <c r="GJN1" s="87"/>
      <c r="GJO1" s="87"/>
      <c r="GJP1" s="87"/>
      <c r="GJQ1" s="87"/>
      <c r="GJR1" s="87"/>
      <c r="GJS1" s="87"/>
      <c r="GJT1" s="87"/>
      <c r="GJU1" s="87"/>
      <c r="GJV1" s="87"/>
      <c r="GJW1" s="87"/>
      <c r="GJX1" s="87"/>
      <c r="GJY1" s="87"/>
      <c r="GJZ1" s="87"/>
      <c r="GKA1" s="87"/>
      <c r="GKB1" s="87"/>
      <c r="GKC1" s="87"/>
      <c r="GKD1" s="87"/>
      <c r="GKE1" s="87"/>
      <c r="GKF1" s="87"/>
      <c r="GKG1" s="87"/>
      <c r="GKH1" s="87"/>
      <c r="GKI1" s="87"/>
      <c r="GKJ1" s="87"/>
      <c r="GKK1" s="87"/>
      <c r="GKL1" s="87"/>
      <c r="GKM1" s="87"/>
      <c r="GKN1" s="87"/>
      <c r="GKO1" s="87"/>
      <c r="GKP1" s="87"/>
      <c r="GKQ1" s="87"/>
      <c r="GKR1" s="87"/>
      <c r="GKS1" s="87"/>
      <c r="GKT1" s="87"/>
      <c r="GKU1" s="87"/>
      <c r="GKV1" s="87"/>
      <c r="GKW1" s="87"/>
      <c r="GKX1" s="87"/>
      <c r="GKY1" s="87"/>
      <c r="GKZ1" s="87"/>
      <c r="GLA1" s="87"/>
      <c r="GLB1" s="87"/>
      <c r="GLC1" s="87"/>
      <c r="GLD1" s="87"/>
      <c r="GLE1" s="87"/>
      <c r="GLF1" s="87"/>
      <c r="GLG1" s="87"/>
      <c r="GLH1" s="87"/>
      <c r="GLI1" s="87"/>
      <c r="GLJ1" s="87"/>
      <c r="GLK1" s="87"/>
      <c r="GLL1" s="87"/>
      <c r="GLM1" s="87"/>
      <c r="GLN1" s="87"/>
      <c r="GLO1" s="87"/>
      <c r="GLP1" s="87"/>
      <c r="GLQ1" s="87"/>
      <c r="GLR1" s="87"/>
      <c r="GLS1" s="87"/>
      <c r="GLT1" s="87"/>
      <c r="GLU1" s="87"/>
      <c r="GLV1" s="87"/>
      <c r="GLW1" s="87"/>
      <c r="GLX1" s="87"/>
      <c r="GLY1" s="87"/>
      <c r="GLZ1" s="87"/>
      <c r="GMA1" s="87"/>
      <c r="GMB1" s="87"/>
      <c r="GMC1" s="87"/>
      <c r="GMD1" s="87"/>
      <c r="GME1" s="87"/>
      <c r="GMF1" s="87"/>
      <c r="GMG1" s="87"/>
      <c r="GMH1" s="87"/>
      <c r="GMI1" s="87"/>
      <c r="GMJ1" s="87"/>
      <c r="GMK1" s="87"/>
      <c r="GML1" s="87"/>
      <c r="GMM1" s="87"/>
      <c r="GMN1" s="87"/>
      <c r="GMO1" s="87"/>
      <c r="GMP1" s="87"/>
      <c r="GMQ1" s="87"/>
      <c r="GMR1" s="87"/>
      <c r="GMS1" s="87"/>
      <c r="GMT1" s="87"/>
      <c r="GMU1" s="87"/>
      <c r="GMV1" s="87"/>
      <c r="GMW1" s="87"/>
      <c r="GMX1" s="87"/>
      <c r="GMY1" s="87"/>
      <c r="GMZ1" s="87"/>
      <c r="GNA1" s="87"/>
      <c r="GNB1" s="87"/>
      <c r="GNC1" s="87"/>
      <c r="GND1" s="87"/>
      <c r="GNE1" s="87"/>
      <c r="GNF1" s="87"/>
      <c r="GNG1" s="87"/>
      <c r="GNH1" s="87"/>
      <c r="GNI1" s="87"/>
      <c r="GNJ1" s="87"/>
      <c r="GNK1" s="87"/>
      <c r="GNL1" s="87"/>
      <c r="GNM1" s="87"/>
      <c r="GNN1" s="87"/>
      <c r="GNO1" s="87"/>
      <c r="GNP1" s="87"/>
      <c r="GNQ1" s="87"/>
      <c r="GNR1" s="87"/>
      <c r="GNS1" s="87"/>
      <c r="GNT1" s="87"/>
      <c r="GNU1" s="87"/>
      <c r="GNV1" s="87"/>
      <c r="GNW1" s="87"/>
      <c r="GNX1" s="87"/>
      <c r="GNY1" s="87"/>
      <c r="GNZ1" s="87"/>
      <c r="GOA1" s="87"/>
      <c r="GOB1" s="87"/>
      <c r="GOC1" s="87"/>
      <c r="GOD1" s="87"/>
      <c r="GOE1" s="87"/>
      <c r="GOF1" s="87"/>
      <c r="GOG1" s="87"/>
      <c r="GOH1" s="87"/>
      <c r="GOI1" s="87"/>
      <c r="GOJ1" s="87"/>
      <c r="GOK1" s="87"/>
      <c r="GOL1" s="87"/>
      <c r="GOM1" s="87"/>
      <c r="GON1" s="87"/>
      <c r="GOO1" s="87"/>
      <c r="GOP1" s="87"/>
      <c r="GOQ1" s="87"/>
      <c r="GOR1" s="87"/>
      <c r="GOS1" s="87"/>
      <c r="GOT1" s="87"/>
      <c r="GOU1" s="87"/>
      <c r="GOV1" s="87"/>
      <c r="GOW1" s="87"/>
      <c r="GOX1" s="87"/>
      <c r="GOY1" s="87"/>
      <c r="GOZ1" s="87"/>
      <c r="GPA1" s="87"/>
      <c r="GPB1" s="87"/>
      <c r="GPC1" s="87"/>
      <c r="GPD1" s="87"/>
      <c r="GPE1" s="87"/>
      <c r="GPF1" s="87"/>
      <c r="GPG1" s="87"/>
      <c r="GPH1" s="87"/>
      <c r="GPI1" s="87"/>
      <c r="GPJ1" s="87"/>
      <c r="GPK1" s="87"/>
      <c r="GPL1" s="87"/>
      <c r="GPM1" s="87"/>
      <c r="GPN1" s="87"/>
      <c r="GPO1" s="87"/>
      <c r="GPP1" s="87"/>
      <c r="GPQ1" s="87"/>
      <c r="GPR1" s="87"/>
      <c r="GPS1" s="87"/>
      <c r="GPT1" s="87"/>
      <c r="GPU1" s="87"/>
      <c r="GPV1" s="87"/>
      <c r="GPW1" s="87"/>
      <c r="GPX1" s="87"/>
      <c r="GPY1" s="87"/>
      <c r="GPZ1" s="87"/>
      <c r="GQA1" s="87"/>
      <c r="GQB1" s="87"/>
      <c r="GQC1" s="87"/>
      <c r="GQD1" s="87"/>
      <c r="GQE1" s="87"/>
      <c r="GQF1" s="87"/>
      <c r="GQG1" s="87"/>
      <c r="GQH1" s="87"/>
      <c r="GQI1" s="87"/>
      <c r="GQJ1" s="87"/>
      <c r="GQK1" s="87"/>
      <c r="GQL1" s="87"/>
      <c r="GQM1" s="87"/>
      <c r="GQN1" s="87"/>
      <c r="GQO1" s="87"/>
      <c r="GQP1" s="87"/>
      <c r="GQQ1" s="87"/>
      <c r="GQR1" s="87"/>
      <c r="GQS1" s="87"/>
      <c r="GQT1" s="87"/>
      <c r="GQU1" s="87"/>
      <c r="GQV1" s="87"/>
      <c r="GQW1" s="87"/>
      <c r="GQX1" s="87"/>
      <c r="GQY1" s="87"/>
      <c r="GQZ1" s="87"/>
      <c r="GRA1" s="87"/>
      <c r="GRB1" s="87"/>
      <c r="GRC1" s="87"/>
      <c r="GRD1" s="87"/>
      <c r="GRE1" s="87"/>
      <c r="GRF1" s="87"/>
      <c r="GRG1" s="87"/>
      <c r="GRH1" s="87"/>
      <c r="GRI1" s="87"/>
      <c r="GRJ1" s="87"/>
      <c r="GRK1" s="87"/>
      <c r="GRL1" s="87"/>
      <c r="GRM1" s="87"/>
      <c r="GRN1" s="87"/>
      <c r="GRO1" s="87"/>
      <c r="GRP1" s="87"/>
      <c r="GRQ1" s="87"/>
      <c r="GRR1" s="87"/>
      <c r="GRS1" s="87"/>
      <c r="GRT1" s="87"/>
      <c r="GRU1" s="87"/>
      <c r="GRV1" s="87"/>
      <c r="GRW1" s="87"/>
      <c r="GRX1" s="87"/>
      <c r="GRY1" s="87"/>
      <c r="GRZ1" s="87"/>
      <c r="GSA1" s="87"/>
      <c r="GSB1" s="87"/>
      <c r="GSC1" s="87"/>
      <c r="GSD1" s="87"/>
      <c r="GSE1" s="87"/>
      <c r="GSF1" s="87"/>
      <c r="GSG1" s="87"/>
      <c r="GSH1" s="87"/>
      <c r="GSI1" s="87"/>
      <c r="GSJ1" s="87"/>
      <c r="GSK1" s="87"/>
      <c r="GSL1" s="87"/>
      <c r="GSM1" s="87"/>
      <c r="GSN1" s="87"/>
      <c r="GSO1" s="87"/>
      <c r="GSP1" s="87"/>
      <c r="GSQ1" s="87"/>
      <c r="GSR1" s="87"/>
      <c r="GSS1" s="87"/>
      <c r="GST1" s="87"/>
      <c r="GSU1" s="87"/>
      <c r="GSV1" s="87"/>
      <c r="GSW1" s="87"/>
      <c r="GSX1" s="87"/>
      <c r="GSY1" s="87"/>
      <c r="GSZ1" s="87"/>
      <c r="GTA1" s="87"/>
      <c r="GTB1" s="87"/>
      <c r="GTC1" s="87"/>
      <c r="GTD1" s="87"/>
      <c r="GTE1" s="87"/>
      <c r="GTF1" s="87"/>
      <c r="GTG1" s="87"/>
      <c r="GTH1" s="87"/>
      <c r="GTI1" s="87"/>
      <c r="GTJ1" s="87"/>
      <c r="GTK1" s="87"/>
      <c r="GTL1" s="87"/>
      <c r="GTM1" s="87"/>
      <c r="GTN1" s="87"/>
      <c r="GTO1" s="87"/>
      <c r="GTP1" s="87"/>
      <c r="GTQ1" s="87"/>
      <c r="GTR1" s="87"/>
      <c r="GTS1" s="87"/>
      <c r="GTT1" s="87"/>
      <c r="GTU1" s="87"/>
      <c r="GTV1" s="87"/>
      <c r="GTW1" s="87"/>
      <c r="GTX1" s="87"/>
      <c r="GTY1" s="87"/>
      <c r="GTZ1" s="87"/>
      <c r="GUA1" s="87"/>
      <c r="GUB1" s="87"/>
      <c r="GUC1" s="87"/>
      <c r="GUD1" s="87"/>
      <c r="GUE1" s="87"/>
      <c r="GUF1" s="87"/>
      <c r="GUG1" s="87"/>
      <c r="GUH1" s="87"/>
      <c r="GUI1" s="87"/>
      <c r="GUJ1" s="87"/>
      <c r="GUK1" s="87"/>
      <c r="GUL1" s="87"/>
      <c r="GUM1" s="87"/>
      <c r="GUN1" s="87"/>
      <c r="GUO1" s="87"/>
      <c r="GUP1" s="87"/>
      <c r="GUQ1" s="87"/>
      <c r="GUR1" s="87"/>
      <c r="GUS1" s="87"/>
      <c r="GUT1" s="87"/>
      <c r="GUU1" s="87"/>
      <c r="GUV1" s="87"/>
      <c r="GUW1" s="87"/>
      <c r="GUX1" s="87"/>
      <c r="GUY1" s="87"/>
      <c r="GUZ1" s="87"/>
      <c r="GVA1" s="87"/>
      <c r="GVB1" s="87"/>
      <c r="GVC1" s="87"/>
      <c r="GVD1" s="87"/>
      <c r="GVE1" s="87"/>
      <c r="GVF1" s="87"/>
      <c r="GVG1" s="87"/>
      <c r="GVH1" s="87"/>
      <c r="GVI1" s="87"/>
      <c r="GVJ1" s="87"/>
      <c r="GVK1" s="87"/>
      <c r="GVL1" s="87"/>
      <c r="GVM1" s="87"/>
      <c r="GVN1" s="87"/>
      <c r="GVO1" s="87"/>
      <c r="GVP1" s="87"/>
      <c r="GVQ1" s="87"/>
      <c r="GVR1" s="87"/>
      <c r="GVS1" s="87"/>
      <c r="GVT1" s="87"/>
      <c r="GVU1" s="87"/>
      <c r="GVV1" s="87"/>
      <c r="GVW1" s="87"/>
      <c r="GVX1" s="87"/>
      <c r="GVY1" s="87"/>
      <c r="GVZ1" s="87"/>
      <c r="GWA1" s="87"/>
      <c r="GWB1" s="87"/>
      <c r="GWC1" s="87"/>
      <c r="GWD1" s="87"/>
      <c r="GWE1" s="87"/>
      <c r="GWF1" s="87"/>
      <c r="GWG1" s="87"/>
      <c r="GWH1" s="87"/>
      <c r="GWI1" s="87"/>
      <c r="GWJ1" s="87"/>
      <c r="GWK1" s="87"/>
      <c r="GWL1" s="87"/>
      <c r="GWM1" s="87"/>
      <c r="GWN1" s="87"/>
      <c r="GWO1" s="87"/>
      <c r="GWP1" s="87"/>
      <c r="GWQ1" s="87"/>
      <c r="GWR1" s="87"/>
      <c r="GWS1" s="87"/>
      <c r="GWT1" s="87"/>
      <c r="GWU1" s="87"/>
      <c r="GWV1" s="87"/>
      <c r="GWW1" s="87"/>
      <c r="GWX1" s="87"/>
      <c r="GWY1" s="87"/>
      <c r="GWZ1" s="87"/>
      <c r="GXA1" s="87"/>
      <c r="GXB1" s="87"/>
      <c r="GXC1" s="87"/>
      <c r="GXD1" s="87"/>
      <c r="GXE1" s="87"/>
      <c r="GXF1" s="87"/>
      <c r="GXG1" s="87"/>
      <c r="GXH1" s="87"/>
      <c r="GXI1" s="87"/>
      <c r="GXJ1" s="87"/>
      <c r="GXK1" s="87"/>
      <c r="GXL1" s="87"/>
      <c r="GXM1" s="87"/>
      <c r="GXN1" s="87"/>
      <c r="GXO1" s="87"/>
      <c r="GXP1" s="87"/>
      <c r="GXQ1" s="87"/>
      <c r="GXR1" s="87"/>
      <c r="GXS1" s="87"/>
      <c r="GXT1" s="87"/>
      <c r="GXU1" s="87"/>
      <c r="GXV1" s="87"/>
      <c r="GXW1" s="87"/>
      <c r="GXX1" s="87"/>
      <c r="GXY1" s="87"/>
      <c r="GXZ1" s="87"/>
      <c r="GYA1" s="87"/>
      <c r="GYB1" s="87"/>
      <c r="GYC1" s="87"/>
      <c r="GYD1" s="87"/>
      <c r="GYE1" s="87"/>
      <c r="GYF1" s="87"/>
      <c r="GYG1" s="87"/>
      <c r="GYH1" s="87"/>
      <c r="GYI1" s="87"/>
      <c r="GYJ1" s="87"/>
      <c r="GYK1" s="87"/>
      <c r="GYL1" s="87"/>
      <c r="GYM1" s="87"/>
      <c r="GYN1" s="87"/>
      <c r="GYO1" s="87"/>
      <c r="GYP1" s="87"/>
      <c r="GYQ1" s="87"/>
      <c r="GYR1" s="87"/>
      <c r="GYS1" s="87"/>
      <c r="GYT1" s="87"/>
      <c r="GYU1" s="87"/>
      <c r="GYV1" s="87"/>
      <c r="GYW1" s="87"/>
      <c r="GYX1" s="87"/>
      <c r="GYY1" s="87"/>
      <c r="GYZ1" s="87"/>
      <c r="GZA1" s="87"/>
      <c r="GZB1" s="87"/>
      <c r="GZC1" s="87"/>
      <c r="GZD1" s="87"/>
      <c r="GZE1" s="87"/>
      <c r="GZF1" s="87"/>
      <c r="GZG1" s="87"/>
      <c r="GZH1" s="87"/>
      <c r="GZI1" s="87"/>
      <c r="GZJ1" s="87"/>
      <c r="GZK1" s="87"/>
      <c r="GZL1" s="87"/>
      <c r="GZM1" s="87"/>
      <c r="GZN1" s="87"/>
      <c r="GZO1" s="87"/>
      <c r="GZP1" s="87"/>
      <c r="GZQ1" s="87"/>
      <c r="GZR1" s="87"/>
      <c r="GZS1" s="87"/>
      <c r="GZT1" s="87"/>
      <c r="GZU1" s="87"/>
      <c r="GZV1" s="87"/>
      <c r="GZW1" s="87"/>
      <c r="GZX1" s="87"/>
      <c r="GZY1" s="87"/>
      <c r="GZZ1" s="87"/>
      <c r="HAA1" s="87"/>
      <c r="HAB1" s="87"/>
      <c r="HAC1" s="87"/>
      <c r="HAD1" s="87"/>
      <c r="HAE1" s="87"/>
      <c r="HAF1" s="87"/>
      <c r="HAG1" s="87"/>
      <c r="HAH1" s="87"/>
      <c r="HAI1" s="87"/>
      <c r="HAJ1" s="87"/>
      <c r="HAK1" s="87"/>
      <c r="HAL1" s="87"/>
      <c r="HAM1" s="87"/>
      <c r="HAN1" s="87"/>
      <c r="HAO1" s="87"/>
      <c r="HAP1" s="87"/>
      <c r="HAQ1" s="87"/>
      <c r="HAR1" s="87"/>
      <c r="HAS1" s="87"/>
      <c r="HAT1" s="87"/>
      <c r="HAU1" s="87"/>
      <c r="HAV1" s="87"/>
      <c r="HAW1" s="87"/>
      <c r="HAX1" s="87"/>
      <c r="HAY1" s="87"/>
      <c r="HAZ1" s="87"/>
      <c r="HBA1" s="87"/>
      <c r="HBB1" s="87"/>
      <c r="HBC1" s="87"/>
      <c r="HBD1" s="87"/>
      <c r="HBE1" s="87"/>
      <c r="HBF1" s="87"/>
      <c r="HBG1" s="87"/>
      <c r="HBH1" s="87"/>
      <c r="HBI1" s="87"/>
      <c r="HBJ1" s="87"/>
      <c r="HBK1" s="87"/>
      <c r="HBL1" s="87"/>
      <c r="HBM1" s="87"/>
      <c r="HBN1" s="87"/>
      <c r="HBO1" s="87"/>
      <c r="HBP1" s="87"/>
      <c r="HBQ1" s="87"/>
      <c r="HBR1" s="87"/>
      <c r="HBS1" s="87"/>
      <c r="HBT1" s="87"/>
      <c r="HBU1" s="87"/>
      <c r="HBV1" s="87"/>
      <c r="HBW1" s="87"/>
      <c r="HBX1" s="87"/>
      <c r="HBY1" s="87"/>
      <c r="HBZ1" s="87"/>
      <c r="HCA1" s="87"/>
      <c r="HCB1" s="87"/>
      <c r="HCC1" s="87"/>
      <c r="HCD1" s="87"/>
      <c r="HCE1" s="87"/>
      <c r="HCF1" s="87"/>
      <c r="HCG1" s="87"/>
      <c r="HCH1" s="87"/>
      <c r="HCI1" s="87"/>
      <c r="HCJ1" s="87"/>
      <c r="HCK1" s="87"/>
      <c r="HCL1" s="87"/>
      <c r="HCM1" s="87"/>
      <c r="HCN1" s="87"/>
      <c r="HCO1" s="87"/>
      <c r="HCP1" s="87"/>
      <c r="HCQ1" s="87"/>
      <c r="HCR1" s="87"/>
      <c r="HCS1" s="87"/>
      <c r="HCT1" s="87"/>
      <c r="HCU1" s="87"/>
      <c r="HCV1" s="87"/>
      <c r="HCW1" s="87"/>
      <c r="HCX1" s="87"/>
      <c r="HCY1" s="87"/>
      <c r="HCZ1" s="87"/>
      <c r="HDA1" s="87"/>
      <c r="HDB1" s="87"/>
      <c r="HDC1" s="87"/>
      <c r="HDD1" s="87"/>
      <c r="HDE1" s="87"/>
      <c r="HDF1" s="87"/>
      <c r="HDG1" s="87"/>
      <c r="HDH1" s="87"/>
      <c r="HDI1" s="87"/>
      <c r="HDJ1" s="87"/>
      <c r="HDK1" s="87"/>
      <c r="HDL1" s="87"/>
      <c r="HDM1" s="87"/>
      <c r="HDN1" s="87"/>
      <c r="HDO1" s="87"/>
      <c r="HDP1" s="87"/>
      <c r="HDQ1" s="87"/>
      <c r="HDR1" s="87"/>
      <c r="HDS1" s="87"/>
      <c r="HDT1" s="87"/>
      <c r="HDU1" s="87"/>
      <c r="HDV1" s="87"/>
      <c r="HDW1" s="87"/>
      <c r="HDX1" s="87"/>
      <c r="HDY1" s="87"/>
      <c r="HDZ1" s="87"/>
      <c r="HEA1" s="87"/>
      <c r="HEB1" s="87"/>
      <c r="HEC1" s="87"/>
      <c r="HED1" s="87"/>
      <c r="HEE1" s="87"/>
      <c r="HEF1" s="87"/>
      <c r="HEG1" s="87"/>
      <c r="HEH1" s="87"/>
      <c r="HEI1" s="87"/>
      <c r="HEJ1" s="87"/>
      <c r="HEK1" s="87"/>
      <c r="HEL1" s="87"/>
      <c r="HEM1" s="87"/>
      <c r="HEN1" s="87"/>
      <c r="HEO1" s="87"/>
      <c r="HEP1" s="87"/>
      <c r="HEQ1" s="87"/>
      <c r="HER1" s="87"/>
      <c r="HES1" s="87"/>
      <c r="HET1" s="87"/>
      <c r="HEU1" s="87"/>
      <c r="HEV1" s="87"/>
      <c r="HEW1" s="87"/>
      <c r="HEX1" s="87"/>
      <c r="HEY1" s="87"/>
      <c r="HEZ1" s="87"/>
      <c r="HFA1" s="87"/>
      <c r="HFB1" s="87"/>
      <c r="HFC1" s="87"/>
      <c r="HFD1" s="87"/>
      <c r="HFE1" s="87"/>
      <c r="HFF1" s="87"/>
      <c r="HFG1" s="87"/>
      <c r="HFH1" s="87"/>
      <c r="HFI1" s="87"/>
      <c r="HFJ1" s="87"/>
      <c r="HFK1" s="87"/>
      <c r="HFL1" s="87"/>
      <c r="HFM1" s="87"/>
      <c r="HFN1" s="87"/>
      <c r="HFO1" s="87"/>
      <c r="HFP1" s="87"/>
      <c r="HFQ1" s="87"/>
      <c r="HFR1" s="87"/>
      <c r="HFS1" s="87"/>
      <c r="HFT1" s="87"/>
      <c r="HFU1" s="87"/>
      <c r="HFV1" s="87"/>
      <c r="HFW1" s="87"/>
      <c r="HFX1" s="87"/>
      <c r="HFY1" s="87"/>
      <c r="HFZ1" s="87"/>
      <c r="HGA1" s="87"/>
      <c r="HGB1" s="87"/>
      <c r="HGC1" s="87"/>
      <c r="HGD1" s="87"/>
      <c r="HGE1" s="87"/>
      <c r="HGF1" s="87"/>
      <c r="HGG1" s="87"/>
      <c r="HGH1" s="87"/>
      <c r="HGI1" s="87"/>
      <c r="HGJ1" s="87"/>
      <c r="HGK1" s="87"/>
      <c r="HGL1" s="87"/>
      <c r="HGM1" s="87"/>
      <c r="HGN1" s="87"/>
      <c r="HGO1" s="87"/>
      <c r="HGP1" s="87"/>
      <c r="HGQ1" s="87"/>
      <c r="HGR1" s="87"/>
      <c r="HGS1" s="87"/>
      <c r="HGT1" s="87"/>
      <c r="HGU1" s="87"/>
      <c r="HGV1" s="87"/>
      <c r="HGW1" s="87"/>
      <c r="HGX1" s="87"/>
      <c r="HGY1" s="87"/>
      <c r="HGZ1" s="87"/>
      <c r="HHA1" s="87"/>
      <c r="HHB1" s="87"/>
      <c r="HHC1" s="87"/>
      <c r="HHD1" s="87"/>
      <c r="HHE1" s="87"/>
      <c r="HHF1" s="87"/>
      <c r="HHG1" s="87"/>
      <c r="HHH1" s="87"/>
      <c r="HHI1" s="87"/>
      <c r="HHJ1" s="87"/>
      <c r="HHK1" s="87"/>
      <c r="HHL1" s="87"/>
      <c r="HHM1" s="87"/>
      <c r="HHN1" s="87"/>
      <c r="HHO1" s="87"/>
      <c r="HHP1" s="87"/>
      <c r="HHQ1" s="87"/>
      <c r="HHR1" s="87"/>
      <c r="HHS1" s="87"/>
      <c r="HHT1" s="87"/>
      <c r="HHU1" s="87"/>
      <c r="HHV1" s="87"/>
      <c r="HHW1" s="87"/>
      <c r="HHX1" s="87"/>
      <c r="HHY1" s="87"/>
      <c r="HHZ1" s="87"/>
      <c r="HIA1" s="87"/>
      <c r="HIB1" s="87"/>
      <c r="HIC1" s="87"/>
      <c r="HID1" s="87"/>
      <c r="HIE1" s="87"/>
      <c r="HIF1" s="87"/>
      <c r="HIG1" s="87"/>
      <c r="HIH1" s="87"/>
      <c r="HII1" s="87"/>
      <c r="HIJ1" s="87"/>
      <c r="HIK1" s="87"/>
      <c r="HIL1" s="87"/>
      <c r="HIM1" s="87"/>
      <c r="HIN1" s="87"/>
      <c r="HIO1" s="87"/>
      <c r="HIP1" s="87"/>
      <c r="HIQ1" s="87"/>
      <c r="HIR1" s="87"/>
      <c r="HIS1" s="87"/>
      <c r="HIT1" s="87"/>
      <c r="HIU1" s="87"/>
      <c r="HIV1" s="87"/>
      <c r="HIW1" s="87"/>
      <c r="HIX1" s="87"/>
      <c r="HIY1" s="87"/>
      <c r="HIZ1" s="87"/>
      <c r="HJA1" s="87"/>
      <c r="HJB1" s="87"/>
      <c r="HJC1" s="87"/>
      <c r="HJD1" s="87"/>
      <c r="HJE1" s="87"/>
      <c r="HJF1" s="87"/>
      <c r="HJG1" s="87"/>
      <c r="HJH1" s="87"/>
      <c r="HJI1" s="87"/>
      <c r="HJJ1" s="87"/>
      <c r="HJK1" s="87"/>
      <c r="HJL1" s="87"/>
      <c r="HJM1" s="87"/>
      <c r="HJN1" s="87"/>
      <c r="HJO1" s="87"/>
      <c r="HJP1" s="87"/>
      <c r="HJQ1" s="87"/>
      <c r="HJR1" s="87"/>
      <c r="HJS1" s="87"/>
      <c r="HJT1" s="87"/>
      <c r="HJU1" s="87"/>
      <c r="HJV1" s="87"/>
      <c r="HJW1" s="87"/>
      <c r="HJX1" s="87"/>
      <c r="HJY1" s="87"/>
      <c r="HJZ1" s="87"/>
      <c r="HKA1" s="87"/>
      <c r="HKB1" s="87"/>
      <c r="HKC1" s="87"/>
      <c r="HKD1" s="87"/>
      <c r="HKE1" s="87"/>
      <c r="HKF1" s="87"/>
      <c r="HKG1" s="87"/>
      <c r="HKH1" s="87"/>
      <c r="HKI1" s="87"/>
      <c r="HKJ1" s="87"/>
      <c r="HKK1" s="87"/>
      <c r="HKL1" s="87"/>
      <c r="HKM1" s="87"/>
      <c r="HKN1" s="87"/>
      <c r="HKO1" s="87"/>
      <c r="HKP1" s="87"/>
      <c r="HKQ1" s="87"/>
      <c r="HKR1" s="87"/>
      <c r="HKS1" s="87"/>
      <c r="HKT1" s="87"/>
      <c r="HKU1" s="87"/>
      <c r="HKV1" s="87"/>
      <c r="HKW1" s="87"/>
      <c r="HKX1" s="87"/>
      <c r="HKY1" s="87"/>
      <c r="HKZ1" s="87"/>
      <c r="HLA1" s="87"/>
      <c r="HLB1" s="87"/>
      <c r="HLC1" s="87"/>
      <c r="HLD1" s="87"/>
      <c r="HLE1" s="87"/>
      <c r="HLF1" s="87"/>
      <c r="HLG1" s="87"/>
      <c r="HLH1" s="87"/>
      <c r="HLI1" s="87"/>
      <c r="HLJ1" s="87"/>
      <c r="HLK1" s="87"/>
      <c r="HLL1" s="87"/>
      <c r="HLM1" s="87"/>
      <c r="HLN1" s="87"/>
      <c r="HLO1" s="87"/>
      <c r="HLP1" s="87"/>
      <c r="HLQ1" s="87"/>
      <c r="HLR1" s="87"/>
      <c r="HLS1" s="87"/>
      <c r="HLT1" s="87"/>
      <c r="HLU1" s="87"/>
      <c r="HLV1" s="87"/>
      <c r="HLW1" s="87"/>
      <c r="HLX1" s="87"/>
      <c r="HLY1" s="87"/>
      <c r="HLZ1" s="87"/>
      <c r="HMA1" s="87"/>
      <c r="HMB1" s="87"/>
      <c r="HMC1" s="87"/>
      <c r="HMD1" s="87"/>
      <c r="HME1" s="87"/>
      <c r="HMF1" s="87"/>
      <c r="HMG1" s="87"/>
      <c r="HMH1" s="87"/>
      <c r="HMI1" s="87"/>
      <c r="HMJ1" s="87"/>
      <c r="HMK1" s="87"/>
      <c r="HML1" s="87"/>
      <c r="HMM1" s="87"/>
      <c r="HMN1" s="87"/>
      <c r="HMO1" s="87"/>
      <c r="HMP1" s="87"/>
      <c r="HMQ1" s="87"/>
      <c r="HMR1" s="87"/>
      <c r="HMS1" s="87"/>
      <c r="HMT1" s="87"/>
      <c r="HMU1" s="87"/>
      <c r="HMV1" s="87"/>
      <c r="HMW1" s="87"/>
      <c r="HMX1" s="87"/>
      <c r="HMY1" s="87"/>
      <c r="HMZ1" s="87"/>
      <c r="HNA1" s="87"/>
      <c r="HNB1" s="87"/>
      <c r="HNC1" s="87"/>
      <c r="HND1" s="87"/>
      <c r="HNE1" s="87"/>
      <c r="HNF1" s="87"/>
      <c r="HNG1" s="87"/>
      <c r="HNH1" s="87"/>
      <c r="HNI1" s="87"/>
      <c r="HNJ1" s="87"/>
      <c r="HNK1" s="87"/>
      <c r="HNL1" s="87"/>
      <c r="HNM1" s="87"/>
      <c r="HNN1" s="87"/>
      <c r="HNO1" s="87"/>
      <c r="HNP1" s="87"/>
      <c r="HNQ1" s="87"/>
      <c r="HNR1" s="87"/>
      <c r="HNS1" s="87"/>
      <c r="HNT1" s="87"/>
      <c r="HNU1" s="87"/>
      <c r="HNV1" s="87"/>
      <c r="HNW1" s="87"/>
      <c r="HNX1" s="87"/>
      <c r="HNY1" s="87"/>
      <c r="HNZ1" s="87"/>
      <c r="HOA1" s="87"/>
      <c r="HOB1" s="87"/>
      <c r="HOC1" s="87"/>
      <c r="HOD1" s="87"/>
      <c r="HOE1" s="87"/>
      <c r="HOF1" s="87"/>
      <c r="HOG1" s="87"/>
      <c r="HOH1" s="87"/>
      <c r="HOI1" s="87"/>
      <c r="HOJ1" s="87"/>
      <c r="HOK1" s="87"/>
      <c r="HOL1" s="87"/>
      <c r="HOM1" s="87"/>
      <c r="HON1" s="87"/>
      <c r="HOO1" s="87"/>
      <c r="HOP1" s="87"/>
      <c r="HOQ1" s="87"/>
      <c r="HOR1" s="87"/>
      <c r="HOS1" s="87"/>
      <c r="HOT1" s="87"/>
      <c r="HOU1" s="87"/>
      <c r="HOV1" s="87"/>
      <c r="HOW1" s="87"/>
      <c r="HOX1" s="87"/>
      <c r="HOY1" s="87"/>
      <c r="HOZ1" s="87"/>
      <c r="HPA1" s="87"/>
      <c r="HPB1" s="87"/>
      <c r="HPC1" s="87"/>
      <c r="HPD1" s="87"/>
      <c r="HPE1" s="87"/>
      <c r="HPF1" s="87"/>
      <c r="HPG1" s="87"/>
      <c r="HPH1" s="87"/>
      <c r="HPI1" s="87"/>
      <c r="HPJ1" s="87"/>
      <c r="HPK1" s="87"/>
      <c r="HPL1" s="87"/>
      <c r="HPM1" s="87"/>
      <c r="HPN1" s="87"/>
      <c r="HPO1" s="87"/>
      <c r="HPP1" s="87"/>
      <c r="HPQ1" s="87"/>
      <c r="HPR1" s="87"/>
      <c r="HPS1" s="87"/>
      <c r="HPT1" s="87"/>
      <c r="HPU1" s="87"/>
      <c r="HPV1" s="87"/>
      <c r="HPW1" s="87"/>
      <c r="HPX1" s="87"/>
      <c r="HPY1" s="87"/>
      <c r="HPZ1" s="87"/>
      <c r="HQA1" s="87"/>
      <c r="HQB1" s="87"/>
      <c r="HQC1" s="87"/>
      <c r="HQD1" s="87"/>
      <c r="HQE1" s="87"/>
      <c r="HQF1" s="87"/>
      <c r="HQG1" s="87"/>
      <c r="HQH1" s="87"/>
      <c r="HQI1" s="87"/>
      <c r="HQJ1" s="87"/>
      <c r="HQK1" s="87"/>
      <c r="HQL1" s="87"/>
      <c r="HQM1" s="87"/>
      <c r="HQN1" s="87"/>
      <c r="HQO1" s="87"/>
      <c r="HQP1" s="87"/>
      <c r="HQQ1" s="87"/>
      <c r="HQR1" s="87"/>
      <c r="HQS1" s="87"/>
      <c r="HQT1" s="87"/>
      <c r="HQU1" s="87"/>
      <c r="HQV1" s="87"/>
      <c r="HQW1" s="87"/>
      <c r="HQX1" s="87"/>
      <c r="HQY1" s="87"/>
      <c r="HQZ1" s="87"/>
      <c r="HRA1" s="87"/>
      <c r="HRB1" s="87"/>
      <c r="HRC1" s="87"/>
      <c r="HRD1" s="87"/>
      <c r="HRE1" s="87"/>
      <c r="HRF1" s="87"/>
      <c r="HRG1" s="87"/>
      <c r="HRH1" s="87"/>
      <c r="HRI1" s="87"/>
      <c r="HRJ1" s="87"/>
      <c r="HRK1" s="87"/>
      <c r="HRL1" s="87"/>
      <c r="HRM1" s="87"/>
      <c r="HRN1" s="87"/>
      <c r="HRO1" s="87"/>
      <c r="HRP1" s="87"/>
      <c r="HRQ1" s="87"/>
      <c r="HRR1" s="87"/>
      <c r="HRS1" s="87"/>
      <c r="HRT1" s="87"/>
      <c r="HRU1" s="87"/>
      <c r="HRV1" s="87"/>
      <c r="HRW1" s="87"/>
      <c r="HRX1" s="87"/>
      <c r="HRY1" s="87"/>
      <c r="HRZ1" s="87"/>
      <c r="HSA1" s="87"/>
      <c r="HSB1" s="87"/>
      <c r="HSC1" s="87"/>
      <c r="HSD1" s="87"/>
      <c r="HSE1" s="87"/>
      <c r="HSF1" s="87"/>
      <c r="HSG1" s="87"/>
      <c r="HSH1" s="87"/>
      <c r="HSI1" s="87"/>
      <c r="HSJ1" s="87"/>
      <c r="HSK1" s="87"/>
      <c r="HSL1" s="87"/>
      <c r="HSM1" s="87"/>
      <c r="HSN1" s="87"/>
      <c r="HSO1" s="87"/>
      <c r="HSP1" s="87"/>
      <c r="HSQ1" s="87"/>
      <c r="HSR1" s="87"/>
      <c r="HSS1" s="87"/>
      <c r="HST1" s="87"/>
      <c r="HSU1" s="87"/>
      <c r="HSV1" s="87"/>
      <c r="HSW1" s="87"/>
      <c r="HSX1" s="87"/>
      <c r="HSY1" s="87"/>
      <c r="HSZ1" s="87"/>
      <c r="HTA1" s="87"/>
      <c r="HTB1" s="87"/>
      <c r="HTC1" s="87"/>
      <c r="HTD1" s="87"/>
      <c r="HTE1" s="87"/>
      <c r="HTF1" s="87"/>
      <c r="HTG1" s="87"/>
      <c r="HTH1" s="87"/>
      <c r="HTI1" s="87"/>
      <c r="HTJ1" s="87"/>
      <c r="HTK1" s="87"/>
      <c r="HTL1" s="87"/>
      <c r="HTM1" s="87"/>
      <c r="HTN1" s="87"/>
      <c r="HTO1" s="87"/>
      <c r="HTP1" s="87"/>
      <c r="HTQ1" s="87"/>
      <c r="HTR1" s="87"/>
      <c r="HTS1" s="87"/>
      <c r="HTT1" s="87"/>
      <c r="HTU1" s="87"/>
      <c r="HTV1" s="87"/>
      <c r="HTW1" s="87"/>
      <c r="HTX1" s="87"/>
      <c r="HTY1" s="87"/>
      <c r="HTZ1" s="87"/>
      <c r="HUA1" s="87"/>
      <c r="HUB1" s="87"/>
      <c r="HUC1" s="87"/>
      <c r="HUD1" s="87"/>
      <c r="HUE1" s="87"/>
      <c r="HUF1" s="87"/>
      <c r="HUG1" s="87"/>
      <c r="HUH1" s="87"/>
      <c r="HUI1" s="87"/>
      <c r="HUJ1" s="87"/>
      <c r="HUK1" s="87"/>
      <c r="HUL1" s="87"/>
      <c r="HUM1" s="87"/>
      <c r="HUN1" s="87"/>
      <c r="HUO1" s="87"/>
      <c r="HUP1" s="87"/>
      <c r="HUQ1" s="87"/>
      <c r="HUR1" s="87"/>
      <c r="HUS1" s="87"/>
      <c r="HUT1" s="87"/>
      <c r="HUU1" s="87"/>
      <c r="HUV1" s="87"/>
      <c r="HUW1" s="87"/>
      <c r="HUX1" s="87"/>
      <c r="HUY1" s="87"/>
      <c r="HUZ1" s="87"/>
      <c r="HVA1" s="87"/>
      <c r="HVB1" s="87"/>
      <c r="HVC1" s="87"/>
      <c r="HVD1" s="87"/>
      <c r="HVE1" s="87"/>
      <c r="HVF1" s="87"/>
      <c r="HVG1" s="87"/>
      <c r="HVH1" s="87"/>
      <c r="HVI1" s="87"/>
      <c r="HVJ1" s="87"/>
      <c r="HVK1" s="87"/>
      <c r="HVL1" s="87"/>
      <c r="HVM1" s="87"/>
      <c r="HVN1" s="87"/>
      <c r="HVO1" s="87"/>
      <c r="HVP1" s="87"/>
      <c r="HVQ1" s="87"/>
      <c r="HVR1" s="87"/>
      <c r="HVS1" s="87"/>
      <c r="HVT1" s="87"/>
      <c r="HVU1" s="87"/>
      <c r="HVV1" s="87"/>
      <c r="HVW1" s="87"/>
      <c r="HVX1" s="87"/>
      <c r="HVY1" s="87"/>
      <c r="HVZ1" s="87"/>
      <c r="HWA1" s="87"/>
      <c r="HWB1" s="87"/>
      <c r="HWC1" s="87"/>
      <c r="HWD1" s="87"/>
      <c r="HWE1" s="87"/>
      <c r="HWF1" s="87"/>
      <c r="HWG1" s="87"/>
      <c r="HWH1" s="87"/>
      <c r="HWI1" s="87"/>
      <c r="HWJ1" s="87"/>
      <c r="HWK1" s="87"/>
      <c r="HWL1" s="87"/>
      <c r="HWM1" s="87"/>
      <c r="HWN1" s="87"/>
      <c r="HWO1" s="87"/>
      <c r="HWP1" s="87"/>
      <c r="HWQ1" s="87"/>
      <c r="HWR1" s="87"/>
      <c r="HWS1" s="87"/>
      <c r="HWT1" s="87"/>
      <c r="HWU1" s="87"/>
      <c r="HWV1" s="87"/>
      <c r="HWW1" s="87"/>
      <c r="HWX1" s="87"/>
      <c r="HWY1" s="87"/>
      <c r="HWZ1" s="87"/>
      <c r="HXA1" s="87"/>
      <c r="HXB1" s="87"/>
      <c r="HXC1" s="87"/>
      <c r="HXD1" s="87"/>
      <c r="HXE1" s="87"/>
      <c r="HXF1" s="87"/>
      <c r="HXG1" s="87"/>
      <c r="HXH1" s="87"/>
      <c r="HXI1" s="87"/>
      <c r="HXJ1" s="87"/>
      <c r="HXK1" s="87"/>
      <c r="HXL1" s="87"/>
      <c r="HXM1" s="87"/>
      <c r="HXN1" s="87"/>
      <c r="HXO1" s="87"/>
      <c r="HXP1" s="87"/>
      <c r="HXQ1" s="87"/>
      <c r="HXR1" s="87"/>
      <c r="HXS1" s="87"/>
      <c r="HXT1" s="87"/>
      <c r="HXU1" s="87"/>
      <c r="HXV1" s="87"/>
      <c r="HXW1" s="87"/>
      <c r="HXX1" s="87"/>
      <c r="HXY1" s="87"/>
      <c r="HXZ1" s="87"/>
      <c r="HYA1" s="87"/>
      <c r="HYB1" s="87"/>
      <c r="HYC1" s="87"/>
      <c r="HYD1" s="87"/>
      <c r="HYE1" s="87"/>
      <c r="HYF1" s="87"/>
      <c r="HYG1" s="87"/>
      <c r="HYH1" s="87"/>
      <c r="HYI1" s="87"/>
      <c r="HYJ1" s="87"/>
      <c r="HYK1" s="87"/>
      <c r="HYL1" s="87"/>
      <c r="HYM1" s="87"/>
      <c r="HYN1" s="87"/>
      <c r="HYO1" s="87"/>
      <c r="HYP1" s="87"/>
      <c r="HYQ1" s="87"/>
      <c r="HYR1" s="87"/>
      <c r="HYS1" s="87"/>
      <c r="HYT1" s="87"/>
      <c r="HYU1" s="87"/>
      <c r="HYV1" s="87"/>
      <c r="HYW1" s="87"/>
      <c r="HYX1" s="87"/>
      <c r="HYY1" s="87"/>
      <c r="HYZ1" s="87"/>
      <c r="HZA1" s="87"/>
      <c r="HZB1" s="87"/>
      <c r="HZC1" s="87"/>
      <c r="HZD1" s="87"/>
      <c r="HZE1" s="87"/>
      <c r="HZF1" s="87"/>
      <c r="HZG1" s="87"/>
      <c r="HZH1" s="87"/>
      <c r="HZI1" s="87"/>
      <c r="HZJ1" s="87"/>
      <c r="HZK1" s="87"/>
      <c r="HZL1" s="87"/>
      <c r="HZM1" s="87"/>
      <c r="HZN1" s="87"/>
      <c r="HZO1" s="87"/>
      <c r="HZP1" s="87"/>
      <c r="HZQ1" s="87"/>
      <c r="HZR1" s="87"/>
      <c r="HZS1" s="87"/>
      <c r="HZT1" s="87"/>
      <c r="HZU1" s="87"/>
      <c r="HZV1" s="87"/>
      <c r="HZW1" s="87"/>
      <c r="HZX1" s="87"/>
      <c r="HZY1" s="87"/>
      <c r="HZZ1" s="87"/>
      <c r="IAA1" s="87"/>
      <c r="IAB1" s="87"/>
      <c r="IAC1" s="87"/>
      <c r="IAD1" s="87"/>
      <c r="IAE1" s="87"/>
      <c r="IAF1" s="87"/>
      <c r="IAG1" s="87"/>
      <c r="IAH1" s="87"/>
      <c r="IAI1" s="87"/>
      <c r="IAJ1" s="87"/>
      <c r="IAK1" s="87"/>
      <c r="IAL1" s="87"/>
      <c r="IAM1" s="87"/>
      <c r="IAN1" s="87"/>
      <c r="IAO1" s="87"/>
      <c r="IAP1" s="87"/>
      <c r="IAQ1" s="87"/>
      <c r="IAR1" s="87"/>
      <c r="IAS1" s="87"/>
      <c r="IAT1" s="87"/>
      <c r="IAU1" s="87"/>
      <c r="IAV1" s="87"/>
      <c r="IAW1" s="87"/>
      <c r="IAX1" s="87"/>
      <c r="IAY1" s="87"/>
      <c r="IAZ1" s="87"/>
      <c r="IBA1" s="87"/>
      <c r="IBB1" s="87"/>
      <c r="IBC1" s="87"/>
      <c r="IBD1" s="87"/>
      <c r="IBE1" s="87"/>
      <c r="IBF1" s="87"/>
      <c r="IBG1" s="87"/>
      <c r="IBH1" s="87"/>
      <c r="IBI1" s="87"/>
      <c r="IBJ1" s="87"/>
      <c r="IBK1" s="87"/>
      <c r="IBL1" s="87"/>
      <c r="IBM1" s="87"/>
      <c r="IBN1" s="87"/>
      <c r="IBO1" s="87"/>
      <c r="IBP1" s="87"/>
      <c r="IBQ1" s="87"/>
      <c r="IBR1" s="87"/>
      <c r="IBS1" s="87"/>
      <c r="IBT1" s="87"/>
      <c r="IBU1" s="87"/>
      <c r="IBV1" s="87"/>
      <c r="IBW1" s="87"/>
      <c r="IBX1" s="87"/>
      <c r="IBY1" s="87"/>
      <c r="IBZ1" s="87"/>
      <c r="ICA1" s="87"/>
      <c r="ICB1" s="87"/>
      <c r="ICC1" s="87"/>
      <c r="ICD1" s="87"/>
      <c r="ICE1" s="87"/>
      <c r="ICF1" s="87"/>
      <c r="ICG1" s="87"/>
      <c r="ICH1" s="87"/>
      <c r="ICI1" s="87"/>
      <c r="ICJ1" s="87"/>
      <c r="ICK1" s="87"/>
      <c r="ICL1" s="87"/>
      <c r="ICM1" s="87"/>
      <c r="ICN1" s="87"/>
      <c r="ICO1" s="87"/>
      <c r="ICP1" s="87"/>
      <c r="ICQ1" s="87"/>
      <c r="ICR1" s="87"/>
      <c r="ICS1" s="87"/>
      <c r="ICT1" s="87"/>
      <c r="ICU1" s="87"/>
      <c r="ICV1" s="87"/>
      <c r="ICW1" s="87"/>
      <c r="ICX1" s="87"/>
      <c r="ICY1" s="87"/>
      <c r="ICZ1" s="87"/>
      <c r="IDA1" s="87"/>
      <c r="IDB1" s="87"/>
      <c r="IDC1" s="87"/>
      <c r="IDD1" s="87"/>
      <c r="IDE1" s="87"/>
      <c r="IDF1" s="87"/>
      <c r="IDG1" s="87"/>
      <c r="IDH1" s="87"/>
      <c r="IDI1" s="87"/>
      <c r="IDJ1" s="87"/>
      <c r="IDK1" s="87"/>
      <c r="IDL1" s="87"/>
      <c r="IDM1" s="87"/>
      <c r="IDN1" s="87"/>
      <c r="IDO1" s="87"/>
      <c r="IDP1" s="87"/>
      <c r="IDQ1" s="87"/>
      <c r="IDR1" s="87"/>
      <c r="IDS1" s="87"/>
      <c r="IDT1" s="87"/>
      <c r="IDU1" s="87"/>
      <c r="IDV1" s="87"/>
      <c r="IDW1" s="87"/>
      <c r="IDX1" s="87"/>
      <c r="IDY1" s="87"/>
      <c r="IDZ1" s="87"/>
      <c r="IEA1" s="87"/>
      <c r="IEB1" s="87"/>
      <c r="IEC1" s="87"/>
      <c r="IED1" s="87"/>
      <c r="IEE1" s="87"/>
      <c r="IEF1" s="87"/>
      <c r="IEG1" s="87"/>
      <c r="IEH1" s="87"/>
      <c r="IEI1" s="87"/>
      <c r="IEJ1" s="87"/>
      <c r="IEK1" s="87"/>
      <c r="IEL1" s="87"/>
      <c r="IEM1" s="87"/>
      <c r="IEN1" s="87"/>
      <c r="IEO1" s="87"/>
      <c r="IEP1" s="87"/>
      <c r="IEQ1" s="87"/>
      <c r="IER1" s="87"/>
      <c r="IES1" s="87"/>
      <c r="IET1" s="87"/>
      <c r="IEU1" s="87"/>
      <c r="IEV1" s="87"/>
      <c r="IEW1" s="87"/>
      <c r="IEX1" s="87"/>
      <c r="IEY1" s="87"/>
      <c r="IEZ1" s="87"/>
      <c r="IFA1" s="87"/>
      <c r="IFB1" s="87"/>
      <c r="IFC1" s="87"/>
      <c r="IFD1" s="87"/>
      <c r="IFE1" s="87"/>
      <c r="IFF1" s="87"/>
      <c r="IFG1" s="87"/>
      <c r="IFH1" s="87"/>
      <c r="IFI1" s="87"/>
      <c r="IFJ1" s="87"/>
      <c r="IFK1" s="87"/>
      <c r="IFL1" s="87"/>
      <c r="IFM1" s="87"/>
      <c r="IFN1" s="87"/>
      <c r="IFO1" s="87"/>
      <c r="IFP1" s="87"/>
      <c r="IFQ1" s="87"/>
      <c r="IFR1" s="87"/>
      <c r="IFS1" s="87"/>
      <c r="IFT1" s="87"/>
      <c r="IFU1" s="87"/>
      <c r="IFV1" s="87"/>
      <c r="IFW1" s="87"/>
      <c r="IFX1" s="87"/>
      <c r="IFY1" s="87"/>
      <c r="IFZ1" s="87"/>
      <c r="IGA1" s="87"/>
      <c r="IGB1" s="87"/>
      <c r="IGC1" s="87"/>
      <c r="IGD1" s="87"/>
      <c r="IGE1" s="87"/>
      <c r="IGF1" s="87"/>
      <c r="IGG1" s="87"/>
      <c r="IGH1" s="87"/>
      <c r="IGI1" s="87"/>
      <c r="IGJ1" s="87"/>
      <c r="IGK1" s="87"/>
      <c r="IGL1" s="87"/>
      <c r="IGM1" s="87"/>
      <c r="IGN1" s="87"/>
      <c r="IGO1" s="87"/>
      <c r="IGP1" s="87"/>
      <c r="IGQ1" s="87"/>
      <c r="IGR1" s="87"/>
      <c r="IGS1" s="87"/>
      <c r="IGT1" s="87"/>
      <c r="IGU1" s="87"/>
      <c r="IGV1" s="87"/>
      <c r="IGW1" s="87"/>
      <c r="IGX1" s="87"/>
      <c r="IGY1" s="87"/>
      <c r="IGZ1" s="87"/>
      <c r="IHA1" s="87"/>
      <c r="IHB1" s="87"/>
      <c r="IHC1" s="87"/>
      <c r="IHD1" s="87"/>
      <c r="IHE1" s="87"/>
      <c r="IHF1" s="87"/>
      <c r="IHG1" s="87"/>
      <c r="IHH1" s="87"/>
      <c r="IHI1" s="87"/>
      <c r="IHJ1" s="87"/>
      <c r="IHK1" s="87"/>
      <c r="IHL1" s="87"/>
      <c r="IHM1" s="87"/>
      <c r="IHN1" s="87"/>
      <c r="IHO1" s="87"/>
      <c r="IHP1" s="87"/>
      <c r="IHQ1" s="87"/>
      <c r="IHR1" s="87"/>
      <c r="IHS1" s="87"/>
      <c r="IHT1" s="87"/>
      <c r="IHU1" s="87"/>
      <c r="IHV1" s="87"/>
      <c r="IHW1" s="87"/>
      <c r="IHX1" s="87"/>
      <c r="IHY1" s="87"/>
      <c r="IHZ1" s="87"/>
      <c r="IIA1" s="87"/>
      <c r="IIB1" s="87"/>
      <c r="IIC1" s="87"/>
      <c r="IID1" s="87"/>
      <c r="IIE1" s="87"/>
      <c r="IIF1" s="87"/>
      <c r="IIG1" s="87"/>
      <c r="IIH1" s="87"/>
      <c r="III1" s="87"/>
      <c r="IIJ1" s="87"/>
      <c r="IIK1" s="87"/>
      <c r="IIL1" s="87"/>
      <c r="IIM1" s="87"/>
      <c r="IIN1" s="87"/>
      <c r="IIO1" s="87"/>
      <c r="IIP1" s="87"/>
      <c r="IIQ1" s="87"/>
      <c r="IIR1" s="87"/>
      <c r="IIS1" s="87"/>
      <c r="IIT1" s="87"/>
      <c r="IIU1" s="87"/>
      <c r="IIV1" s="87"/>
      <c r="IIW1" s="87"/>
      <c r="IIX1" s="87"/>
      <c r="IIY1" s="87"/>
      <c r="IIZ1" s="87"/>
      <c r="IJA1" s="87"/>
      <c r="IJB1" s="87"/>
      <c r="IJC1" s="87"/>
      <c r="IJD1" s="87"/>
      <c r="IJE1" s="87"/>
      <c r="IJF1" s="87"/>
      <c r="IJG1" s="87"/>
      <c r="IJH1" s="87"/>
      <c r="IJI1" s="87"/>
      <c r="IJJ1" s="87"/>
      <c r="IJK1" s="87"/>
      <c r="IJL1" s="87"/>
      <c r="IJM1" s="87"/>
      <c r="IJN1" s="87"/>
      <c r="IJO1" s="87"/>
      <c r="IJP1" s="87"/>
      <c r="IJQ1" s="87"/>
      <c r="IJR1" s="87"/>
      <c r="IJS1" s="87"/>
      <c r="IJT1" s="87"/>
      <c r="IJU1" s="87"/>
      <c r="IJV1" s="87"/>
      <c r="IJW1" s="87"/>
      <c r="IJX1" s="87"/>
      <c r="IJY1" s="87"/>
      <c r="IJZ1" s="87"/>
      <c r="IKA1" s="87"/>
      <c r="IKB1" s="87"/>
      <c r="IKC1" s="87"/>
      <c r="IKD1" s="87"/>
      <c r="IKE1" s="87"/>
      <c r="IKF1" s="87"/>
      <c r="IKG1" s="87"/>
      <c r="IKH1" s="87"/>
      <c r="IKI1" s="87"/>
      <c r="IKJ1" s="87"/>
      <c r="IKK1" s="87"/>
      <c r="IKL1" s="87"/>
      <c r="IKM1" s="87"/>
      <c r="IKN1" s="87"/>
      <c r="IKO1" s="87"/>
      <c r="IKP1" s="87"/>
      <c r="IKQ1" s="87"/>
      <c r="IKR1" s="87"/>
      <c r="IKS1" s="87"/>
      <c r="IKT1" s="87"/>
      <c r="IKU1" s="87"/>
      <c r="IKV1" s="87"/>
      <c r="IKW1" s="87"/>
      <c r="IKX1" s="87"/>
      <c r="IKY1" s="87"/>
      <c r="IKZ1" s="87"/>
      <c r="ILA1" s="87"/>
      <c r="ILB1" s="87"/>
      <c r="ILC1" s="87"/>
      <c r="ILD1" s="87"/>
      <c r="ILE1" s="87"/>
      <c r="ILF1" s="87"/>
      <c r="ILG1" s="87"/>
      <c r="ILH1" s="87"/>
      <c r="ILI1" s="87"/>
      <c r="ILJ1" s="87"/>
      <c r="ILK1" s="87"/>
      <c r="ILL1" s="87"/>
      <c r="ILM1" s="87"/>
      <c r="ILN1" s="87"/>
      <c r="ILO1" s="87"/>
      <c r="ILP1" s="87"/>
      <c r="ILQ1" s="87"/>
      <c r="ILR1" s="87"/>
      <c r="ILS1" s="87"/>
      <c r="ILT1" s="87"/>
      <c r="ILU1" s="87"/>
      <c r="ILV1" s="87"/>
      <c r="ILW1" s="87"/>
      <c r="ILX1" s="87"/>
      <c r="ILY1" s="87"/>
      <c r="ILZ1" s="87"/>
      <c r="IMA1" s="87"/>
      <c r="IMB1" s="87"/>
      <c r="IMC1" s="87"/>
      <c r="IMD1" s="87"/>
      <c r="IME1" s="87"/>
      <c r="IMF1" s="87"/>
      <c r="IMG1" s="87"/>
      <c r="IMH1" s="87"/>
      <c r="IMI1" s="87"/>
      <c r="IMJ1" s="87"/>
      <c r="IMK1" s="87"/>
      <c r="IML1" s="87"/>
      <c r="IMM1" s="87"/>
      <c r="IMN1" s="87"/>
      <c r="IMO1" s="87"/>
      <c r="IMP1" s="87"/>
      <c r="IMQ1" s="87"/>
      <c r="IMR1" s="87"/>
      <c r="IMS1" s="87"/>
      <c r="IMT1" s="87"/>
      <c r="IMU1" s="87"/>
      <c r="IMV1" s="87"/>
      <c r="IMW1" s="87"/>
      <c r="IMX1" s="87"/>
      <c r="IMY1" s="87"/>
      <c r="IMZ1" s="87"/>
      <c r="INA1" s="87"/>
      <c r="INB1" s="87"/>
      <c r="INC1" s="87"/>
      <c r="IND1" s="87"/>
      <c r="INE1" s="87"/>
      <c r="INF1" s="87"/>
      <c r="ING1" s="87"/>
      <c r="INH1" s="87"/>
      <c r="INI1" s="87"/>
      <c r="INJ1" s="87"/>
      <c r="INK1" s="87"/>
      <c r="INL1" s="87"/>
      <c r="INM1" s="87"/>
      <c r="INN1" s="87"/>
      <c r="INO1" s="87"/>
      <c r="INP1" s="87"/>
      <c r="INQ1" s="87"/>
      <c r="INR1" s="87"/>
      <c r="INS1" s="87"/>
      <c r="INT1" s="87"/>
      <c r="INU1" s="87"/>
      <c r="INV1" s="87"/>
      <c r="INW1" s="87"/>
      <c r="INX1" s="87"/>
      <c r="INY1" s="87"/>
      <c r="INZ1" s="87"/>
      <c r="IOA1" s="87"/>
      <c r="IOB1" s="87"/>
      <c r="IOC1" s="87"/>
      <c r="IOD1" s="87"/>
      <c r="IOE1" s="87"/>
      <c r="IOF1" s="87"/>
      <c r="IOG1" s="87"/>
      <c r="IOH1" s="87"/>
      <c r="IOI1" s="87"/>
      <c r="IOJ1" s="87"/>
      <c r="IOK1" s="87"/>
      <c r="IOL1" s="87"/>
      <c r="IOM1" s="87"/>
      <c r="ION1" s="87"/>
      <c r="IOO1" s="87"/>
      <c r="IOP1" s="87"/>
      <c r="IOQ1" s="87"/>
      <c r="IOR1" s="87"/>
      <c r="IOS1" s="87"/>
      <c r="IOT1" s="87"/>
      <c r="IOU1" s="87"/>
      <c r="IOV1" s="87"/>
      <c r="IOW1" s="87"/>
      <c r="IOX1" s="87"/>
      <c r="IOY1" s="87"/>
      <c r="IOZ1" s="87"/>
      <c r="IPA1" s="87"/>
      <c r="IPB1" s="87"/>
      <c r="IPC1" s="87"/>
      <c r="IPD1" s="87"/>
      <c r="IPE1" s="87"/>
      <c r="IPF1" s="87"/>
      <c r="IPG1" s="87"/>
      <c r="IPH1" s="87"/>
      <c r="IPI1" s="87"/>
      <c r="IPJ1" s="87"/>
      <c r="IPK1" s="87"/>
      <c r="IPL1" s="87"/>
      <c r="IPM1" s="87"/>
      <c r="IPN1" s="87"/>
      <c r="IPO1" s="87"/>
      <c r="IPP1" s="87"/>
      <c r="IPQ1" s="87"/>
      <c r="IPR1" s="87"/>
      <c r="IPS1" s="87"/>
      <c r="IPT1" s="87"/>
      <c r="IPU1" s="87"/>
      <c r="IPV1" s="87"/>
      <c r="IPW1" s="87"/>
      <c r="IPX1" s="87"/>
      <c r="IPY1" s="87"/>
      <c r="IPZ1" s="87"/>
      <c r="IQA1" s="87"/>
      <c r="IQB1" s="87"/>
      <c r="IQC1" s="87"/>
      <c r="IQD1" s="87"/>
      <c r="IQE1" s="87"/>
      <c r="IQF1" s="87"/>
      <c r="IQG1" s="87"/>
      <c r="IQH1" s="87"/>
      <c r="IQI1" s="87"/>
      <c r="IQJ1" s="87"/>
      <c r="IQK1" s="87"/>
      <c r="IQL1" s="87"/>
      <c r="IQM1" s="87"/>
      <c r="IQN1" s="87"/>
      <c r="IQO1" s="87"/>
      <c r="IQP1" s="87"/>
      <c r="IQQ1" s="87"/>
      <c r="IQR1" s="87"/>
      <c r="IQS1" s="87"/>
      <c r="IQT1" s="87"/>
      <c r="IQU1" s="87"/>
      <c r="IQV1" s="87"/>
      <c r="IQW1" s="87"/>
      <c r="IQX1" s="87"/>
      <c r="IQY1" s="87"/>
      <c r="IQZ1" s="87"/>
      <c r="IRA1" s="87"/>
      <c r="IRB1" s="87"/>
      <c r="IRC1" s="87"/>
      <c r="IRD1" s="87"/>
      <c r="IRE1" s="87"/>
      <c r="IRF1" s="87"/>
      <c r="IRG1" s="87"/>
      <c r="IRH1" s="87"/>
      <c r="IRI1" s="87"/>
      <c r="IRJ1" s="87"/>
      <c r="IRK1" s="87"/>
      <c r="IRL1" s="87"/>
      <c r="IRM1" s="87"/>
      <c r="IRN1" s="87"/>
      <c r="IRO1" s="87"/>
      <c r="IRP1" s="87"/>
      <c r="IRQ1" s="87"/>
      <c r="IRR1" s="87"/>
      <c r="IRS1" s="87"/>
      <c r="IRT1" s="87"/>
      <c r="IRU1" s="87"/>
      <c r="IRV1" s="87"/>
      <c r="IRW1" s="87"/>
      <c r="IRX1" s="87"/>
      <c r="IRY1" s="87"/>
      <c r="IRZ1" s="87"/>
      <c r="ISA1" s="87"/>
      <c r="ISB1" s="87"/>
      <c r="ISC1" s="87"/>
      <c r="ISD1" s="87"/>
      <c r="ISE1" s="87"/>
      <c r="ISF1" s="87"/>
      <c r="ISG1" s="87"/>
      <c r="ISH1" s="87"/>
      <c r="ISI1" s="87"/>
      <c r="ISJ1" s="87"/>
      <c r="ISK1" s="87"/>
      <c r="ISL1" s="87"/>
      <c r="ISM1" s="87"/>
      <c r="ISN1" s="87"/>
      <c r="ISO1" s="87"/>
      <c r="ISP1" s="87"/>
      <c r="ISQ1" s="87"/>
      <c r="ISR1" s="87"/>
      <c r="ISS1" s="87"/>
      <c r="IST1" s="87"/>
      <c r="ISU1" s="87"/>
      <c r="ISV1" s="87"/>
      <c r="ISW1" s="87"/>
      <c r="ISX1" s="87"/>
      <c r="ISY1" s="87"/>
      <c r="ISZ1" s="87"/>
      <c r="ITA1" s="87"/>
      <c r="ITB1" s="87"/>
      <c r="ITC1" s="87"/>
      <c r="ITD1" s="87"/>
      <c r="ITE1" s="87"/>
      <c r="ITF1" s="87"/>
      <c r="ITG1" s="87"/>
      <c r="ITH1" s="87"/>
      <c r="ITI1" s="87"/>
      <c r="ITJ1" s="87"/>
      <c r="ITK1" s="87"/>
      <c r="ITL1" s="87"/>
      <c r="ITM1" s="87"/>
      <c r="ITN1" s="87"/>
      <c r="ITO1" s="87"/>
      <c r="ITP1" s="87"/>
      <c r="ITQ1" s="87"/>
      <c r="ITR1" s="87"/>
      <c r="ITS1" s="87"/>
      <c r="ITT1" s="87"/>
      <c r="ITU1" s="87"/>
      <c r="ITV1" s="87"/>
      <c r="ITW1" s="87"/>
      <c r="ITX1" s="87"/>
      <c r="ITY1" s="87"/>
      <c r="ITZ1" s="87"/>
      <c r="IUA1" s="87"/>
      <c r="IUB1" s="87"/>
      <c r="IUC1" s="87"/>
      <c r="IUD1" s="87"/>
      <c r="IUE1" s="87"/>
      <c r="IUF1" s="87"/>
      <c r="IUG1" s="87"/>
      <c r="IUH1" s="87"/>
      <c r="IUI1" s="87"/>
      <c r="IUJ1" s="87"/>
      <c r="IUK1" s="87"/>
      <c r="IUL1" s="87"/>
      <c r="IUM1" s="87"/>
      <c r="IUN1" s="87"/>
      <c r="IUO1" s="87"/>
      <c r="IUP1" s="87"/>
      <c r="IUQ1" s="87"/>
      <c r="IUR1" s="87"/>
      <c r="IUS1" s="87"/>
      <c r="IUT1" s="87"/>
      <c r="IUU1" s="87"/>
      <c r="IUV1" s="87"/>
      <c r="IUW1" s="87"/>
      <c r="IUX1" s="87"/>
      <c r="IUY1" s="87"/>
      <c r="IUZ1" s="87"/>
      <c r="IVA1" s="87"/>
      <c r="IVB1" s="87"/>
      <c r="IVC1" s="87"/>
      <c r="IVD1" s="87"/>
      <c r="IVE1" s="87"/>
      <c r="IVF1" s="87"/>
      <c r="IVG1" s="87"/>
      <c r="IVH1" s="87"/>
      <c r="IVI1" s="87"/>
      <c r="IVJ1" s="87"/>
      <c r="IVK1" s="87"/>
      <c r="IVL1" s="87"/>
      <c r="IVM1" s="87"/>
      <c r="IVN1" s="87"/>
      <c r="IVO1" s="87"/>
      <c r="IVP1" s="87"/>
      <c r="IVQ1" s="87"/>
      <c r="IVR1" s="87"/>
      <c r="IVS1" s="87"/>
      <c r="IVT1" s="87"/>
      <c r="IVU1" s="87"/>
      <c r="IVV1" s="87"/>
      <c r="IVW1" s="87"/>
      <c r="IVX1" s="87"/>
      <c r="IVY1" s="87"/>
      <c r="IVZ1" s="87"/>
      <c r="IWA1" s="87"/>
      <c r="IWB1" s="87"/>
      <c r="IWC1" s="87"/>
      <c r="IWD1" s="87"/>
      <c r="IWE1" s="87"/>
      <c r="IWF1" s="87"/>
      <c r="IWG1" s="87"/>
      <c r="IWH1" s="87"/>
      <c r="IWI1" s="87"/>
      <c r="IWJ1" s="87"/>
      <c r="IWK1" s="87"/>
      <c r="IWL1" s="87"/>
      <c r="IWM1" s="87"/>
      <c r="IWN1" s="87"/>
      <c r="IWO1" s="87"/>
      <c r="IWP1" s="87"/>
      <c r="IWQ1" s="87"/>
      <c r="IWR1" s="87"/>
      <c r="IWS1" s="87"/>
      <c r="IWT1" s="87"/>
      <c r="IWU1" s="87"/>
      <c r="IWV1" s="87"/>
      <c r="IWW1" s="87"/>
      <c r="IWX1" s="87"/>
      <c r="IWY1" s="87"/>
      <c r="IWZ1" s="87"/>
      <c r="IXA1" s="87"/>
      <c r="IXB1" s="87"/>
      <c r="IXC1" s="87"/>
      <c r="IXD1" s="87"/>
      <c r="IXE1" s="87"/>
      <c r="IXF1" s="87"/>
      <c r="IXG1" s="87"/>
      <c r="IXH1" s="87"/>
      <c r="IXI1" s="87"/>
      <c r="IXJ1" s="87"/>
      <c r="IXK1" s="87"/>
      <c r="IXL1" s="87"/>
      <c r="IXM1" s="87"/>
      <c r="IXN1" s="87"/>
      <c r="IXO1" s="87"/>
      <c r="IXP1" s="87"/>
      <c r="IXQ1" s="87"/>
      <c r="IXR1" s="87"/>
      <c r="IXS1" s="87"/>
      <c r="IXT1" s="87"/>
      <c r="IXU1" s="87"/>
      <c r="IXV1" s="87"/>
      <c r="IXW1" s="87"/>
      <c r="IXX1" s="87"/>
      <c r="IXY1" s="87"/>
      <c r="IXZ1" s="87"/>
      <c r="IYA1" s="87"/>
      <c r="IYB1" s="87"/>
      <c r="IYC1" s="87"/>
      <c r="IYD1" s="87"/>
      <c r="IYE1" s="87"/>
      <c r="IYF1" s="87"/>
      <c r="IYG1" s="87"/>
      <c r="IYH1" s="87"/>
      <c r="IYI1" s="87"/>
      <c r="IYJ1" s="87"/>
      <c r="IYK1" s="87"/>
      <c r="IYL1" s="87"/>
      <c r="IYM1" s="87"/>
      <c r="IYN1" s="87"/>
      <c r="IYO1" s="87"/>
      <c r="IYP1" s="87"/>
      <c r="IYQ1" s="87"/>
      <c r="IYR1" s="87"/>
      <c r="IYS1" s="87"/>
      <c r="IYT1" s="87"/>
      <c r="IYU1" s="87"/>
      <c r="IYV1" s="87"/>
      <c r="IYW1" s="87"/>
      <c r="IYX1" s="87"/>
      <c r="IYY1" s="87"/>
      <c r="IYZ1" s="87"/>
      <c r="IZA1" s="87"/>
      <c r="IZB1" s="87"/>
      <c r="IZC1" s="87"/>
      <c r="IZD1" s="87"/>
      <c r="IZE1" s="87"/>
      <c r="IZF1" s="87"/>
      <c r="IZG1" s="87"/>
      <c r="IZH1" s="87"/>
      <c r="IZI1" s="87"/>
      <c r="IZJ1" s="87"/>
      <c r="IZK1" s="87"/>
      <c r="IZL1" s="87"/>
      <c r="IZM1" s="87"/>
      <c r="IZN1" s="87"/>
      <c r="IZO1" s="87"/>
      <c r="IZP1" s="87"/>
      <c r="IZQ1" s="87"/>
      <c r="IZR1" s="87"/>
      <c r="IZS1" s="87"/>
      <c r="IZT1" s="87"/>
      <c r="IZU1" s="87"/>
      <c r="IZV1" s="87"/>
      <c r="IZW1" s="87"/>
      <c r="IZX1" s="87"/>
      <c r="IZY1" s="87"/>
      <c r="IZZ1" s="87"/>
      <c r="JAA1" s="87"/>
      <c r="JAB1" s="87"/>
      <c r="JAC1" s="87"/>
      <c r="JAD1" s="87"/>
      <c r="JAE1" s="87"/>
      <c r="JAF1" s="87"/>
      <c r="JAG1" s="87"/>
      <c r="JAH1" s="87"/>
      <c r="JAI1" s="87"/>
      <c r="JAJ1" s="87"/>
      <c r="JAK1" s="87"/>
      <c r="JAL1" s="87"/>
      <c r="JAM1" s="87"/>
      <c r="JAN1" s="87"/>
      <c r="JAO1" s="87"/>
      <c r="JAP1" s="87"/>
      <c r="JAQ1" s="87"/>
      <c r="JAR1" s="87"/>
      <c r="JAS1" s="87"/>
      <c r="JAT1" s="87"/>
      <c r="JAU1" s="87"/>
      <c r="JAV1" s="87"/>
      <c r="JAW1" s="87"/>
      <c r="JAX1" s="87"/>
      <c r="JAY1" s="87"/>
      <c r="JAZ1" s="87"/>
      <c r="JBA1" s="87"/>
      <c r="JBB1" s="87"/>
      <c r="JBC1" s="87"/>
      <c r="JBD1" s="87"/>
      <c r="JBE1" s="87"/>
      <c r="JBF1" s="87"/>
      <c r="JBG1" s="87"/>
      <c r="JBH1" s="87"/>
      <c r="JBI1" s="87"/>
      <c r="JBJ1" s="87"/>
      <c r="JBK1" s="87"/>
      <c r="JBL1" s="87"/>
      <c r="JBM1" s="87"/>
      <c r="JBN1" s="87"/>
      <c r="JBO1" s="87"/>
      <c r="JBP1" s="87"/>
      <c r="JBQ1" s="87"/>
      <c r="JBR1" s="87"/>
      <c r="JBS1" s="87"/>
      <c r="JBT1" s="87"/>
      <c r="JBU1" s="87"/>
      <c r="JBV1" s="87"/>
      <c r="JBW1" s="87"/>
      <c r="JBX1" s="87"/>
      <c r="JBY1" s="87"/>
      <c r="JBZ1" s="87"/>
      <c r="JCA1" s="87"/>
      <c r="JCB1" s="87"/>
      <c r="JCC1" s="87"/>
      <c r="JCD1" s="87"/>
      <c r="JCE1" s="87"/>
      <c r="JCF1" s="87"/>
      <c r="JCG1" s="87"/>
      <c r="JCH1" s="87"/>
      <c r="JCI1" s="87"/>
      <c r="JCJ1" s="87"/>
      <c r="JCK1" s="87"/>
      <c r="JCL1" s="87"/>
      <c r="JCM1" s="87"/>
      <c r="JCN1" s="87"/>
      <c r="JCO1" s="87"/>
      <c r="JCP1" s="87"/>
      <c r="JCQ1" s="87"/>
      <c r="JCR1" s="87"/>
      <c r="JCS1" s="87"/>
      <c r="JCT1" s="87"/>
      <c r="JCU1" s="87"/>
      <c r="JCV1" s="87"/>
      <c r="JCW1" s="87"/>
      <c r="JCX1" s="87"/>
      <c r="JCY1" s="87"/>
      <c r="JCZ1" s="87"/>
      <c r="JDA1" s="87"/>
      <c r="JDB1" s="87"/>
      <c r="JDC1" s="87"/>
      <c r="JDD1" s="87"/>
      <c r="JDE1" s="87"/>
      <c r="JDF1" s="87"/>
      <c r="JDG1" s="87"/>
      <c r="JDH1" s="87"/>
      <c r="JDI1" s="87"/>
      <c r="JDJ1" s="87"/>
      <c r="JDK1" s="87"/>
      <c r="JDL1" s="87"/>
      <c r="JDM1" s="87"/>
      <c r="JDN1" s="87"/>
      <c r="JDO1" s="87"/>
      <c r="JDP1" s="87"/>
      <c r="JDQ1" s="87"/>
      <c r="JDR1" s="87"/>
      <c r="JDS1" s="87"/>
      <c r="JDT1" s="87"/>
      <c r="JDU1" s="87"/>
      <c r="JDV1" s="87"/>
      <c r="JDW1" s="87"/>
      <c r="JDX1" s="87"/>
      <c r="JDY1" s="87"/>
      <c r="JDZ1" s="87"/>
      <c r="JEA1" s="87"/>
      <c r="JEB1" s="87"/>
      <c r="JEC1" s="87"/>
      <c r="JED1" s="87"/>
      <c r="JEE1" s="87"/>
      <c r="JEF1" s="87"/>
      <c r="JEG1" s="87"/>
      <c r="JEH1" s="87"/>
      <c r="JEI1" s="87"/>
      <c r="JEJ1" s="87"/>
      <c r="JEK1" s="87"/>
      <c r="JEL1" s="87"/>
      <c r="JEM1" s="87"/>
      <c r="JEN1" s="87"/>
      <c r="JEO1" s="87"/>
      <c r="JEP1" s="87"/>
      <c r="JEQ1" s="87"/>
      <c r="JER1" s="87"/>
      <c r="JES1" s="87"/>
      <c r="JET1" s="87"/>
      <c r="JEU1" s="87"/>
      <c r="JEV1" s="87"/>
      <c r="JEW1" s="87"/>
      <c r="JEX1" s="87"/>
      <c r="JEY1" s="87"/>
      <c r="JEZ1" s="87"/>
      <c r="JFA1" s="87"/>
      <c r="JFB1" s="87"/>
      <c r="JFC1" s="87"/>
      <c r="JFD1" s="87"/>
      <c r="JFE1" s="87"/>
      <c r="JFF1" s="87"/>
      <c r="JFG1" s="87"/>
      <c r="JFH1" s="87"/>
      <c r="JFI1" s="87"/>
      <c r="JFJ1" s="87"/>
      <c r="JFK1" s="87"/>
      <c r="JFL1" s="87"/>
      <c r="JFM1" s="87"/>
      <c r="JFN1" s="87"/>
      <c r="JFO1" s="87"/>
      <c r="JFP1" s="87"/>
      <c r="JFQ1" s="87"/>
      <c r="JFR1" s="87"/>
      <c r="JFS1" s="87"/>
      <c r="JFT1" s="87"/>
      <c r="JFU1" s="87"/>
      <c r="JFV1" s="87"/>
      <c r="JFW1" s="87"/>
      <c r="JFX1" s="87"/>
      <c r="JFY1" s="87"/>
      <c r="JFZ1" s="87"/>
      <c r="JGA1" s="87"/>
      <c r="JGB1" s="87"/>
      <c r="JGC1" s="87"/>
      <c r="JGD1" s="87"/>
      <c r="JGE1" s="87"/>
      <c r="JGF1" s="87"/>
      <c r="JGG1" s="87"/>
      <c r="JGH1" s="87"/>
      <c r="JGI1" s="87"/>
      <c r="JGJ1" s="87"/>
      <c r="JGK1" s="87"/>
      <c r="JGL1" s="87"/>
      <c r="JGM1" s="87"/>
      <c r="JGN1" s="87"/>
      <c r="JGO1" s="87"/>
      <c r="JGP1" s="87"/>
      <c r="JGQ1" s="87"/>
      <c r="JGR1" s="87"/>
      <c r="JGS1" s="87"/>
      <c r="JGT1" s="87"/>
      <c r="JGU1" s="87"/>
      <c r="JGV1" s="87"/>
      <c r="JGW1" s="87"/>
      <c r="JGX1" s="87"/>
      <c r="JGY1" s="87"/>
      <c r="JGZ1" s="87"/>
      <c r="JHA1" s="87"/>
      <c r="JHB1" s="87"/>
      <c r="JHC1" s="87"/>
      <c r="JHD1" s="87"/>
      <c r="JHE1" s="87"/>
      <c r="JHF1" s="87"/>
      <c r="JHG1" s="87"/>
      <c r="JHH1" s="87"/>
      <c r="JHI1" s="87"/>
      <c r="JHJ1" s="87"/>
      <c r="JHK1" s="87"/>
      <c r="JHL1" s="87"/>
      <c r="JHM1" s="87"/>
      <c r="JHN1" s="87"/>
      <c r="JHO1" s="87"/>
      <c r="JHP1" s="87"/>
      <c r="JHQ1" s="87"/>
      <c r="JHR1" s="87"/>
      <c r="JHS1" s="87"/>
      <c r="JHT1" s="87"/>
      <c r="JHU1" s="87"/>
      <c r="JHV1" s="87"/>
      <c r="JHW1" s="87"/>
      <c r="JHX1" s="87"/>
      <c r="JHY1" s="87"/>
      <c r="JHZ1" s="87"/>
      <c r="JIA1" s="87"/>
      <c r="JIB1" s="87"/>
      <c r="JIC1" s="87"/>
      <c r="JID1" s="87"/>
      <c r="JIE1" s="87"/>
      <c r="JIF1" s="87"/>
      <c r="JIG1" s="87"/>
      <c r="JIH1" s="87"/>
      <c r="JII1" s="87"/>
      <c r="JIJ1" s="87"/>
      <c r="JIK1" s="87"/>
      <c r="JIL1" s="87"/>
      <c r="JIM1" s="87"/>
      <c r="JIN1" s="87"/>
      <c r="JIO1" s="87"/>
      <c r="JIP1" s="87"/>
      <c r="JIQ1" s="87"/>
      <c r="JIR1" s="87"/>
      <c r="JIS1" s="87"/>
      <c r="JIT1" s="87"/>
      <c r="JIU1" s="87"/>
      <c r="JIV1" s="87"/>
      <c r="JIW1" s="87"/>
      <c r="JIX1" s="87"/>
      <c r="JIY1" s="87"/>
      <c r="JIZ1" s="87"/>
      <c r="JJA1" s="87"/>
      <c r="JJB1" s="87"/>
      <c r="JJC1" s="87"/>
      <c r="JJD1" s="87"/>
      <c r="JJE1" s="87"/>
      <c r="JJF1" s="87"/>
      <c r="JJG1" s="87"/>
      <c r="JJH1" s="87"/>
      <c r="JJI1" s="87"/>
      <c r="JJJ1" s="87"/>
      <c r="JJK1" s="87"/>
      <c r="JJL1" s="87"/>
      <c r="JJM1" s="87"/>
      <c r="JJN1" s="87"/>
      <c r="JJO1" s="87"/>
      <c r="JJP1" s="87"/>
      <c r="JJQ1" s="87"/>
      <c r="JJR1" s="87"/>
      <c r="JJS1" s="87"/>
      <c r="JJT1" s="87"/>
      <c r="JJU1" s="87"/>
      <c r="JJV1" s="87"/>
      <c r="JJW1" s="87"/>
      <c r="JJX1" s="87"/>
      <c r="JJY1" s="87"/>
      <c r="JJZ1" s="87"/>
      <c r="JKA1" s="87"/>
      <c r="JKB1" s="87"/>
      <c r="JKC1" s="87"/>
      <c r="JKD1" s="87"/>
      <c r="JKE1" s="87"/>
      <c r="JKF1" s="87"/>
      <c r="JKG1" s="87"/>
      <c r="JKH1" s="87"/>
      <c r="JKI1" s="87"/>
      <c r="JKJ1" s="87"/>
      <c r="JKK1" s="87"/>
      <c r="JKL1" s="87"/>
      <c r="JKM1" s="87"/>
      <c r="JKN1" s="87"/>
      <c r="JKO1" s="87"/>
      <c r="JKP1" s="87"/>
      <c r="JKQ1" s="87"/>
      <c r="JKR1" s="87"/>
      <c r="JKS1" s="87"/>
      <c r="JKT1" s="87"/>
      <c r="JKU1" s="87"/>
      <c r="JKV1" s="87"/>
      <c r="JKW1" s="87"/>
      <c r="JKX1" s="87"/>
      <c r="JKY1" s="87"/>
      <c r="JKZ1" s="87"/>
      <c r="JLA1" s="87"/>
      <c r="JLB1" s="87"/>
      <c r="JLC1" s="87"/>
      <c r="JLD1" s="87"/>
      <c r="JLE1" s="87"/>
      <c r="JLF1" s="87"/>
      <c r="JLG1" s="87"/>
      <c r="JLH1" s="87"/>
      <c r="JLI1" s="87"/>
      <c r="JLJ1" s="87"/>
      <c r="JLK1" s="87"/>
      <c r="JLL1" s="87"/>
      <c r="JLM1" s="87"/>
      <c r="JLN1" s="87"/>
      <c r="JLO1" s="87"/>
      <c r="JLP1" s="87"/>
      <c r="JLQ1" s="87"/>
      <c r="JLR1" s="87"/>
      <c r="JLS1" s="87"/>
      <c r="JLT1" s="87"/>
      <c r="JLU1" s="87"/>
      <c r="JLV1" s="87"/>
      <c r="JLW1" s="87"/>
      <c r="JLX1" s="87"/>
      <c r="JLY1" s="87"/>
      <c r="JLZ1" s="87"/>
      <c r="JMA1" s="87"/>
      <c r="JMB1" s="87"/>
      <c r="JMC1" s="87"/>
      <c r="JMD1" s="87"/>
      <c r="JME1" s="87"/>
      <c r="JMF1" s="87"/>
      <c r="JMG1" s="87"/>
      <c r="JMH1" s="87"/>
      <c r="JMI1" s="87"/>
      <c r="JMJ1" s="87"/>
      <c r="JMK1" s="87"/>
      <c r="JML1" s="87"/>
      <c r="JMM1" s="87"/>
      <c r="JMN1" s="87"/>
      <c r="JMO1" s="87"/>
      <c r="JMP1" s="87"/>
      <c r="JMQ1" s="87"/>
      <c r="JMR1" s="87"/>
      <c r="JMS1" s="87"/>
      <c r="JMT1" s="87"/>
      <c r="JMU1" s="87"/>
      <c r="JMV1" s="87"/>
      <c r="JMW1" s="87"/>
      <c r="JMX1" s="87"/>
      <c r="JMY1" s="87"/>
      <c r="JMZ1" s="87"/>
      <c r="JNA1" s="87"/>
      <c r="JNB1" s="87"/>
      <c r="JNC1" s="87"/>
      <c r="JND1" s="87"/>
      <c r="JNE1" s="87"/>
      <c r="JNF1" s="87"/>
      <c r="JNG1" s="87"/>
      <c r="JNH1" s="87"/>
      <c r="JNI1" s="87"/>
      <c r="JNJ1" s="87"/>
      <c r="JNK1" s="87"/>
      <c r="JNL1" s="87"/>
      <c r="JNM1" s="87"/>
      <c r="JNN1" s="87"/>
      <c r="JNO1" s="87"/>
      <c r="JNP1" s="87"/>
      <c r="JNQ1" s="87"/>
      <c r="JNR1" s="87"/>
      <c r="JNS1" s="87"/>
      <c r="JNT1" s="87"/>
      <c r="JNU1" s="87"/>
      <c r="JNV1" s="87"/>
      <c r="JNW1" s="87"/>
      <c r="JNX1" s="87"/>
      <c r="JNY1" s="87"/>
      <c r="JNZ1" s="87"/>
      <c r="JOA1" s="87"/>
      <c r="JOB1" s="87"/>
      <c r="JOC1" s="87"/>
      <c r="JOD1" s="87"/>
      <c r="JOE1" s="87"/>
      <c r="JOF1" s="87"/>
      <c r="JOG1" s="87"/>
      <c r="JOH1" s="87"/>
      <c r="JOI1" s="87"/>
      <c r="JOJ1" s="87"/>
      <c r="JOK1" s="87"/>
      <c r="JOL1" s="87"/>
      <c r="JOM1" s="87"/>
      <c r="JON1" s="87"/>
      <c r="JOO1" s="87"/>
      <c r="JOP1" s="87"/>
      <c r="JOQ1" s="87"/>
      <c r="JOR1" s="87"/>
      <c r="JOS1" s="87"/>
      <c r="JOT1" s="87"/>
      <c r="JOU1" s="87"/>
      <c r="JOV1" s="87"/>
      <c r="JOW1" s="87"/>
      <c r="JOX1" s="87"/>
      <c r="JOY1" s="87"/>
      <c r="JOZ1" s="87"/>
      <c r="JPA1" s="87"/>
      <c r="JPB1" s="87"/>
      <c r="JPC1" s="87"/>
      <c r="JPD1" s="87"/>
      <c r="JPE1" s="87"/>
      <c r="JPF1" s="87"/>
      <c r="JPG1" s="87"/>
      <c r="JPH1" s="87"/>
      <c r="JPI1" s="87"/>
      <c r="JPJ1" s="87"/>
      <c r="JPK1" s="87"/>
      <c r="JPL1" s="87"/>
      <c r="JPM1" s="87"/>
      <c r="JPN1" s="87"/>
      <c r="JPO1" s="87"/>
      <c r="JPP1" s="87"/>
      <c r="JPQ1" s="87"/>
      <c r="JPR1" s="87"/>
      <c r="JPS1" s="87"/>
      <c r="JPT1" s="87"/>
      <c r="JPU1" s="87"/>
      <c r="JPV1" s="87"/>
      <c r="JPW1" s="87"/>
      <c r="JPX1" s="87"/>
      <c r="JPY1" s="87"/>
      <c r="JPZ1" s="87"/>
      <c r="JQA1" s="87"/>
      <c r="JQB1" s="87"/>
      <c r="JQC1" s="87"/>
      <c r="JQD1" s="87"/>
      <c r="JQE1" s="87"/>
      <c r="JQF1" s="87"/>
      <c r="JQG1" s="87"/>
      <c r="JQH1" s="87"/>
      <c r="JQI1" s="87"/>
      <c r="JQJ1" s="87"/>
      <c r="JQK1" s="87"/>
      <c r="JQL1" s="87"/>
      <c r="JQM1" s="87"/>
      <c r="JQN1" s="87"/>
      <c r="JQO1" s="87"/>
      <c r="JQP1" s="87"/>
      <c r="JQQ1" s="87"/>
      <c r="JQR1" s="87"/>
      <c r="JQS1" s="87"/>
      <c r="JQT1" s="87"/>
      <c r="JQU1" s="87"/>
      <c r="JQV1" s="87"/>
      <c r="JQW1" s="87"/>
      <c r="JQX1" s="87"/>
      <c r="JQY1" s="87"/>
      <c r="JQZ1" s="87"/>
      <c r="JRA1" s="87"/>
      <c r="JRB1" s="87"/>
      <c r="JRC1" s="87"/>
      <c r="JRD1" s="87"/>
      <c r="JRE1" s="87"/>
      <c r="JRF1" s="87"/>
      <c r="JRG1" s="87"/>
      <c r="JRH1" s="87"/>
      <c r="JRI1" s="87"/>
      <c r="JRJ1" s="87"/>
      <c r="JRK1" s="87"/>
      <c r="JRL1" s="87"/>
      <c r="JRM1" s="87"/>
      <c r="JRN1" s="87"/>
      <c r="JRO1" s="87"/>
      <c r="JRP1" s="87"/>
      <c r="JRQ1" s="87"/>
      <c r="JRR1" s="87"/>
      <c r="JRS1" s="87"/>
      <c r="JRT1" s="87"/>
      <c r="JRU1" s="87"/>
      <c r="JRV1" s="87"/>
      <c r="JRW1" s="87"/>
      <c r="JRX1" s="87"/>
      <c r="JRY1" s="87"/>
      <c r="JRZ1" s="87"/>
      <c r="JSA1" s="87"/>
      <c r="JSB1" s="87"/>
      <c r="JSC1" s="87"/>
      <c r="JSD1" s="87"/>
      <c r="JSE1" s="87"/>
      <c r="JSF1" s="87"/>
      <c r="JSG1" s="87"/>
      <c r="JSH1" s="87"/>
      <c r="JSI1" s="87"/>
      <c r="JSJ1" s="87"/>
      <c r="JSK1" s="87"/>
      <c r="JSL1" s="87"/>
      <c r="JSM1" s="87"/>
      <c r="JSN1" s="87"/>
      <c r="JSO1" s="87"/>
      <c r="JSP1" s="87"/>
      <c r="JSQ1" s="87"/>
      <c r="JSR1" s="87"/>
      <c r="JSS1" s="87"/>
      <c r="JST1" s="87"/>
      <c r="JSU1" s="87"/>
      <c r="JSV1" s="87"/>
      <c r="JSW1" s="87"/>
      <c r="JSX1" s="87"/>
      <c r="JSY1" s="87"/>
      <c r="JSZ1" s="87"/>
      <c r="JTA1" s="87"/>
      <c r="JTB1" s="87"/>
      <c r="JTC1" s="87"/>
      <c r="JTD1" s="87"/>
      <c r="JTE1" s="87"/>
      <c r="JTF1" s="87"/>
      <c r="JTG1" s="87"/>
      <c r="JTH1" s="87"/>
      <c r="JTI1" s="87"/>
      <c r="JTJ1" s="87"/>
      <c r="JTK1" s="87"/>
      <c r="JTL1" s="87"/>
      <c r="JTM1" s="87"/>
      <c r="JTN1" s="87"/>
      <c r="JTO1" s="87"/>
      <c r="JTP1" s="87"/>
      <c r="JTQ1" s="87"/>
      <c r="JTR1" s="87"/>
      <c r="JTS1" s="87"/>
      <c r="JTT1" s="87"/>
      <c r="JTU1" s="87"/>
      <c r="JTV1" s="87"/>
      <c r="JTW1" s="87"/>
      <c r="JTX1" s="87"/>
      <c r="JTY1" s="87"/>
      <c r="JTZ1" s="87"/>
      <c r="JUA1" s="87"/>
      <c r="JUB1" s="87"/>
      <c r="JUC1" s="87"/>
      <c r="JUD1" s="87"/>
      <c r="JUE1" s="87"/>
      <c r="JUF1" s="87"/>
      <c r="JUG1" s="87"/>
      <c r="JUH1" s="87"/>
      <c r="JUI1" s="87"/>
      <c r="JUJ1" s="87"/>
      <c r="JUK1" s="87"/>
      <c r="JUL1" s="87"/>
      <c r="JUM1" s="87"/>
      <c r="JUN1" s="87"/>
      <c r="JUO1" s="87"/>
      <c r="JUP1" s="87"/>
      <c r="JUQ1" s="87"/>
      <c r="JUR1" s="87"/>
      <c r="JUS1" s="87"/>
      <c r="JUT1" s="87"/>
      <c r="JUU1" s="87"/>
      <c r="JUV1" s="87"/>
      <c r="JUW1" s="87"/>
      <c r="JUX1" s="87"/>
      <c r="JUY1" s="87"/>
      <c r="JUZ1" s="87"/>
      <c r="JVA1" s="87"/>
      <c r="JVB1" s="87"/>
      <c r="JVC1" s="87"/>
      <c r="JVD1" s="87"/>
      <c r="JVE1" s="87"/>
      <c r="JVF1" s="87"/>
      <c r="JVG1" s="87"/>
      <c r="JVH1" s="87"/>
      <c r="JVI1" s="87"/>
      <c r="JVJ1" s="87"/>
      <c r="JVK1" s="87"/>
      <c r="JVL1" s="87"/>
      <c r="JVM1" s="87"/>
      <c r="JVN1" s="87"/>
      <c r="JVO1" s="87"/>
      <c r="JVP1" s="87"/>
      <c r="JVQ1" s="87"/>
      <c r="JVR1" s="87"/>
      <c r="JVS1" s="87"/>
      <c r="JVT1" s="87"/>
      <c r="JVU1" s="87"/>
      <c r="JVV1" s="87"/>
      <c r="JVW1" s="87"/>
      <c r="JVX1" s="87"/>
      <c r="JVY1" s="87"/>
      <c r="JVZ1" s="87"/>
      <c r="JWA1" s="87"/>
      <c r="JWB1" s="87"/>
      <c r="JWC1" s="87"/>
      <c r="JWD1" s="87"/>
      <c r="JWE1" s="87"/>
      <c r="JWF1" s="87"/>
      <c r="JWG1" s="87"/>
      <c r="JWH1" s="87"/>
      <c r="JWI1" s="87"/>
      <c r="JWJ1" s="87"/>
      <c r="JWK1" s="87"/>
      <c r="JWL1" s="87"/>
      <c r="JWM1" s="87"/>
      <c r="JWN1" s="87"/>
      <c r="JWO1" s="87"/>
      <c r="JWP1" s="87"/>
      <c r="JWQ1" s="87"/>
      <c r="JWR1" s="87"/>
      <c r="JWS1" s="87"/>
      <c r="JWT1" s="87"/>
      <c r="JWU1" s="87"/>
      <c r="JWV1" s="87"/>
      <c r="JWW1" s="87"/>
      <c r="JWX1" s="87"/>
      <c r="JWY1" s="87"/>
      <c r="JWZ1" s="87"/>
      <c r="JXA1" s="87"/>
      <c r="JXB1" s="87"/>
      <c r="JXC1" s="87"/>
      <c r="JXD1" s="87"/>
      <c r="JXE1" s="87"/>
      <c r="JXF1" s="87"/>
      <c r="JXG1" s="87"/>
      <c r="JXH1" s="87"/>
      <c r="JXI1" s="87"/>
      <c r="JXJ1" s="87"/>
      <c r="JXK1" s="87"/>
      <c r="JXL1" s="87"/>
      <c r="JXM1" s="87"/>
      <c r="JXN1" s="87"/>
      <c r="JXO1" s="87"/>
      <c r="JXP1" s="87"/>
      <c r="JXQ1" s="87"/>
      <c r="JXR1" s="87"/>
      <c r="JXS1" s="87"/>
      <c r="JXT1" s="87"/>
      <c r="JXU1" s="87"/>
      <c r="JXV1" s="87"/>
      <c r="JXW1" s="87"/>
      <c r="JXX1" s="87"/>
      <c r="JXY1" s="87"/>
      <c r="JXZ1" s="87"/>
      <c r="JYA1" s="87"/>
      <c r="JYB1" s="87"/>
      <c r="JYC1" s="87"/>
      <c r="JYD1" s="87"/>
      <c r="JYE1" s="87"/>
      <c r="JYF1" s="87"/>
      <c r="JYG1" s="87"/>
      <c r="JYH1" s="87"/>
      <c r="JYI1" s="87"/>
      <c r="JYJ1" s="87"/>
      <c r="JYK1" s="87"/>
      <c r="JYL1" s="87"/>
      <c r="JYM1" s="87"/>
      <c r="JYN1" s="87"/>
      <c r="JYO1" s="87"/>
      <c r="JYP1" s="87"/>
      <c r="JYQ1" s="87"/>
      <c r="JYR1" s="87"/>
      <c r="JYS1" s="87"/>
      <c r="JYT1" s="87"/>
      <c r="JYU1" s="87"/>
      <c r="JYV1" s="87"/>
      <c r="JYW1" s="87"/>
      <c r="JYX1" s="87"/>
      <c r="JYY1" s="87"/>
      <c r="JYZ1" s="87"/>
      <c r="JZA1" s="87"/>
      <c r="JZB1" s="87"/>
      <c r="JZC1" s="87"/>
      <c r="JZD1" s="87"/>
      <c r="JZE1" s="87"/>
      <c r="JZF1" s="87"/>
      <c r="JZG1" s="87"/>
      <c r="JZH1" s="87"/>
      <c r="JZI1" s="87"/>
      <c r="JZJ1" s="87"/>
      <c r="JZK1" s="87"/>
      <c r="JZL1" s="87"/>
      <c r="JZM1" s="87"/>
      <c r="JZN1" s="87"/>
      <c r="JZO1" s="87"/>
      <c r="JZP1" s="87"/>
      <c r="JZQ1" s="87"/>
      <c r="JZR1" s="87"/>
      <c r="JZS1" s="87"/>
      <c r="JZT1" s="87"/>
      <c r="JZU1" s="87"/>
      <c r="JZV1" s="87"/>
      <c r="JZW1" s="87"/>
      <c r="JZX1" s="87"/>
      <c r="JZY1" s="87"/>
      <c r="JZZ1" s="87"/>
      <c r="KAA1" s="87"/>
      <c r="KAB1" s="87"/>
      <c r="KAC1" s="87"/>
      <c r="KAD1" s="87"/>
      <c r="KAE1" s="87"/>
      <c r="KAF1" s="87"/>
      <c r="KAG1" s="87"/>
      <c r="KAH1" s="87"/>
      <c r="KAI1" s="87"/>
      <c r="KAJ1" s="87"/>
      <c r="KAK1" s="87"/>
      <c r="KAL1" s="87"/>
      <c r="KAM1" s="87"/>
      <c r="KAN1" s="87"/>
      <c r="KAO1" s="87"/>
      <c r="KAP1" s="87"/>
      <c r="KAQ1" s="87"/>
      <c r="KAR1" s="87"/>
      <c r="KAS1" s="87"/>
      <c r="KAT1" s="87"/>
      <c r="KAU1" s="87"/>
      <c r="KAV1" s="87"/>
      <c r="KAW1" s="87"/>
      <c r="KAX1" s="87"/>
      <c r="KAY1" s="87"/>
      <c r="KAZ1" s="87"/>
      <c r="KBA1" s="87"/>
      <c r="KBB1" s="87"/>
      <c r="KBC1" s="87"/>
      <c r="KBD1" s="87"/>
      <c r="KBE1" s="87"/>
      <c r="KBF1" s="87"/>
      <c r="KBG1" s="87"/>
      <c r="KBH1" s="87"/>
      <c r="KBI1" s="87"/>
      <c r="KBJ1" s="87"/>
      <c r="KBK1" s="87"/>
      <c r="KBL1" s="87"/>
      <c r="KBM1" s="87"/>
      <c r="KBN1" s="87"/>
      <c r="KBO1" s="87"/>
      <c r="KBP1" s="87"/>
      <c r="KBQ1" s="87"/>
      <c r="KBR1" s="87"/>
      <c r="KBS1" s="87"/>
      <c r="KBT1" s="87"/>
      <c r="KBU1" s="87"/>
      <c r="KBV1" s="87"/>
      <c r="KBW1" s="87"/>
      <c r="KBX1" s="87"/>
      <c r="KBY1" s="87"/>
      <c r="KBZ1" s="87"/>
      <c r="KCA1" s="87"/>
      <c r="KCB1" s="87"/>
      <c r="KCC1" s="87"/>
      <c r="KCD1" s="87"/>
      <c r="KCE1" s="87"/>
      <c r="KCF1" s="87"/>
      <c r="KCG1" s="87"/>
      <c r="KCH1" s="87"/>
      <c r="KCI1" s="87"/>
      <c r="KCJ1" s="87"/>
      <c r="KCK1" s="87"/>
      <c r="KCL1" s="87"/>
      <c r="KCM1" s="87"/>
      <c r="KCN1" s="87"/>
      <c r="KCO1" s="87"/>
      <c r="KCP1" s="87"/>
      <c r="KCQ1" s="87"/>
      <c r="KCR1" s="87"/>
      <c r="KCS1" s="87"/>
      <c r="KCT1" s="87"/>
      <c r="KCU1" s="87"/>
      <c r="KCV1" s="87"/>
      <c r="KCW1" s="87"/>
      <c r="KCX1" s="87"/>
      <c r="KCY1" s="87"/>
      <c r="KCZ1" s="87"/>
      <c r="KDA1" s="87"/>
      <c r="KDB1" s="87"/>
      <c r="KDC1" s="87"/>
      <c r="KDD1" s="87"/>
      <c r="KDE1" s="87"/>
      <c r="KDF1" s="87"/>
      <c r="KDG1" s="87"/>
      <c r="KDH1" s="87"/>
      <c r="KDI1" s="87"/>
      <c r="KDJ1" s="87"/>
      <c r="KDK1" s="87"/>
      <c r="KDL1" s="87"/>
      <c r="KDM1" s="87"/>
      <c r="KDN1" s="87"/>
      <c r="KDO1" s="87"/>
      <c r="KDP1" s="87"/>
      <c r="KDQ1" s="87"/>
      <c r="KDR1" s="87"/>
      <c r="KDS1" s="87"/>
      <c r="KDT1" s="87"/>
      <c r="KDU1" s="87"/>
      <c r="KDV1" s="87"/>
      <c r="KDW1" s="87"/>
      <c r="KDX1" s="87"/>
      <c r="KDY1" s="87"/>
      <c r="KDZ1" s="87"/>
      <c r="KEA1" s="87"/>
      <c r="KEB1" s="87"/>
      <c r="KEC1" s="87"/>
      <c r="KED1" s="87"/>
      <c r="KEE1" s="87"/>
      <c r="KEF1" s="87"/>
      <c r="KEG1" s="87"/>
      <c r="KEH1" s="87"/>
      <c r="KEI1" s="87"/>
      <c r="KEJ1" s="87"/>
      <c r="KEK1" s="87"/>
      <c r="KEL1" s="87"/>
      <c r="KEM1" s="87"/>
      <c r="KEN1" s="87"/>
      <c r="KEO1" s="87"/>
      <c r="KEP1" s="87"/>
      <c r="KEQ1" s="87"/>
      <c r="KER1" s="87"/>
      <c r="KES1" s="87"/>
      <c r="KET1" s="87"/>
      <c r="KEU1" s="87"/>
      <c r="KEV1" s="87"/>
      <c r="KEW1" s="87"/>
      <c r="KEX1" s="87"/>
      <c r="KEY1" s="87"/>
      <c r="KEZ1" s="87"/>
      <c r="KFA1" s="87"/>
      <c r="KFB1" s="87"/>
      <c r="KFC1" s="87"/>
      <c r="KFD1" s="87"/>
      <c r="KFE1" s="87"/>
      <c r="KFF1" s="87"/>
      <c r="KFG1" s="87"/>
      <c r="KFH1" s="87"/>
      <c r="KFI1" s="87"/>
      <c r="KFJ1" s="87"/>
      <c r="KFK1" s="87"/>
      <c r="KFL1" s="87"/>
      <c r="KFM1" s="87"/>
      <c r="KFN1" s="87"/>
      <c r="KFO1" s="87"/>
      <c r="KFP1" s="87"/>
      <c r="KFQ1" s="87"/>
      <c r="KFR1" s="87"/>
      <c r="KFS1" s="87"/>
      <c r="KFT1" s="87"/>
      <c r="KFU1" s="87"/>
      <c r="KFV1" s="87"/>
      <c r="KFW1" s="87"/>
      <c r="KFX1" s="87"/>
      <c r="KFY1" s="87"/>
      <c r="KFZ1" s="87"/>
      <c r="KGA1" s="87"/>
      <c r="KGB1" s="87"/>
      <c r="KGC1" s="87"/>
      <c r="KGD1" s="87"/>
      <c r="KGE1" s="87"/>
      <c r="KGF1" s="87"/>
      <c r="KGG1" s="87"/>
      <c r="KGH1" s="87"/>
      <c r="KGI1" s="87"/>
      <c r="KGJ1" s="87"/>
      <c r="KGK1" s="87"/>
      <c r="KGL1" s="87"/>
      <c r="KGM1" s="87"/>
      <c r="KGN1" s="87"/>
      <c r="KGO1" s="87"/>
      <c r="KGP1" s="87"/>
      <c r="KGQ1" s="87"/>
      <c r="KGR1" s="87"/>
      <c r="KGS1" s="87"/>
      <c r="KGT1" s="87"/>
      <c r="KGU1" s="87"/>
      <c r="KGV1" s="87"/>
      <c r="KGW1" s="87"/>
      <c r="KGX1" s="87"/>
      <c r="KGY1" s="87"/>
      <c r="KGZ1" s="87"/>
      <c r="KHA1" s="87"/>
      <c r="KHB1" s="87"/>
      <c r="KHC1" s="87"/>
      <c r="KHD1" s="87"/>
      <c r="KHE1" s="87"/>
      <c r="KHF1" s="87"/>
      <c r="KHG1" s="87"/>
      <c r="KHH1" s="87"/>
      <c r="KHI1" s="87"/>
      <c r="KHJ1" s="87"/>
      <c r="KHK1" s="87"/>
      <c r="KHL1" s="87"/>
      <c r="KHM1" s="87"/>
      <c r="KHN1" s="87"/>
      <c r="KHO1" s="87"/>
      <c r="KHP1" s="87"/>
      <c r="KHQ1" s="87"/>
      <c r="KHR1" s="87"/>
      <c r="KHS1" s="87"/>
      <c r="KHT1" s="87"/>
      <c r="KHU1" s="87"/>
      <c r="KHV1" s="87"/>
      <c r="KHW1" s="87"/>
      <c r="KHX1" s="87"/>
      <c r="KHY1" s="87"/>
      <c r="KHZ1" s="87"/>
      <c r="KIA1" s="87"/>
      <c r="KIB1" s="87"/>
      <c r="KIC1" s="87"/>
      <c r="KID1" s="87"/>
      <c r="KIE1" s="87"/>
      <c r="KIF1" s="87"/>
      <c r="KIG1" s="87"/>
      <c r="KIH1" s="87"/>
      <c r="KII1" s="87"/>
      <c r="KIJ1" s="87"/>
      <c r="KIK1" s="87"/>
      <c r="KIL1" s="87"/>
      <c r="KIM1" s="87"/>
      <c r="KIN1" s="87"/>
      <c r="KIO1" s="87"/>
      <c r="KIP1" s="87"/>
      <c r="KIQ1" s="87"/>
      <c r="KIR1" s="87"/>
      <c r="KIS1" s="87"/>
      <c r="KIT1" s="87"/>
      <c r="KIU1" s="87"/>
      <c r="KIV1" s="87"/>
      <c r="KIW1" s="87"/>
      <c r="KIX1" s="87"/>
      <c r="KIY1" s="87"/>
      <c r="KIZ1" s="87"/>
      <c r="KJA1" s="87"/>
      <c r="KJB1" s="87"/>
      <c r="KJC1" s="87"/>
      <c r="KJD1" s="87"/>
      <c r="KJE1" s="87"/>
      <c r="KJF1" s="87"/>
      <c r="KJG1" s="87"/>
      <c r="KJH1" s="87"/>
      <c r="KJI1" s="87"/>
      <c r="KJJ1" s="87"/>
      <c r="KJK1" s="87"/>
      <c r="KJL1" s="87"/>
      <c r="KJM1" s="87"/>
      <c r="KJN1" s="87"/>
      <c r="KJO1" s="87"/>
      <c r="KJP1" s="87"/>
      <c r="KJQ1" s="87"/>
      <c r="KJR1" s="87"/>
      <c r="KJS1" s="87"/>
      <c r="KJT1" s="87"/>
      <c r="KJU1" s="87"/>
      <c r="KJV1" s="87"/>
      <c r="KJW1" s="87"/>
      <c r="KJX1" s="87"/>
      <c r="KJY1" s="87"/>
      <c r="KJZ1" s="87"/>
      <c r="KKA1" s="87"/>
      <c r="KKB1" s="87"/>
      <c r="KKC1" s="87"/>
      <c r="KKD1" s="87"/>
      <c r="KKE1" s="87"/>
      <c r="KKF1" s="87"/>
      <c r="KKG1" s="87"/>
      <c r="KKH1" s="87"/>
      <c r="KKI1" s="87"/>
      <c r="KKJ1" s="87"/>
      <c r="KKK1" s="87"/>
      <c r="KKL1" s="87"/>
      <c r="KKM1" s="87"/>
      <c r="KKN1" s="87"/>
      <c r="KKO1" s="87"/>
      <c r="KKP1" s="87"/>
      <c r="KKQ1" s="87"/>
      <c r="KKR1" s="87"/>
      <c r="KKS1" s="87"/>
      <c r="KKT1" s="87"/>
      <c r="KKU1" s="87"/>
      <c r="KKV1" s="87"/>
      <c r="KKW1" s="87"/>
      <c r="KKX1" s="87"/>
      <c r="KKY1" s="87"/>
      <c r="KKZ1" s="87"/>
      <c r="KLA1" s="87"/>
      <c r="KLB1" s="87"/>
      <c r="KLC1" s="87"/>
      <c r="KLD1" s="87"/>
      <c r="KLE1" s="87"/>
      <c r="KLF1" s="87"/>
      <c r="KLG1" s="87"/>
      <c r="KLH1" s="87"/>
      <c r="KLI1" s="87"/>
      <c r="KLJ1" s="87"/>
      <c r="KLK1" s="87"/>
      <c r="KLL1" s="87"/>
      <c r="KLM1" s="87"/>
      <c r="KLN1" s="87"/>
      <c r="KLO1" s="87"/>
      <c r="KLP1" s="87"/>
      <c r="KLQ1" s="87"/>
      <c r="KLR1" s="87"/>
      <c r="KLS1" s="87"/>
      <c r="KLT1" s="87"/>
      <c r="KLU1" s="87"/>
      <c r="KLV1" s="87"/>
      <c r="KLW1" s="87"/>
      <c r="KLX1" s="87"/>
      <c r="KLY1" s="87"/>
      <c r="KLZ1" s="87"/>
      <c r="KMA1" s="87"/>
      <c r="KMB1" s="87"/>
      <c r="KMC1" s="87"/>
      <c r="KMD1" s="87"/>
      <c r="KME1" s="87"/>
      <c r="KMF1" s="87"/>
      <c r="KMG1" s="87"/>
      <c r="KMH1" s="87"/>
      <c r="KMI1" s="87"/>
      <c r="KMJ1" s="87"/>
      <c r="KMK1" s="87"/>
      <c r="KML1" s="87"/>
      <c r="KMM1" s="87"/>
      <c r="KMN1" s="87"/>
      <c r="KMO1" s="87"/>
      <c r="KMP1" s="87"/>
      <c r="KMQ1" s="87"/>
      <c r="KMR1" s="87"/>
      <c r="KMS1" s="87"/>
      <c r="KMT1" s="87"/>
      <c r="KMU1" s="87"/>
      <c r="KMV1" s="87"/>
      <c r="KMW1" s="87"/>
      <c r="KMX1" s="87"/>
      <c r="KMY1" s="87"/>
      <c r="KMZ1" s="87"/>
      <c r="KNA1" s="87"/>
      <c r="KNB1" s="87"/>
      <c r="KNC1" s="87"/>
      <c r="KND1" s="87"/>
      <c r="KNE1" s="87"/>
      <c r="KNF1" s="87"/>
      <c r="KNG1" s="87"/>
      <c r="KNH1" s="87"/>
      <c r="KNI1" s="87"/>
      <c r="KNJ1" s="87"/>
      <c r="KNK1" s="87"/>
      <c r="KNL1" s="87"/>
      <c r="KNM1" s="87"/>
      <c r="KNN1" s="87"/>
      <c r="KNO1" s="87"/>
      <c r="KNP1" s="87"/>
      <c r="KNQ1" s="87"/>
      <c r="KNR1" s="87"/>
      <c r="KNS1" s="87"/>
      <c r="KNT1" s="87"/>
      <c r="KNU1" s="87"/>
      <c r="KNV1" s="87"/>
      <c r="KNW1" s="87"/>
      <c r="KNX1" s="87"/>
      <c r="KNY1" s="87"/>
      <c r="KNZ1" s="87"/>
      <c r="KOA1" s="87"/>
      <c r="KOB1" s="87"/>
      <c r="KOC1" s="87"/>
      <c r="KOD1" s="87"/>
      <c r="KOE1" s="87"/>
      <c r="KOF1" s="87"/>
      <c r="KOG1" s="87"/>
      <c r="KOH1" s="87"/>
      <c r="KOI1" s="87"/>
      <c r="KOJ1" s="87"/>
      <c r="KOK1" s="87"/>
      <c r="KOL1" s="87"/>
      <c r="KOM1" s="87"/>
      <c r="KON1" s="87"/>
      <c r="KOO1" s="87"/>
      <c r="KOP1" s="87"/>
      <c r="KOQ1" s="87"/>
      <c r="KOR1" s="87"/>
      <c r="KOS1" s="87"/>
      <c r="KOT1" s="87"/>
      <c r="KOU1" s="87"/>
      <c r="KOV1" s="87"/>
      <c r="KOW1" s="87"/>
      <c r="KOX1" s="87"/>
      <c r="KOY1" s="87"/>
      <c r="KOZ1" s="87"/>
      <c r="KPA1" s="87"/>
      <c r="KPB1" s="87"/>
      <c r="KPC1" s="87"/>
      <c r="KPD1" s="87"/>
      <c r="KPE1" s="87"/>
      <c r="KPF1" s="87"/>
      <c r="KPG1" s="87"/>
      <c r="KPH1" s="87"/>
      <c r="KPI1" s="87"/>
      <c r="KPJ1" s="87"/>
      <c r="KPK1" s="87"/>
      <c r="KPL1" s="87"/>
      <c r="KPM1" s="87"/>
      <c r="KPN1" s="87"/>
      <c r="KPO1" s="87"/>
      <c r="KPP1" s="87"/>
      <c r="KPQ1" s="87"/>
      <c r="KPR1" s="87"/>
      <c r="KPS1" s="87"/>
      <c r="KPT1" s="87"/>
      <c r="KPU1" s="87"/>
      <c r="KPV1" s="87"/>
      <c r="KPW1" s="87"/>
      <c r="KPX1" s="87"/>
      <c r="KPY1" s="87"/>
      <c r="KPZ1" s="87"/>
      <c r="KQA1" s="87"/>
      <c r="KQB1" s="87"/>
      <c r="KQC1" s="87"/>
      <c r="KQD1" s="87"/>
      <c r="KQE1" s="87"/>
      <c r="KQF1" s="87"/>
      <c r="KQG1" s="87"/>
      <c r="KQH1" s="87"/>
      <c r="KQI1" s="87"/>
      <c r="KQJ1" s="87"/>
      <c r="KQK1" s="87"/>
      <c r="KQL1" s="87"/>
      <c r="KQM1" s="87"/>
      <c r="KQN1" s="87"/>
      <c r="KQO1" s="87"/>
      <c r="KQP1" s="87"/>
      <c r="KQQ1" s="87"/>
      <c r="KQR1" s="87"/>
      <c r="KQS1" s="87"/>
      <c r="KQT1" s="87"/>
      <c r="KQU1" s="87"/>
      <c r="KQV1" s="87"/>
      <c r="KQW1" s="87"/>
      <c r="KQX1" s="87"/>
      <c r="KQY1" s="87"/>
      <c r="KQZ1" s="87"/>
      <c r="KRA1" s="87"/>
      <c r="KRB1" s="87"/>
      <c r="KRC1" s="87"/>
      <c r="KRD1" s="87"/>
      <c r="KRE1" s="87"/>
      <c r="KRF1" s="87"/>
      <c r="KRG1" s="87"/>
      <c r="KRH1" s="87"/>
      <c r="KRI1" s="87"/>
      <c r="KRJ1" s="87"/>
      <c r="KRK1" s="87"/>
      <c r="KRL1" s="87"/>
      <c r="KRM1" s="87"/>
      <c r="KRN1" s="87"/>
      <c r="KRO1" s="87"/>
      <c r="KRP1" s="87"/>
      <c r="KRQ1" s="87"/>
      <c r="KRR1" s="87"/>
      <c r="KRS1" s="87"/>
      <c r="KRT1" s="87"/>
      <c r="KRU1" s="87"/>
      <c r="KRV1" s="87"/>
      <c r="KRW1" s="87"/>
      <c r="KRX1" s="87"/>
      <c r="KRY1" s="87"/>
      <c r="KRZ1" s="87"/>
      <c r="KSA1" s="87"/>
      <c r="KSB1" s="87"/>
      <c r="KSC1" s="87"/>
      <c r="KSD1" s="87"/>
      <c r="KSE1" s="87"/>
      <c r="KSF1" s="87"/>
      <c r="KSG1" s="87"/>
      <c r="KSH1" s="87"/>
      <c r="KSI1" s="87"/>
      <c r="KSJ1" s="87"/>
      <c r="KSK1" s="87"/>
      <c r="KSL1" s="87"/>
      <c r="KSM1" s="87"/>
      <c r="KSN1" s="87"/>
      <c r="KSO1" s="87"/>
      <c r="KSP1" s="87"/>
      <c r="KSQ1" s="87"/>
      <c r="KSR1" s="87"/>
      <c r="KSS1" s="87"/>
      <c r="KST1" s="87"/>
      <c r="KSU1" s="87"/>
      <c r="KSV1" s="87"/>
      <c r="KSW1" s="87"/>
      <c r="KSX1" s="87"/>
      <c r="KSY1" s="87"/>
      <c r="KSZ1" s="87"/>
      <c r="KTA1" s="87"/>
      <c r="KTB1" s="87"/>
      <c r="KTC1" s="87"/>
      <c r="KTD1" s="87"/>
      <c r="KTE1" s="87"/>
      <c r="KTF1" s="87"/>
      <c r="KTG1" s="87"/>
      <c r="KTH1" s="87"/>
      <c r="KTI1" s="87"/>
      <c r="KTJ1" s="87"/>
      <c r="KTK1" s="87"/>
      <c r="KTL1" s="87"/>
      <c r="KTM1" s="87"/>
      <c r="KTN1" s="87"/>
      <c r="KTO1" s="87"/>
      <c r="KTP1" s="87"/>
      <c r="KTQ1" s="87"/>
      <c r="KTR1" s="87"/>
      <c r="KTS1" s="87"/>
      <c r="KTT1" s="87"/>
      <c r="KTU1" s="87"/>
      <c r="KTV1" s="87"/>
      <c r="KTW1" s="87"/>
      <c r="KTX1" s="87"/>
      <c r="KTY1" s="87"/>
      <c r="KTZ1" s="87"/>
      <c r="KUA1" s="87"/>
      <c r="KUB1" s="87"/>
      <c r="KUC1" s="87"/>
      <c r="KUD1" s="87"/>
      <c r="KUE1" s="87"/>
      <c r="KUF1" s="87"/>
      <c r="KUG1" s="87"/>
      <c r="KUH1" s="87"/>
      <c r="KUI1" s="87"/>
      <c r="KUJ1" s="87"/>
      <c r="KUK1" s="87"/>
      <c r="KUL1" s="87"/>
      <c r="KUM1" s="87"/>
      <c r="KUN1" s="87"/>
      <c r="KUO1" s="87"/>
      <c r="KUP1" s="87"/>
      <c r="KUQ1" s="87"/>
      <c r="KUR1" s="87"/>
      <c r="KUS1" s="87"/>
      <c r="KUT1" s="87"/>
      <c r="KUU1" s="87"/>
      <c r="KUV1" s="87"/>
      <c r="KUW1" s="87"/>
      <c r="KUX1" s="87"/>
      <c r="KUY1" s="87"/>
      <c r="KUZ1" s="87"/>
      <c r="KVA1" s="87"/>
      <c r="KVB1" s="87"/>
      <c r="KVC1" s="87"/>
      <c r="KVD1" s="87"/>
      <c r="KVE1" s="87"/>
      <c r="KVF1" s="87"/>
      <c r="KVG1" s="87"/>
      <c r="KVH1" s="87"/>
      <c r="KVI1" s="87"/>
      <c r="KVJ1" s="87"/>
      <c r="KVK1" s="87"/>
      <c r="KVL1" s="87"/>
      <c r="KVM1" s="87"/>
      <c r="KVN1" s="87"/>
      <c r="KVO1" s="87"/>
      <c r="KVP1" s="87"/>
      <c r="KVQ1" s="87"/>
      <c r="KVR1" s="87"/>
      <c r="KVS1" s="87"/>
      <c r="KVT1" s="87"/>
      <c r="KVU1" s="87"/>
      <c r="KVV1" s="87"/>
      <c r="KVW1" s="87"/>
      <c r="KVX1" s="87"/>
      <c r="KVY1" s="87"/>
      <c r="KVZ1" s="87"/>
      <c r="KWA1" s="87"/>
      <c r="KWB1" s="87"/>
      <c r="KWC1" s="87"/>
      <c r="KWD1" s="87"/>
      <c r="KWE1" s="87"/>
      <c r="KWF1" s="87"/>
      <c r="KWG1" s="87"/>
      <c r="KWH1" s="87"/>
      <c r="KWI1" s="87"/>
      <c r="KWJ1" s="87"/>
      <c r="KWK1" s="87"/>
      <c r="KWL1" s="87"/>
      <c r="KWM1" s="87"/>
      <c r="KWN1" s="87"/>
      <c r="KWO1" s="87"/>
      <c r="KWP1" s="87"/>
      <c r="KWQ1" s="87"/>
      <c r="KWR1" s="87"/>
      <c r="KWS1" s="87"/>
      <c r="KWT1" s="87"/>
      <c r="KWU1" s="87"/>
      <c r="KWV1" s="87"/>
      <c r="KWW1" s="87"/>
      <c r="KWX1" s="87"/>
      <c r="KWY1" s="87"/>
      <c r="KWZ1" s="87"/>
      <c r="KXA1" s="87"/>
      <c r="KXB1" s="87"/>
      <c r="KXC1" s="87"/>
      <c r="KXD1" s="87"/>
      <c r="KXE1" s="87"/>
      <c r="KXF1" s="87"/>
      <c r="KXG1" s="87"/>
      <c r="KXH1" s="87"/>
      <c r="KXI1" s="87"/>
      <c r="KXJ1" s="87"/>
      <c r="KXK1" s="87"/>
      <c r="KXL1" s="87"/>
      <c r="KXM1" s="87"/>
      <c r="KXN1" s="87"/>
      <c r="KXO1" s="87"/>
      <c r="KXP1" s="87"/>
      <c r="KXQ1" s="87"/>
      <c r="KXR1" s="87"/>
      <c r="KXS1" s="87"/>
      <c r="KXT1" s="87"/>
      <c r="KXU1" s="87"/>
      <c r="KXV1" s="87"/>
      <c r="KXW1" s="87"/>
      <c r="KXX1" s="87"/>
      <c r="KXY1" s="87"/>
      <c r="KXZ1" s="87"/>
      <c r="KYA1" s="87"/>
      <c r="KYB1" s="87"/>
      <c r="KYC1" s="87"/>
      <c r="KYD1" s="87"/>
      <c r="KYE1" s="87"/>
      <c r="KYF1" s="87"/>
      <c r="KYG1" s="87"/>
      <c r="KYH1" s="87"/>
      <c r="KYI1" s="87"/>
      <c r="KYJ1" s="87"/>
      <c r="KYK1" s="87"/>
      <c r="KYL1" s="87"/>
      <c r="KYM1" s="87"/>
      <c r="KYN1" s="87"/>
      <c r="KYO1" s="87"/>
      <c r="KYP1" s="87"/>
      <c r="KYQ1" s="87"/>
      <c r="KYR1" s="87"/>
      <c r="KYS1" s="87"/>
      <c r="KYT1" s="87"/>
      <c r="KYU1" s="87"/>
      <c r="KYV1" s="87"/>
      <c r="KYW1" s="87"/>
      <c r="KYX1" s="87"/>
      <c r="KYY1" s="87"/>
      <c r="KYZ1" s="87"/>
      <c r="KZA1" s="87"/>
      <c r="KZB1" s="87"/>
      <c r="KZC1" s="87"/>
      <c r="KZD1" s="87"/>
      <c r="KZE1" s="87"/>
      <c r="KZF1" s="87"/>
      <c r="KZG1" s="87"/>
      <c r="KZH1" s="87"/>
      <c r="KZI1" s="87"/>
      <c r="KZJ1" s="87"/>
      <c r="KZK1" s="87"/>
      <c r="KZL1" s="87"/>
      <c r="KZM1" s="87"/>
      <c r="KZN1" s="87"/>
      <c r="KZO1" s="87"/>
      <c r="KZP1" s="87"/>
      <c r="KZQ1" s="87"/>
      <c r="KZR1" s="87"/>
      <c r="KZS1" s="87"/>
      <c r="KZT1" s="87"/>
      <c r="KZU1" s="87"/>
      <c r="KZV1" s="87"/>
      <c r="KZW1" s="87"/>
      <c r="KZX1" s="87"/>
      <c r="KZY1" s="87"/>
      <c r="KZZ1" s="87"/>
      <c r="LAA1" s="87"/>
      <c r="LAB1" s="87"/>
      <c r="LAC1" s="87"/>
      <c r="LAD1" s="87"/>
      <c r="LAE1" s="87"/>
      <c r="LAF1" s="87"/>
      <c r="LAG1" s="87"/>
      <c r="LAH1" s="87"/>
      <c r="LAI1" s="87"/>
      <c r="LAJ1" s="87"/>
      <c r="LAK1" s="87"/>
      <c r="LAL1" s="87"/>
      <c r="LAM1" s="87"/>
      <c r="LAN1" s="87"/>
      <c r="LAO1" s="87"/>
      <c r="LAP1" s="87"/>
      <c r="LAQ1" s="87"/>
      <c r="LAR1" s="87"/>
      <c r="LAS1" s="87"/>
      <c r="LAT1" s="87"/>
      <c r="LAU1" s="87"/>
      <c r="LAV1" s="87"/>
      <c r="LAW1" s="87"/>
      <c r="LAX1" s="87"/>
      <c r="LAY1" s="87"/>
      <c r="LAZ1" s="87"/>
      <c r="LBA1" s="87"/>
      <c r="LBB1" s="87"/>
      <c r="LBC1" s="87"/>
      <c r="LBD1" s="87"/>
      <c r="LBE1" s="87"/>
      <c r="LBF1" s="87"/>
      <c r="LBG1" s="87"/>
      <c r="LBH1" s="87"/>
      <c r="LBI1" s="87"/>
      <c r="LBJ1" s="87"/>
      <c r="LBK1" s="87"/>
      <c r="LBL1" s="87"/>
      <c r="LBM1" s="87"/>
      <c r="LBN1" s="87"/>
      <c r="LBO1" s="87"/>
      <c r="LBP1" s="87"/>
      <c r="LBQ1" s="87"/>
      <c r="LBR1" s="87"/>
      <c r="LBS1" s="87"/>
      <c r="LBT1" s="87"/>
      <c r="LBU1" s="87"/>
      <c r="LBV1" s="87"/>
      <c r="LBW1" s="87"/>
      <c r="LBX1" s="87"/>
      <c r="LBY1" s="87"/>
      <c r="LBZ1" s="87"/>
      <c r="LCA1" s="87"/>
      <c r="LCB1" s="87"/>
      <c r="LCC1" s="87"/>
      <c r="LCD1" s="87"/>
      <c r="LCE1" s="87"/>
      <c r="LCF1" s="87"/>
      <c r="LCG1" s="87"/>
      <c r="LCH1" s="87"/>
      <c r="LCI1" s="87"/>
      <c r="LCJ1" s="87"/>
      <c r="LCK1" s="87"/>
      <c r="LCL1" s="87"/>
      <c r="LCM1" s="87"/>
      <c r="LCN1" s="87"/>
      <c r="LCO1" s="87"/>
      <c r="LCP1" s="87"/>
      <c r="LCQ1" s="87"/>
      <c r="LCR1" s="87"/>
      <c r="LCS1" s="87"/>
      <c r="LCT1" s="87"/>
      <c r="LCU1" s="87"/>
      <c r="LCV1" s="87"/>
      <c r="LCW1" s="87"/>
      <c r="LCX1" s="87"/>
      <c r="LCY1" s="87"/>
      <c r="LCZ1" s="87"/>
      <c r="LDA1" s="87"/>
      <c r="LDB1" s="87"/>
      <c r="LDC1" s="87"/>
      <c r="LDD1" s="87"/>
      <c r="LDE1" s="87"/>
      <c r="LDF1" s="87"/>
      <c r="LDG1" s="87"/>
      <c r="LDH1" s="87"/>
      <c r="LDI1" s="87"/>
      <c r="LDJ1" s="87"/>
      <c r="LDK1" s="87"/>
      <c r="LDL1" s="87"/>
      <c r="LDM1" s="87"/>
      <c r="LDN1" s="87"/>
      <c r="LDO1" s="87"/>
      <c r="LDP1" s="87"/>
      <c r="LDQ1" s="87"/>
      <c r="LDR1" s="87"/>
      <c r="LDS1" s="87"/>
      <c r="LDT1" s="87"/>
      <c r="LDU1" s="87"/>
      <c r="LDV1" s="87"/>
      <c r="LDW1" s="87"/>
      <c r="LDX1" s="87"/>
      <c r="LDY1" s="87"/>
      <c r="LDZ1" s="87"/>
      <c r="LEA1" s="87"/>
      <c r="LEB1" s="87"/>
      <c r="LEC1" s="87"/>
      <c r="LED1" s="87"/>
      <c r="LEE1" s="87"/>
      <c r="LEF1" s="87"/>
      <c r="LEG1" s="87"/>
      <c r="LEH1" s="87"/>
      <c r="LEI1" s="87"/>
      <c r="LEJ1" s="87"/>
      <c r="LEK1" s="87"/>
      <c r="LEL1" s="87"/>
      <c r="LEM1" s="87"/>
      <c r="LEN1" s="87"/>
      <c r="LEO1" s="87"/>
      <c r="LEP1" s="87"/>
      <c r="LEQ1" s="87"/>
      <c r="LER1" s="87"/>
      <c r="LES1" s="87"/>
      <c r="LET1" s="87"/>
      <c r="LEU1" s="87"/>
      <c r="LEV1" s="87"/>
      <c r="LEW1" s="87"/>
      <c r="LEX1" s="87"/>
      <c r="LEY1" s="87"/>
      <c r="LEZ1" s="87"/>
      <c r="LFA1" s="87"/>
      <c r="LFB1" s="87"/>
      <c r="LFC1" s="87"/>
      <c r="LFD1" s="87"/>
      <c r="LFE1" s="87"/>
      <c r="LFF1" s="87"/>
      <c r="LFG1" s="87"/>
      <c r="LFH1" s="87"/>
      <c r="LFI1" s="87"/>
      <c r="LFJ1" s="87"/>
      <c r="LFK1" s="87"/>
      <c r="LFL1" s="87"/>
      <c r="LFM1" s="87"/>
      <c r="LFN1" s="87"/>
      <c r="LFO1" s="87"/>
      <c r="LFP1" s="87"/>
      <c r="LFQ1" s="87"/>
      <c r="LFR1" s="87"/>
      <c r="LFS1" s="87"/>
      <c r="LFT1" s="87"/>
      <c r="LFU1" s="87"/>
      <c r="LFV1" s="87"/>
      <c r="LFW1" s="87"/>
      <c r="LFX1" s="87"/>
      <c r="LFY1" s="87"/>
      <c r="LFZ1" s="87"/>
      <c r="LGA1" s="87"/>
      <c r="LGB1" s="87"/>
      <c r="LGC1" s="87"/>
      <c r="LGD1" s="87"/>
      <c r="LGE1" s="87"/>
      <c r="LGF1" s="87"/>
      <c r="LGG1" s="87"/>
      <c r="LGH1" s="87"/>
      <c r="LGI1" s="87"/>
      <c r="LGJ1" s="87"/>
      <c r="LGK1" s="87"/>
      <c r="LGL1" s="87"/>
      <c r="LGM1" s="87"/>
      <c r="LGN1" s="87"/>
      <c r="LGO1" s="87"/>
      <c r="LGP1" s="87"/>
      <c r="LGQ1" s="87"/>
      <c r="LGR1" s="87"/>
      <c r="LGS1" s="87"/>
      <c r="LGT1" s="87"/>
      <c r="LGU1" s="87"/>
      <c r="LGV1" s="87"/>
      <c r="LGW1" s="87"/>
      <c r="LGX1" s="87"/>
      <c r="LGY1" s="87"/>
      <c r="LGZ1" s="87"/>
      <c r="LHA1" s="87"/>
      <c r="LHB1" s="87"/>
      <c r="LHC1" s="87"/>
      <c r="LHD1" s="87"/>
      <c r="LHE1" s="87"/>
      <c r="LHF1" s="87"/>
      <c r="LHG1" s="87"/>
      <c r="LHH1" s="87"/>
      <c r="LHI1" s="87"/>
      <c r="LHJ1" s="87"/>
      <c r="LHK1" s="87"/>
      <c r="LHL1" s="87"/>
      <c r="LHM1" s="87"/>
      <c r="LHN1" s="87"/>
      <c r="LHO1" s="87"/>
      <c r="LHP1" s="87"/>
      <c r="LHQ1" s="87"/>
      <c r="LHR1" s="87"/>
      <c r="LHS1" s="87"/>
      <c r="LHT1" s="87"/>
      <c r="LHU1" s="87"/>
      <c r="LHV1" s="87"/>
      <c r="LHW1" s="87"/>
      <c r="LHX1" s="87"/>
      <c r="LHY1" s="87"/>
      <c r="LHZ1" s="87"/>
      <c r="LIA1" s="87"/>
      <c r="LIB1" s="87"/>
      <c r="LIC1" s="87"/>
      <c r="LID1" s="87"/>
      <c r="LIE1" s="87"/>
      <c r="LIF1" s="87"/>
      <c r="LIG1" s="87"/>
      <c r="LIH1" s="87"/>
      <c r="LII1" s="87"/>
      <c r="LIJ1" s="87"/>
      <c r="LIK1" s="87"/>
      <c r="LIL1" s="87"/>
      <c r="LIM1" s="87"/>
      <c r="LIN1" s="87"/>
      <c r="LIO1" s="87"/>
      <c r="LIP1" s="87"/>
      <c r="LIQ1" s="87"/>
      <c r="LIR1" s="87"/>
      <c r="LIS1" s="87"/>
      <c r="LIT1" s="87"/>
      <c r="LIU1" s="87"/>
      <c r="LIV1" s="87"/>
      <c r="LIW1" s="87"/>
      <c r="LIX1" s="87"/>
      <c r="LIY1" s="87"/>
      <c r="LIZ1" s="87"/>
      <c r="LJA1" s="87"/>
      <c r="LJB1" s="87"/>
      <c r="LJC1" s="87"/>
      <c r="LJD1" s="87"/>
      <c r="LJE1" s="87"/>
      <c r="LJF1" s="87"/>
      <c r="LJG1" s="87"/>
      <c r="LJH1" s="87"/>
      <c r="LJI1" s="87"/>
      <c r="LJJ1" s="87"/>
      <c r="LJK1" s="87"/>
      <c r="LJL1" s="87"/>
      <c r="LJM1" s="87"/>
      <c r="LJN1" s="87"/>
      <c r="LJO1" s="87"/>
      <c r="LJP1" s="87"/>
      <c r="LJQ1" s="87"/>
      <c r="LJR1" s="87"/>
      <c r="LJS1" s="87"/>
      <c r="LJT1" s="87"/>
      <c r="LJU1" s="87"/>
      <c r="LJV1" s="87"/>
      <c r="LJW1" s="87"/>
      <c r="LJX1" s="87"/>
      <c r="LJY1" s="87"/>
      <c r="LJZ1" s="87"/>
      <c r="LKA1" s="87"/>
      <c r="LKB1" s="87"/>
      <c r="LKC1" s="87"/>
      <c r="LKD1" s="87"/>
      <c r="LKE1" s="87"/>
      <c r="LKF1" s="87"/>
      <c r="LKG1" s="87"/>
      <c r="LKH1" s="87"/>
      <c r="LKI1" s="87"/>
      <c r="LKJ1" s="87"/>
      <c r="LKK1" s="87"/>
      <c r="LKL1" s="87"/>
      <c r="LKM1" s="87"/>
      <c r="LKN1" s="87"/>
      <c r="LKO1" s="87"/>
      <c r="LKP1" s="87"/>
      <c r="LKQ1" s="87"/>
      <c r="LKR1" s="87"/>
      <c r="LKS1" s="87"/>
      <c r="LKT1" s="87"/>
      <c r="LKU1" s="87"/>
      <c r="LKV1" s="87"/>
      <c r="LKW1" s="87"/>
      <c r="LKX1" s="87"/>
      <c r="LKY1" s="87"/>
      <c r="LKZ1" s="87"/>
      <c r="LLA1" s="87"/>
      <c r="LLB1" s="87"/>
      <c r="LLC1" s="87"/>
      <c r="LLD1" s="87"/>
      <c r="LLE1" s="87"/>
      <c r="LLF1" s="87"/>
      <c r="LLG1" s="87"/>
      <c r="LLH1" s="87"/>
      <c r="LLI1" s="87"/>
      <c r="LLJ1" s="87"/>
      <c r="LLK1" s="87"/>
      <c r="LLL1" s="87"/>
      <c r="LLM1" s="87"/>
      <c r="LLN1" s="87"/>
      <c r="LLO1" s="87"/>
      <c r="LLP1" s="87"/>
      <c r="LLQ1" s="87"/>
      <c r="LLR1" s="87"/>
      <c r="LLS1" s="87"/>
      <c r="LLT1" s="87"/>
      <c r="LLU1" s="87"/>
      <c r="LLV1" s="87"/>
      <c r="LLW1" s="87"/>
      <c r="LLX1" s="87"/>
      <c r="LLY1" s="87"/>
      <c r="LLZ1" s="87"/>
      <c r="LMA1" s="87"/>
      <c r="LMB1" s="87"/>
      <c r="LMC1" s="87"/>
      <c r="LMD1" s="87"/>
      <c r="LME1" s="87"/>
      <c r="LMF1" s="87"/>
      <c r="LMG1" s="87"/>
      <c r="LMH1" s="87"/>
      <c r="LMI1" s="87"/>
      <c r="LMJ1" s="87"/>
      <c r="LMK1" s="87"/>
      <c r="LML1" s="87"/>
      <c r="LMM1" s="87"/>
      <c r="LMN1" s="87"/>
      <c r="LMO1" s="87"/>
      <c r="LMP1" s="87"/>
      <c r="LMQ1" s="87"/>
      <c r="LMR1" s="87"/>
      <c r="LMS1" s="87"/>
      <c r="LMT1" s="87"/>
      <c r="LMU1" s="87"/>
      <c r="LMV1" s="87"/>
      <c r="LMW1" s="87"/>
      <c r="LMX1" s="87"/>
      <c r="LMY1" s="87"/>
      <c r="LMZ1" s="87"/>
      <c r="LNA1" s="87"/>
      <c r="LNB1" s="87"/>
      <c r="LNC1" s="87"/>
      <c r="LND1" s="87"/>
      <c r="LNE1" s="87"/>
      <c r="LNF1" s="87"/>
      <c r="LNG1" s="87"/>
      <c r="LNH1" s="87"/>
      <c r="LNI1" s="87"/>
      <c r="LNJ1" s="87"/>
      <c r="LNK1" s="87"/>
      <c r="LNL1" s="87"/>
      <c r="LNM1" s="87"/>
      <c r="LNN1" s="87"/>
      <c r="LNO1" s="87"/>
      <c r="LNP1" s="87"/>
      <c r="LNQ1" s="87"/>
      <c r="LNR1" s="87"/>
      <c r="LNS1" s="87"/>
      <c r="LNT1" s="87"/>
      <c r="LNU1" s="87"/>
      <c r="LNV1" s="87"/>
      <c r="LNW1" s="87"/>
      <c r="LNX1" s="87"/>
      <c r="LNY1" s="87"/>
      <c r="LNZ1" s="87"/>
      <c r="LOA1" s="87"/>
      <c r="LOB1" s="87"/>
      <c r="LOC1" s="87"/>
      <c r="LOD1" s="87"/>
      <c r="LOE1" s="87"/>
      <c r="LOF1" s="87"/>
      <c r="LOG1" s="87"/>
      <c r="LOH1" s="87"/>
      <c r="LOI1" s="87"/>
      <c r="LOJ1" s="87"/>
      <c r="LOK1" s="87"/>
      <c r="LOL1" s="87"/>
      <c r="LOM1" s="87"/>
      <c r="LON1" s="87"/>
      <c r="LOO1" s="87"/>
      <c r="LOP1" s="87"/>
      <c r="LOQ1" s="87"/>
      <c r="LOR1" s="87"/>
      <c r="LOS1" s="87"/>
      <c r="LOT1" s="87"/>
      <c r="LOU1" s="87"/>
      <c r="LOV1" s="87"/>
      <c r="LOW1" s="87"/>
      <c r="LOX1" s="87"/>
      <c r="LOY1" s="87"/>
      <c r="LOZ1" s="87"/>
      <c r="LPA1" s="87"/>
      <c r="LPB1" s="87"/>
      <c r="LPC1" s="87"/>
      <c r="LPD1" s="87"/>
      <c r="LPE1" s="87"/>
      <c r="LPF1" s="87"/>
      <c r="LPG1" s="87"/>
      <c r="LPH1" s="87"/>
      <c r="LPI1" s="87"/>
      <c r="LPJ1" s="87"/>
      <c r="LPK1" s="87"/>
      <c r="LPL1" s="87"/>
      <c r="LPM1" s="87"/>
      <c r="LPN1" s="87"/>
      <c r="LPO1" s="87"/>
      <c r="LPP1" s="87"/>
      <c r="LPQ1" s="87"/>
      <c r="LPR1" s="87"/>
      <c r="LPS1" s="87"/>
      <c r="LPT1" s="87"/>
      <c r="LPU1" s="87"/>
      <c r="LPV1" s="87"/>
      <c r="LPW1" s="87"/>
      <c r="LPX1" s="87"/>
      <c r="LPY1" s="87"/>
      <c r="LPZ1" s="87"/>
      <c r="LQA1" s="87"/>
      <c r="LQB1" s="87"/>
      <c r="LQC1" s="87"/>
      <c r="LQD1" s="87"/>
      <c r="LQE1" s="87"/>
      <c r="LQF1" s="87"/>
      <c r="LQG1" s="87"/>
      <c r="LQH1" s="87"/>
      <c r="LQI1" s="87"/>
      <c r="LQJ1" s="87"/>
      <c r="LQK1" s="87"/>
      <c r="LQL1" s="87"/>
      <c r="LQM1" s="87"/>
      <c r="LQN1" s="87"/>
      <c r="LQO1" s="87"/>
      <c r="LQP1" s="87"/>
      <c r="LQQ1" s="87"/>
      <c r="LQR1" s="87"/>
      <c r="LQS1" s="87"/>
      <c r="LQT1" s="87"/>
      <c r="LQU1" s="87"/>
      <c r="LQV1" s="87"/>
      <c r="LQW1" s="87"/>
      <c r="LQX1" s="87"/>
      <c r="LQY1" s="87"/>
      <c r="LQZ1" s="87"/>
      <c r="LRA1" s="87"/>
      <c r="LRB1" s="87"/>
      <c r="LRC1" s="87"/>
      <c r="LRD1" s="87"/>
      <c r="LRE1" s="87"/>
      <c r="LRF1" s="87"/>
      <c r="LRG1" s="87"/>
      <c r="LRH1" s="87"/>
      <c r="LRI1" s="87"/>
      <c r="LRJ1" s="87"/>
      <c r="LRK1" s="87"/>
      <c r="LRL1" s="87"/>
      <c r="LRM1" s="87"/>
      <c r="LRN1" s="87"/>
      <c r="LRO1" s="87"/>
      <c r="LRP1" s="87"/>
      <c r="LRQ1" s="87"/>
      <c r="LRR1" s="87"/>
      <c r="LRS1" s="87"/>
      <c r="LRT1" s="87"/>
      <c r="LRU1" s="87"/>
      <c r="LRV1" s="87"/>
      <c r="LRW1" s="87"/>
      <c r="LRX1" s="87"/>
      <c r="LRY1" s="87"/>
      <c r="LRZ1" s="87"/>
      <c r="LSA1" s="87"/>
      <c r="LSB1" s="87"/>
      <c r="LSC1" s="87"/>
      <c r="LSD1" s="87"/>
      <c r="LSE1" s="87"/>
      <c r="LSF1" s="87"/>
      <c r="LSG1" s="87"/>
      <c r="LSH1" s="87"/>
      <c r="LSI1" s="87"/>
      <c r="LSJ1" s="87"/>
      <c r="LSK1" s="87"/>
      <c r="LSL1" s="87"/>
      <c r="LSM1" s="87"/>
      <c r="LSN1" s="87"/>
      <c r="LSO1" s="87"/>
      <c r="LSP1" s="87"/>
      <c r="LSQ1" s="87"/>
      <c r="LSR1" s="87"/>
      <c r="LSS1" s="87"/>
      <c r="LST1" s="87"/>
      <c r="LSU1" s="87"/>
      <c r="LSV1" s="87"/>
      <c r="LSW1" s="87"/>
      <c r="LSX1" s="87"/>
      <c r="LSY1" s="87"/>
      <c r="LSZ1" s="87"/>
      <c r="LTA1" s="87"/>
      <c r="LTB1" s="87"/>
      <c r="LTC1" s="87"/>
      <c r="LTD1" s="87"/>
      <c r="LTE1" s="87"/>
      <c r="LTF1" s="87"/>
      <c r="LTG1" s="87"/>
      <c r="LTH1" s="87"/>
      <c r="LTI1" s="87"/>
      <c r="LTJ1" s="87"/>
      <c r="LTK1" s="87"/>
      <c r="LTL1" s="87"/>
      <c r="LTM1" s="87"/>
      <c r="LTN1" s="87"/>
      <c r="LTO1" s="87"/>
      <c r="LTP1" s="87"/>
      <c r="LTQ1" s="87"/>
      <c r="LTR1" s="87"/>
      <c r="LTS1" s="87"/>
      <c r="LTT1" s="87"/>
      <c r="LTU1" s="87"/>
      <c r="LTV1" s="87"/>
      <c r="LTW1" s="87"/>
      <c r="LTX1" s="87"/>
      <c r="LTY1" s="87"/>
      <c r="LTZ1" s="87"/>
      <c r="LUA1" s="87"/>
      <c r="LUB1" s="87"/>
      <c r="LUC1" s="87"/>
      <c r="LUD1" s="87"/>
      <c r="LUE1" s="87"/>
      <c r="LUF1" s="87"/>
      <c r="LUG1" s="87"/>
      <c r="LUH1" s="87"/>
      <c r="LUI1" s="87"/>
      <c r="LUJ1" s="87"/>
      <c r="LUK1" s="87"/>
      <c r="LUL1" s="87"/>
      <c r="LUM1" s="87"/>
      <c r="LUN1" s="87"/>
      <c r="LUO1" s="87"/>
      <c r="LUP1" s="87"/>
      <c r="LUQ1" s="87"/>
      <c r="LUR1" s="87"/>
      <c r="LUS1" s="87"/>
      <c r="LUT1" s="87"/>
      <c r="LUU1" s="87"/>
      <c r="LUV1" s="87"/>
      <c r="LUW1" s="87"/>
      <c r="LUX1" s="87"/>
      <c r="LUY1" s="87"/>
      <c r="LUZ1" s="87"/>
      <c r="LVA1" s="87"/>
      <c r="LVB1" s="87"/>
      <c r="LVC1" s="87"/>
      <c r="LVD1" s="87"/>
      <c r="LVE1" s="87"/>
      <c r="LVF1" s="87"/>
      <c r="LVG1" s="87"/>
      <c r="LVH1" s="87"/>
      <c r="LVI1" s="87"/>
      <c r="LVJ1" s="87"/>
      <c r="LVK1" s="87"/>
      <c r="LVL1" s="87"/>
      <c r="LVM1" s="87"/>
      <c r="LVN1" s="87"/>
      <c r="LVO1" s="87"/>
      <c r="LVP1" s="87"/>
      <c r="LVQ1" s="87"/>
      <c r="LVR1" s="87"/>
      <c r="LVS1" s="87"/>
      <c r="LVT1" s="87"/>
      <c r="LVU1" s="87"/>
      <c r="LVV1" s="87"/>
      <c r="LVW1" s="87"/>
      <c r="LVX1" s="87"/>
      <c r="LVY1" s="87"/>
      <c r="LVZ1" s="87"/>
      <c r="LWA1" s="87"/>
      <c r="LWB1" s="87"/>
      <c r="LWC1" s="87"/>
      <c r="LWD1" s="87"/>
      <c r="LWE1" s="87"/>
      <c r="LWF1" s="87"/>
      <c r="LWG1" s="87"/>
      <c r="LWH1" s="87"/>
      <c r="LWI1" s="87"/>
      <c r="LWJ1" s="87"/>
      <c r="LWK1" s="87"/>
      <c r="LWL1" s="87"/>
      <c r="LWM1" s="87"/>
      <c r="LWN1" s="87"/>
      <c r="LWO1" s="87"/>
      <c r="LWP1" s="87"/>
      <c r="LWQ1" s="87"/>
      <c r="LWR1" s="87"/>
      <c r="LWS1" s="87"/>
      <c r="LWT1" s="87"/>
      <c r="LWU1" s="87"/>
      <c r="LWV1" s="87"/>
      <c r="LWW1" s="87"/>
      <c r="LWX1" s="87"/>
      <c r="LWY1" s="87"/>
      <c r="LWZ1" s="87"/>
      <c r="LXA1" s="87"/>
      <c r="LXB1" s="87"/>
      <c r="LXC1" s="87"/>
      <c r="LXD1" s="87"/>
      <c r="LXE1" s="87"/>
      <c r="LXF1" s="87"/>
      <c r="LXG1" s="87"/>
      <c r="LXH1" s="87"/>
      <c r="LXI1" s="87"/>
      <c r="LXJ1" s="87"/>
      <c r="LXK1" s="87"/>
      <c r="LXL1" s="87"/>
      <c r="LXM1" s="87"/>
      <c r="LXN1" s="87"/>
      <c r="LXO1" s="87"/>
      <c r="LXP1" s="87"/>
      <c r="LXQ1" s="87"/>
      <c r="LXR1" s="87"/>
      <c r="LXS1" s="87"/>
      <c r="LXT1" s="87"/>
      <c r="LXU1" s="87"/>
      <c r="LXV1" s="87"/>
      <c r="LXW1" s="87"/>
      <c r="LXX1" s="87"/>
      <c r="LXY1" s="87"/>
      <c r="LXZ1" s="87"/>
      <c r="LYA1" s="87"/>
      <c r="LYB1" s="87"/>
      <c r="LYC1" s="87"/>
      <c r="LYD1" s="87"/>
      <c r="LYE1" s="87"/>
      <c r="LYF1" s="87"/>
      <c r="LYG1" s="87"/>
      <c r="LYH1" s="87"/>
      <c r="LYI1" s="87"/>
      <c r="LYJ1" s="87"/>
      <c r="LYK1" s="87"/>
      <c r="LYL1" s="87"/>
      <c r="LYM1" s="87"/>
      <c r="LYN1" s="87"/>
      <c r="LYO1" s="87"/>
      <c r="LYP1" s="87"/>
      <c r="LYQ1" s="87"/>
      <c r="LYR1" s="87"/>
      <c r="LYS1" s="87"/>
      <c r="LYT1" s="87"/>
      <c r="LYU1" s="87"/>
      <c r="LYV1" s="87"/>
      <c r="LYW1" s="87"/>
      <c r="LYX1" s="87"/>
      <c r="LYY1" s="87"/>
      <c r="LYZ1" s="87"/>
      <c r="LZA1" s="87"/>
      <c r="LZB1" s="87"/>
      <c r="LZC1" s="87"/>
      <c r="LZD1" s="87"/>
      <c r="LZE1" s="87"/>
      <c r="LZF1" s="87"/>
      <c r="LZG1" s="87"/>
      <c r="LZH1" s="87"/>
      <c r="LZI1" s="87"/>
      <c r="LZJ1" s="87"/>
      <c r="LZK1" s="87"/>
      <c r="LZL1" s="87"/>
      <c r="LZM1" s="87"/>
      <c r="LZN1" s="87"/>
      <c r="LZO1" s="87"/>
      <c r="LZP1" s="87"/>
      <c r="LZQ1" s="87"/>
      <c r="LZR1" s="87"/>
      <c r="LZS1" s="87"/>
      <c r="LZT1" s="87"/>
      <c r="LZU1" s="87"/>
      <c r="LZV1" s="87"/>
      <c r="LZW1" s="87"/>
      <c r="LZX1" s="87"/>
      <c r="LZY1" s="87"/>
      <c r="LZZ1" s="87"/>
      <c r="MAA1" s="87"/>
      <c r="MAB1" s="87"/>
      <c r="MAC1" s="87"/>
      <c r="MAD1" s="87"/>
      <c r="MAE1" s="87"/>
      <c r="MAF1" s="87"/>
      <c r="MAG1" s="87"/>
      <c r="MAH1" s="87"/>
      <c r="MAI1" s="87"/>
      <c r="MAJ1" s="87"/>
      <c r="MAK1" s="87"/>
      <c r="MAL1" s="87"/>
      <c r="MAM1" s="87"/>
      <c r="MAN1" s="87"/>
      <c r="MAO1" s="87"/>
      <c r="MAP1" s="87"/>
      <c r="MAQ1" s="87"/>
      <c r="MAR1" s="87"/>
      <c r="MAS1" s="87"/>
      <c r="MAT1" s="87"/>
      <c r="MAU1" s="87"/>
      <c r="MAV1" s="87"/>
      <c r="MAW1" s="87"/>
      <c r="MAX1" s="87"/>
      <c r="MAY1" s="87"/>
      <c r="MAZ1" s="87"/>
      <c r="MBA1" s="87"/>
      <c r="MBB1" s="87"/>
      <c r="MBC1" s="87"/>
      <c r="MBD1" s="87"/>
      <c r="MBE1" s="87"/>
      <c r="MBF1" s="87"/>
      <c r="MBG1" s="87"/>
      <c r="MBH1" s="87"/>
      <c r="MBI1" s="87"/>
      <c r="MBJ1" s="87"/>
      <c r="MBK1" s="87"/>
      <c r="MBL1" s="87"/>
      <c r="MBM1" s="87"/>
      <c r="MBN1" s="87"/>
      <c r="MBO1" s="87"/>
      <c r="MBP1" s="87"/>
      <c r="MBQ1" s="87"/>
      <c r="MBR1" s="87"/>
      <c r="MBS1" s="87"/>
      <c r="MBT1" s="87"/>
      <c r="MBU1" s="87"/>
      <c r="MBV1" s="87"/>
      <c r="MBW1" s="87"/>
      <c r="MBX1" s="87"/>
      <c r="MBY1" s="87"/>
      <c r="MBZ1" s="87"/>
      <c r="MCA1" s="87"/>
      <c r="MCB1" s="87"/>
      <c r="MCC1" s="87"/>
      <c r="MCD1" s="87"/>
      <c r="MCE1" s="87"/>
      <c r="MCF1" s="87"/>
      <c r="MCG1" s="87"/>
      <c r="MCH1" s="87"/>
      <c r="MCI1" s="87"/>
      <c r="MCJ1" s="87"/>
      <c r="MCK1" s="87"/>
      <c r="MCL1" s="87"/>
      <c r="MCM1" s="87"/>
      <c r="MCN1" s="87"/>
      <c r="MCO1" s="87"/>
      <c r="MCP1" s="87"/>
      <c r="MCQ1" s="87"/>
      <c r="MCR1" s="87"/>
      <c r="MCS1" s="87"/>
      <c r="MCT1" s="87"/>
      <c r="MCU1" s="87"/>
      <c r="MCV1" s="87"/>
      <c r="MCW1" s="87"/>
      <c r="MCX1" s="87"/>
      <c r="MCY1" s="87"/>
      <c r="MCZ1" s="87"/>
      <c r="MDA1" s="87"/>
      <c r="MDB1" s="87"/>
      <c r="MDC1" s="87"/>
      <c r="MDD1" s="87"/>
      <c r="MDE1" s="87"/>
      <c r="MDF1" s="87"/>
      <c r="MDG1" s="87"/>
      <c r="MDH1" s="87"/>
      <c r="MDI1" s="87"/>
      <c r="MDJ1" s="87"/>
      <c r="MDK1" s="87"/>
      <c r="MDL1" s="87"/>
      <c r="MDM1" s="87"/>
      <c r="MDN1" s="87"/>
      <c r="MDO1" s="87"/>
      <c r="MDP1" s="87"/>
      <c r="MDQ1" s="87"/>
      <c r="MDR1" s="87"/>
      <c r="MDS1" s="87"/>
      <c r="MDT1" s="87"/>
      <c r="MDU1" s="87"/>
      <c r="MDV1" s="87"/>
      <c r="MDW1" s="87"/>
      <c r="MDX1" s="87"/>
      <c r="MDY1" s="87"/>
      <c r="MDZ1" s="87"/>
      <c r="MEA1" s="87"/>
      <c r="MEB1" s="87"/>
      <c r="MEC1" s="87"/>
      <c r="MED1" s="87"/>
      <c r="MEE1" s="87"/>
      <c r="MEF1" s="87"/>
      <c r="MEG1" s="87"/>
      <c r="MEH1" s="87"/>
      <c r="MEI1" s="87"/>
      <c r="MEJ1" s="87"/>
      <c r="MEK1" s="87"/>
      <c r="MEL1" s="87"/>
      <c r="MEM1" s="87"/>
      <c r="MEN1" s="87"/>
      <c r="MEO1" s="87"/>
      <c r="MEP1" s="87"/>
      <c r="MEQ1" s="87"/>
      <c r="MER1" s="87"/>
      <c r="MES1" s="87"/>
      <c r="MET1" s="87"/>
      <c r="MEU1" s="87"/>
      <c r="MEV1" s="87"/>
      <c r="MEW1" s="87"/>
      <c r="MEX1" s="87"/>
      <c r="MEY1" s="87"/>
      <c r="MEZ1" s="87"/>
      <c r="MFA1" s="87"/>
      <c r="MFB1" s="87"/>
      <c r="MFC1" s="87"/>
      <c r="MFD1" s="87"/>
      <c r="MFE1" s="87"/>
      <c r="MFF1" s="87"/>
      <c r="MFG1" s="87"/>
      <c r="MFH1" s="87"/>
      <c r="MFI1" s="87"/>
      <c r="MFJ1" s="87"/>
      <c r="MFK1" s="87"/>
      <c r="MFL1" s="87"/>
      <c r="MFM1" s="87"/>
      <c r="MFN1" s="87"/>
      <c r="MFO1" s="87"/>
      <c r="MFP1" s="87"/>
      <c r="MFQ1" s="87"/>
      <c r="MFR1" s="87"/>
      <c r="MFS1" s="87"/>
      <c r="MFT1" s="87"/>
      <c r="MFU1" s="87"/>
      <c r="MFV1" s="87"/>
      <c r="MFW1" s="87"/>
      <c r="MFX1" s="87"/>
      <c r="MFY1" s="87"/>
      <c r="MFZ1" s="87"/>
      <c r="MGA1" s="87"/>
      <c r="MGB1" s="87"/>
      <c r="MGC1" s="87"/>
      <c r="MGD1" s="87"/>
      <c r="MGE1" s="87"/>
      <c r="MGF1" s="87"/>
      <c r="MGG1" s="87"/>
      <c r="MGH1" s="87"/>
      <c r="MGI1" s="87"/>
      <c r="MGJ1" s="87"/>
      <c r="MGK1" s="87"/>
      <c r="MGL1" s="87"/>
      <c r="MGM1" s="87"/>
      <c r="MGN1" s="87"/>
      <c r="MGO1" s="87"/>
      <c r="MGP1" s="87"/>
      <c r="MGQ1" s="87"/>
      <c r="MGR1" s="87"/>
      <c r="MGS1" s="87"/>
      <c r="MGT1" s="87"/>
      <c r="MGU1" s="87"/>
      <c r="MGV1" s="87"/>
      <c r="MGW1" s="87"/>
      <c r="MGX1" s="87"/>
      <c r="MGY1" s="87"/>
      <c r="MGZ1" s="87"/>
      <c r="MHA1" s="87"/>
      <c r="MHB1" s="87"/>
      <c r="MHC1" s="87"/>
      <c r="MHD1" s="87"/>
      <c r="MHE1" s="87"/>
      <c r="MHF1" s="87"/>
      <c r="MHG1" s="87"/>
      <c r="MHH1" s="87"/>
      <c r="MHI1" s="87"/>
      <c r="MHJ1" s="87"/>
      <c r="MHK1" s="87"/>
      <c r="MHL1" s="87"/>
      <c r="MHM1" s="87"/>
      <c r="MHN1" s="87"/>
      <c r="MHO1" s="87"/>
      <c r="MHP1" s="87"/>
      <c r="MHQ1" s="87"/>
      <c r="MHR1" s="87"/>
      <c r="MHS1" s="87"/>
      <c r="MHT1" s="87"/>
      <c r="MHU1" s="87"/>
      <c r="MHV1" s="87"/>
      <c r="MHW1" s="87"/>
      <c r="MHX1" s="87"/>
      <c r="MHY1" s="87"/>
      <c r="MHZ1" s="87"/>
      <c r="MIA1" s="87"/>
      <c r="MIB1" s="87"/>
      <c r="MIC1" s="87"/>
      <c r="MID1" s="87"/>
      <c r="MIE1" s="87"/>
      <c r="MIF1" s="87"/>
      <c r="MIG1" s="87"/>
      <c r="MIH1" s="87"/>
      <c r="MII1" s="87"/>
      <c r="MIJ1" s="87"/>
      <c r="MIK1" s="87"/>
      <c r="MIL1" s="87"/>
      <c r="MIM1" s="87"/>
      <c r="MIN1" s="87"/>
      <c r="MIO1" s="87"/>
      <c r="MIP1" s="87"/>
      <c r="MIQ1" s="87"/>
      <c r="MIR1" s="87"/>
      <c r="MIS1" s="87"/>
      <c r="MIT1" s="87"/>
      <c r="MIU1" s="87"/>
      <c r="MIV1" s="87"/>
      <c r="MIW1" s="87"/>
      <c r="MIX1" s="87"/>
      <c r="MIY1" s="87"/>
      <c r="MIZ1" s="87"/>
      <c r="MJA1" s="87"/>
      <c r="MJB1" s="87"/>
      <c r="MJC1" s="87"/>
      <c r="MJD1" s="87"/>
      <c r="MJE1" s="87"/>
      <c r="MJF1" s="87"/>
      <c r="MJG1" s="87"/>
      <c r="MJH1" s="87"/>
      <c r="MJI1" s="87"/>
      <c r="MJJ1" s="87"/>
      <c r="MJK1" s="87"/>
      <c r="MJL1" s="87"/>
      <c r="MJM1" s="87"/>
      <c r="MJN1" s="87"/>
      <c r="MJO1" s="87"/>
      <c r="MJP1" s="87"/>
      <c r="MJQ1" s="87"/>
      <c r="MJR1" s="87"/>
      <c r="MJS1" s="87"/>
      <c r="MJT1" s="87"/>
      <c r="MJU1" s="87"/>
      <c r="MJV1" s="87"/>
      <c r="MJW1" s="87"/>
      <c r="MJX1" s="87"/>
      <c r="MJY1" s="87"/>
      <c r="MJZ1" s="87"/>
      <c r="MKA1" s="87"/>
      <c r="MKB1" s="87"/>
      <c r="MKC1" s="87"/>
      <c r="MKD1" s="87"/>
      <c r="MKE1" s="87"/>
      <c r="MKF1" s="87"/>
      <c r="MKG1" s="87"/>
      <c r="MKH1" s="87"/>
      <c r="MKI1" s="87"/>
      <c r="MKJ1" s="87"/>
      <c r="MKK1" s="87"/>
      <c r="MKL1" s="87"/>
      <c r="MKM1" s="87"/>
      <c r="MKN1" s="87"/>
      <c r="MKO1" s="87"/>
      <c r="MKP1" s="87"/>
      <c r="MKQ1" s="87"/>
      <c r="MKR1" s="87"/>
      <c r="MKS1" s="87"/>
      <c r="MKT1" s="87"/>
      <c r="MKU1" s="87"/>
      <c r="MKV1" s="87"/>
      <c r="MKW1" s="87"/>
      <c r="MKX1" s="87"/>
      <c r="MKY1" s="87"/>
      <c r="MKZ1" s="87"/>
      <c r="MLA1" s="87"/>
      <c r="MLB1" s="87"/>
      <c r="MLC1" s="87"/>
      <c r="MLD1" s="87"/>
      <c r="MLE1" s="87"/>
      <c r="MLF1" s="87"/>
      <c r="MLG1" s="87"/>
      <c r="MLH1" s="87"/>
      <c r="MLI1" s="87"/>
      <c r="MLJ1" s="87"/>
      <c r="MLK1" s="87"/>
      <c r="MLL1" s="87"/>
      <c r="MLM1" s="87"/>
      <c r="MLN1" s="87"/>
      <c r="MLO1" s="87"/>
      <c r="MLP1" s="87"/>
      <c r="MLQ1" s="87"/>
      <c r="MLR1" s="87"/>
      <c r="MLS1" s="87"/>
      <c r="MLT1" s="87"/>
      <c r="MLU1" s="87"/>
      <c r="MLV1" s="87"/>
      <c r="MLW1" s="87"/>
      <c r="MLX1" s="87"/>
      <c r="MLY1" s="87"/>
      <c r="MLZ1" s="87"/>
      <c r="MMA1" s="87"/>
      <c r="MMB1" s="87"/>
      <c r="MMC1" s="87"/>
      <c r="MMD1" s="87"/>
      <c r="MME1" s="87"/>
      <c r="MMF1" s="87"/>
      <c r="MMG1" s="87"/>
      <c r="MMH1" s="87"/>
      <c r="MMI1" s="87"/>
      <c r="MMJ1" s="87"/>
      <c r="MMK1" s="87"/>
      <c r="MML1" s="87"/>
      <c r="MMM1" s="87"/>
      <c r="MMN1" s="87"/>
      <c r="MMO1" s="87"/>
      <c r="MMP1" s="87"/>
      <c r="MMQ1" s="87"/>
      <c r="MMR1" s="87"/>
      <c r="MMS1" s="87"/>
      <c r="MMT1" s="87"/>
      <c r="MMU1" s="87"/>
      <c r="MMV1" s="87"/>
      <c r="MMW1" s="87"/>
      <c r="MMX1" s="87"/>
      <c r="MMY1" s="87"/>
      <c r="MMZ1" s="87"/>
      <c r="MNA1" s="87"/>
      <c r="MNB1" s="87"/>
      <c r="MNC1" s="87"/>
      <c r="MND1" s="87"/>
      <c r="MNE1" s="87"/>
      <c r="MNF1" s="87"/>
      <c r="MNG1" s="87"/>
      <c r="MNH1" s="87"/>
      <c r="MNI1" s="87"/>
      <c r="MNJ1" s="87"/>
      <c r="MNK1" s="87"/>
      <c r="MNL1" s="87"/>
      <c r="MNM1" s="87"/>
      <c r="MNN1" s="87"/>
      <c r="MNO1" s="87"/>
      <c r="MNP1" s="87"/>
      <c r="MNQ1" s="87"/>
      <c r="MNR1" s="87"/>
      <c r="MNS1" s="87"/>
      <c r="MNT1" s="87"/>
      <c r="MNU1" s="87"/>
      <c r="MNV1" s="87"/>
      <c r="MNW1" s="87"/>
      <c r="MNX1" s="87"/>
      <c r="MNY1" s="87"/>
      <c r="MNZ1" s="87"/>
      <c r="MOA1" s="87"/>
      <c r="MOB1" s="87"/>
      <c r="MOC1" s="87"/>
      <c r="MOD1" s="87"/>
      <c r="MOE1" s="87"/>
      <c r="MOF1" s="87"/>
      <c r="MOG1" s="87"/>
      <c r="MOH1" s="87"/>
      <c r="MOI1" s="87"/>
      <c r="MOJ1" s="87"/>
      <c r="MOK1" s="87"/>
      <c r="MOL1" s="87"/>
      <c r="MOM1" s="87"/>
      <c r="MON1" s="87"/>
      <c r="MOO1" s="87"/>
      <c r="MOP1" s="87"/>
      <c r="MOQ1" s="87"/>
      <c r="MOR1" s="87"/>
      <c r="MOS1" s="87"/>
      <c r="MOT1" s="87"/>
      <c r="MOU1" s="87"/>
      <c r="MOV1" s="87"/>
      <c r="MOW1" s="87"/>
      <c r="MOX1" s="87"/>
      <c r="MOY1" s="87"/>
      <c r="MOZ1" s="87"/>
      <c r="MPA1" s="87"/>
      <c r="MPB1" s="87"/>
      <c r="MPC1" s="87"/>
      <c r="MPD1" s="87"/>
      <c r="MPE1" s="87"/>
      <c r="MPF1" s="87"/>
      <c r="MPG1" s="87"/>
      <c r="MPH1" s="87"/>
      <c r="MPI1" s="87"/>
      <c r="MPJ1" s="87"/>
      <c r="MPK1" s="87"/>
      <c r="MPL1" s="87"/>
      <c r="MPM1" s="87"/>
      <c r="MPN1" s="87"/>
      <c r="MPO1" s="87"/>
      <c r="MPP1" s="87"/>
      <c r="MPQ1" s="87"/>
      <c r="MPR1" s="87"/>
      <c r="MPS1" s="87"/>
      <c r="MPT1" s="87"/>
      <c r="MPU1" s="87"/>
      <c r="MPV1" s="87"/>
      <c r="MPW1" s="87"/>
      <c r="MPX1" s="87"/>
      <c r="MPY1" s="87"/>
      <c r="MPZ1" s="87"/>
      <c r="MQA1" s="87"/>
      <c r="MQB1" s="87"/>
      <c r="MQC1" s="87"/>
      <c r="MQD1" s="87"/>
      <c r="MQE1" s="87"/>
      <c r="MQF1" s="87"/>
      <c r="MQG1" s="87"/>
      <c r="MQH1" s="87"/>
      <c r="MQI1" s="87"/>
      <c r="MQJ1" s="87"/>
      <c r="MQK1" s="87"/>
      <c r="MQL1" s="87"/>
      <c r="MQM1" s="87"/>
      <c r="MQN1" s="87"/>
      <c r="MQO1" s="87"/>
      <c r="MQP1" s="87"/>
      <c r="MQQ1" s="87"/>
      <c r="MQR1" s="87"/>
      <c r="MQS1" s="87"/>
      <c r="MQT1" s="87"/>
      <c r="MQU1" s="87"/>
      <c r="MQV1" s="87"/>
      <c r="MQW1" s="87"/>
      <c r="MQX1" s="87"/>
      <c r="MQY1" s="87"/>
      <c r="MQZ1" s="87"/>
      <c r="MRA1" s="87"/>
      <c r="MRB1" s="87"/>
      <c r="MRC1" s="87"/>
      <c r="MRD1" s="87"/>
      <c r="MRE1" s="87"/>
      <c r="MRF1" s="87"/>
      <c r="MRG1" s="87"/>
      <c r="MRH1" s="87"/>
      <c r="MRI1" s="87"/>
      <c r="MRJ1" s="87"/>
      <c r="MRK1" s="87"/>
      <c r="MRL1" s="87"/>
      <c r="MRM1" s="87"/>
      <c r="MRN1" s="87"/>
      <c r="MRO1" s="87"/>
      <c r="MRP1" s="87"/>
      <c r="MRQ1" s="87"/>
      <c r="MRR1" s="87"/>
      <c r="MRS1" s="87"/>
      <c r="MRT1" s="87"/>
      <c r="MRU1" s="87"/>
      <c r="MRV1" s="87"/>
      <c r="MRW1" s="87"/>
      <c r="MRX1" s="87"/>
      <c r="MRY1" s="87"/>
      <c r="MRZ1" s="87"/>
      <c r="MSA1" s="87"/>
      <c r="MSB1" s="87"/>
      <c r="MSC1" s="87"/>
      <c r="MSD1" s="87"/>
      <c r="MSE1" s="87"/>
      <c r="MSF1" s="87"/>
      <c r="MSG1" s="87"/>
      <c r="MSH1" s="87"/>
      <c r="MSI1" s="87"/>
      <c r="MSJ1" s="87"/>
      <c r="MSK1" s="87"/>
      <c r="MSL1" s="87"/>
      <c r="MSM1" s="87"/>
      <c r="MSN1" s="87"/>
      <c r="MSO1" s="87"/>
      <c r="MSP1" s="87"/>
      <c r="MSQ1" s="87"/>
      <c r="MSR1" s="87"/>
      <c r="MSS1" s="87"/>
      <c r="MST1" s="87"/>
      <c r="MSU1" s="87"/>
      <c r="MSV1" s="87"/>
      <c r="MSW1" s="87"/>
      <c r="MSX1" s="87"/>
      <c r="MSY1" s="87"/>
      <c r="MSZ1" s="87"/>
      <c r="MTA1" s="87"/>
      <c r="MTB1" s="87"/>
      <c r="MTC1" s="87"/>
      <c r="MTD1" s="87"/>
      <c r="MTE1" s="87"/>
      <c r="MTF1" s="87"/>
      <c r="MTG1" s="87"/>
      <c r="MTH1" s="87"/>
      <c r="MTI1" s="87"/>
      <c r="MTJ1" s="87"/>
      <c r="MTK1" s="87"/>
      <c r="MTL1" s="87"/>
      <c r="MTM1" s="87"/>
      <c r="MTN1" s="87"/>
      <c r="MTO1" s="87"/>
      <c r="MTP1" s="87"/>
      <c r="MTQ1" s="87"/>
      <c r="MTR1" s="87"/>
      <c r="MTS1" s="87"/>
      <c r="MTT1" s="87"/>
      <c r="MTU1" s="87"/>
      <c r="MTV1" s="87"/>
      <c r="MTW1" s="87"/>
      <c r="MTX1" s="87"/>
      <c r="MTY1" s="87"/>
      <c r="MTZ1" s="87"/>
      <c r="MUA1" s="87"/>
      <c r="MUB1" s="87"/>
      <c r="MUC1" s="87"/>
      <c r="MUD1" s="87"/>
      <c r="MUE1" s="87"/>
      <c r="MUF1" s="87"/>
      <c r="MUG1" s="87"/>
      <c r="MUH1" s="87"/>
      <c r="MUI1" s="87"/>
      <c r="MUJ1" s="87"/>
      <c r="MUK1" s="87"/>
      <c r="MUL1" s="87"/>
      <c r="MUM1" s="87"/>
      <c r="MUN1" s="87"/>
      <c r="MUO1" s="87"/>
      <c r="MUP1" s="87"/>
      <c r="MUQ1" s="87"/>
      <c r="MUR1" s="87"/>
      <c r="MUS1" s="87"/>
      <c r="MUT1" s="87"/>
      <c r="MUU1" s="87"/>
      <c r="MUV1" s="87"/>
      <c r="MUW1" s="87"/>
      <c r="MUX1" s="87"/>
      <c r="MUY1" s="87"/>
      <c r="MUZ1" s="87"/>
      <c r="MVA1" s="87"/>
      <c r="MVB1" s="87"/>
      <c r="MVC1" s="87"/>
      <c r="MVD1" s="87"/>
      <c r="MVE1" s="87"/>
      <c r="MVF1" s="87"/>
      <c r="MVG1" s="87"/>
      <c r="MVH1" s="87"/>
      <c r="MVI1" s="87"/>
      <c r="MVJ1" s="87"/>
      <c r="MVK1" s="87"/>
      <c r="MVL1" s="87"/>
      <c r="MVM1" s="87"/>
      <c r="MVN1" s="87"/>
      <c r="MVO1" s="87"/>
      <c r="MVP1" s="87"/>
      <c r="MVQ1" s="87"/>
      <c r="MVR1" s="87"/>
      <c r="MVS1" s="87"/>
      <c r="MVT1" s="87"/>
      <c r="MVU1" s="87"/>
      <c r="MVV1" s="87"/>
      <c r="MVW1" s="87"/>
      <c r="MVX1" s="87"/>
      <c r="MVY1" s="87"/>
      <c r="MVZ1" s="87"/>
      <c r="MWA1" s="87"/>
      <c r="MWB1" s="87"/>
      <c r="MWC1" s="87"/>
      <c r="MWD1" s="87"/>
      <c r="MWE1" s="87"/>
      <c r="MWF1" s="87"/>
      <c r="MWG1" s="87"/>
      <c r="MWH1" s="87"/>
      <c r="MWI1" s="87"/>
      <c r="MWJ1" s="87"/>
      <c r="MWK1" s="87"/>
      <c r="MWL1" s="87"/>
      <c r="MWM1" s="87"/>
      <c r="MWN1" s="87"/>
      <c r="MWO1" s="87"/>
      <c r="MWP1" s="87"/>
      <c r="MWQ1" s="87"/>
      <c r="MWR1" s="87"/>
      <c r="MWS1" s="87"/>
      <c r="MWT1" s="87"/>
      <c r="MWU1" s="87"/>
      <c r="MWV1" s="87"/>
      <c r="MWW1" s="87"/>
      <c r="MWX1" s="87"/>
      <c r="MWY1" s="87"/>
      <c r="MWZ1" s="87"/>
      <c r="MXA1" s="87"/>
      <c r="MXB1" s="87"/>
      <c r="MXC1" s="87"/>
      <c r="MXD1" s="87"/>
      <c r="MXE1" s="87"/>
      <c r="MXF1" s="87"/>
      <c r="MXG1" s="87"/>
      <c r="MXH1" s="87"/>
      <c r="MXI1" s="87"/>
      <c r="MXJ1" s="87"/>
      <c r="MXK1" s="87"/>
      <c r="MXL1" s="87"/>
      <c r="MXM1" s="87"/>
      <c r="MXN1" s="87"/>
      <c r="MXO1" s="87"/>
      <c r="MXP1" s="87"/>
      <c r="MXQ1" s="87"/>
      <c r="MXR1" s="87"/>
      <c r="MXS1" s="87"/>
      <c r="MXT1" s="87"/>
      <c r="MXU1" s="87"/>
      <c r="MXV1" s="87"/>
      <c r="MXW1" s="87"/>
      <c r="MXX1" s="87"/>
      <c r="MXY1" s="87"/>
      <c r="MXZ1" s="87"/>
      <c r="MYA1" s="87"/>
      <c r="MYB1" s="87"/>
      <c r="MYC1" s="87"/>
      <c r="MYD1" s="87"/>
      <c r="MYE1" s="87"/>
      <c r="MYF1" s="87"/>
      <c r="MYG1" s="87"/>
      <c r="MYH1" s="87"/>
      <c r="MYI1" s="87"/>
      <c r="MYJ1" s="87"/>
      <c r="MYK1" s="87"/>
      <c r="MYL1" s="87"/>
      <c r="MYM1" s="87"/>
      <c r="MYN1" s="87"/>
      <c r="MYO1" s="87"/>
      <c r="MYP1" s="87"/>
      <c r="MYQ1" s="87"/>
      <c r="MYR1" s="87"/>
      <c r="MYS1" s="87"/>
      <c r="MYT1" s="87"/>
      <c r="MYU1" s="87"/>
      <c r="MYV1" s="87"/>
      <c r="MYW1" s="87"/>
      <c r="MYX1" s="87"/>
      <c r="MYY1" s="87"/>
      <c r="MYZ1" s="87"/>
      <c r="MZA1" s="87"/>
      <c r="MZB1" s="87"/>
      <c r="MZC1" s="87"/>
      <c r="MZD1" s="87"/>
      <c r="MZE1" s="87"/>
      <c r="MZF1" s="87"/>
      <c r="MZG1" s="87"/>
      <c r="MZH1" s="87"/>
      <c r="MZI1" s="87"/>
      <c r="MZJ1" s="87"/>
      <c r="MZK1" s="87"/>
      <c r="MZL1" s="87"/>
      <c r="MZM1" s="87"/>
      <c r="MZN1" s="87"/>
      <c r="MZO1" s="87"/>
      <c r="MZP1" s="87"/>
      <c r="MZQ1" s="87"/>
      <c r="MZR1" s="87"/>
      <c r="MZS1" s="87"/>
      <c r="MZT1" s="87"/>
      <c r="MZU1" s="87"/>
      <c r="MZV1" s="87"/>
      <c r="MZW1" s="87"/>
      <c r="MZX1" s="87"/>
      <c r="MZY1" s="87"/>
      <c r="MZZ1" s="87"/>
      <c r="NAA1" s="87"/>
      <c r="NAB1" s="87"/>
      <c r="NAC1" s="87"/>
      <c r="NAD1" s="87"/>
      <c r="NAE1" s="87"/>
      <c r="NAF1" s="87"/>
      <c r="NAG1" s="87"/>
      <c r="NAH1" s="87"/>
      <c r="NAI1" s="87"/>
      <c r="NAJ1" s="87"/>
      <c r="NAK1" s="87"/>
      <c r="NAL1" s="87"/>
      <c r="NAM1" s="87"/>
      <c r="NAN1" s="87"/>
      <c r="NAO1" s="87"/>
      <c r="NAP1" s="87"/>
      <c r="NAQ1" s="87"/>
      <c r="NAR1" s="87"/>
      <c r="NAS1" s="87"/>
      <c r="NAT1" s="87"/>
      <c r="NAU1" s="87"/>
      <c r="NAV1" s="87"/>
      <c r="NAW1" s="87"/>
      <c r="NAX1" s="87"/>
      <c r="NAY1" s="87"/>
      <c r="NAZ1" s="87"/>
      <c r="NBA1" s="87"/>
      <c r="NBB1" s="87"/>
      <c r="NBC1" s="87"/>
      <c r="NBD1" s="87"/>
      <c r="NBE1" s="87"/>
      <c r="NBF1" s="87"/>
      <c r="NBG1" s="87"/>
      <c r="NBH1" s="87"/>
      <c r="NBI1" s="87"/>
      <c r="NBJ1" s="87"/>
      <c r="NBK1" s="87"/>
      <c r="NBL1" s="87"/>
      <c r="NBM1" s="87"/>
      <c r="NBN1" s="87"/>
      <c r="NBO1" s="87"/>
      <c r="NBP1" s="87"/>
      <c r="NBQ1" s="87"/>
      <c r="NBR1" s="87"/>
      <c r="NBS1" s="87"/>
      <c r="NBT1" s="87"/>
      <c r="NBU1" s="87"/>
      <c r="NBV1" s="87"/>
      <c r="NBW1" s="87"/>
      <c r="NBX1" s="87"/>
      <c r="NBY1" s="87"/>
      <c r="NBZ1" s="87"/>
      <c r="NCA1" s="87"/>
      <c r="NCB1" s="87"/>
      <c r="NCC1" s="87"/>
      <c r="NCD1" s="87"/>
      <c r="NCE1" s="87"/>
      <c r="NCF1" s="87"/>
      <c r="NCG1" s="87"/>
      <c r="NCH1" s="87"/>
      <c r="NCI1" s="87"/>
      <c r="NCJ1" s="87"/>
      <c r="NCK1" s="87"/>
      <c r="NCL1" s="87"/>
      <c r="NCM1" s="87"/>
      <c r="NCN1" s="87"/>
      <c r="NCO1" s="87"/>
      <c r="NCP1" s="87"/>
      <c r="NCQ1" s="87"/>
      <c r="NCR1" s="87"/>
      <c r="NCS1" s="87"/>
      <c r="NCT1" s="87"/>
      <c r="NCU1" s="87"/>
      <c r="NCV1" s="87"/>
      <c r="NCW1" s="87"/>
      <c r="NCX1" s="87"/>
      <c r="NCY1" s="87"/>
      <c r="NCZ1" s="87"/>
      <c r="NDA1" s="87"/>
      <c r="NDB1" s="87"/>
      <c r="NDC1" s="87"/>
      <c r="NDD1" s="87"/>
      <c r="NDE1" s="87"/>
      <c r="NDF1" s="87"/>
      <c r="NDG1" s="87"/>
      <c r="NDH1" s="87"/>
      <c r="NDI1" s="87"/>
      <c r="NDJ1" s="87"/>
      <c r="NDK1" s="87"/>
      <c r="NDL1" s="87"/>
      <c r="NDM1" s="87"/>
      <c r="NDN1" s="87"/>
      <c r="NDO1" s="87"/>
      <c r="NDP1" s="87"/>
      <c r="NDQ1" s="87"/>
      <c r="NDR1" s="87"/>
      <c r="NDS1" s="87"/>
      <c r="NDT1" s="87"/>
      <c r="NDU1" s="87"/>
      <c r="NDV1" s="87"/>
      <c r="NDW1" s="87"/>
      <c r="NDX1" s="87"/>
      <c r="NDY1" s="87"/>
      <c r="NDZ1" s="87"/>
      <c r="NEA1" s="87"/>
      <c r="NEB1" s="87"/>
      <c r="NEC1" s="87"/>
      <c r="NED1" s="87"/>
      <c r="NEE1" s="87"/>
      <c r="NEF1" s="87"/>
      <c r="NEG1" s="87"/>
      <c r="NEH1" s="87"/>
      <c r="NEI1" s="87"/>
      <c r="NEJ1" s="87"/>
      <c r="NEK1" s="87"/>
      <c r="NEL1" s="87"/>
      <c r="NEM1" s="87"/>
      <c r="NEN1" s="87"/>
      <c r="NEO1" s="87"/>
      <c r="NEP1" s="87"/>
      <c r="NEQ1" s="87"/>
      <c r="NER1" s="87"/>
      <c r="NES1" s="87"/>
      <c r="NET1" s="87"/>
      <c r="NEU1" s="87"/>
      <c r="NEV1" s="87"/>
      <c r="NEW1" s="87"/>
      <c r="NEX1" s="87"/>
      <c r="NEY1" s="87"/>
      <c r="NEZ1" s="87"/>
      <c r="NFA1" s="87"/>
      <c r="NFB1" s="87"/>
      <c r="NFC1" s="87"/>
      <c r="NFD1" s="87"/>
      <c r="NFE1" s="87"/>
      <c r="NFF1" s="87"/>
      <c r="NFG1" s="87"/>
      <c r="NFH1" s="87"/>
      <c r="NFI1" s="87"/>
      <c r="NFJ1" s="87"/>
      <c r="NFK1" s="87"/>
      <c r="NFL1" s="87"/>
      <c r="NFM1" s="87"/>
      <c r="NFN1" s="87"/>
      <c r="NFO1" s="87"/>
      <c r="NFP1" s="87"/>
      <c r="NFQ1" s="87"/>
      <c r="NFR1" s="87"/>
      <c r="NFS1" s="87"/>
      <c r="NFT1" s="87"/>
      <c r="NFU1" s="87"/>
      <c r="NFV1" s="87"/>
      <c r="NFW1" s="87"/>
      <c r="NFX1" s="87"/>
      <c r="NFY1" s="87"/>
      <c r="NFZ1" s="87"/>
      <c r="NGA1" s="87"/>
      <c r="NGB1" s="87"/>
      <c r="NGC1" s="87"/>
      <c r="NGD1" s="87"/>
      <c r="NGE1" s="87"/>
      <c r="NGF1" s="87"/>
      <c r="NGG1" s="87"/>
      <c r="NGH1" s="87"/>
      <c r="NGI1" s="87"/>
      <c r="NGJ1" s="87"/>
      <c r="NGK1" s="87"/>
      <c r="NGL1" s="87"/>
      <c r="NGM1" s="87"/>
      <c r="NGN1" s="87"/>
      <c r="NGO1" s="87"/>
      <c r="NGP1" s="87"/>
      <c r="NGQ1" s="87"/>
      <c r="NGR1" s="87"/>
      <c r="NGS1" s="87"/>
      <c r="NGT1" s="87"/>
      <c r="NGU1" s="87"/>
      <c r="NGV1" s="87"/>
      <c r="NGW1" s="87"/>
      <c r="NGX1" s="87"/>
      <c r="NGY1" s="87"/>
      <c r="NGZ1" s="87"/>
      <c r="NHA1" s="87"/>
      <c r="NHB1" s="87"/>
      <c r="NHC1" s="87"/>
      <c r="NHD1" s="87"/>
      <c r="NHE1" s="87"/>
      <c r="NHF1" s="87"/>
      <c r="NHG1" s="87"/>
      <c r="NHH1" s="87"/>
      <c r="NHI1" s="87"/>
      <c r="NHJ1" s="87"/>
      <c r="NHK1" s="87"/>
      <c r="NHL1" s="87"/>
      <c r="NHM1" s="87"/>
      <c r="NHN1" s="87"/>
      <c r="NHO1" s="87"/>
      <c r="NHP1" s="87"/>
      <c r="NHQ1" s="87"/>
      <c r="NHR1" s="87"/>
      <c r="NHS1" s="87"/>
      <c r="NHT1" s="87"/>
      <c r="NHU1" s="87"/>
      <c r="NHV1" s="87"/>
      <c r="NHW1" s="87"/>
      <c r="NHX1" s="87"/>
      <c r="NHY1" s="87"/>
      <c r="NHZ1" s="87"/>
      <c r="NIA1" s="87"/>
      <c r="NIB1" s="87"/>
      <c r="NIC1" s="87"/>
      <c r="NID1" s="87"/>
      <c r="NIE1" s="87"/>
      <c r="NIF1" s="87"/>
      <c r="NIG1" s="87"/>
      <c r="NIH1" s="87"/>
      <c r="NII1" s="87"/>
      <c r="NIJ1" s="87"/>
      <c r="NIK1" s="87"/>
      <c r="NIL1" s="87"/>
      <c r="NIM1" s="87"/>
      <c r="NIN1" s="87"/>
      <c r="NIO1" s="87"/>
      <c r="NIP1" s="87"/>
      <c r="NIQ1" s="87"/>
      <c r="NIR1" s="87"/>
      <c r="NIS1" s="87"/>
      <c r="NIT1" s="87"/>
      <c r="NIU1" s="87"/>
      <c r="NIV1" s="87"/>
      <c r="NIW1" s="87"/>
      <c r="NIX1" s="87"/>
      <c r="NIY1" s="87"/>
      <c r="NIZ1" s="87"/>
      <c r="NJA1" s="87"/>
      <c r="NJB1" s="87"/>
      <c r="NJC1" s="87"/>
      <c r="NJD1" s="87"/>
      <c r="NJE1" s="87"/>
      <c r="NJF1" s="87"/>
      <c r="NJG1" s="87"/>
      <c r="NJH1" s="87"/>
      <c r="NJI1" s="87"/>
      <c r="NJJ1" s="87"/>
      <c r="NJK1" s="87"/>
      <c r="NJL1" s="87"/>
      <c r="NJM1" s="87"/>
      <c r="NJN1" s="87"/>
      <c r="NJO1" s="87"/>
      <c r="NJP1" s="87"/>
      <c r="NJQ1" s="87"/>
      <c r="NJR1" s="87"/>
      <c r="NJS1" s="87"/>
      <c r="NJT1" s="87"/>
      <c r="NJU1" s="87"/>
      <c r="NJV1" s="87"/>
      <c r="NJW1" s="87"/>
      <c r="NJX1" s="87"/>
      <c r="NJY1" s="87"/>
      <c r="NJZ1" s="87"/>
      <c r="NKA1" s="87"/>
      <c r="NKB1" s="87"/>
      <c r="NKC1" s="87"/>
      <c r="NKD1" s="87"/>
      <c r="NKE1" s="87"/>
      <c r="NKF1" s="87"/>
      <c r="NKG1" s="87"/>
      <c r="NKH1" s="87"/>
      <c r="NKI1" s="87"/>
      <c r="NKJ1" s="87"/>
      <c r="NKK1" s="87"/>
      <c r="NKL1" s="87"/>
      <c r="NKM1" s="87"/>
      <c r="NKN1" s="87"/>
      <c r="NKO1" s="87"/>
      <c r="NKP1" s="87"/>
      <c r="NKQ1" s="87"/>
      <c r="NKR1" s="87"/>
      <c r="NKS1" s="87"/>
      <c r="NKT1" s="87"/>
      <c r="NKU1" s="87"/>
      <c r="NKV1" s="87"/>
      <c r="NKW1" s="87"/>
      <c r="NKX1" s="87"/>
      <c r="NKY1" s="87"/>
      <c r="NKZ1" s="87"/>
      <c r="NLA1" s="87"/>
      <c r="NLB1" s="87"/>
      <c r="NLC1" s="87"/>
      <c r="NLD1" s="87"/>
      <c r="NLE1" s="87"/>
      <c r="NLF1" s="87"/>
      <c r="NLG1" s="87"/>
      <c r="NLH1" s="87"/>
      <c r="NLI1" s="87"/>
      <c r="NLJ1" s="87"/>
      <c r="NLK1" s="87"/>
      <c r="NLL1" s="87"/>
      <c r="NLM1" s="87"/>
      <c r="NLN1" s="87"/>
      <c r="NLO1" s="87"/>
      <c r="NLP1" s="87"/>
      <c r="NLQ1" s="87"/>
      <c r="NLR1" s="87"/>
      <c r="NLS1" s="87"/>
      <c r="NLT1" s="87"/>
      <c r="NLU1" s="87"/>
      <c r="NLV1" s="87"/>
      <c r="NLW1" s="87"/>
      <c r="NLX1" s="87"/>
      <c r="NLY1" s="87"/>
      <c r="NLZ1" s="87"/>
      <c r="NMA1" s="87"/>
      <c r="NMB1" s="87"/>
      <c r="NMC1" s="87"/>
      <c r="NMD1" s="87"/>
      <c r="NME1" s="87"/>
      <c r="NMF1" s="87"/>
      <c r="NMG1" s="87"/>
      <c r="NMH1" s="87"/>
      <c r="NMI1" s="87"/>
      <c r="NMJ1" s="87"/>
      <c r="NMK1" s="87"/>
      <c r="NML1" s="87"/>
      <c r="NMM1" s="87"/>
      <c r="NMN1" s="87"/>
      <c r="NMO1" s="87"/>
      <c r="NMP1" s="87"/>
      <c r="NMQ1" s="87"/>
      <c r="NMR1" s="87"/>
      <c r="NMS1" s="87"/>
      <c r="NMT1" s="87"/>
      <c r="NMU1" s="87"/>
      <c r="NMV1" s="87"/>
      <c r="NMW1" s="87"/>
      <c r="NMX1" s="87"/>
      <c r="NMY1" s="87"/>
      <c r="NMZ1" s="87"/>
      <c r="NNA1" s="87"/>
      <c r="NNB1" s="87"/>
      <c r="NNC1" s="87"/>
      <c r="NND1" s="87"/>
      <c r="NNE1" s="87"/>
      <c r="NNF1" s="87"/>
      <c r="NNG1" s="87"/>
      <c r="NNH1" s="87"/>
      <c r="NNI1" s="87"/>
      <c r="NNJ1" s="87"/>
      <c r="NNK1" s="87"/>
      <c r="NNL1" s="87"/>
      <c r="NNM1" s="87"/>
      <c r="NNN1" s="87"/>
      <c r="NNO1" s="87"/>
      <c r="NNP1" s="87"/>
      <c r="NNQ1" s="87"/>
      <c r="NNR1" s="87"/>
      <c r="NNS1" s="87"/>
      <c r="NNT1" s="87"/>
      <c r="NNU1" s="87"/>
      <c r="NNV1" s="87"/>
      <c r="NNW1" s="87"/>
      <c r="NNX1" s="87"/>
      <c r="NNY1" s="87"/>
      <c r="NNZ1" s="87"/>
      <c r="NOA1" s="87"/>
      <c r="NOB1" s="87"/>
      <c r="NOC1" s="87"/>
      <c r="NOD1" s="87"/>
      <c r="NOE1" s="87"/>
      <c r="NOF1" s="87"/>
      <c r="NOG1" s="87"/>
      <c r="NOH1" s="87"/>
      <c r="NOI1" s="87"/>
      <c r="NOJ1" s="87"/>
      <c r="NOK1" s="87"/>
      <c r="NOL1" s="87"/>
      <c r="NOM1" s="87"/>
      <c r="NON1" s="87"/>
      <c r="NOO1" s="87"/>
      <c r="NOP1" s="87"/>
      <c r="NOQ1" s="87"/>
      <c r="NOR1" s="87"/>
      <c r="NOS1" s="87"/>
      <c r="NOT1" s="87"/>
      <c r="NOU1" s="87"/>
      <c r="NOV1" s="87"/>
      <c r="NOW1" s="87"/>
      <c r="NOX1" s="87"/>
      <c r="NOY1" s="87"/>
      <c r="NOZ1" s="87"/>
      <c r="NPA1" s="87"/>
      <c r="NPB1" s="87"/>
      <c r="NPC1" s="87"/>
      <c r="NPD1" s="87"/>
      <c r="NPE1" s="87"/>
      <c r="NPF1" s="87"/>
      <c r="NPG1" s="87"/>
      <c r="NPH1" s="87"/>
      <c r="NPI1" s="87"/>
      <c r="NPJ1" s="87"/>
      <c r="NPK1" s="87"/>
      <c r="NPL1" s="87"/>
      <c r="NPM1" s="87"/>
      <c r="NPN1" s="87"/>
      <c r="NPO1" s="87"/>
      <c r="NPP1" s="87"/>
      <c r="NPQ1" s="87"/>
      <c r="NPR1" s="87"/>
      <c r="NPS1" s="87"/>
      <c r="NPT1" s="87"/>
      <c r="NPU1" s="87"/>
      <c r="NPV1" s="87"/>
      <c r="NPW1" s="87"/>
      <c r="NPX1" s="87"/>
      <c r="NPY1" s="87"/>
      <c r="NPZ1" s="87"/>
      <c r="NQA1" s="87"/>
      <c r="NQB1" s="87"/>
      <c r="NQC1" s="87"/>
      <c r="NQD1" s="87"/>
      <c r="NQE1" s="87"/>
      <c r="NQF1" s="87"/>
      <c r="NQG1" s="87"/>
      <c r="NQH1" s="87"/>
      <c r="NQI1" s="87"/>
      <c r="NQJ1" s="87"/>
      <c r="NQK1" s="87"/>
      <c r="NQL1" s="87"/>
      <c r="NQM1" s="87"/>
      <c r="NQN1" s="87"/>
      <c r="NQO1" s="87"/>
      <c r="NQP1" s="87"/>
      <c r="NQQ1" s="87"/>
      <c r="NQR1" s="87"/>
      <c r="NQS1" s="87"/>
      <c r="NQT1" s="87"/>
      <c r="NQU1" s="87"/>
      <c r="NQV1" s="87"/>
      <c r="NQW1" s="87"/>
      <c r="NQX1" s="87"/>
      <c r="NQY1" s="87"/>
      <c r="NQZ1" s="87"/>
      <c r="NRA1" s="87"/>
      <c r="NRB1" s="87"/>
      <c r="NRC1" s="87"/>
      <c r="NRD1" s="87"/>
      <c r="NRE1" s="87"/>
      <c r="NRF1" s="87"/>
      <c r="NRG1" s="87"/>
      <c r="NRH1" s="87"/>
      <c r="NRI1" s="87"/>
      <c r="NRJ1" s="87"/>
      <c r="NRK1" s="87"/>
      <c r="NRL1" s="87"/>
      <c r="NRM1" s="87"/>
      <c r="NRN1" s="87"/>
      <c r="NRO1" s="87"/>
      <c r="NRP1" s="87"/>
      <c r="NRQ1" s="87"/>
      <c r="NRR1" s="87"/>
      <c r="NRS1" s="87"/>
      <c r="NRT1" s="87"/>
      <c r="NRU1" s="87"/>
      <c r="NRV1" s="87"/>
      <c r="NRW1" s="87"/>
      <c r="NRX1" s="87"/>
      <c r="NRY1" s="87"/>
      <c r="NRZ1" s="87"/>
      <c r="NSA1" s="87"/>
      <c r="NSB1" s="87"/>
      <c r="NSC1" s="87"/>
      <c r="NSD1" s="87"/>
      <c r="NSE1" s="87"/>
      <c r="NSF1" s="87"/>
      <c r="NSG1" s="87"/>
      <c r="NSH1" s="87"/>
      <c r="NSI1" s="87"/>
      <c r="NSJ1" s="87"/>
      <c r="NSK1" s="87"/>
      <c r="NSL1" s="87"/>
      <c r="NSM1" s="87"/>
      <c r="NSN1" s="87"/>
      <c r="NSO1" s="87"/>
      <c r="NSP1" s="87"/>
      <c r="NSQ1" s="87"/>
      <c r="NSR1" s="87"/>
      <c r="NSS1" s="87"/>
      <c r="NST1" s="87"/>
      <c r="NSU1" s="87"/>
      <c r="NSV1" s="87"/>
      <c r="NSW1" s="87"/>
      <c r="NSX1" s="87"/>
      <c r="NSY1" s="87"/>
      <c r="NSZ1" s="87"/>
      <c r="NTA1" s="87"/>
      <c r="NTB1" s="87"/>
      <c r="NTC1" s="87"/>
      <c r="NTD1" s="87"/>
      <c r="NTE1" s="87"/>
      <c r="NTF1" s="87"/>
      <c r="NTG1" s="87"/>
      <c r="NTH1" s="87"/>
      <c r="NTI1" s="87"/>
      <c r="NTJ1" s="87"/>
      <c r="NTK1" s="87"/>
      <c r="NTL1" s="87"/>
      <c r="NTM1" s="87"/>
      <c r="NTN1" s="87"/>
      <c r="NTO1" s="87"/>
      <c r="NTP1" s="87"/>
      <c r="NTQ1" s="87"/>
      <c r="NTR1" s="87"/>
      <c r="NTS1" s="87"/>
      <c r="NTT1" s="87"/>
      <c r="NTU1" s="87"/>
      <c r="NTV1" s="87"/>
      <c r="NTW1" s="87"/>
      <c r="NTX1" s="87"/>
      <c r="NTY1" s="87"/>
      <c r="NTZ1" s="87"/>
      <c r="NUA1" s="87"/>
      <c r="NUB1" s="87"/>
      <c r="NUC1" s="87"/>
      <c r="NUD1" s="87"/>
      <c r="NUE1" s="87"/>
      <c r="NUF1" s="87"/>
      <c r="NUG1" s="87"/>
      <c r="NUH1" s="87"/>
      <c r="NUI1" s="87"/>
      <c r="NUJ1" s="87"/>
      <c r="NUK1" s="87"/>
      <c r="NUL1" s="87"/>
      <c r="NUM1" s="87"/>
      <c r="NUN1" s="87"/>
      <c r="NUO1" s="87"/>
      <c r="NUP1" s="87"/>
      <c r="NUQ1" s="87"/>
      <c r="NUR1" s="87"/>
      <c r="NUS1" s="87"/>
      <c r="NUT1" s="87"/>
      <c r="NUU1" s="87"/>
      <c r="NUV1" s="87"/>
      <c r="NUW1" s="87"/>
      <c r="NUX1" s="87"/>
      <c r="NUY1" s="87"/>
      <c r="NUZ1" s="87"/>
      <c r="NVA1" s="87"/>
      <c r="NVB1" s="87"/>
      <c r="NVC1" s="87"/>
      <c r="NVD1" s="87"/>
      <c r="NVE1" s="87"/>
      <c r="NVF1" s="87"/>
      <c r="NVG1" s="87"/>
      <c r="NVH1" s="87"/>
      <c r="NVI1" s="87"/>
      <c r="NVJ1" s="87"/>
      <c r="NVK1" s="87"/>
      <c r="NVL1" s="87"/>
      <c r="NVM1" s="87"/>
      <c r="NVN1" s="87"/>
      <c r="NVO1" s="87"/>
      <c r="NVP1" s="87"/>
      <c r="NVQ1" s="87"/>
      <c r="NVR1" s="87"/>
      <c r="NVS1" s="87"/>
      <c r="NVT1" s="87"/>
      <c r="NVU1" s="87"/>
      <c r="NVV1" s="87"/>
      <c r="NVW1" s="87"/>
      <c r="NVX1" s="87"/>
      <c r="NVY1" s="87"/>
      <c r="NVZ1" s="87"/>
      <c r="NWA1" s="87"/>
      <c r="NWB1" s="87"/>
      <c r="NWC1" s="87"/>
      <c r="NWD1" s="87"/>
      <c r="NWE1" s="87"/>
      <c r="NWF1" s="87"/>
      <c r="NWG1" s="87"/>
      <c r="NWH1" s="87"/>
      <c r="NWI1" s="87"/>
      <c r="NWJ1" s="87"/>
      <c r="NWK1" s="87"/>
      <c r="NWL1" s="87"/>
      <c r="NWM1" s="87"/>
      <c r="NWN1" s="87"/>
      <c r="NWO1" s="87"/>
      <c r="NWP1" s="87"/>
      <c r="NWQ1" s="87"/>
      <c r="NWR1" s="87"/>
      <c r="NWS1" s="87"/>
      <c r="NWT1" s="87"/>
      <c r="NWU1" s="87"/>
      <c r="NWV1" s="87"/>
      <c r="NWW1" s="87"/>
      <c r="NWX1" s="87"/>
      <c r="NWY1" s="87"/>
      <c r="NWZ1" s="87"/>
      <c r="NXA1" s="87"/>
      <c r="NXB1" s="87"/>
      <c r="NXC1" s="87"/>
      <c r="NXD1" s="87"/>
      <c r="NXE1" s="87"/>
      <c r="NXF1" s="87"/>
      <c r="NXG1" s="87"/>
      <c r="NXH1" s="87"/>
      <c r="NXI1" s="87"/>
      <c r="NXJ1" s="87"/>
      <c r="NXK1" s="87"/>
      <c r="NXL1" s="87"/>
      <c r="NXM1" s="87"/>
      <c r="NXN1" s="87"/>
      <c r="NXO1" s="87"/>
      <c r="NXP1" s="87"/>
      <c r="NXQ1" s="87"/>
      <c r="NXR1" s="87"/>
      <c r="NXS1" s="87"/>
      <c r="NXT1" s="87"/>
      <c r="NXU1" s="87"/>
      <c r="NXV1" s="87"/>
      <c r="NXW1" s="87"/>
      <c r="NXX1" s="87"/>
      <c r="NXY1" s="87"/>
      <c r="NXZ1" s="87"/>
      <c r="NYA1" s="87"/>
      <c r="NYB1" s="87"/>
      <c r="NYC1" s="87"/>
      <c r="NYD1" s="87"/>
      <c r="NYE1" s="87"/>
      <c r="NYF1" s="87"/>
      <c r="NYG1" s="87"/>
      <c r="NYH1" s="87"/>
      <c r="NYI1" s="87"/>
      <c r="NYJ1" s="87"/>
      <c r="NYK1" s="87"/>
      <c r="NYL1" s="87"/>
      <c r="NYM1" s="87"/>
      <c r="NYN1" s="87"/>
      <c r="NYO1" s="87"/>
      <c r="NYP1" s="87"/>
      <c r="NYQ1" s="87"/>
      <c r="NYR1" s="87"/>
      <c r="NYS1" s="87"/>
      <c r="NYT1" s="87"/>
      <c r="NYU1" s="87"/>
      <c r="NYV1" s="87"/>
      <c r="NYW1" s="87"/>
      <c r="NYX1" s="87"/>
      <c r="NYY1" s="87"/>
      <c r="NYZ1" s="87"/>
      <c r="NZA1" s="87"/>
      <c r="NZB1" s="87"/>
      <c r="NZC1" s="87"/>
      <c r="NZD1" s="87"/>
      <c r="NZE1" s="87"/>
      <c r="NZF1" s="87"/>
      <c r="NZG1" s="87"/>
      <c r="NZH1" s="87"/>
      <c r="NZI1" s="87"/>
      <c r="NZJ1" s="87"/>
      <c r="NZK1" s="87"/>
      <c r="NZL1" s="87"/>
      <c r="NZM1" s="87"/>
      <c r="NZN1" s="87"/>
      <c r="NZO1" s="87"/>
      <c r="NZP1" s="87"/>
      <c r="NZQ1" s="87"/>
      <c r="NZR1" s="87"/>
      <c r="NZS1" s="87"/>
      <c r="NZT1" s="87"/>
      <c r="NZU1" s="87"/>
      <c r="NZV1" s="87"/>
      <c r="NZW1" s="87"/>
      <c r="NZX1" s="87"/>
      <c r="NZY1" s="87"/>
      <c r="NZZ1" s="87"/>
      <c r="OAA1" s="87"/>
      <c r="OAB1" s="87"/>
      <c r="OAC1" s="87"/>
      <c r="OAD1" s="87"/>
      <c r="OAE1" s="87"/>
      <c r="OAF1" s="87"/>
      <c r="OAG1" s="87"/>
      <c r="OAH1" s="87"/>
      <c r="OAI1" s="87"/>
      <c r="OAJ1" s="87"/>
      <c r="OAK1" s="87"/>
      <c r="OAL1" s="87"/>
      <c r="OAM1" s="87"/>
      <c r="OAN1" s="87"/>
      <c r="OAO1" s="87"/>
      <c r="OAP1" s="87"/>
      <c r="OAQ1" s="87"/>
      <c r="OAR1" s="87"/>
      <c r="OAS1" s="87"/>
      <c r="OAT1" s="87"/>
      <c r="OAU1" s="87"/>
      <c r="OAV1" s="87"/>
      <c r="OAW1" s="87"/>
      <c r="OAX1" s="87"/>
      <c r="OAY1" s="87"/>
      <c r="OAZ1" s="87"/>
      <c r="OBA1" s="87"/>
      <c r="OBB1" s="87"/>
      <c r="OBC1" s="87"/>
      <c r="OBD1" s="87"/>
      <c r="OBE1" s="87"/>
      <c r="OBF1" s="87"/>
      <c r="OBG1" s="87"/>
      <c r="OBH1" s="87"/>
      <c r="OBI1" s="87"/>
      <c r="OBJ1" s="87"/>
      <c r="OBK1" s="87"/>
      <c r="OBL1" s="87"/>
      <c r="OBM1" s="87"/>
      <c r="OBN1" s="87"/>
      <c r="OBO1" s="87"/>
      <c r="OBP1" s="87"/>
      <c r="OBQ1" s="87"/>
      <c r="OBR1" s="87"/>
      <c r="OBS1" s="87"/>
      <c r="OBT1" s="87"/>
      <c r="OBU1" s="87"/>
      <c r="OBV1" s="87"/>
      <c r="OBW1" s="87"/>
      <c r="OBX1" s="87"/>
      <c r="OBY1" s="87"/>
      <c r="OBZ1" s="87"/>
      <c r="OCA1" s="87"/>
      <c r="OCB1" s="87"/>
      <c r="OCC1" s="87"/>
      <c r="OCD1" s="87"/>
      <c r="OCE1" s="87"/>
      <c r="OCF1" s="87"/>
      <c r="OCG1" s="87"/>
      <c r="OCH1" s="87"/>
      <c r="OCI1" s="87"/>
      <c r="OCJ1" s="87"/>
      <c r="OCK1" s="87"/>
      <c r="OCL1" s="87"/>
      <c r="OCM1" s="87"/>
      <c r="OCN1" s="87"/>
      <c r="OCO1" s="87"/>
      <c r="OCP1" s="87"/>
      <c r="OCQ1" s="87"/>
      <c r="OCR1" s="87"/>
      <c r="OCS1" s="87"/>
      <c r="OCT1" s="87"/>
      <c r="OCU1" s="87"/>
      <c r="OCV1" s="87"/>
      <c r="OCW1" s="87"/>
      <c r="OCX1" s="87"/>
      <c r="OCY1" s="87"/>
      <c r="OCZ1" s="87"/>
      <c r="ODA1" s="87"/>
      <c r="ODB1" s="87"/>
      <c r="ODC1" s="87"/>
      <c r="ODD1" s="87"/>
      <c r="ODE1" s="87"/>
      <c r="ODF1" s="87"/>
      <c r="ODG1" s="87"/>
      <c r="ODH1" s="87"/>
      <c r="ODI1" s="87"/>
      <c r="ODJ1" s="87"/>
      <c r="ODK1" s="87"/>
      <c r="ODL1" s="87"/>
      <c r="ODM1" s="87"/>
      <c r="ODN1" s="87"/>
      <c r="ODO1" s="87"/>
      <c r="ODP1" s="87"/>
      <c r="ODQ1" s="87"/>
      <c r="ODR1" s="87"/>
      <c r="ODS1" s="87"/>
      <c r="ODT1" s="87"/>
      <c r="ODU1" s="87"/>
      <c r="ODV1" s="87"/>
      <c r="ODW1" s="87"/>
      <c r="ODX1" s="87"/>
      <c r="ODY1" s="87"/>
      <c r="ODZ1" s="87"/>
      <c r="OEA1" s="87"/>
      <c r="OEB1" s="87"/>
      <c r="OEC1" s="87"/>
      <c r="OED1" s="87"/>
      <c r="OEE1" s="87"/>
      <c r="OEF1" s="87"/>
      <c r="OEG1" s="87"/>
      <c r="OEH1" s="87"/>
      <c r="OEI1" s="87"/>
      <c r="OEJ1" s="87"/>
      <c r="OEK1" s="87"/>
      <c r="OEL1" s="87"/>
      <c r="OEM1" s="87"/>
      <c r="OEN1" s="87"/>
      <c r="OEO1" s="87"/>
      <c r="OEP1" s="87"/>
      <c r="OEQ1" s="87"/>
      <c r="OER1" s="87"/>
      <c r="OES1" s="87"/>
      <c r="OET1" s="87"/>
      <c r="OEU1" s="87"/>
      <c r="OEV1" s="87"/>
      <c r="OEW1" s="87"/>
      <c r="OEX1" s="87"/>
      <c r="OEY1" s="87"/>
      <c r="OEZ1" s="87"/>
      <c r="OFA1" s="87"/>
      <c r="OFB1" s="87"/>
      <c r="OFC1" s="87"/>
      <c r="OFD1" s="87"/>
      <c r="OFE1" s="87"/>
      <c r="OFF1" s="87"/>
      <c r="OFG1" s="87"/>
      <c r="OFH1" s="87"/>
      <c r="OFI1" s="87"/>
      <c r="OFJ1" s="87"/>
      <c r="OFK1" s="87"/>
      <c r="OFL1" s="87"/>
      <c r="OFM1" s="87"/>
      <c r="OFN1" s="87"/>
      <c r="OFO1" s="87"/>
      <c r="OFP1" s="87"/>
      <c r="OFQ1" s="87"/>
      <c r="OFR1" s="87"/>
      <c r="OFS1" s="87"/>
      <c r="OFT1" s="87"/>
      <c r="OFU1" s="87"/>
      <c r="OFV1" s="87"/>
      <c r="OFW1" s="87"/>
      <c r="OFX1" s="87"/>
      <c r="OFY1" s="87"/>
      <c r="OFZ1" s="87"/>
      <c r="OGA1" s="87"/>
      <c r="OGB1" s="87"/>
      <c r="OGC1" s="87"/>
      <c r="OGD1" s="87"/>
      <c r="OGE1" s="87"/>
      <c r="OGF1" s="87"/>
      <c r="OGG1" s="87"/>
      <c r="OGH1" s="87"/>
      <c r="OGI1" s="87"/>
      <c r="OGJ1" s="87"/>
      <c r="OGK1" s="87"/>
      <c r="OGL1" s="87"/>
      <c r="OGM1" s="87"/>
      <c r="OGN1" s="87"/>
      <c r="OGO1" s="87"/>
      <c r="OGP1" s="87"/>
      <c r="OGQ1" s="87"/>
      <c r="OGR1" s="87"/>
      <c r="OGS1" s="87"/>
      <c r="OGT1" s="87"/>
      <c r="OGU1" s="87"/>
      <c r="OGV1" s="87"/>
      <c r="OGW1" s="87"/>
      <c r="OGX1" s="87"/>
      <c r="OGY1" s="87"/>
      <c r="OGZ1" s="87"/>
      <c r="OHA1" s="87"/>
      <c r="OHB1" s="87"/>
      <c r="OHC1" s="87"/>
      <c r="OHD1" s="87"/>
      <c r="OHE1" s="87"/>
      <c r="OHF1" s="87"/>
      <c r="OHG1" s="87"/>
      <c r="OHH1" s="87"/>
      <c r="OHI1" s="87"/>
      <c r="OHJ1" s="87"/>
      <c r="OHK1" s="87"/>
      <c r="OHL1" s="87"/>
      <c r="OHM1" s="87"/>
      <c r="OHN1" s="87"/>
      <c r="OHO1" s="87"/>
      <c r="OHP1" s="87"/>
      <c r="OHQ1" s="87"/>
      <c r="OHR1" s="87"/>
      <c r="OHS1" s="87"/>
      <c r="OHT1" s="87"/>
      <c r="OHU1" s="87"/>
      <c r="OHV1" s="87"/>
      <c r="OHW1" s="87"/>
      <c r="OHX1" s="87"/>
      <c r="OHY1" s="87"/>
      <c r="OHZ1" s="87"/>
      <c r="OIA1" s="87"/>
      <c r="OIB1" s="87"/>
      <c r="OIC1" s="87"/>
      <c r="OID1" s="87"/>
      <c r="OIE1" s="87"/>
      <c r="OIF1" s="87"/>
      <c r="OIG1" s="87"/>
      <c r="OIH1" s="87"/>
      <c r="OII1" s="87"/>
      <c r="OIJ1" s="87"/>
      <c r="OIK1" s="87"/>
      <c r="OIL1" s="87"/>
      <c r="OIM1" s="87"/>
      <c r="OIN1" s="87"/>
      <c r="OIO1" s="87"/>
      <c r="OIP1" s="87"/>
      <c r="OIQ1" s="87"/>
      <c r="OIR1" s="87"/>
      <c r="OIS1" s="87"/>
      <c r="OIT1" s="87"/>
      <c r="OIU1" s="87"/>
      <c r="OIV1" s="87"/>
      <c r="OIW1" s="87"/>
      <c r="OIX1" s="87"/>
      <c r="OIY1" s="87"/>
      <c r="OIZ1" s="87"/>
      <c r="OJA1" s="87"/>
      <c r="OJB1" s="87"/>
      <c r="OJC1" s="87"/>
      <c r="OJD1" s="87"/>
      <c r="OJE1" s="87"/>
      <c r="OJF1" s="87"/>
      <c r="OJG1" s="87"/>
      <c r="OJH1" s="87"/>
      <c r="OJI1" s="87"/>
      <c r="OJJ1" s="87"/>
      <c r="OJK1" s="87"/>
      <c r="OJL1" s="87"/>
      <c r="OJM1" s="87"/>
      <c r="OJN1" s="87"/>
      <c r="OJO1" s="87"/>
      <c r="OJP1" s="87"/>
      <c r="OJQ1" s="87"/>
      <c r="OJR1" s="87"/>
      <c r="OJS1" s="87"/>
      <c r="OJT1" s="87"/>
      <c r="OJU1" s="87"/>
      <c r="OJV1" s="87"/>
      <c r="OJW1" s="87"/>
      <c r="OJX1" s="87"/>
      <c r="OJY1" s="87"/>
      <c r="OJZ1" s="87"/>
      <c r="OKA1" s="87"/>
      <c r="OKB1" s="87"/>
      <c r="OKC1" s="87"/>
      <c r="OKD1" s="87"/>
      <c r="OKE1" s="87"/>
      <c r="OKF1" s="87"/>
      <c r="OKG1" s="87"/>
      <c r="OKH1" s="87"/>
      <c r="OKI1" s="87"/>
      <c r="OKJ1" s="87"/>
      <c r="OKK1" s="87"/>
      <c r="OKL1" s="87"/>
      <c r="OKM1" s="87"/>
      <c r="OKN1" s="87"/>
      <c r="OKO1" s="87"/>
      <c r="OKP1" s="87"/>
      <c r="OKQ1" s="87"/>
      <c r="OKR1" s="87"/>
      <c r="OKS1" s="87"/>
      <c r="OKT1" s="87"/>
      <c r="OKU1" s="87"/>
      <c r="OKV1" s="87"/>
      <c r="OKW1" s="87"/>
      <c r="OKX1" s="87"/>
      <c r="OKY1" s="87"/>
      <c r="OKZ1" s="87"/>
      <c r="OLA1" s="87"/>
      <c r="OLB1" s="87"/>
      <c r="OLC1" s="87"/>
      <c r="OLD1" s="87"/>
      <c r="OLE1" s="87"/>
      <c r="OLF1" s="87"/>
      <c r="OLG1" s="87"/>
      <c r="OLH1" s="87"/>
      <c r="OLI1" s="87"/>
      <c r="OLJ1" s="87"/>
      <c r="OLK1" s="87"/>
      <c r="OLL1" s="87"/>
      <c r="OLM1" s="87"/>
      <c r="OLN1" s="87"/>
      <c r="OLO1" s="87"/>
      <c r="OLP1" s="87"/>
      <c r="OLQ1" s="87"/>
      <c r="OLR1" s="87"/>
      <c r="OLS1" s="87"/>
      <c r="OLT1" s="87"/>
      <c r="OLU1" s="87"/>
      <c r="OLV1" s="87"/>
      <c r="OLW1" s="87"/>
      <c r="OLX1" s="87"/>
      <c r="OLY1" s="87"/>
      <c r="OLZ1" s="87"/>
      <c r="OMA1" s="87"/>
      <c r="OMB1" s="87"/>
      <c r="OMC1" s="87"/>
      <c r="OMD1" s="87"/>
      <c r="OME1" s="87"/>
      <c r="OMF1" s="87"/>
      <c r="OMG1" s="87"/>
      <c r="OMH1" s="87"/>
      <c r="OMI1" s="87"/>
      <c r="OMJ1" s="87"/>
      <c r="OMK1" s="87"/>
      <c r="OML1" s="87"/>
      <c r="OMM1" s="87"/>
      <c r="OMN1" s="87"/>
      <c r="OMO1" s="87"/>
      <c r="OMP1" s="87"/>
      <c r="OMQ1" s="87"/>
      <c r="OMR1" s="87"/>
      <c r="OMS1" s="87"/>
      <c r="OMT1" s="87"/>
      <c r="OMU1" s="87"/>
      <c r="OMV1" s="87"/>
      <c r="OMW1" s="87"/>
      <c r="OMX1" s="87"/>
      <c r="OMY1" s="87"/>
      <c r="OMZ1" s="87"/>
      <c r="ONA1" s="87"/>
      <c r="ONB1" s="87"/>
      <c r="ONC1" s="87"/>
      <c r="OND1" s="87"/>
      <c r="ONE1" s="87"/>
      <c r="ONF1" s="87"/>
      <c r="ONG1" s="87"/>
      <c r="ONH1" s="87"/>
      <c r="ONI1" s="87"/>
      <c r="ONJ1" s="87"/>
      <c r="ONK1" s="87"/>
      <c r="ONL1" s="87"/>
      <c r="ONM1" s="87"/>
      <c r="ONN1" s="87"/>
      <c r="ONO1" s="87"/>
      <c r="ONP1" s="87"/>
      <c r="ONQ1" s="87"/>
      <c r="ONR1" s="87"/>
      <c r="ONS1" s="87"/>
      <c r="ONT1" s="87"/>
      <c r="ONU1" s="87"/>
      <c r="ONV1" s="87"/>
      <c r="ONW1" s="87"/>
      <c r="ONX1" s="87"/>
      <c r="ONY1" s="87"/>
      <c r="ONZ1" s="87"/>
      <c r="OOA1" s="87"/>
      <c r="OOB1" s="87"/>
      <c r="OOC1" s="87"/>
      <c r="OOD1" s="87"/>
      <c r="OOE1" s="87"/>
      <c r="OOF1" s="87"/>
      <c r="OOG1" s="87"/>
      <c r="OOH1" s="87"/>
      <c r="OOI1" s="87"/>
      <c r="OOJ1" s="87"/>
      <c r="OOK1" s="87"/>
      <c r="OOL1" s="87"/>
      <c r="OOM1" s="87"/>
      <c r="OON1" s="87"/>
      <c r="OOO1" s="87"/>
      <c r="OOP1" s="87"/>
      <c r="OOQ1" s="87"/>
      <c r="OOR1" s="87"/>
      <c r="OOS1" s="87"/>
      <c r="OOT1" s="87"/>
      <c r="OOU1" s="87"/>
      <c r="OOV1" s="87"/>
      <c r="OOW1" s="87"/>
      <c r="OOX1" s="87"/>
      <c r="OOY1" s="87"/>
      <c r="OOZ1" s="87"/>
      <c r="OPA1" s="87"/>
      <c r="OPB1" s="87"/>
      <c r="OPC1" s="87"/>
      <c r="OPD1" s="87"/>
      <c r="OPE1" s="87"/>
      <c r="OPF1" s="87"/>
      <c r="OPG1" s="87"/>
      <c r="OPH1" s="87"/>
      <c r="OPI1" s="87"/>
      <c r="OPJ1" s="87"/>
      <c r="OPK1" s="87"/>
      <c r="OPL1" s="87"/>
      <c r="OPM1" s="87"/>
      <c r="OPN1" s="87"/>
      <c r="OPO1" s="87"/>
      <c r="OPP1" s="87"/>
      <c r="OPQ1" s="87"/>
      <c r="OPR1" s="87"/>
      <c r="OPS1" s="87"/>
      <c r="OPT1" s="87"/>
      <c r="OPU1" s="87"/>
      <c r="OPV1" s="87"/>
      <c r="OPW1" s="87"/>
      <c r="OPX1" s="87"/>
      <c r="OPY1" s="87"/>
      <c r="OPZ1" s="87"/>
      <c r="OQA1" s="87"/>
      <c r="OQB1" s="87"/>
      <c r="OQC1" s="87"/>
      <c r="OQD1" s="87"/>
      <c r="OQE1" s="87"/>
      <c r="OQF1" s="87"/>
      <c r="OQG1" s="87"/>
      <c r="OQH1" s="87"/>
      <c r="OQI1" s="87"/>
      <c r="OQJ1" s="87"/>
      <c r="OQK1" s="87"/>
      <c r="OQL1" s="87"/>
      <c r="OQM1" s="87"/>
      <c r="OQN1" s="87"/>
      <c r="OQO1" s="87"/>
      <c r="OQP1" s="87"/>
      <c r="OQQ1" s="87"/>
      <c r="OQR1" s="87"/>
      <c r="OQS1" s="87"/>
      <c r="OQT1" s="87"/>
      <c r="OQU1" s="87"/>
      <c r="OQV1" s="87"/>
      <c r="OQW1" s="87"/>
      <c r="OQX1" s="87"/>
      <c r="OQY1" s="87"/>
      <c r="OQZ1" s="87"/>
      <c r="ORA1" s="87"/>
      <c r="ORB1" s="87"/>
      <c r="ORC1" s="87"/>
      <c r="ORD1" s="87"/>
      <c r="ORE1" s="87"/>
      <c r="ORF1" s="87"/>
      <c r="ORG1" s="87"/>
      <c r="ORH1" s="87"/>
      <c r="ORI1" s="87"/>
      <c r="ORJ1" s="87"/>
      <c r="ORK1" s="87"/>
      <c r="ORL1" s="87"/>
      <c r="ORM1" s="87"/>
      <c r="ORN1" s="87"/>
      <c r="ORO1" s="87"/>
      <c r="ORP1" s="87"/>
      <c r="ORQ1" s="87"/>
      <c r="ORR1" s="87"/>
      <c r="ORS1" s="87"/>
      <c r="ORT1" s="87"/>
      <c r="ORU1" s="87"/>
      <c r="ORV1" s="87"/>
      <c r="ORW1" s="87"/>
      <c r="ORX1" s="87"/>
      <c r="ORY1" s="87"/>
      <c r="ORZ1" s="87"/>
      <c r="OSA1" s="87"/>
      <c r="OSB1" s="87"/>
      <c r="OSC1" s="87"/>
      <c r="OSD1" s="87"/>
      <c r="OSE1" s="87"/>
      <c r="OSF1" s="87"/>
      <c r="OSG1" s="87"/>
      <c r="OSH1" s="87"/>
      <c r="OSI1" s="87"/>
      <c r="OSJ1" s="87"/>
      <c r="OSK1" s="87"/>
      <c r="OSL1" s="87"/>
      <c r="OSM1" s="87"/>
      <c r="OSN1" s="87"/>
      <c r="OSO1" s="87"/>
      <c r="OSP1" s="87"/>
      <c r="OSQ1" s="87"/>
      <c r="OSR1" s="87"/>
      <c r="OSS1" s="87"/>
      <c r="OST1" s="87"/>
      <c r="OSU1" s="87"/>
      <c r="OSV1" s="87"/>
      <c r="OSW1" s="87"/>
      <c r="OSX1" s="87"/>
      <c r="OSY1" s="87"/>
      <c r="OSZ1" s="87"/>
      <c r="OTA1" s="87"/>
      <c r="OTB1" s="87"/>
      <c r="OTC1" s="87"/>
      <c r="OTD1" s="87"/>
      <c r="OTE1" s="87"/>
      <c r="OTF1" s="87"/>
      <c r="OTG1" s="87"/>
      <c r="OTH1" s="87"/>
      <c r="OTI1" s="87"/>
      <c r="OTJ1" s="87"/>
      <c r="OTK1" s="87"/>
      <c r="OTL1" s="87"/>
      <c r="OTM1" s="87"/>
      <c r="OTN1" s="87"/>
      <c r="OTO1" s="87"/>
      <c r="OTP1" s="87"/>
      <c r="OTQ1" s="87"/>
      <c r="OTR1" s="87"/>
      <c r="OTS1" s="87"/>
      <c r="OTT1" s="87"/>
      <c r="OTU1" s="87"/>
      <c r="OTV1" s="87"/>
      <c r="OTW1" s="87"/>
      <c r="OTX1" s="87"/>
      <c r="OTY1" s="87"/>
      <c r="OTZ1" s="87"/>
      <c r="OUA1" s="87"/>
      <c r="OUB1" s="87"/>
      <c r="OUC1" s="87"/>
      <c r="OUD1" s="87"/>
      <c r="OUE1" s="87"/>
      <c r="OUF1" s="87"/>
      <c r="OUG1" s="87"/>
      <c r="OUH1" s="87"/>
      <c r="OUI1" s="87"/>
      <c r="OUJ1" s="87"/>
      <c r="OUK1" s="87"/>
      <c r="OUL1" s="87"/>
      <c r="OUM1" s="87"/>
      <c r="OUN1" s="87"/>
      <c r="OUO1" s="87"/>
      <c r="OUP1" s="87"/>
      <c r="OUQ1" s="87"/>
      <c r="OUR1" s="87"/>
      <c r="OUS1" s="87"/>
      <c r="OUT1" s="87"/>
      <c r="OUU1" s="87"/>
      <c r="OUV1" s="87"/>
      <c r="OUW1" s="87"/>
      <c r="OUX1" s="87"/>
      <c r="OUY1" s="87"/>
      <c r="OUZ1" s="87"/>
      <c r="OVA1" s="87"/>
      <c r="OVB1" s="87"/>
      <c r="OVC1" s="87"/>
      <c r="OVD1" s="87"/>
      <c r="OVE1" s="87"/>
      <c r="OVF1" s="87"/>
      <c r="OVG1" s="87"/>
      <c r="OVH1" s="87"/>
      <c r="OVI1" s="87"/>
      <c r="OVJ1" s="87"/>
      <c r="OVK1" s="87"/>
      <c r="OVL1" s="87"/>
      <c r="OVM1" s="87"/>
      <c r="OVN1" s="87"/>
      <c r="OVO1" s="87"/>
      <c r="OVP1" s="87"/>
      <c r="OVQ1" s="87"/>
      <c r="OVR1" s="87"/>
      <c r="OVS1" s="87"/>
      <c r="OVT1" s="87"/>
      <c r="OVU1" s="87"/>
      <c r="OVV1" s="87"/>
      <c r="OVW1" s="87"/>
      <c r="OVX1" s="87"/>
      <c r="OVY1" s="87"/>
      <c r="OVZ1" s="87"/>
      <c r="OWA1" s="87"/>
      <c r="OWB1" s="87"/>
      <c r="OWC1" s="87"/>
      <c r="OWD1" s="87"/>
      <c r="OWE1" s="87"/>
      <c r="OWF1" s="87"/>
      <c r="OWG1" s="87"/>
      <c r="OWH1" s="87"/>
      <c r="OWI1" s="87"/>
      <c r="OWJ1" s="87"/>
      <c r="OWK1" s="87"/>
      <c r="OWL1" s="87"/>
      <c r="OWM1" s="87"/>
      <c r="OWN1" s="87"/>
      <c r="OWO1" s="87"/>
      <c r="OWP1" s="87"/>
      <c r="OWQ1" s="87"/>
      <c r="OWR1" s="87"/>
      <c r="OWS1" s="87"/>
      <c r="OWT1" s="87"/>
      <c r="OWU1" s="87"/>
      <c r="OWV1" s="87"/>
      <c r="OWW1" s="87"/>
      <c r="OWX1" s="87"/>
      <c r="OWY1" s="87"/>
      <c r="OWZ1" s="87"/>
      <c r="OXA1" s="87"/>
      <c r="OXB1" s="87"/>
      <c r="OXC1" s="87"/>
      <c r="OXD1" s="87"/>
      <c r="OXE1" s="87"/>
      <c r="OXF1" s="87"/>
      <c r="OXG1" s="87"/>
      <c r="OXH1" s="87"/>
      <c r="OXI1" s="87"/>
      <c r="OXJ1" s="87"/>
      <c r="OXK1" s="87"/>
      <c r="OXL1" s="87"/>
      <c r="OXM1" s="87"/>
      <c r="OXN1" s="87"/>
      <c r="OXO1" s="87"/>
      <c r="OXP1" s="87"/>
      <c r="OXQ1" s="87"/>
      <c r="OXR1" s="87"/>
      <c r="OXS1" s="87"/>
      <c r="OXT1" s="87"/>
      <c r="OXU1" s="87"/>
      <c r="OXV1" s="87"/>
      <c r="OXW1" s="87"/>
      <c r="OXX1" s="87"/>
      <c r="OXY1" s="87"/>
      <c r="OXZ1" s="87"/>
      <c r="OYA1" s="87"/>
      <c r="OYB1" s="87"/>
      <c r="OYC1" s="87"/>
      <c r="OYD1" s="87"/>
      <c r="OYE1" s="87"/>
      <c r="OYF1" s="87"/>
      <c r="OYG1" s="87"/>
      <c r="OYH1" s="87"/>
      <c r="OYI1" s="87"/>
      <c r="OYJ1" s="87"/>
      <c r="OYK1" s="87"/>
      <c r="OYL1" s="87"/>
      <c r="OYM1" s="87"/>
      <c r="OYN1" s="87"/>
      <c r="OYO1" s="87"/>
      <c r="OYP1" s="87"/>
      <c r="OYQ1" s="87"/>
      <c r="OYR1" s="87"/>
      <c r="OYS1" s="87"/>
      <c r="OYT1" s="87"/>
      <c r="OYU1" s="87"/>
      <c r="OYV1" s="87"/>
      <c r="OYW1" s="87"/>
      <c r="OYX1" s="87"/>
      <c r="OYY1" s="87"/>
      <c r="OYZ1" s="87"/>
      <c r="OZA1" s="87"/>
      <c r="OZB1" s="87"/>
      <c r="OZC1" s="87"/>
      <c r="OZD1" s="87"/>
      <c r="OZE1" s="87"/>
      <c r="OZF1" s="87"/>
      <c r="OZG1" s="87"/>
      <c r="OZH1" s="87"/>
      <c r="OZI1" s="87"/>
      <c r="OZJ1" s="87"/>
      <c r="OZK1" s="87"/>
      <c r="OZL1" s="87"/>
      <c r="OZM1" s="87"/>
      <c r="OZN1" s="87"/>
      <c r="OZO1" s="87"/>
      <c r="OZP1" s="87"/>
      <c r="OZQ1" s="87"/>
      <c r="OZR1" s="87"/>
      <c r="OZS1" s="87"/>
      <c r="OZT1" s="87"/>
      <c r="OZU1" s="87"/>
      <c r="OZV1" s="87"/>
      <c r="OZW1" s="87"/>
      <c r="OZX1" s="87"/>
      <c r="OZY1" s="87"/>
      <c r="OZZ1" s="87"/>
      <c r="PAA1" s="87"/>
      <c r="PAB1" s="87"/>
      <c r="PAC1" s="87"/>
      <c r="PAD1" s="87"/>
      <c r="PAE1" s="87"/>
      <c r="PAF1" s="87"/>
      <c r="PAG1" s="87"/>
      <c r="PAH1" s="87"/>
      <c r="PAI1" s="87"/>
      <c r="PAJ1" s="87"/>
      <c r="PAK1" s="87"/>
      <c r="PAL1" s="87"/>
      <c r="PAM1" s="87"/>
      <c r="PAN1" s="87"/>
      <c r="PAO1" s="87"/>
      <c r="PAP1" s="87"/>
      <c r="PAQ1" s="87"/>
      <c r="PAR1" s="87"/>
      <c r="PAS1" s="87"/>
      <c r="PAT1" s="87"/>
      <c r="PAU1" s="87"/>
      <c r="PAV1" s="87"/>
      <c r="PAW1" s="87"/>
      <c r="PAX1" s="87"/>
      <c r="PAY1" s="87"/>
      <c r="PAZ1" s="87"/>
      <c r="PBA1" s="87"/>
      <c r="PBB1" s="87"/>
      <c r="PBC1" s="87"/>
      <c r="PBD1" s="87"/>
      <c r="PBE1" s="87"/>
      <c r="PBF1" s="87"/>
      <c r="PBG1" s="87"/>
      <c r="PBH1" s="87"/>
      <c r="PBI1" s="87"/>
      <c r="PBJ1" s="87"/>
      <c r="PBK1" s="87"/>
      <c r="PBL1" s="87"/>
      <c r="PBM1" s="87"/>
      <c r="PBN1" s="87"/>
      <c r="PBO1" s="87"/>
      <c r="PBP1" s="87"/>
      <c r="PBQ1" s="87"/>
      <c r="PBR1" s="87"/>
      <c r="PBS1" s="87"/>
      <c r="PBT1" s="87"/>
      <c r="PBU1" s="87"/>
      <c r="PBV1" s="87"/>
      <c r="PBW1" s="87"/>
      <c r="PBX1" s="87"/>
      <c r="PBY1" s="87"/>
      <c r="PBZ1" s="87"/>
      <c r="PCA1" s="87"/>
      <c r="PCB1" s="87"/>
      <c r="PCC1" s="87"/>
      <c r="PCD1" s="87"/>
      <c r="PCE1" s="87"/>
      <c r="PCF1" s="87"/>
      <c r="PCG1" s="87"/>
      <c r="PCH1" s="87"/>
      <c r="PCI1" s="87"/>
      <c r="PCJ1" s="87"/>
      <c r="PCK1" s="87"/>
      <c r="PCL1" s="87"/>
      <c r="PCM1" s="87"/>
      <c r="PCN1" s="87"/>
      <c r="PCO1" s="87"/>
      <c r="PCP1" s="87"/>
      <c r="PCQ1" s="87"/>
      <c r="PCR1" s="87"/>
      <c r="PCS1" s="87"/>
      <c r="PCT1" s="87"/>
      <c r="PCU1" s="87"/>
      <c r="PCV1" s="87"/>
      <c r="PCW1" s="87"/>
      <c r="PCX1" s="87"/>
      <c r="PCY1" s="87"/>
      <c r="PCZ1" s="87"/>
      <c r="PDA1" s="87"/>
      <c r="PDB1" s="87"/>
      <c r="PDC1" s="87"/>
      <c r="PDD1" s="87"/>
      <c r="PDE1" s="87"/>
      <c r="PDF1" s="87"/>
      <c r="PDG1" s="87"/>
      <c r="PDH1" s="87"/>
      <c r="PDI1" s="87"/>
      <c r="PDJ1" s="87"/>
      <c r="PDK1" s="87"/>
      <c r="PDL1" s="87"/>
      <c r="PDM1" s="87"/>
      <c r="PDN1" s="87"/>
      <c r="PDO1" s="87"/>
      <c r="PDP1" s="87"/>
      <c r="PDQ1" s="87"/>
      <c r="PDR1" s="87"/>
      <c r="PDS1" s="87"/>
      <c r="PDT1" s="87"/>
      <c r="PDU1" s="87"/>
      <c r="PDV1" s="87"/>
      <c r="PDW1" s="87"/>
      <c r="PDX1" s="87"/>
      <c r="PDY1" s="87"/>
      <c r="PDZ1" s="87"/>
      <c r="PEA1" s="87"/>
      <c r="PEB1" s="87"/>
      <c r="PEC1" s="87"/>
      <c r="PED1" s="87"/>
      <c r="PEE1" s="87"/>
      <c r="PEF1" s="87"/>
      <c r="PEG1" s="87"/>
      <c r="PEH1" s="87"/>
      <c r="PEI1" s="87"/>
      <c r="PEJ1" s="87"/>
      <c r="PEK1" s="87"/>
      <c r="PEL1" s="87"/>
      <c r="PEM1" s="87"/>
      <c r="PEN1" s="87"/>
      <c r="PEO1" s="87"/>
      <c r="PEP1" s="87"/>
      <c r="PEQ1" s="87"/>
      <c r="PER1" s="87"/>
      <c r="PES1" s="87"/>
      <c r="PET1" s="87"/>
      <c r="PEU1" s="87"/>
      <c r="PEV1" s="87"/>
      <c r="PEW1" s="87"/>
      <c r="PEX1" s="87"/>
      <c r="PEY1" s="87"/>
      <c r="PEZ1" s="87"/>
      <c r="PFA1" s="87"/>
      <c r="PFB1" s="87"/>
      <c r="PFC1" s="87"/>
      <c r="PFD1" s="87"/>
      <c r="PFE1" s="87"/>
      <c r="PFF1" s="87"/>
      <c r="PFG1" s="87"/>
      <c r="PFH1" s="87"/>
      <c r="PFI1" s="87"/>
      <c r="PFJ1" s="87"/>
      <c r="PFK1" s="87"/>
      <c r="PFL1" s="87"/>
      <c r="PFM1" s="87"/>
      <c r="PFN1" s="87"/>
      <c r="PFO1" s="87"/>
      <c r="PFP1" s="87"/>
      <c r="PFQ1" s="87"/>
      <c r="PFR1" s="87"/>
      <c r="PFS1" s="87"/>
      <c r="PFT1" s="87"/>
      <c r="PFU1" s="87"/>
      <c r="PFV1" s="87"/>
      <c r="PFW1" s="87"/>
      <c r="PFX1" s="87"/>
      <c r="PFY1" s="87"/>
      <c r="PFZ1" s="87"/>
      <c r="PGA1" s="87"/>
      <c r="PGB1" s="87"/>
      <c r="PGC1" s="87"/>
      <c r="PGD1" s="87"/>
      <c r="PGE1" s="87"/>
      <c r="PGF1" s="87"/>
      <c r="PGG1" s="87"/>
      <c r="PGH1" s="87"/>
      <c r="PGI1" s="87"/>
      <c r="PGJ1" s="87"/>
      <c r="PGK1" s="87"/>
      <c r="PGL1" s="87"/>
      <c r="PGM1" s="87"/>
      <c r="PGN1" s="87"/>
      <c r="PGO1" s="87"/>
      <c r="PGP1" s="87"/>
      <c r="PGQ1" s="87"/>
      <c r="PGR1" s="87"/>
      <c r="PGS1" s="87"/>
      <c r="PGT1" s="87"/>
      <c r="PGU1" s="87"/>
      <c r="PGV1" s="87"/>
      <c r="PGW1" s="87"/>
      <c r="PGX1" s="87"/>
      <c r="PGY1" s="87"/>
      <c r="PGZ1" s="87"/>
      <c r="PHA1" s="87"/>
      <c r="PHB1" s="87"/>
      <c r="PHC1" s="87"/>
      <c r="PHD1" s="87"/>
      <c r="PHE1" s="87"/>
      <c r="PHF1" s="87"/>
      <c r="PHG1" s="87"/>
      <c r="PHH1" s="87"/>
      <c r="PHI1" s="87"/>
      <c r="PHJ1" s="87"/>
      <c r="PHK1" s="87"/>
      <c r="PHL1" s="87"/>
      <c r="PHM1" s="87"/>
      <c r="PHN1" s="87"/>
      <c r="PHO1" s="87"/>
      <c r="PHP1" s="87"/>
      <c r="PHQ1" s="87"/>
      <c r="PHR1" s="87"/>
      <c r="PHS1" s="87"/>
      <c r="PHT1" s="87"/>
      <c r="PHU1" s="87"/>
      <c r="PHV1" s="87"/>
      <c r="PHW1" s="87"/>
      <c r="PHX1" s="87"/>
      <c r="PHY1" s="87"/>
      <c r="PHZ1" s="87"/>
      <c r="PIA1" s="87"/>
      <c r="PIB1" s="87"/>
      <c r="PIC1" s="87"/>
      <c r="PID1" s="87"/>
      <c r="PIE1" s="87"/>
      <c r="PIF1" s="87"/>
      <c r="PIG1" s="87"/>
      <c r="PIH1" s="87"/>
      <c r="PII1" s="87"/>
      <c r="PIJ1" s="87"/>
      <c r="PIK1" s="87"/>
      <c r="PIL1" s="87"/>
      <c r="PIM1" s="87"/>
      <c r="PIN1" s="87"/>
      <c r="PIO1" s="87"/>
      <c r="PIP1" s="87"/>
      <c r="PIQ1" s="87"/>
      <c r="PIR1" s="87"/>
      <c r="PIS1" s="87"/>
      <c r="PIT1" s="87"/>
      <c r="PIU1" s="87"/>
      <c r="PIV1" s="87"/>
      <c r="PIW1" s="87"/>
      <c r="PIX1" s="87"/>
      <c r="PIY1" s="87"/>
      <c r="PIZ1" s="87"/>
      <c r="PJA1" s="87"/>
      <c r="PJB1" s="87"/>
      <c r="PJC1" s="87"/>
      <c r="PJD1" s="87"/>
      <c r="PJE1" s="87"/>
      <c r="PJF1" s="87"/>
      <c r="PJG1" s="87"/>
      <c r="PJH1" s="87"/>
      <c r="PJI1" s="87"/>
      <c r="PJJ1" s="87"/>
      <c r="PJK1" s="87"/>
      <c r="PJL1" s="87"/>
      <c r="PJM1" s="87"/>
      <c r="PJN1" s="87"/>
      <c r="PJO1" s="87"/>
      <c r="PJP1" s="87"/>
      <c r="PJQ1" s="87"/>
      <c r="PJR1" s="87"/>
      <c r="PJS1" s="87"/>
      <c r="PJT1" s="87"/>
      <c r="PJU1" s="87"/>
      <c r="PJV1" s="87"/>
      <c r="PJW1" s="87"/>
      <c r="PJX1" s="87"/>
      <c r="PJY1" s="87"/>
      <c r="PJZ1" s="87"/>
      <c r="PKA1" s="87"/>
      <c r="PKB1" s="87"/>
      <c r="PKC1" s="87"/>
      <c r="PKD1" s="87"/>
      <c r="PKE1" s="87"/>
      <c r="PKF1" s="87"/>
      <c r="PKG1" s="87"/>
      <c r="PKH1" s="87"/>
      <c r="PKI1" s="87"/>
      <c r="PKJ1" s="87"/>
      <c r="PKK1" s="87"/>
      <c r="PKL1" s="87"/>
      <c r="PKM1" s="87"/>
      <c r="PKN1" s="87"/>
      <c r="PKO1" s="87"/>
      <c r="PKP1" s="87"/>
      <c r="PKQ1" s="87"/>
      <c r="PKR1" s="87"/>
      <c r="PKS1" s="87"/>
      <c r="PKT1" s="87"/>
      <c r="PKU1" s="87"/>
      <c r="PKV1" s="87"/>
      <c r="PKW1" s="87"/>
      <c r="PKX1" s="87"/>
      <c r="PKY1" s="87"/>
      <c r="PKZ1" s="87"/>
      <c r="PLA1" s="87"/>
      <c r="PLB1" s="87"/>
      <c r="PLC1" s="87"/>
      <c r="PLD1" s="87"/>
      <c r="PLE1" s="87"/>
      <c r="PLF1" s="87"/>
      <c r="PLG1" s="87"/>
      <c r="PLH1" s="87"/>
      <c r="PLI1" s="87"/>
      <c r="PLJ1" s="87"/>
      <c r="PLK1" s="87"/>
      <c r="PLL1" s="87"/>
      <c r="PLM1" s="87"/>
      <c r="PLN1" s="87"/>
      <c r="PLO1" s="87"/>
      <c r="PLP1" s="87"/>
      <c r="PLQ1" s="87"/>
      <c r="PLR1" s="87"/>
      <c r="PLS1" s="87"/>
      <c r="PLT1" s="87"/>
      <c r="PLU1" s="87"/>
      <c r="PLV1" s="87"/>
      <c r="PLW1" s="87"/>
      <c r="PLX1" s="87"/>
      <c r="PLY1" s="87"/>
      <c r="PLZ1" s="87"/>
      <c r="PMA1" s="87"/>
      <c r="PMB1" s="87"/>
      <c r="PMC1" s="87"/>
      <c r="PMD1" s="87"/>
      <c r="PME1" s="87"/>
      <c r="PMF1" s="87"/>
      <c r="PMG1" s="87"/>
      <c r="PMH1" s="87"/>
      <c r="PMI1" s="87"/>
      <c r="PMJ1" s="87"/>
      <c r="PMK1" s="87"/>
      <c r="PML1" s="87"/>
      <c r="PMM1" s="87"/>
      <c r="PMN1" s="87"/>
      <c r="PMO1" s="87"/>
      <c r="PMP1" s="87"/>
      <c r="PMQ1" s="87"/>
      <c r="PMR1" s="87"/>
      <c r="PMS1" s="87"/>
      <c r="PMT1" s="87"/>
      <c r="PMU1" s="87"/>
      <c r="PMV1" s="87"/>
      <c r="PMW1" s="87"/>
      <c r="PMX1" s="87"/>
      <c r="PMY1" s="87"/>
      <c r="PMZ1" s="87"/>
      <c r="PNA1" s="87"/>
      <c r="PNB1" s="87"/>
      <c r="PNC1" s="87"/>
      <c r="PND1" s="87"/>
      <c r="PNE1" s="87"/>
      <c r="PNF1" s="87"/>
      <c r="PNG1" s="87"/>
      <c r="PNH1" s="87"/>
      <c r="PNI1" s="87"/>
      <c r="PNJ1" s="87"/>
      <c r="PNK1" s="87"/>
      <c r="PNL1" s="87"/>
      <c r="PNM1" s="87"/>
      <c r="PNN1" s="87"/>
      <c r="PNO1" s="87"/>
      <c r="PNP1" s="87"/>
      <c r="PNQ1" s="87"/>
      <c r="PNR1" s="87"/>
      <c r="PNS1" s="87"/>
      <c r="PNT1" s="87"/>
      <c r="PNU1" s="87"/>
      <c r="PNV1" s="87"/>
      <c r="PNW1" s="87"/>
      <c r="PNX1" s="87"/>
      <c r="PNY1" s="87"/>
      <c r="PNZ1" s="87"/>
      <c r="POA1" s="87"/>
      <c r="POB1" s="87"/>
      <c r="POC1" s="87"/>
      <c r="POD1" s="87"/>
      <c r="POE1" s="87"/>
      <c r="POF1" s="87"/>
      <c r="POG1" s="87"/>
      <c r="POH1" s="87"/>
      <c r="POI1" s="87"/>
      <c r="POJ1" s="87"/>
      <c r="POK1" s="87"/>
      <c r="POL1" s="87"/>
      <c r="POM1" s="87"/>
      <c r="PON1" s="87"/>
      <c r="POO1" s="87"/>
      <c r="POP1" s="87"/>
      <c r="POQ1" s="87"/>
      <c r="POR1" s="87"/>
      <c r="POS1" s="87"/>
      <c r="POT1" s="87"/>
      <c r="POU1" s="87"/>
      <c r="POV1" s="87"/>
      <c r="POW1" s="87"/>
      <c r="POX1" s="87"/>
      <c r="POY1" s="87"/>
      <c r="POZ1" s="87"/>
      <c r="PPA1" s="87"/>
      <c r="PPB1" s="87"/>
      <c r="PPC1" s="87"/>
      <c r="PPD1" s="87"/>
      <c r="PPE1" s="87"/>
      <c r="PPF1" s="87"/>
      <c r="PPG1" s="87"/>
      <c r="PPH1" s="87"/>
      <c r="PPI1" s="87"/>
      <c r="PPJ1" s="87"/>
      <c r="PPK1" s="87"/>
      <c r="PPL1" s="87"/>
      <c r="PPM1" s="87"/>
      <c r="PPN1" s="87"/>
      <c r="PPO1" s="87"/>
      <c r="PPP1" s="87"/>
      <c r="PPQ1" s="87"/>
      <c r="PPR1" s="87"/>
      <c r="PPS1" s="87"/>
      <c r="PPT1" s="87"/>
      <c r="PPU1" s="87"/>
      <c r="PPV1" s="87"/>
      <c r="PPW1" s="87"/>
      <c r="PPX1" s="87"/>
      <c r="PPY1" s="87"/>
      <c r="PPZ1" s="87"/>
      <c r="PQA1" s="87"/>
      <c r="PQB1" s="87"/>
      <c r="PQC1" s="87"/>
      <c r="PQD1" s="87"/>
      <c r="PQE1" s="87"/>
      <c r="PQF1" s="87"/>
      <c r="PQG1" s="87"/>
      <c r="PQH1" s="87"/>
      <c r="PQI1" s="87"/>
      <c r="PQJ1" s="87"/>
      <c r="PQK1" s="87"/>
      <c r="PQL1" s="87"/>
      <c r="PQM1" s="87"/>
      <c r="PQN1" s="87"/>
      <c r="PQO1" s="87"/>
      <c r="PQP1" s="87"/>
      <c r="PQQ1" s="87"/>
      <c r="PQR1" s="87"/>
      <c r="PQS1" s="87"/>
      <c r="PQT1" s="87"/>
      <c r="PQU1" s="87"/>
      <c r="PQV1" s="87"/>
      <c r="PQW1" s="87"/>
      <c r="PQX1" s="87"/>
      <c r="PQY1" s="87"/>
      <c r="PQZ1" s="87"/>
      <c r="PRA1" s="87"/>
      <c r="PRB1" s="87"/>
      <c r="PRC1" s="87"/>
      <c r="PRD1" s="87"/>
      <c r="PRE1" s="87"/>
      <c r="PRF1" s="87"/>
      <c r="PRG1" s="87"/>
      <c r="PRH1" s="87"/>
      <c r="PRI1" s="87"/>
      <c r="PRJ1" s="87"/>
      <c r="PRK1" s="87"/>
      <c r="PRL1" s="87"/>
      <c r="PRM1" s="87"/>
      <c r="PRN1" s="87"/>
      <c r="PRO1" s="87"/>
      <c r="PRP1" s="87"/>
      <c r="PRQ1" s="87"/>
      <c r="PRR1" s="87"/>
      <c r="PRS1" s="87"/>
      <c r="PRT1" s="87"/>
      <c r="PRU1" s="87"/>
      <c r="PRV1" s="87"/>
      <c r="PRW1" s="87"/>
      <c r="PRX1" s="87"/>
      <c r="PRY1" s="87"/>
      <c r="PRZ1" s="87"/>
      <c r="PSA1" s="87"/>
      <c r="PSB1" s="87"/>
      <c r="PSC1" s="87"/>
      <c r="PSD1" s="87"/>
      <c r="PSE1" s="87"/>
      <c r="PSF1" s="87"/>
      <c r="PSG1" s="87"/>
      <c r="PSH1" s="87"/>
      <c r="PSI1" s="87"/>
      <c r="PSJ1" s="87"/>
      <c r="PSK1" s="87"/>
      <c r="PSL1" s="87"/>
      <c r="PSM1" s="87"/>
      <c r="PSN1" s="87"/>
      <c r="PSO1" s="87"/>
      <c r="PSP1" s="87"/>
      <c r="PSQ1" s="87"/>
      <c r="PSR1" s="87"/>
      <c r="PSS1" s="87"/>
      <c r="PST1" s="87"/>
      <c r="PSU1" s="87"/>
      <c r="PSV1" s="87"/>
      <c r="PSW1" s="87"/>
      <c r="PSX1" s="87"/>
      <c r="PSY1" s="87"/>
      <c r="PSZ1" s="87"/>
      <c r="PTA1" s="87"/>
      <c r="PTB1" s="87"/>
      <c r="PTC1" s="87"/>
      <c r="PTD1" s="87"/>
      <c r="PTE1" s="87"/>
      <c r="PTF1" s="87"/>
      <c r="PTG1" s="87"/>
      <c r="PTH1" s="87"/>
      <c r="PTI1" s="87"/>
      <c r="PTJ1" s="87"/>
      <c r="PTK1" s="87"/>
      <c r="PTL1" s="87"/>
      <c r="PTM1" s="87"/>
      <c r="PTN1" s="87"/>
      <c r="PTO1" s="87"/>
      <c r="PTP1" s="87"/>
      <c r="PTQ1" s="87"/>
      <c r="PTR1" s="87"/>
      <c r="PTS1" s="87"/>
      <c r="PTT1" s="87"/>
      <c r="PTU1" s="87"/>
      <c r="PTV1" s="87"/>
      <c r="PTW1" s="87"/>
      <c r="PTX1" s="87"/>
      <c r="PTY1" s="87"/>
      <c r="PTZ1" s="87"/>
      <c r="PUA1" s="87"/>
      <c r="PUB1" s="87"/>
      <c r="PUC1" s="87"/>
      <c r="PUD1" s="87"/>
      <c r="PUE1" s="87"/>
      <c r="PUF1" s="87"/>
      <c r="PUG1" s="87"/>
      <c r="PUH1" s="87"/>
      <c r="PUI1" s="87"/>
      <c r="PUJ1" s="87"/>
      <c r="PUK1" s="87"/>
      <c r="PUL1" s="87"/>
      <c r="PUM1" s="87"/>
      <c r="PUN1" s="87"/>
      <c r="PUO1" s="87"/>
      <c r="PUP1" s="87"/>
      <c r="PUQ1" s="87"/>
      <c r="PUR1" s="87"/>
      <c r="PUS1" s="87"/>
      <c r="PUT1" s="87"/>
      <c r="PUU1" s="87"/>
      <c r="PUV1" s="87"/>
      <c r="PUW1" s="87"/>
      <c r="PUX1" s="87"/>
      <c r="PUY1" s="87"/>
      <c r="PUZ1" s="87"/>
      <c r="PVA1" s="87"/>
      <c r="PVB1" s="87"/>
      <c r="PVC1" s="87"/>
      <c r="PVD1" s="87"/>
      <c r="PVE1" s="87"/>
      <c r="PVF1" s="87"/>
      <c r="PVG1" s="87"/>
      <c r="PVH1" s="87"/>
      <c r="PVI1" s="87"/>
      <c r="PVJ1" s="87"/>
      <c r="PVK1" s="87"/>
      <c r="PVL1" s="87"/>
      <c r="PVM1" s="87"/>
      <c r="PVN1" s="87"/>
      <c r="PVO1" s="87"/>
      <c r="PVP1" s="87"/>
      <c r="PVQ1" s="87"/>
      <c r="PVR1" s="87"/>
      <c r="PVS1" s="87"/>
      <c r="PVT1" s="87"/>
      <c r="PVU1" s="87"/>
      <c r="PVV1" s="87"/>
      <c r="PVW1" s="87"/>
      <c r="PVX1" s="87"/>
      <c r="PVY1" s="87"/>
      <c r="PVZ1" s="87"/>
      <c r="PWA1" s="87"/>
      <c r="PWB1" s="87"/>
      <c r="PWC1" s="87"/>
      <c r="PWD1" s="87"/>
      <c r="PWE1" s="87"/>
      <c r="PWF1" s="87"/>
      <c r="PWG1" s="87"/>
      <c r="PWH1" s="87"/>
      <c r="PWI1" s="87"/>
      <c r="PWJ1" s="87"/>
      <c r="PWK1" s="87"/>
      <c r="PWL1" s="87"/>
      <c r="PWM1" s="87"/>
      <c r="PWN1" s="87"/>
      <c r="PWO1" s="87"/>
      <c r="PWP1" s="87"/>
      <c r="PWQ1" s="87"/>
      <c r="PWR1" s="87"/>
      <c r="PWS1" s="87"/>
      <c r="PWT1" s="87"/>
      <c r="PWU1" s="87"/>
      <c r="PWV1" s="87"/>
      <c r="PWW1" s="87"/>
      <c r="PWX1" s="87"/>
      <c r="PWY1" s="87"/>
      <c r="PWZ1" s="87"/>
      <c r="PXA1" s="87"/>
      <c r="PXB1" s="87"/>
      <c r="PXC1" s="87"/>
      <c r="PXD1" s="87"/>
      <c r="PXE1" s="87"/>
      <c r="PXF1" s="87"/>
      <c r="PXG1" s="87"/>
      <c r="PXH1" s="87"/>
      <c r="PXI1" s="87"/>
      <c r="PXJ1" s="87"/>
      <c r="PXK1" s="87"/>
      <c r="PXL1" s="87"/>
      <c r="PXM1" s="87"/>
      <c r="PXN1" s="87"/>
      <c r="PXO1" s="87"/>
      <c r="PXP1" s="87"/>
      <c r="PXQ1" s="87"/>
      <c r="PXR1" s="87"/>
      <c r="PXS1" s="87"/>
      <c r="PXT1" s="87"/>
      <c r="PXU1" s="87"/>
      <c r="PXV1" s="87"/>
      <c r="PXW1" s="87"/>
      <c r="PXX1" s="87"/>
      <c r="PXY1" s="87"/>
      <c r="PXZ1" s="87"/>
      <c r="PYA1" s="87"/>
      <c r="PYB1" s="87"/>
      <c r="PYC1" s="87"/>
      <c r="PYD1" s="87"/>
      <c r="PYE1" s="87"/>
      <c r="PYF1" s="87"/>
      <c r="PYG1" s="87"/>
      <c r="PYH1" s="87"/>
      <c r="PYI1" s="87"/>
      <c r="PYJ1" s="87"/>
      <c r="PYK1" s="87"/>
      <c r="PYL1" s="87"/>
      <c r="PYM1" s="87"/>
      <c r="PYN1" s="87"/>
      <c r="PYO1" s="87"/>
      <c r="PYP1" s="87"/>
      <c r="PYQ1" s="87"/>
      <c r="PYR1" s="87"/>
      <c r="PYS1" s="87"/>
      <c r="PYT1" s="87"/>
      <c r="PYU1" s="87"/>
      <c r="PYV1" s="87"/>
      <c r="PYW1" s="87"/>
      <c r="PYX1" s="87"/>
      <c r="PYY1" s="87"/>
      <c r="PYZ1" s="87"/>
      <c r="PZA1" s="87"/>
      <c r="PZB1" s="87"/>
      <c r="PZC1" s="87"/>
      <c r="PZD1" s="87"/>
      <c r="PZE1" s="87"/>
      <c r="PZF1" s="87"/>
      <c r="PZG1" s="87"/>
      <c r="PZH1" s="87"/>
      <c r="PZI1" s="87"/>
      <c r="PZJ1" s="87"/>
      <c r="PZK1" s="87"/>
      <c r="PZL1" s="87"/>
      <c r="PZM1" s="87"/>
      <c r="PZN1" s="87"/>
      <c r="PZO1" s="87"/>
      <c r="PZP1" s="87"/>
      <c r="PZQ1" s="87"/>
      <c r="PZR1" s="87"/>
      <c r="PZS1" s="87"/>
      <c r="PZT1" s="87"/>
      <c r="PZU1" s="87"/>
      <c r="PZV1" s="87"/>
      <c r="PZW1" s="87"/>
      <c r="PZX1" s="87"/>
      <c r="PZY1" s="87"/>
      <c r="PZZ1" s="87"/>
      <c r="QAA1" s="87"/>
      <c r="QAB1" s="87"/>
      <c r="QAC1" s="87"/>
      <c r="QAD1" s="87"/>
      <c r="QAE1" s="87"/>
      <c r="QAF1" s="87"/>
      <c r="QAG1" s="87"/>
      <c r="QAH1" s="87"/>
      <c r="QAI1" s="87"/>
      <c r="QAJ1" s="87"/>
      <c r="QAK1" s="87"/>
      <c r="QAL1" s="87"/>
      <c r="QAM1" s="87"/>
      <c r="QAN1" s="87"/>
      <c r="QAO1" s="87"/>
      <c r="QAP1" s="87"/>
      <c r="QAQ1" s="87"/>
      <c r="QAR1" s="87"/>
      <c r="QAS1" s="87"/>
      <c r="QAT1" s="87"/>
      <c r="QAU1" s="87"/>
      <c r="QAV1" s="87"/>
      <c r="QAW1" s="87"/>
      <c r="QAX1" s="87"/>
      <c r="QAY1" s="87"/>
      <c r="QAZ1" s="87"/>
      <c r="QBA1" s="87"/>
      <c r="QBB1" s="87"/>
      <c r="QBC1" s="87"/>
      <c r="QBD1" s="87"/>
      <c r="QBE1" s="87"/>
      <c r="QBF1" s="87"/>
      <c r="QBG1" s="87"/>
      <c r="QBH1" s="87"/>
      <c r="QBI1" s="87"/>
      <c r="QBJ1" s="87"/>
      <c r="QBK1" s="87"/>
      <c r="QBL1" s="87"/>
      <c r="QBM1" s="87"/>
      <c r="QBN1" s="87"/>
      <c r="QBO1" s="87"/>
      <c r="QBP1" s="87"/>
      <c r="QBQ1" s="87"/>
      <c r="QBR1" s="87"/>
      <c r="QBS1" s="87"/>
      <c r="QBT1" s="87"/>
      <c r="QBU1" s="87"/>
      <c r="QBV1" s="87"/>
      <c r="QBW1" s="87"/>
      <c r="QBX1" s="87"/>
      <c r="QBY1" s="87"/>
      <c r="QBZ1" s="87"/>
      <c r="QCA1" s="87"/>
      <c r="QCB1" s="87"/>
      <c r="QCC1" s="87"/>
      <c r="QCD1" s="87"/>
      <c r="QCE1" s="87"/>
      <c r="QCF1" s="87"/>
      <c r="QCG1" s="87"/>
      <c r="QCH1" s="87"/>
      <c r="QCI1" s="87"/>
      <c r="QCJ1" s="87"/>
      <c r="QCK1" s="87"/>
      <c r="QCL1" s="87"/>
      <c r="QCM1" s="87"/>
      <c r="QCN1" s="87"/>
      <c r="QCO1" s="87"/>
      <c r="QCP1" s="87"/>
      <c r="QCQ1" s="87"/>
      <c r="QCR1" s="87"/>
      <c r="QCS1" s="87"/>
      <c r="QCT1" s="87"/>
      <c r="QCU1" s="87"/>
      <c r="QCV1" s="87"/>
      <c r="QCW1" s="87"/>
      <c r="QCX1" s="87"/>
      <c r="QCY1" s="87"/>
      <c r="QCZ1" s="87"/>
      <c r="QDA1" s="87"/>
      <c r="QDB1" s="87"/>
      <c r="QDC1" s="87"/>
      <c r="QDD1" s="87"/>
      <c r="QDE1" s="87"/>
      <c r="QDF1" s="87"/>
      <c r="QDG1" s="87"/>
      <c r="QDH1" s="87"/>
      <c r="QDI1" s="87"/>
      <c r="QDJ1" s="87"/>
      <c r="QDK1" s="87"/>
      <c r="QDL1" s="87"/>
      <c r="QDM1" s="87"/>
      <c r="QDN1" s="87"/>
      <c r="QDO1" s="87"/>
      <c r="QDP1" s="87"/>
      <c r="QDQ1" s="87"/>
      <c r="QDR1" s="87"/>
      <c r="QDS1" s="87"/>
      <c r="QDT1" s="87"/>
      <c r="QDU1" s="87"/>
      <c r="QDV1" s="87"/>
      <c r="QDW1" s="87"/>
      <c r="QDX1" s="87"/>
      <c r="QDY1" s="87"/>
      <c r="QDZ1" s="87"/>
      <c r="QEA1" s="87"/>
      <c r="QEB1" s="87"/>
      <c r="QEC1" s="87"/>
      <c r="QED1" s="87"/>
      <c r="QEE1" s="87"/>
      <c r="QEF1" s="87"/>
      <c r="QEG1" s="87"/>
      <c r="QEH1" s="87"/>
      <c r="QEI1" s="87"/>
      <c r="QEJ1" s="87"/>
      <c r="QEK1" s="87"/>
      <c r="QEL1" s="87"/>
      <c r="QEM1" s="87"/>
      <c r="QEN1" s="87"/>
      <c r="QEO1" s="87"/>
      <c r="QEP1" s="87"/>
      <c r="QEQ1" s="87"/>
      <c r="QER1" s="87"/>
      <c r="QES1" s="87"/>
      <c r="QET1" s="87"/>
      <c r="QEU1" s="87"/>
      <c r="QEV1" s="87"/>
      <c r="QEW1" s="87"/>
      <c r="QEX1" s="87"/>
      <c r="QEY1" s="87"/>
      <c r="QEZ1" s="87"/>
      <c r="QFA1" s="87"/>
      <c r="QFB1" s="87"/>
      <c r="QFC1" s="87"/>
      <c r="QFD1" s="87"/>
      <c r="QFE1" s="87"/>
      <c r="QFF1" s="87"/>
      <c r="QFG1" s="87"/>
      <c r="QFH1" s="87"/>
      <c r="QFI1" s="87"/>
      <c r="QFJ1" s="87"/>
      <c r="QFK1" s="87"/>
      <c r="QFL1" s="87"/>
      <c r="QFM1" s="87"/>
      <c r="QFN1" s="87"/>
      <c r="QFO1" s="87"/>
      <c r="QFP1" s="87"/>
      <c r="QFQ1" s="87"/>
      <c r="QFR1" s="87"/>
      <c r="QFS1" s="87"/>
      <c r="QFT1" s="87"/>
      <c r="QFU1" s="87"/>
      <c r="QFV1" s="87"/>
      <c r="QFW1" s="87"/>
      <c r="QFX1" s="87"/>
      <c r="QFY1" s="87"/>
      <c r="QFZ1" s="87"/>
      <c r="QGA1" s="87"/>
      <c r="QGB1" s="87"/>
      <c r="QGC1" s="87"/>
      <c r="QGD1" s="87"/>
      <c r="QGE1" s="87"/>
      <c r="QGF1" s="87"/>
      <c r="QGG1" s="87"/>
      <c r="QGH1" s="87"/>
      <c r="QGI1" s="87"/>
      <c r="QGJ1" s="87"/>
      <c r="QGK1" s="87"/>
      <c r="QGL1" s="87"/>
      <c r="QGM1" s="87"/>
      <c r="QGN1" s="87"/>
      <c r="QGO1" s="87"/>
      <c r="QGP1" s="87"/>
      <c r="QGQ1" s="87"/>
      <c r="QGR1" s="87"/>
      <c r="QGS1" s="87"/>
      <c r="QGT1" s="87"/>
      <c r="QGU1" s="87"/>
      <c r="QGV1" s="87"/>
      <c r="QGW1" s="87"/>
      <c r="QGX1" s="87"/>
      <c r="QGY1" s="87"/>
      <c r="QGZ1" s="87"/>
      <c r="QHA1" s="87"/>
      <c r="QHB1" s="87"/>
      <c r="QHC1" s="87"/>
      <c r="QHD1" s="87"/>
      <c r="QHE1" s="87"/>
      <c r="QHF1" s="87"/>
      <c r="QHG1" s="87"/>
      <c r="QHH1" s="87"/>
      <c r="QHI1" s="87"/>
      <c r="QHJ1" s="87"/>
      <c r="QHK1" s="87"/>
      <c r="QHL1" s="87"/>
      <c r="QHM1" s="87"/>
      <c r="QHN1" s="87"/>
      <c r="QHO1" s="87"/>
      <c r="QHP1" s="87"/>
      <c r="QHQ1" s="87"/>
      <c r="QHR1" s="87"/>
      <c r="QHS1" s="87"/>
      <c r="QHT1" s="87"/>
      <c r="QHU1" s="87"/>
      <c r="QHV1" s="87"/>
      <c r="QHW1" s="87"/>
      <c r="QHX1" s="87"/>
      <c r="QHY1" s="87"/>
      <c r="QHZ1" s="87"/>
      <c r="QIA1" s="87"/>
      <c r="QIB1" s="87"/>
      <c r="QIC1" s="87"/>
      <c r="QID1" s="87"/>
      <c r="QIE1" s="87"/>
      <c r="QIF1" s="87"/>
      <c r="QIG1" s="87"/>
      <c r="QIH1" s="87"/>
      <c r="QII1" s="87"/>
      <c r="QIJ1" s="87"/>
      <c r="QIK1" s="87"/>
      <c r="QIL1" s="87"/>
      <c r="QIM1" s="87"/>
      <c r="QIN1" s="87"/>
      <c r="QIO1" s="87"/>
      <c r="QIP1" s="87"/>
      <c r="QIQ1" s="87"/>
      <c r="QIR1" s="87"/>
      <c r="QIS1" s="87"/>
      <c r="QIT1" s="87"/>
      <c r="QIU1" s="87"/>
      <c r="QIV1" s="87"/>
      <c r="QIW1" s="87"/>
      <c r="QIX1" s="87"/>
      <c r="QIY1" s="87"/>
      <c r="QIZ1" s="87"/>
      <c r="QJA1" s="87"/>
      <c r="QJB1" s="87"/>
      <c r="QJC1" s="87"/>
      <c r="QJD1" s="87"/>
      <c r="QJE1" s="87"/>
      <c r="QJF1" s="87"/>
      <c r="QJG1" s="87"/>
      <c r="QJH1" s="87"/>
      <c r="QJI1" s="87"/>
      <c r="QJJ1" s="87"/>
      <c r="QJK1" s="87"/>
      <c r="QJL1" s="87"/>
      <c r="QJM1" s="87"/>
      <c r="QJN1" s="87"/>
      <c r="QJO1" s="87"/>
      <c r="QJP1" s="87"/>
      <c r="QJQ1" s="87"/>
      <c r="QJR1" s="87"/>
      <c r="QJS1" s="87"/>
      <c r="QJT1" s="87"/>
      <c r="QJU1" s="87"/>
      <c r="QJV1" s="87"/>
      <c r="QJW1" s="87"/>
      <c r="QJX1" s="87"/>
      <c r="QJY1" s="87"/>
      <c r="QJZ1" s="87"/>
      <c r="QKA1" s="87"/>
      <c r="QKB1" s="87"/>
      <c r="QKC1" s="87"/>
      <c r="QKD1" s="87"/>
      <c r="QKE1" s="87"/>
      <c r="QKF1" s="87"/>
      <c r="QKG1" s="87"/>
      <c r="QKH1" s="87"/>
      <c r="QKI1" s="87"/>
      <c r="QKJ1" s="87"/>
      <c r="QKK1" s="87"/>
      <c r="QKL1" s="87"/>
      <c r="QKM1" s="87"/>
      <c r="QKN1" s="87"/>
      <c r="QKO1" s="87"/>
      <c r="QKP1" s="87"/>
      <c r="QKQ1" s="87"/>
      <c r="QKR1" s="87"/>
      <c r="QKS1" s="87"/>
      <c r="QKT1" s="87"/>
      <c r="QKU1" s="87"/>
      <c r="QKV1" s="87"/>
      <c r="QKW1" s="87"/>
      <c r="QKX1" s="87"/>
      <c r="QKY1" s="87"/>
      <c r="QKZ1" s="87"/>
      <c r="QLA1" s="87"/>
      <c r="QLB1" s="87"/>
      <c r="QLC1" s="87"/>
      <c r="QLD1" s="87"/>
      <c r="QLE1" s="87"/>
      <c r="QLF1" s="87"/>
      <c r="QLG1" s="87"/>
      <c r="QLH1" s="87"/>
      <c r="QLI1" s="87"/>
      <c r="QLJ1" s="87"/>
      <c r="QLK1" s="87"/>
      <c r="QLL1" s="87"/>
      <c r="QLM1" s="87"/>
      <c r="QLN1" s="87"/>
      <c r="QLO1" s="87"/>
      <c r="QLP1" s="87"/>
      <c r="QLQ1" s="87"/>
      <c r="QLR1" s="87"/>
      <c r="QLS1" s="87"/>
      <c r="QLT1" s="87"/>
      <c r="QLU1" s="87"/>
      <c r="QLV1" s="87"/>
      <c r="QLW1" s="87"/>
      <c r="QLX1" s="87"/>
      <c r="QLY1" s="87"/>
      <c r="QLZ1" s="87"/>
      <c r="QMA1" s="87"/>
      <c r="QMB1" s="87"/>
      <c r="QMC1" s="87"/>
      <c r="QMD1" s="87"/>
      <c r="QME1" s="87"/>
      <c r="QMF1" s="87"/>
      <c r="QMG1" s="87"/>
      <c r="QMH1" s="87"/>
      <c r="QMI1" s="87"/>
      <c r="QMJ1" s="87"/>
      <c r="QMK1" s="87"/>
      <c r="QML1" s="87"/>
      <c r="QMM1" s="87"/>
      <c r="QMN1" s="87"/>
      <c r="QMO1" s="87"/>
      <c r="QMP1" s="87"/>
      <c r="QMQ1" s="87"/>
      <c r="QMR1" s="87"/>
      <c r="QMS1" s="87"/>
      <c r="QMT1" s="87"/>
      <c r="QMU1" s="87"/>
      <c r="QMV1" s="87"/>
      <c r="QMW1" s="87"/>
      <c r="QMX1" s="87"/>
      <c r="QMY1" s="87"/>
      <c r="QMZ1" s="87"/>
      <c r="QNA1" s="87"/>
      <c r="QNB1" s="87"/>
      <c r="QNC1" s="87"/>
      <c r="QND1" s="87"/>
      <c r="QNE1" s="87"/>
      <c r="QNF1" s="87"/>
      <c r="QNG1" s="87"/>
      <c r="QNH1" s="87"/>
      <c r="QNI1" s="87"/>
      <c r="QNJ1" s="87"/>
      <c r="QNK1" s="87"/>
      <c r="QNL1" s="87"/>
      <c r="QNM1" s="87"/>
      <c r="QNN1" s="87"/>
      <c r="QNO1" s="87"/>
      <c r="QNP1" s="87"/>
      <c r="QNQ1" s="87"/>
      <c r="QNR1" s="87"/>
      <c r="QNS1" s="87"/>
      <c r="QNT1" s="87"/>
      <c r="QNU1" s="87"/>
      <c r="QNV1" s="87"/>
      <c r="QNW1" s="87"/>
      <c r="QNX1" s="87"/>
      <c r="QNY1" s="87"/>
      <c r="QNZ1" s="87"/>
      <c r="QOA1" s="87"/>
      <c r="QOB1" s="87"/>
      <c r="QOC1" s="87"/>
      <c r="QOD1" s="87"/>
      <c r="QOE1" s="87"/>
      <c r="QOF1" s="87"/>
      <c r="QOG1" s="87"/>
      <c r="QOH1" s="87"/>
      <c r="QOI1" s="87"/>
      <c r="QOJ1" s="87"/>
      <c r="QOK1" s="87"/>
      <c r="QOL1" s="87"/>
      <c r="QOM1" s="87"/>
      <c r="QON1" s="87"/>
      <c r="QOO1" s="87"/>
      <c r="QOP1" s="87"/>
      <c r="QOQ1" s="87"/>
      <c r="QOR1" s="87"/>
      <c r="QOS1" s="87"/>
      <c r="QOT1" s="87"/>
      <c r="QOU1" s="87"/>
      <c r="QOV1" s="87"/>
      <c r="QOW1" s="87"/>
      <c r="QOX1" s="87"/>
      <c r="QOY1" s="87"/>
      <c r="QOZ1" s="87"/>
      <c r="QPA1" s="87"/>
      <c r="QPB1" s="87"/>
      <c r="QPC1" s="87"/>
      <c r="QPD1" s="87"/>
      <c r="QPE1" s="87"/>
      <c r="QPF1" s="87"/>
      <c r="QPG1" s="87"/>
      <c r="QPH1" s="87"/>
      <c r="QPI1" s="87"/>
      <c r="QPJ1" s="87"/>
      <c r="QPK1" s="87"/>
      <c r="QPL1" s="87"/>
      <c r="QPM1" s="87"/>
      <c r="QPN1" s="87"/>
      <c r="QPO1" s="87"/>
      <c r="QPP1" s="87"/>
      <c r="QPQ1" s="87"/>
      <c r="QPR1" s="87"/>
      <c r="QPS1" s="87"/>
      <c r="QPT1" s="87"/>
      <c r="QPU1" s="87"/>
      <c r="QPV1" s="87"/>
      <c r="QPW1" s="87"/>
      <c r="QPX1" s="87"/>
      <c r="QPY1" s="87"/>
      <c r="QPZ1" s="87"/>
      <c r="QQA1" s="87"/>
      <c r="QQB1" s="87"/>
      <c r="QQC1" s="87"/>
      <c r="QQD1" s="87"/>
      <c r="QQE1" s="87"/>
      <c r="QQF1" s="87"/>
      <c r="QQG1" s="87"/>
      <c r="QQH1" s="87"/>
      <c r="QQI1" s="87"/>
      <c r="QQJ1" s="87"/>
      <c r="QQK1" s="87"/>
      <c r="QQL1" s="87"/>
      <c r="QQM1" s="87"/>
      <c r="QQN1" s="87"/>
      <c r="QQO1" s="87"/>
      <c r="QQP1" s="87"/>
      <c r="QQQ1" s="87"/>
      <c r="QQR1" s="87"/>
      <c r="QQS1" s="87"/>
      <c r="QQT1" s="87"/>
      <c r="QQU1" s="87"/>
      <c r="QQV1" s="87"/>
      <c r="QQW1" s="87"/>
      <c r="QQX1" s="87"/>
      <c r="QQY1" s="87"/>
      <c r="QQZ1" s="87"/>
      <c r="QRA1" s="87"/>
      <c r="QRB1" s="87"/>
      <c r="QRC1" s="87"/>
      <c r="QRD1" s="87"/>
      <c r="QRE1" s="87"/>
      <c r="QRF1" s="87"/>
      <c r="QRG1" s="87"/>
      <c r="QRH1" s="87"/>
      <c r="QRI1" s="87"/>
      <c r="QRJ1" s="87"/>
      <c r="QRK1" s="87"/>
      <c r="QRL1" s="87"/>
      <c r="QRM1" s="87"/>
      <c r="QRN1" s="87"/>
      <c r="QRO1" s="87"/>
      <c r="QRP1" s="87"/>
      <c r="QRQ1" s="87"/>
      <c r="QRR1" s="87"/>
      <c r="QRS1" s="87"/>
      <c r="QRT1" s="87"/>
      <c r="QRU1" s="87"/>
      <c r="QRV1" s="87"/>
      <c r="QRW1" s="87"/>
      <c r="QRX1" s="87"/>
      <c r="QRY1" s="87"/>
      <c r="QRZ1" s="87"/>
      <c r="QSA1" s="87"/>
      <c r="QSB1" s="87"/>
      <c r="QSC1" s="87"/>
      <c r="QSD1" s="87"/>
      <c r="QSE1" s="87"/>
      <c r="QSF1" s="87"/>
      <c r="QSG1" s="87"/>
      <c r="QSH1" s="87"/>
      <c r="QSI1" s="87"/>
      <c r="QSJ1" s="87"/>
      <c r="QSK1" s="87"/>
      <c r="QSL1" s="87"/>
      <c r="QSM1" s="87"/>
      <c r="QSN1" s="87"/>
      <c r="QSO1" s="87"/>
      <c r="QSP1" s="87"/>
      <c r="QSQ1" s="87"/>
      <c r="QSR1" s="87"/>
      <c r="QSS1" s="87"/>
      <c r="QST1" s="87"/>
      <c r="QSU1" s="87"/>
      <c r="QSV1" s="87"/>
      <c r="QSW1" s="87"/>
      <c r="QSX1" s="87"/>
      <c r="QSY1" s="87"/>
      <c r="QSZ1" s="87"/>
      <c r="QTA1" s="87"/>
      <c r="QTB1" s="87"/>
      <c r="QTC1" s="87"/>
      <c r="QTD1" s="87"/>
      <c r="QTE1" s="87"/>
      <c r="QTF1" s="87"/>
      <c r="QTG1" s="87"/>
      <c r="QTH1" s="87"/>
      <c r="QTI1" s="87"/>
      <c r="QTJ1" s="87"/>
      <c r="QTK1" s="87"/>
      <c r="QTL1" s="87"/>
      <c r="QTM1" s="87"/>
      <c r="QTN1" s="87"/>
      <c r="QTO1" s="87"/>
      <c r="QTP1" s="87"/>
      <c r="QTQ1" s="87"/>
      <c r="QTR1" s="87"/>
      <c r="QTS1" s="87"/>
      <c r="QTT1" s="87"/>
      <c r="QTU1" s="87"/>
      <c r="QTV1" s="87"/>
      <c r="QTW1" s="87"/>
      <c r="QTX1" s="87"/>
      <c r="QTY1" s="87"/>
      <c r="QTZ1" s="87"/>
      <c r="QUA1" s="87"/>
      <c r="QUB1" s="87"/>
      <c r="QUC1" s="87"/>
      <c r="QUD1" s="87"/>
      <c r="QUE1" s="87"/>
      <c r="QUF1" s="87"/>
      <c r="QUG1" s="87"/>
      <c r="QUH1" s="87"/>
      <c r="QUI1" s="87"/>
      <c r="QUJ1" s="87"/>
      <c r="QUK1" s="87"/>
      <c r="QUL1" s="87"/>
      <c r="QUM1" s="87"/>
      <c r="QUN1" s="87"/>
      <c r="QUO1" s="87"/>
      <c r="QUP1" s="87"/>
      <c r="QUQ1" s="87"/>
      <c r="QUR1" s="87"/>
      <c r="QUS1" s="87"/>
      <c r="QUT1" s="87"/>
      <c r="QUU1" s="87"/>
      <c r="QUV1" s="87"/>
      <c r="QUW1" s="87"/>
      <c r="QUX1" s="87"/>
      <c r="QUY1" s="87"/>
      <c r="QUZ1" s="87"/>
      <c r="QVA1" s="87"/>
      <c r="QVB1" s="87"/>
      <c r="QVC1" s="87"/>
      <c r="QVD1" s="87"/>
      <c r="QVE1" s="87"/>
      <c r="QVF1" s="87"/>
      <c r="QVG1" s="87"/>
      <c r="QVH1" s="87"/>
      <c r="QVI1" s="87"/>
      <c r="QVJ1" s="87"/>
      <c r="QVK1" s="87"/>
      <c r="QVL1" s="87"/>
      <c r="QVM1" s="87"/>
      <c r="QVN1" s="87"/>
      <c r="QVO1" s="87"/>
      <c r="QVP1" s="87"/>
      <c r="QVQ1" s="87"/>
      <c r="QVR1" s="87"/>
      <c r="QVS1" s="87"/>
      <c r="QVT1" s="87"/>
      <c r="QVU1" s="87"/>
      <c r="QVV1" s="87"/>
      <c r="QVW1" s="87"/>
      <c r="QVX1" s="87"/>
      <c r="QVY1" s="87"/>
      <c r="QVZ1" s="87"/>
      <c r="QWA1" s="87"/>
      <c r="QWB1" s="87"/>
      <c r="QWC1" s="87"/>
      <c r="QWD1" s="87"/>
      <c r="QWE1" s="87"/>
      <c r="QWF1" s="87"/>
      <c r="QWG1" s="87"/>
      <c r="QWH1" s="87"/>
      <c r="QWI1" s="87"/>
      <c r="QWJ1" s="87"/>
      <c r="QWK1" s="87"/>
      <c r="QWL1" s="87"/>
      <c r="QWM1" s="87"/>
      <c r="QWN1" s="87"/>
      <c r="QWO1" s="87"/>
      <c r="QWP1" s="87"/>
      <c r="QWQ1" s="87"/>
      <c r="QWR1" s="87"/>
      <c r="QWS1" s="87"/>
      <c r="QWT1" s="87"/>
      <c r="QWU1" s="87"/>
      <c r="QWV1" s="87"/>
      <c r="QWW1" s="87"/>
      <c r="QWX1" s="87"/>
      <c r="QWY1" s="87"/>
      <c r="QWZ1" s="87"/>
      <c r="QXA1" s="87"/>
      <c r="QXB1" s="87"/>
      <c r="QXC1" s="87"/>
      <c r="QXD1" s="87"/>
      <c r="QXE1" s="87"/>
      <c r="QXF1" s="87"/>
      <c r="QXG1" s="87"/>
      <c r="QXH1" s="87"/>
      <c r="QXI1" s="87"/>
      <c r="QXJ1" s="87"/>
      <c r="QXK1" s="87"/>
      <c r="QXL1" s="87"/>
      <c r="QXM1" s="87"/>
      <c r="QXN1" s="87"/>
      <c r="QXO1" s="87"/>
      <c r="QXP1" s="87"/>
      <c r="QXQ1" s="87"/>
      <c r="QXR1" s="87"/>
      <c r="QXS1" s="87"/>
      <c r="QXT1" s="87"/>
      <c r="QXU1" s="87"/>
      <c r="QXV1" s="87"/>
      <c r="QXW1" s="87"/>
      <c r="QXX1" s="87"/>
      <c r="QXY1" s="87"/>
      <c r="QXZ1" s="87"/>
      <c r="QYA1" s="87"/>
      <c r="QYB1" s="87"/>
      <c r="QYC1" s="87"/>
      <c r="QYD1" s="87"/>
      <c r="QYE1" s="87"/>
      <c r="QYF1" s="87"/>
      <c r="QYG1" s="87"/>
      <c r="QYH1" s="87"/>
      <c r="QYI1" s="87"/>
      <c r="QYJ1" s="87"/>
      <c r="QYK1" s="87"/>
      <c r="QYL1" s="87"/>
      <c r="QYM1" s="87"/>
      <c r="QYN1" s="87"/>
      <c r="QYO1" s="87"/>
      <c r="QYP1" s="87"/>
      <c r="QYQ1" s="87"/>
      <c r="QYR1" s="87"/>
      <c r="QYS1" s="87"/>
      <c r="QYT1" s="87"/>
      <c r="QYU1" s="87"/>
      <c r="QYV1" s="87"/>
      <c r="QYW1" s="87"/>
      <c r="QYX1" s="87"/>
      <c r="QYY1" s="87"/>
      <c r="QYZ1" s="87"/>
      <c r="QZA1" s="87"/>
      <c r="QZB1" s="87"/>
      <c r="QZC1" s="87"/>
      <c r="QZD1" s="87"/>
      <c r="QZE1" s="87"/>
      <c r="QZF1" s="87"/>
      <c r="QZG1" s="87"/>
      <c r="QZH1" s="87"/>
      <c r="QZI1" s="87"/>
      <c r="QZJ1" s="87"/>
      <c r="QZK1" s="87"/>
      <c r="QZL1" s="87"/>
      <c r="QZM1" s="87"/>
      <c r="QZN1" s="87"/>
      <c r="QZO1" s="87"/>
      <c r="QZP1" s="87"/>
      <c r="QZQ1" s="87"/>
      <c r="QZR1" s="87"/>
      <c r="QZS1" s="87"/>
      <c r="QZT1" s="87"/>
      <c r="QZU1" s="87"/>
      <c r="QZV1" s="87"/>
      <c r="QZW1" s="87"/>
      <c r="QZX1" s="87"/>
      <c r="QZY1" s="87"/>
      <c r="QZZ1" s="87"/>
      <c r="RAA1" s="87"/>
      <c r="RAB1" s="87"/>
      <c r="RAC1" s="87"/>
      <c r="RAD1" s="87"/>
      <c r="RAE1" s="87"/>
      <c r="RAF1" s="87"/>
      <c r="RAG1" s="87"/>
      <c r="RAH1" s="87"/>
      <c r="RAI1" s="87"/>
      <c r="RAJ1" s="87"/>
      <c r="RAK1" s="87"/>
      <c r="RAL1" s="87"/>
      <c r="RAM1" s="87"/>
      <c r="RAN1" s="87"/>
      <c r="RAO1" s="87"/>
      <c r="RAP1" s="87"/>
      <c r="RAQ1" s="87"/>
      <c r="RAR1" s="87"/>
      <c r="RAS1" s="87"/>
      <c r="RAT1" s="87"/>
      <c r="RAU1" s="87"/>
      <c r="RAV1" s="87"/>
      <c r="RAW1" s="87"/>
      <c r="RAX1" s="87"/>
      <c r="RAY1" s="87"/>
      <c r="RAZ1" s="87"/>
      <c r="RBA1" s="87"/>
      <c r="RBB1" s="87"/>
      <c r="RBC1" s="87"/>
      <c r="RBD1" s="87"/>
      <c r="RBE1" s="87"/>
      <c r="RBF1" s="87"/>
      <c r="RBG1" s="87"/>
      <c r="RBH1" s="87"/>
      <c r="RBI1" s="87"/>
      <c r="RBJ1" s="87"/>
      <c r="RBK1" s="87"/>
      <c r="RBL1" s="87"/>
      <c r="RBM1" s="87"/>
      <c r="RBN1" s="87"/>
      <c r="RBO1" s="87"/>
      <c r="RBP1" s="87"/>
      <c r="RBQ1" s="87"/>
      <c r="RBR1" s="87"/>
      <c r="RBS1" s="87"/>
      <c r="RBT1" s="87"/>
      <c r="RBU1" s="87"/>
      <c r="RBV1" s="87"/>
      <c r="RBW1" s="87"/>
      <c r="RBX1" s="87"/>
      <c r="RBY1" s="87"/>
      <c r="RBZ1" s="87"/>
      <c r="RCA1" s="87"/>
      <c r="RCB1" s="87"/>
      <c r="RCC1" s="87"/>
      <c r="RCD1" s="87"/>
      <c r="RCE1" s="87"/>
      <c r="RCF1" s="87"/>
      <c r="RCG1" s="87"/>
      <c r="RCH1" s="87"/>
      <c r="RCI1" s="87"/>
      <c r="RCJ1" s="87"/>
      <c r="RCK1" s="87"/>
      <c r="RCL1" s="87"/>
      <c r="RCM1" s="87"/>
      <c r="RCN1" s="87"/>
      <c r="RCO1" s="87"/>
      <c r="RCP1" s="87"/>
      <c r="RCQ1" s="87"/>
      <c r="RCR1" s="87"/>
      <c r="RCS1" s="87"/>
      <c r="RCT1" s="87"/>
      <c r="RCU1" s="87"/>
      <c r="RCV1" s="87"/>
      <c r="RCW1" s="87"/>
      <c r="RCX1" s="87"/>
      <c r="RCY1" s="87"/>
      <c r="RCZ1" s="87"/>
      <c r="RDA1" s="87"/>
      <c r="RDB1" s="87"/>
      <c r="RDC1" s="87"/>
      <c r="RDD1" s="87"/>
      <c r="RDE1" s="87"/>
      <c r="RDF1" s="87"/>
      <c r="RDG1" s="87"/>
      <c r="RDH1" s="87"/>
      <c r="RDI1" s="87"/>
      <c r="RDJ1" s="87"/>
      <c r="RDK1" s="87"/>
      <c r="RDL1" s="87"/>
      <c r="RDM1" s="87"/>
      <c r="RDN1" s="87"/>
      <c r="RDO1" s="87"/>
      <c r="RDP1" s="87"/>
      <c r="RDQ1" s="87"/>
      <c r="RDR1" s="87"/>
      <c r="RDS1" s="87"/>
      <c r="RDT1" s="87"/>
      <c r="RDU1" s="87"/>
      <c r="RDV1" s="87"/>
      <c r="RDW1" s="87"/>
      <c r="RDX1" s="87"/>
      <c r="RDY1" s="87"/>
      <c r="RDZ1" s="87"/>
      <c r="REA1" s="87"/>
      <c r="REB1" s="87"/>
      <c r="REC1" s="87"/>
      <c r="RED1" s="87"/>
      <c r="REE1" s="87"/>
      <c r="REF1" s="87"/>
      <c r="REG1" s="87"/>
      <c r="REH1" s="87"/>
      <c r="REI1" s="87"/>
      <c r="REJ1" s="87"/>
      <c r="REK1" s="87"/>
      <c r="REL1" s="87"/>
      <c r="REM1" s="87"/>
      <c r="REN1" s="87"/>
      <c r="REO1" s="87"/>
      <c r="REP1" s="87"/>
      <c r="REQ1" s="87"/>
      <c r="RER1" s="87"/>
      <c r="RES1" s="87"/>
      <c r="RET1" s="87"/>
      <c r="REU1" s="87"/>
      <c r="REV1" s="87"/>
      <c r="REW1" s="87"/>
      <c r="REX1" s="87"/>
      <c r="REY1" s="87"/>
      <c r="REZ1" s="87"/>
      <c r="RFA1" s="87"/>
      <c r="RFB1" s="87"/>
      <c r="RFC1" s="87"/>
      <c r="RFD1" s="87"/>
      <c r="RFE1" s="87"/>
      <c r="RFF1" s="87"/>
      <c r="RFG1" s="87"/>
      <c r="RFH1" s="87"/>
      <c r="RFI1" s="87"/>
      <c r="RFJ1" s="87"/>
      <c r="RFK1" s="87"/>
      <c r="RFL1" s="87"/>
      <c r="RFM1" s="87"/>
      <c r="RFN1" s="87"/>
      <c r="RFO1" s="87"/>
      <c r="RFP1" s="87"/>
      <c r="RFQ1" s="87"/>
      <c r="RFR1" s="87"/>
      <c r="RFS1" s="87"/>
      <c r="RFT1" s="87"/>
      <c r="RFU1" s="87"/>
      <c r="RFV1" s="87"/>
      <c r="RFW1" s="87"/>
      <c r="RFX1" s="87"/>
      <c r="RFY1" s="87"/>
      <c r="RFZ1" s="87"/>
      <c r="RGA1" s="87"/>
      <c r="RGB1" s="87"/>
      <c r="RGC1" s="87"/>
      <c r="RGD1" s="87"/>
      <c r="RGE1" s="87"/>
      <c r="RGF1" s="87"/>
      <c r="RGG1" s="87"/>
      <c r="RGH1" s="87"/>
      <c r="RGI1" s="87"/>
      <c r="RGJ1" s="87"/>
      <c r="RGK1" s="87"/>
      <c r="RGL1" s="87"/>
      <c r="RGM1" s="87"/>
      <c r="RGN1" s="87"/>
      <c r="RGO1" s="87"/>
      <c r="RGP1" s="87"/>
      <c r="RGQ1" s="87"/>
      <c r="RGR1" s="87"/>
      <c r="RGS1" s="87"/>
      <c r="RGT1" s="87"/>
      <c r="RGU1" s="87"/>
      <c r="RGV1" s="87"/>
      <c r="RGW1" s="87"/>
      <c r="RGX1" s="87"/>
      <c r="RGY1" s="87"/>
      <c r="RGZ1" s="87"/>
      <c r="RHA1" s="87"/>
      <c r="RHB1" s="87"/>
      <c r="RHC1" s="87"/>
      <c r="RHD1" s="87"/>
      <c r="RHE1" s="87"/>
      <c r="RHF1" s="87"/>
      <c r="RHG1" s="87"/>
      <c r="RHH1" s="87"/>
      <c r="RHI1" s="87"/>
      <c r="RHJ1" s="87"/>
      <c r="RHK1" s="87"/>
      <c r="RHL1" s="87"/>
      <c r="RHM1" s="87"/>
      <c r="RHN1" s="87"/>
      <c r="RHO1" s="87"/>
      <c r="RHP1" s="87"/>
      <c r="RHQ1" s="87"/>
      <c r="RHR1" s="87"/>
      <c r="RHS1" s="87"/>
      <c r="RHT1" s="87"/>
      <c r="RHU1" s="87"/>
      <c r="RHV1" s="87"/>
      <c r="RHW1" s="87"/>
      <c r="RHX1" s="87"/>
      <c r="RHY1" s="87"/>
      <c r="RHZ1" s="87"/>
      <c r="RIA1" s="87"/>
      <c r="RIB1" s="87"/>
      <c r="RIC1" s="87"/>
      <c r="RID1" s="87"/>
      <c r="RIE1" s="87"/>
      <c r="RIF1" s="87"/>
      <c r="RIG1" s="87"/>
      <c r="RIH1" s="87"/>
      <c r="RII1" s="87"/>
      <c r="RIJ1" s="87"/>
      <c r="RIK1" s="87"/>
      <c r="RIL1" s="87"/>
      <c r="RIM1" s="87"/>
      <c r="RIN1" s="87"/>
      <c r="RIO1" s="87"/>
      <c r="RIP1" s="87"/>
      <c r="RIQ1" s="87"/>
      <c r="RIR1" s="87"/>
      <c r="RIS1" s="87"/>
      <c r="RIT1" s="87"/>
      <c r="RIU1" s="87"/>
      <c r="RIV1" s="87"/>
      <c r="RIW1" s="87"/>
      <c r="RIX1" s="87"/>
      <c r="RIY1" s="87"/>
      <c r="RIZ1" s="87"/>
      <c r="RJA1" s="87"/>
      <c r="RJB1" s="87"/>
      <c r="RJC1" s="87"/>
      <c r="RJD1" s="87"/>
      <c r="RJE1" s="87"/>
      <c r="RJF1" s="87"/>
      <c r="RJG1" s="87"/>
      <c r="RJH1" s="87"/>
      <c r="RJI1" s="87"/>
      <c r="RJJ1" s="87"/>
      <c r="RJK1" s="87"/>
      <c r="RJL1" s="87"/>
      <c r="RJM1" s="87"/>
      <c r="RJN1" s="87"/>
      <c r="RJO1" s="87"/>
      <c r="RJP1" s="87"/>
      <c r="RJQ1" s="87"/>
      <c r="RJR1" s="87"/>
      <c r="RJS1" s="87"/>
      <c r="RJT1" s="87"/>
      <c r="RJU1" s="87"/>
      <c r="RJV1" s="87"/>
      <c r="RJW1" s="87"/>
      <c r="RJX1" s="87"/>
      <c r="RJY1" s="87"/>
      <c r="RJZ1" s="87"/>
      <c r="RKA1" s="87"/>
      <c r="RKB1" s="87"/>
      <c r="RKC1" s="87"/>
      <c r="RKD1" s="87"/>
      <c r="RKE1" s="87"/>
      <c r="RKF1" s="87"/>
      <c r="RKG1" s="87"/>
      <c r="RKH1" s="87"/>
      <c r="RKI1" s="87"/>
      <c r="RKJ1" s="87"/>
      <c r="RKK1" s="87"/>
      <c r="RKL1" s="87"/>
      <c r="RKM1" s="87"/>
      <c r="RKN1" s="87"/>
      <c r="RKO1" s="87"/>
      <c r="RKP1" s="87"/>
      <c r="RKQ1" s="87"/>
      <c r="RKR1" s="87"/>
      <c r="RKS1" s="87"/>
      <c r="RKT1" s="87"/>
      <c r="RKU1" s="87"/>
      <c r="RKV1" s="87"/>
      <c r="RKW1" s="87"/>
      <c r="RKX1" s="87"/>
      <c r="RKY1" s="87"/>
      <c r="RKZ1" s="87"/>
      <c r="RLA1" s="87"/>
      <c r="RLB1" s="87"/>
      <c r="RLC1" s="87"/>
      <c r="RLD1" s="87"/>
      <c r="RLE1" s="87"/>
      <c r="RLF1" s="87"/>
      <c r="RLG1" s="87"/>
      <c r="RLH1" s="87"/>
      <c r="RLI1" s="87"/>
      <c r="RLJ1" s="87"/>
      <c r="RLK1" s="87"/>
      <c r="RLL1" s="87"/>
      <c r="RLM1" s="87"/>
      <c r="RLN1" s="87"/>
      <c r="RLO1" s="87"/>
      <c r="RLP1" s="87"/>
      <c r="RLQ1" s="87"/>
      <c r="RLR1" s="87"/>
      <c r="RLS1" s="87"/>
      <c r="RLT1" s="87"/>
      <c r="RLU1" s="87"/>
      <c r="RLV1" s="87"/>
      <c r="RLW1" s="87"/>
      <c r="RLX1" s="87"/>
      <c r="RLY1" s="87"/>
      <c r="RLZ1" s="87"/>
      <c r="RMA1" s="87"/>
      <c r="RMB1" s="87"/>
      <c r="RMC1" s="87"/>
      <c r="RMD1" s="87"/>
      <c r="RME1" s="87"/>
      <c r="RMF1" s="87"/>
      <c r="RMG1" s="87"/>
      <c r="RMH1" s="87"/>
      <c r="RMI1" s="87"/>
      <c r="RMJ1" s="87"/>
      <c r="RMK1" s="87"/>
      <c r="RML1" s="87"/>
      <c r="RMM1" s="87"/>
      <c r="RMN1" s="87"/>
      <c r="RMO1" s="87"/>
      <c r="RMP1" s="87"/>
      <c r="RMQ1" s="87"/>
      <c r="RMR1" s="87"/>
      <c r="RMS1" s="87"/>
      <c r="RMT1" s="87"/>
      <c r="RMU1" s="87"/>
      <c r="RMV1" s="87"/>
      <c r="RMW1" s="87"/>
      <c r="RMX1" s="87"/>
      <c r="RMY1" s="87"/>
      <c r="RMZ1" s="87"/>
      <c r="RNA1" s="87"/>
      <c r="RNB1" s="87"/>
      <c r="RNC1" s="87"/>
      <c r="RND1" s="87"/>
      <c r="RNE1" s="87"/>
      <c r="RNF1" s="87"/>
      <c r="RNG1" s="87"/>
      <c r="RNH1" s="87"/>
      <c r="RNI1" s="87"/>
      <c r="RNJ1" s="87"/>
      <c r="RNK1" s="87"/>
      <c r="RNL1" s="87"/>
      <c r="RNM1" s="87"/>
      <c r="RNN1" s="87"/>
      <c r="RNO1" s="87"/>
      <c r="RNP1" s="87"/>
      <c r="RNQ1" s="87"/>
      <c r="RNR1" s="87"/>
      <c r="RNS1" s="87"/>
      <c r="RNT1" s="87"/>
      <c r="RNU1" s="87"/>
      <c r="RNV1" s="87"/>
      <c r="RNW1" s="87"/>
      <c r="RNX1" s="87"/>
      <c r="RNY1" s="87"/>
      <c r="RNZ1" s="87"/>
      <c r="ROA1" s="87"/>
      <c r="ROB1" s="87"/>
      <c r="ROC1" s="87"/>
      <c r="ROD1" s="87"/>
      <c r="ROE1" s="87"/>
      <c r="ROF1" s="87"/>
      <c r="ROG1" s="87"/>
      <c r="ROH1" s="87"/>
      <c r="ROI1" s="87"/>
      <c r="ROJ1" s="87"/>
      <c r="ROK1" s="87"/>
      <c r="ROL1" s="87"/>
      <c r="ROM1" s="87"/>
      <c r="RON1" s="87"/>
      <c r="ROO1" s="87"/>
      <c r="ROP1" s="87"/>
      <c r="ROQ1" s="87"/>
      <c r="ROR1" s="87"/>
      <c r="ROS1" s="87"/>
      <c r="ROT1" s="87"/>
      <c r="ROU1" s="87"/>
      <c r="ROV1" s="87"/>
      <c r="ROW1" s="87"/>
      <c r="ROX1" s="87"/>
      <c r="ROY1" s="87"/>
      <c r="ROZ1" s="87"/>
      <c r="RPA1" s="87"/>
      <c r="RPB1" s="87"/>
      <c r="RPC1" s="87"/>
      <c r="RPD1" s="87"/>
      <c r="RPE1" s="87"/>
      <c r="RPF1" s="87"/>
      <c r="RPG1" s="87"/>
      <c r="RPH1" s="87"/>
      <c r="RPI1" s="87"/>
      <c r="RPJ1" s="87"/>
      <c r="RPK1" s="87"/>
      <c r="RPL1" s="87"/>
      <c r="RPM1" s="87"/>
      <c r="RPN1" s="87"/>
      <c r="RPO1" s="87"/>
      <c r="RPP1" s="87"/>
      <c r="RPQ1" s="87"/>
      <c r="RPR1" s="87"/>
      <c r="RPS1" s="87"/>
      <c r="RPT1" s="87"/>
      <c r="RPU1" s="87"/>
      <c r="RPV1" s="87"/>
      <c r="RPW1" s="87"/>
      <c r="RPX1" s="87"/>
      <c r="RPY1" s="87"/>
      <c r="RPZ1" s="87"/>
      <c r="RQA1" s="87"/>
      <c r="RQB1" s="87"/>
      <c r="RQC1" s="87"/>
      <c r="RQD1" s="87"/>
      <c r="RQE1" s="87"/>
      <c r="RQF1" s="87"/>
      <c r="RQG1" s="87"/>
      <c r="RQH1" s="87"/>
      <c r="RQI1" s="87"/>
      <c r="RQJ1" s="87"/>
      <c r="RQK1" s="87"/>
      <c r="RQL1" s="87"/>
      <c r="RQM1" s="87"/>
      <c r="RQN1" s="87"/>
      <c r="RQO1" s="87"/>
      <c r="RQP1" s="87"/>
      <c r="RQQ1" s="87"/>
      <c r="RQR1" s="87"/>
      <c r="RQS1" s="87"/>
      <c r="RQT1" s="87"/>
      <c r="RQU1" s="87"/>
      <c r="RQV1" s="87"/>
      <c r="RQW1" s="87"/>
      <c r="RQX1" s="87"/>
      <c r="RQY1" s="87"/>
      <c r="RQZ1" s="87"/>
      <c r="RRA1" s="87"/>
      <c r="RRB1" s="87"/>
      <c r="RRC1" s="87"/>
      <c r="RRD1" s="87"/>
      <c r="RRE1" s="87"/>
      <c r="RRF1" s="87"/>
      <c r="RRG1" s="87"/>
      <c r="RRH1" s="87"/>
      <c r="RRI1" s="87"/>
      <c r="RRJ1" s="87"/>
      <c r="RRK1" s="87"/>
      <c r="RRL1" s="87"/>
      <c r="RRM1" s="87"/>
      <c r="RRN1" s="87"/>
      <c r="RRO1" s="87"/>
      <c r="RRP1" s="87"/>
      <c r="RRQ1" s="87"/>
      <c r="RRR1" s="87"/>
      <c r="RRS1" s="87"/>
      <c r="RRT1" s="87"/>
      <c r="RRU1" s="87"/>
      <c r="RRV1" s="87"/>
      <c r="RRW1" s="87"/>
      <c r="RRX1" s="87"/>
      <c r="RRY1" s="87"/>
      <c r="RRZ1" s="87"/>
      <c r="RSA1" s="87"/>
      <c r="RSB1" s="87"/>
      <c r="RSC1" s="87"/>
      <c r="RSD1" s="87"/>
      <c r="RSE1" s="87"/>
      <c r="RSF1" s="87"/>
      <c r="RSG1" s="87"/>
      <c r="RSH1" s="87"/>
      <c r="RSI1" s="87"/>
      <c r="RSJ1" s="87"/>
      <c r="RSK1" s="87"/>
      <c r="RSL1" s="87"/>
      <c r="RSM1" s="87"/>
      <c r="RSN1" s="87"/>
      <c r="RSO1" s="87"/>
      <c r="RSP1" s="87"/>
      <c r="RSQ1" s="87"/>
      <c r="RSR1" s="87"/>
      <c r="RSS1" s="87"/>
      <c r="RST1" s="87"/>
      <c r="RSU1" s="87"/>
      <c r="RSV1" s="87"/>
      <c r="RSW1" s="87"/>
      <c r="RSX1" s="87"/>
      <c r="RSY1" s="87"/>
      <c r="RSZ1" s="87"/>
      <c r="RTA1" s="87"/>
      <c r="RTB1" s="87"/>
      <c r="RTC1" s="87"/>
      <c r="RTD1" s="87"/>
      <c r="RTE1" s="87"/>
      <c r="RTF1" s="87"/>
      <c r="RTG1" s="87"/>
      <c r="RTH1" s="87"/>
      <c r="RTI1" s="87"/>
      <c r="RTJ1" s="87"/>
      <c r="RTK1" s="87"/>
      <c r="RTL1" s="87"/>
      <c r="RTM1" s="87"/>
      <c r="RTN1" s="87"/>
      <c r="RTO1" s="87"/>
      <c r="RTP1" s="87"/>
      <c r="RTQ1" s="87"/>
      <c r="RTR1" s="87"/>
      <c r="RTS1" s="87"/>
      <c r="RTT1" s="87"/>
      <c r="RTU1" s="87"/>
      <c r="RTV1" s="87"/>
      <c r="RTW1" s="87"/>
      <c r="RTX1" s="87"/>
      <c r="RTY1" s="87"/>
      <c r="RTZ1" s="87"/>
      <c r="RUA1" s="87"/>
      <c r="RUB1" s="87"/>
      <c r="RUC1" s="87"/>
      <c r="RUD1" s="87"/>
      <c r="RUE1" s="87"/>
      <c r="RUF1" s="87"/>
      <c r="RUG1" s="87"/>
      <c r="RUH1" s="87"/>
      <c r="RUI1" s="87"/>
      <c r="RUJ1" s="87"/>
      <c r="RUK1" s="87"/>
      <c r="RUL1" s="87"/>
      <c r="RUM1" s="87"/>
      <c r="RUN1" s="87"/>
      <c r="RUO1" s="87"/>
      <c r="RUP1" s="87"/>
      <c r="RUQ1" s="87"/>
      <c r="RUR1" s="87"/>
      <c r="RUS1" s="87"/>
      <c r="RUT1" s="87"/>
      <c r="RUU1" s="87"/>
      <c r="RUV1" s="87"/>
      <c r="RUW1" s="87"/>
      <c r="RUX1" s="87"/>
      <c r="RUY1" s="87"/>
      <c r="RUZ1" s="87"/>
      <c r="RVA1" s="87"/>
      <c r="RVB1" s="87"/>
      <c r="RVC1" s="87"/>
      <c r="RVD1" s="87"/>
      <c r="RVE1" s="87"/>
      <c r="RVF1" s="87"/>
      <c r="RVG1" s="87"/>
      <c r="RVH1" s="87"/>
      <c r="RVI1" s="87"/>
      <c r="RVJ1" s="87"/>
      <c r="RVK1" s="87"/>
      <c r="RVL1" s="87"/>
      <c r="RVM1" s="87"/>
      <c r="RVN1" s="87"/>
      <c r="RVO1" s="87"/>
      <c r="RVP1" s="87"/>
      <c r="RVQ1" s="87"/>
      <c r="RVR1" s="87"/>
      <c r="RVS1" s="87"/>
      <c r="RVT1" s="87"/>
      <c r="RVU1" s="87"/>
      <c r="RVV1" s="87"/>
      <c r="RVW1" s="87"/>
      <c r="RVX1" s="87"/>
      <c r="RVY1" s="87"/>
      <c r="RVZ1" s="87"/>
      <c r="RWA1" s="87"/>
      <c r="RWB1" s="87"/>
      <c r="RWC1" s="87"/>
      <c r="RWD1" s="87"/>
      <c r="RWE1" s="87"/>
      <c r="RWF1" s="87"/>
      <c r="RWG1" s="87"/>
      <c r="RWH1" s="87"/>
      <c r="RWI1" s="87"/>
      <c r="RWJ1" s="87"/>
      <c r="RWK1" s="87"/>
      <c r="RWL1" s="87"/>
      <c r="RWM1" s="87"/>
      <c r="RWN1" s="87"/>
      <c r="RWO1" s="87"/>
      <c r="RWP1" s="87"/>
      <c r="RWQ1" s="87"/>
      <c r="RWR1" s="87"/>
      <c r="RWS1" s="87"/>
      <c r="RWT1" s="87"/>
      <c r="RWU1" s="87"/>
      <c r="RWV1" s="87"/>
      <c r="RWW1" s="87"/>
      <c r="RWX1" s="87"/>
      <c r="RWY1" s="87"/>
      <c r="RWZ1" s="87"/>
      <c r="RXA1" s="87"/>
      <c r="RXB1" s="87"/>
      <c r="RXC1" s="87"/>
      <c r="RXD1" s="87"/>
      <c r="RXE1" s="87"/>
      <c r="RXF1" s="87"/>
      <c r="RXG1" s="87"/>
      <c r="RXH1" s="87"/>
      <c r="RXI1" s="87"/>
      <c r="RXJ1" s="87"/>
      <c r="RXK1" s="87"/>
      <c r="RXL1" s="87"/>
      <c r="RXM1" s="87"/>
      <c r="RXN1" s="87"/>
      <c r="RXO1" s="87"/>
      <c r="RXP1" s="87"/>
      <c r="RXQ1" s="87"/>
      <c r="RXR1" s="87"/>
      <c r="RXS1" s="87"/>
      <c r="RXT1" s="87"/>
      <c r="RXU1" s="87"/>
      <c r="RXV1" s="87"/>
      <c r="RXW1" s="87"/>
      <c r="RXX1" s="87"/>
      <c r="RXY1" s="87"/>
      <c r="RXZ1" s="87"/>
      <c r="RYA1" s="87"/>
      <c r="RYB1" s="87"/>
      <c r="RYC1" s="87"/>
      <c r="RYD1" s="87"/>
      <c r="RYE1" s="87"/>
      <c r="RYF1" s="87"/>
      <c r="RYG1" s="87"/>
      <c r="RYH1" s="87"/>
      <c r="RYI1" s="87"/>
      <c r="RYJ1" s="87"/>
      <c r="RYK1" s="87"/>
      <c r="RYL1" s="87"/>
      <c r="RYM1" s="87"/>
      <c r="RYN1" s="87"/>
      <c r="RYO1" s="87"/>
      <c r="RYP1" s="87"/>
      <c r="RYQ1" s="87"/>
      <c r="RYR1" s="87"/>
      <c r="RYS1" s="87"/>
      <c r="RYT1" s="87"/>
      <c r="RYU1" s="87"/>
      <c r="RYV1" s="87"/>
      <c r="RYW1" s="87"/>
      <c r="RYX1" s="87"/>
      <c r="RYY1" s="87"/>
      <c r="RYZ1" s="87"/>
      <c r="RZA1" s="87"/>
      <c r="RZB1" s="87"/>
      <c r="RZC1" s="87"/>
      <c r="RZD1" s="87"/>
      <c r="RZE1" s="87"/>
      <c r="RZF1" s="87"/>
      <c r="RZG1" s="87"/>
      <c r="RZH1" s="87"/>
      <c r="RZI1" s="87"/>
      <c r="RZJ1" s="87"/>
      <c r="RZK1" s="87"/>
      <c r="RZL1" s="87"/>
      <c r="RZM1" s="87"/>
      <c r="RZN1" s="87"/>
      <c r="RZO1" s="87"/>
      <c r="RZP1" s="87"/>
      <c r="RZQ1" s="87"/>
      <c r="RZR1" s="87"/>
      <c r="RZS1" s="87"/>
      <c r="RZT1" s="87"/>
      <c r="RZU1" s="87"/>
      <c r="RZV1" s="87"/>
      <c r="RZW1" s="87"/>
      <c r="RZX1" s="87"/>
      <c r="RZY1" s="87"/>
      <c r="RZZ1" s="87"/>
      <c r="SAA1" s="87"/>
      <c r="SAB1" s="87"/>
      <c r="SAC1" s="87"/>
      <c r="SAD1" s="87"/>
      <c r="SAE1" s="87"/>
      <c r="SAF1" s="87"/>
      <c r="SAG1" s="87"/>
      <c r="SAH1" s="87"/>
      <c r="SAI1" s="87"/>
      <c r="SAJ1" s="87"/>
      <c r="SAK1" s="87"/>
      <c r="SAL1" s="87"/>
      <c r="SAM1" s="87"/>
      <c r="SAN1" s="87"/>
      <c r="SAO1" s="87"/>
      <c r="SAP1" s="87"/>
      <c r="SAQ1" s="87"/>
      <c r="SAR1" s="87"/>
      <c r="SAS1" s="87"/>
      <c r="SAT1" s="87"/>
      <c r="SAU1" s="87"/>
      <c r="SAV1" s="87"/>
      <c r="SAW1" s="87"/>
      <c r="SAX1" s="87"/>
      <c r="SAY1" s="87"/>
      <c r="SAZ1" s="87"/>
      <c r="SBA1" s="87"/>
      <c r="SBB1" s="87"/>
      <c r="SBC1" s="87"/>
      <c r="SBD1" s="87"/>
      <c r="SBE1" s="87"/>
      <c r="SBF1" s="87"/>
      <c r="SBG1" s="87"/>
      <c r="SBH1" s="87"/>
      <c r="SBI1" s="87"/>
      <c r="SBJ1" s="87"/>
      <c r="SBK1" s="87"/>
      <c r="SBL1" s="87"/>
      <c r="SBM1" s="87"/>
      <c r="SBN1" s="87"/>
      <c r="SBO1" s="87"/>
      <c r="SBP1" s="87"/>
      <c r="SBQ1" s="87"/>
      <c r="SBR1" s="87"/>
      <c r="SBS1" s="87"/>
      <c r="SBT1" s="87"/>
      <c r="SBU1" s="87"/>
      <c r="SBV1" s="87"/>
      <c r="SBW1" s="87"/>
      <c r="SBX1" s="87"/>
      <c r="SBY1" s="87"/>
      <c r="SBZ1" s="87"/>
      <c r="SCA1" s="87"/>
      <c r="SCB1" s="87"/>
      <c r="SCC1" s="87"/>
      <c r="SCD1" s="87"/>
      <c r="SCE1" s="87"/>
      <c r="SCF1" s="87"/>
      <c r="SCG1" s="87"/>
      <c r="SCH1" s="87"/>
      <c r="SCI1" s="87"/>
      <c r="SCJ1" s="87"/>
      <c r="SCK1" s="87"/>
      <c r="SCL1" s="87"/>
      <c r="SCM1" s="87"/>
      <c r="SCN1" s="87"/>
      <c r="SCO1" s="87"/>
      <c r="SCP1" s="87"/>
      <c r="SCQ1" s="87"/>
      <c r="SCR1" s="87"/>
      <c r="SCS1" s="87"/>
      <c r="SCT1" s="87"/>
      <c r="SCU1" s="87"/>
      <c r="SCV1" s="87"/>
      <c r="SCW1" s="87"/>
      <c r="SCX1" s="87"/>
      <c r="SCY1" s="87"/>
      <c r="SCZ1" s="87"/>
      <c r="SDA1" s="87"/>
      <c r="SDB1" s="87"/>
      <c r="SDC1" s="87"/>
      <c r="SDD1" s="87"/>
      <c r="SDE1" s="87"/>
      <c r="SDF1" s="87"/>
      <c r="SDG1" s="87"/>
      <c r="SDH1" s="87"/>
      <c r="SDI1" s="87"/>
      <c r="SDJ1" s="87"/>
      <c r="SDK1" s="87"/>
      <c r="SDL1" s="87"/>
      <c r="SDM1" s="87"/>
      <c r="SDN1" s="87"/>
      <c r="SDO1" s="87"/>
      <c r="SDP1" s="87"/>
      <c r="SDQ1" s="87"/>
      <c r="SDR1" s="87"/>
      <c r="SDS1" s="87"/>
      <c r="SDT1" s="87"/>
      <c r="SDU1" s="87"/>
      <c r="SDV1" s="87"/>
      <c r="SDW1" s="87"/>
      <c r="SDX1" s="87"/>
      <c r="SDY1" s="87"/>
      <c r="SDZ1" s="87"/>
      <c r="SEA1" s="87"/>
      <c r="SEB1" s="87"/>
      <c r="SEC1" s="87"/>
      <c r="SED1" s="87"/>
      <c r="SEE1" s="87"/>
      <c r="SEF1" s="87"/>
      <c r="SEG1" s="87"/>
      <c r="SEH1" s="87"/>
      <c r="SEI1" s="87"/>
      <c r="SEJ1" s="87"/>
      <c r="SEK1" s="87"/>
      <c r="SEL1" s="87"/>
      <c r="SEM1" s="87"/>
      <c r="SEN1" s="87"/>
      <c r="SEO1" s="87"/>
      <c r="SEP1" s="87"/>
      <c r="SEQ1" s="87"/>
      <c r="SER1" s="87"/>
      <c r="SES1" s="87"/>
      <c r="SET1" s="87"/>
      <c r="SEU1" s="87"/>
      <c r="SEV1" s="87"/>
      <c r="SEW1" s="87"/>
      <c r="SEX1" s="87"/>
      <c r="SEY1" s="87"/>
      <c r="SEZ1" s="87"/>
      <c r="SFA1" s="87"/>
      <c r="SFB1" s="87"/>
      <c r="SFC1" s="87"/>
      <c r="SFD1" s="87"/>
      <c r="SFE1" s="87"/>
      <c r="SFF1" s="87"/>
      <c r="SFG1" s="87"/>
      <c r="SFH1" s="87"/>
      <c r="SFI1" s="87"/>
      <c r="SFJ1" s="87"/>
      <c r="SFK1" s="87"/>
      <c r="SFL1" s="87"/>
      <c r="SFM1" s="87"/>
      <c r="SFN1" s="87"/>
      <c r="SFO1" s="87"/>
      <c r="SFP1" s="87"/>
      <c r="SFQ1" s="87"/>
      <c r="SFR1" s="87"/>
      <c r="SFS1" s="87"/>
      <c r="SFT1" s="87"/>
      <c r="SFU1" s="87"/>
      <c r="SFV1" s="87"/>
      <c r="SFW1" s="87"/>
      <c r="SFX1" s="87"/>
      <c r="SFY1" s="87"/>
      <c r="SFZ1" s="87"/>
      <c r="SGA1" s="87"/>
      <c r="SGB1" s="87"/>
      <c r="SGC1" s="87"/>
      <c r="SGD1" s="87"/>
      <c r="SGE1" s="87"/>
      <c r="SGF1" s="87"/>
      <c r="SGG1" s="87"/>
      <c r="SGH1" s="87"/>
      <c r="SGI1" s="87"/>
      <c r="SGJ1" s="87"/>
      <c r="SGK1" s="87"/>
      <c r="SGL1" s="87"/>
      <c r="SGM1" s="87"/>
      <c r="SGN1" s="87"/>
      <c r="SGO1" s="87"/>
      <c r="SGP1" s="87"/>
      <c r="SGQ1" s="87"/>
      <c r="SGR1" s="87"/>
      <c r="SGS1" s="87"/>
      <c r="SGT1" s="87"/>
      <c r="SGU1" s="87"/>
      <c r="SGV1" s="87"/>
      <c r="SGW1" s="87"/>
      <c r="SGX1" s="87"/>
      <c r="SGY1" s="87"/>
      <c r="SGZ1" s="87"/>
      <c r="SHA1" s="87"/>
      <c r="SHB1" s="87"/>
      <c r="SHC1" s="87"/>
      <c r="SHD1" s="87"/>
      <c r="SHE1" s="87"/>
      <c r="SHF1" s="87"/>
      <c r="SHG1" s="87"/>
      <c r="SHH1" s="87"/>
      <c r="SHI1" s="87"/>
      <c r="SHJ1" s="87"/>
      <c r="SHK1" s="87"/>
      <c r="SHL1" s="87"/>
      <c r="SHM1" s="87"/>
      <c r="SHN1" s="87"/>
      <c r="SHO1" s="87"/>
      <c r="SHP1" s="87"/>
      <c r="SHQ1" s="87"/>
      <c r="SHR1" s="87"/>
      <c r="SHS1" s="87"/>
      <c r="SHT1" s="87"/>
      <c r="SHU1" s="87"/>
      <c r="SHV1" s="87"/>
      <c r="SHW1" s="87"/>
      <c r="SHX1" s="87"/>
      <c r="SHY1" s="87"/>
      <c r="SHZ1" s="87"/>
      <c r="SIA1" s="87"/>
      <c r="SIB1" s="87"/>
      <c r="SIC1" s="87"/>
      <c r="SID1" s="87"/>
      <c r="SIE1" s="87"/>
      <c r="SIF1" s="87"/>
      <c r="SIG1" s="87"/>
      <c r="SIH1" s="87"/>
      <c r="SII1" s="87"/>
      <c r="SIJ1" s="87"/>
      <c r="SIK1" s="87"/>
      <c r="SIL1" s="87"/>
      <c r="SIM1" s="87"/>
      <c r="SIN1" s="87"/>
      <c r="SIO1" s="87"/>
      <c r="SIP1" s="87"/>
      <c r="SIQ1" s="87"/>
      <c r="SIR1" s="87"/>
      <c r="SIS1" s="87"/>
      <c r="SIT1" s="87"/>
      <c r="SIU1" s="87"/>
      <c r="SIV1" s="87"/>
      <c r="SIW1" s="87"/>
      <c r="SIX1" s="87"/>
      <c r="SIY1" s="87"/>
      <c r="SIZ1" s="87"/>
      <c r="SJA1" s="87"/>
      <c r="SJB1" s="87"/>
      <c r="SJC1" s="87"/>
      <c r="SJD1" s="87"/>
      <c r="SJE1" s="87"/>
      <c r="SJF1" s="87"/>
      <c r="SJG1" s="87"/>
      <c r="SJH1" s="87"/>
      <c r="SJI1" s="87"/>
      <c r="SJJ1" s="87"/>
      <c r="SJK1" s="87"/>
      <c r="SJL1" s="87"/>
      <c r="SJM1" s="87"/>
      <c r="SJN1" s="87"/>
      <c r="SJO1" s="87"/>
      <c r="SJP1" s="87"/>
      <c r="SJQ1" s="87"/>
      <c r="SJR1" s="87"/>
      <c r="SJS1" s="87"/>
      <c r="SJT1" s="87"/>
      <c r="SJU1" s="87"/>
      <c r="SJV1" s="87"/>
      <c r="SJW1" s="87"/>
      <c r="SJX1" s="87"/>
      <c r="SJY1" s="87"/>
      <c r="SJZ1" s="87"/>
      <c r="SKA1" s="87"/>
      <c r="SKB1" s="87"/>
      <c r="SKC1" s="87"/>
      <c r="SKD1" s="87"/>
      <c r="SKE1" s="87"/>
      <c r="SKF1" s="87"/>
      <c r="SKG1" s="87"/>
      <c r="SKH1" s="87"/>
      <c r="SKI1" s="87"/>
      <c r="SKJ1" s="87"/>
      <c r="SKK1" s="87"/>
      <c r="SKL1" s="87"/>
      <c r="SKM1" s="87"/>
      <c r="SKN1" s="87"/>
      <c r="SKO1" s="87"/>
      <c r="SKP1" s="87"/>
      <c r="SKQ1" s="87"/>
      <c r="SKR1" s="87"/>
      <c r="SKS1" s="87"/>
      <c r="SKT1" s="87"/>
      <c r="SKU1" s="87"/>
      <c r="SKV1" s="87"/>
      <c r="SKW1" s="87"/>
      <c r="SKX1" s="87"/>
      <c r="SKY1" s="87"/>
      <c r="SKZ1" s="87"/>
      <c r="SLA1" s="87"/>
      <c r="SLB1" s="87"/>
      <c r="SLC1" s="87"/>
      <c r="SLD1" s="87"/>
      <c r="SLE1" s="87"/>
      <c r="SLF1" s="87"/>
      <c r="SLG1" s="87"/>
      <c r="SLH1" s="87"/>
      <c r="SLI1" s="87"/>
      <c r="SLJ1" s="87"/>
      <c r="SLK1" s="87"/>
      <c r="SLL1" s="87"/>
      <c r="SLM1" s="87"/>
      <c r="SLN1" s="87"/>
      <c r="SLO1" s="87"/>
      <c r="SLP1" s="87"/>
      <c r="SLQ1" s="87"/>
      <c r="SLR1" s="87"/>
      <c r="SLS1" s="87"/>
      <c r="SLT1" s="87"/>
      <c r="SLU1" s="87"/>
      <c r="SLV1" s="87"/>
      <c r="SLW1" s="87"/>
      <c r="SLX1" s="87"/>
      <c r="SLY1" s="87"/>
      <c r="SLZ1" s="87"/>
      <c r="SMA1" s="87"/>
      <c r="SMB1" s="87"/>
      <c r="SMC1" s="87"/>
      <c r="SMD1" s="87"/>
      <c r="SME1" s="87"/>
      <c r="SMF1" s="87"/>
      <c r="SMG1" s="87"/>
      <c r="SMH1" s="87"/>
      <c r="SMI1" s="87"/>
      <c r="SMJ1" s="87"/>
      <c r="SMK1" s="87"/>
      <c r="SML1" s="87"/>
      <c r="SMM1" s="87"/>
      <c r="SMN1" s="87"/>
      <c r="SMO1" s="87"/>
      <c r="SMP1" s="87"/>
      <c r="SMQ1" s="87"/>
      <c r="SMR1" s="87"/>
      <c r="SMS1" s="87"/>
      <c r="SMT1" s="87"/>
      <c r="SMU1" s="87"/>
      <c r="SMV1" s="87"/>
      <c r="SMW1" s="87"/>
      <c r="SMX1" s="87"/>
      <c r="SMY1" s="87"/>
      <c r="SMZ1" s="87"/>
      <c r="SNA1" s="87"/>
      <c r="SNB1" s="87"/>
      <c r="SNC1" s="87"/>
      <c r="SND1" s="87"/>
      <c r="SNE1" s="87"/>
      <c r="SNF1" s="87"/>
      <c r="SNG1" s="87"/>
      <c r="SNH1" s="87"/>
      <c r="SNI1" s="87"/>
      <c r="SNJ1" s="87"/>
      <c r="SNK1" s="87"/>
      <c r="SNL1" s="87"/>
      <c r="SNM1" s="87"/>
      <c r="SNN1" s="87"/>
      <c r="SNO1" s="87"/>
      <c r="SNP1" s="87"/>
      <c r="SNQ1" s="87"/>
      <c r="SNR1" s="87"/>
      <c r="SNS1" s="87"/>
      <c r="SNT1" s="87"/>
      <c r="SNU1" s="87"/>
      <c r="SNV1" s="87"/>
      <c r="SNW1" s="87"/>
      <c r="SNX1" s="87"/>
      <c r="SNY1" s="87"/>
      <c r="SNZ1" s="87"/>
      <c r="SOA1" s="87"/>
      <c r="SOB1" s="87"/>
      <c r="SOC1" s="87"/>
      <c r="SOD1" s="87"/>
      <c r="SOE1" s="87"/>
      <c r="SOF1" s="87"/>
      <c r="SOG1" s="87"/>
      <c r="SOH1" s="87"/>
      <c r="SOI1" s="87"/>
      <c r="SOJ1" s="87"/>
      <c r="SOK1" s="87"/>
      <c r="SOL1" s="87"/>
      <c r="SOM1" s="87"/>
      <c r="SON1" s="87"/>
      <c r="SOO1" s="87"/>
      <c r="SOP1" s="87"/>
      <c r="SOQ1" s="87"/>
      <c r="SOR1" s="87"/>
      <c r="SOS1" s="87"/>
      <c r="SOT1" s="87"/>
      <c r="SOU1" s="87"/>
      <c r="SOV1" s="87"/>
      <c r="SOW1" s="87"/>
      <c r="SOX1" s="87"/>
      <c r="SOY1" s="87"/>
      <c r="SOZ1" s="87"/>
      <c r="SPA1" s="87"/>
      <c r="SPB1" s="87"/>
      <c r="SPC1" s="87"/>
      <c r="SPD1" s="87"/>
      <c r="SPE1" s="87"/>
      <c r="SPF1" s="87"/>
      <c r="SPG1" s="87"/>
      <c r="SPH1" s="87"/>
      <c r="SPI1" s="87"/>
      <c r="SPJ1" s="87"/>
      <c r="SPK1" s="87"/>
      <c r="SPL1" s="87"/>
      <c r="SPM1" s="87"/>
      <c r="SPN1" s="87"/>
      <c r="SPO1" s="87"/>
      <c r="SPP1" s="87"/>
      <c r="SPQ1" s="87"/>
      <c r="SPR1" s="87"/>
      <c r="SPS1" s="87"/>
      <c r="SPT1" s="87"/>
      <c r="SPU1" s="87"/>
      <c r="SPV1" s="87"/>
      <c r="SPW1" s="87"/>
      <c r="SPX1" s="87"/>
      <c r="SPY1" s="87"/>
      <c r="SPZ1" s="87"/>
      <c r="SQA1" s="87"/>
      <c r="SQB1" s="87"/>
      <c r="SQC1" s="87"/>
      <c r="SQD1" s="87"/>
      <c r="SQE1" s="87"/>
      <c r="SQF1" s="87"/>
      <c r="SQG1" s="87"/>
      <c r="SQH1" s="87"/>
      <c r="SQI1" s="87"/>
      <c r="SQJ1" s="87"/>
      <c r="SQK1" s="87"/>
      <c r="SQL1" s="87"/>
      <c r="SQM1" s="87"/>
      <c r="SQN1" s="87"/>
      <c r="SQO1" s="87"/>
      <c r="SQP1" s="87"/>
      <c r="SQQ1" s="87"/>
      <c r="SQR1" s="87"/>
      <c r="SQS1" s="87"/>
      <c r="SQT1" s="87"/>
      <c r="SQU1" s="87"/>
      <c r="SQV1" s="87"/>
      <c r="SQW1" s="87"/>
      <c r="SQX1" s="87"/>
      <c r="SQY1" s="87"/>
      <c r="SQZ1" s="87"/>
      <c r="SRA1" s="87"/>
      <c r="SRB1" s="87"/>
      <c r="SRC1" s="87"/>
      <c r="SRD1" s="87"/>
      <c r="SRE1" s="87"/>
      <c r="SRF1" s="87"/>
      <c r="SRG1" s="87"/>
      <c r="SRH1" s="87"/>
      <c r="SRI1" s="87"/>
      <c r="SRJ1" s="87"/>
      <c r="SRK1" s="87"/>
      <c r="SRL1" s="87"/>
      <c r="SRM1" s="87"/>
      <c r="SRN1" s="87"/>
      <c r="SRO1" s="87"/>
      <c r="SRP1" s="87"/>
      <c r="SRQ1" s="87"/>
      <c r="SRR1" s="87"/>
      <c r="SRS1" s="87"/>
      <c r="SRT1" s="87"/>
      <c r="SRU1" s="87"/>
      <c r="SRV1" s="87"/>
      <c r="SRW1" s="87"/>
      <c r="SRX1" s="87"/>
      <c r="SRY1" s="87"/>
      <c r="SRZ1" s="87"/>
      <c r="SSA1" s="87"/>
      <c r="SSB1" s="87"/>
      <c r="SSC1" s="87"/>
      <c r="SSD1" s="87"/>
      <c r="SSE1" s="87"/>
      <c r="SSF1" s="87"/>
      <c r="SSG1" s="87"/>
      <c r="SSH1" s="87"/>
      <c r="SSI1" s="87"/>
      <c r="SSJ1" s="87"/>
      <c r="SSK1" s="87"/>
      <c r="SSL1" s="87"/>
      <c r="SSM1" s="87"/>
      <c r="SSN1" s="87"/>
      <c r="SSO1" s="87"/>
      <c r="SSP1" s="87"/>
      <c r="SSQ1" s="87"/>
      <c r="SSR1" s="87"/>
      <c r="SSS1" s="87"/>
      <c r="SST1" s="87"/>
      <c r="SSU1" s="87"/>
      <c r="SSV1" s="87"/>
      <c r="SSW1" s="87"/>
      <c r="SSX1" s="87"/>
      <c r="SSY1" s="87"/>
      <c r="SSZ1" s="87"/>
      <c r="STA1" s="87"/>
      <c r="STB1" s="87"/>
      <c r="STC1" s="87"/>
      <c r="STD1" s="87"/>
      <c r="STE1" s="87"/>
      <c r="STF1" s="87"/>
      <c r="STG1" s="87"/>
      <c r="STH1" s="87"/>
      <c r="STI1" s="87"/>
      <c r="STJ1" s="87"/>
      <c r="STK1" s="87"/>
      <c r="STL1" s="87"/>
      <c r="STM1" s="87"/>
      <c r="STN1" s="87"/>
      <c r="STO1" s="87"/>
      <c r="STP1" s="87"/>
      <c r="STQ1" s="87"/>
      <c r="STR1" s="87"/>
      <c r="STS1" s="87"/>
      <c r="STT1" s="87"/>
      <c r="STU1" s="87"/>
      <c r="STV1" s="87"/>
      <c r="STW1" s="87"/>
      <c r="STX1" s="87"/>
      <c r="STY1" s="87"/>
      <c r="STZ1" s="87"/>
      <c r="SUA1" s="87"/>
      <c r="SUB1" s="87"/>
      <c r="SUC1" s="87"/>
      <c r="SUD1" s="87"/>
      <c r="SUE1" s="87"/>
      <c r="SUF1" s="87"/>
      <c r="SUG1" s="87"/>
      <c r="SUH1" s="87"/>
      <c r="SUI1" s="87"/>
      <c r="SUJ1" s="87"/>
      <c r="SUK1" s="87"/>
      <c r="SUL1" s="87"/>
      <c r="SUM1" s="87"/>
      <c r="SUN1" s="87"/>
      <c r="SUO1" s="87"/>
      <c r="SUP1" s="87"/>
      <c r="SUQ1" s="87"/>
      <c r="SUR1" s="87"/>
      <c r="SUS1" s="87"/>
      <c r="SUT1" s="87"/>
      <c r="SUU1" s="87"/>
      <c r="SUV1" s="87"/>
      <c r="SUW1" s="87"/>
      <c r="SUX1" s="87"/>
      <c r="SUY1" s="87"/>
      <c r="SUZ1" s="87"/>
      <c r="SVA1" s="87"/>
      <c r="SVB1" s="87"/>
      <c r="SVC1" s="87"/>
      <c r="SVD1" s="87"/>
      <c r="SVE1" s="87"/>
      <c r="SVF1" s="87"/>
      <c r="SVG1" s="87"/>
      <c r="SVH1" s="87"/>
      <c r="SVI1" s="87"/>
      <c r="SVJ1" s="87"/>
      <c r="SVK1" s="87"/>
      <c r="SVL1" s="87"/>
      <c r="SVM1" s="87"/>
      <c r="SVN1" s="87"/>
      <c r="SVO1" s="87"/>
      <c r="SVP1" s="87"/>
      <c r="SVQ1" s="87"/>
      <c r="SVR1" s="87"/>
      <c r="SVS1" s="87"/>
      <c r="SVT1" s="87"/>
      <c r="SVU1" s="87"/>
      <c r="SVV1" s="87"/>
      <c r="SVW1" s="87"/>
      <c r="SVX1" s="87"/>
      <c r="SVY1" s="87"/>
      <c r="SVZ1" s="87"/>
      <c r="SWA1" s="87"/>
      <c r="SWB1" s="87"/>
      <c r="SWC1" s="87"/>
      <c r="SWD1" s="87"/>
      <c r="SWE1" s="87"/>
      <c r="SWF1" s="87"/>
      <c r="SWG1" s="87"/>
      <c r="SWH1" s="87"/>
      <c r="SWI1" s="87"/>
      <c r="SWJ1" s="87"/>
      <c r="SWK1" s="87"/>
      <c r="SWL1" s="87"/>
      <c r="SWM1" s="87"/>
      <c r="SWN1" s="87"/>
      <c r="SWO1" s="87"/>
      <c r="SWP1" s="87"/>
      <c r="SWQ1" s="87"/>
      <c r="SWR1" s="87"/>
      <c r="SWS1" s="87"/>
      <c r="SWT1" s="87"/>
      <c r="SWU1" s="87"/>
      <c r="SWV1" s="87"/>
      <c r="SWW1" s="87"/>
      <c r="SWX1" s="87"/>
      <c r="SWY1" s="87"/>
      <c r="SWZ1" s="87"/>
      <c r="SXA1" s="87"/>
      <c r="SXB1" s="87"/>
      <c r="SXC1" s="87"/>
      <c r="SXD1" s="87"/>
      <c r="SXE1" s="87"/>
      <c r="SXF1" s="87"/>
      <c r="SXG1" s="87"/>
      <c r="SXH1" s="87"/>
      <c r="SXI1" s="87"/>
      <c r="SXJ1" s="87"/>
      <c r="SXK1" s="87"/>
      <c r="SXL1" s="87"/>
      <c r="SXM1" s="87"/>
      <c r="SXN1" s="87"/>
      <c r="SXO1" s="87"/>
      <c r="SXP1" s="87"/>
      <c r="SXQ1" s="87"/>
      <c r="SXR1" s="87"/>
      <c r="SXS1" s="87"/>
      <c r="SXT1" s="87"/>
      <c r="SXU1" s="87"/>
      <c r="SXV1" s="87"/>
      <c r="SXW1" s="87"/>
      <c r="SXX1" s="87"/>
      <c r="SXY1" s="87"/>
      <c r="SXZ1" s="87"/>
      <c r="SYA1" s="87"/>
      <c r="SYB1" s="87"/>
      <c r="SYC1" s="87"/>
      <c r="SYD1" s="87"/>
      <c r="SYE1" s="87"/>
      <c r="SYF1" s="87"/>
      <c r="SYG1" s="87"/>
      <c r="SYH1" s="87"/>
      <c r="SYI1" s="87"/>
      <c r="SYJ1" s="87"/>
      <c r="SYK1" s="87"/>
      <c r="SYL1" s="87"/>
      <c r="SYM1" s="87"/>
      <c r="SYN1" s="87"/>
      <c r="SYO1" s="87"/>
      <c r="SYP1" s="87"/>
      <c r="SYQ1" s="87"/>
      <c r="SYR1" s="87"/>
      <c r="SYS1" s="87"/>
      <c r="SYT1" s="87"/>
      <c r="SYU1" s="87"/>
      <c r="SYV1" s="87"/>
      <c r="SYW1" s="87"/>
      <c r="SYX1" s="87"/>
      <c r="SYY1" s="87"/>
      <c r="SYZ1" s="87"/>
      <c r="SZA1" s="87"/>
      <c r="SZB1" s="87"/>
      <c r="SZC1" s="87"/>
      <c r="SZD1" s="87"/>
      <c r="SZE1" s="87"/>
      <c r="SZF1" s="87"/>
      <c r="SZG1" s="87"/>
      <c r="SZH1" s="87"/>
      <c r="SZI1" s="87"/>
      <c r="SZJ1" s="87"/>
      <c r="SZK1" s="87"/>
      <c r="SZL1" s="87"/>
      <c r="SZM1" s="87"/>
      <c r="SZN1" s="87"/>
      <c r="SZO1" s="87"/>
      <c r="SZP1" s="87"/>
      <c r="SZQ1" s="87"/>
      <c r="SZR1" s="87"/>
      <c r="SZS1" s="87"/>
      <c r="SZT1" s="87"/>
      <c r="SZU1" s="87"/>
      <c r="SZV1" s="87"/>
      <c r="SZW1" s="87"/>
      <c r="SZX1" s="87"/>
      <c r="SZY1" s="87"/>
      <c r="SZZ1" s="87"/>
      <c r="TAA1" s="87"/>
      <c r="TAB1" s="87"/>
      <c r="TAC1" s="87"/>
      <c r="TAD1" s="87"/>
      <c r="TAE1" s="87"/>
      <c r="TAF1" s="87"/>
      <c r="TAG1" s="87"/>
      <c r="TAH1" s="87"/>
      <c r="TAI1" s="87"/>
      <c r="TAJ1" s="87"/>
      <c r="TAK1" s="87"/>
      <c r="TAL1" s="87"/>
      <c r="TAM1" s="87"/>
      <c r="TAN1" s="87"/>
      <c r="TAO1" s="87"/>
      <c r="TAP1" s="87"/>
      <c r="TAQ1" s="87"/>
      <c r="TAR1" s="87"/>
      <c r="TAS1" s="87"/>
      <c r="TAT1" s="87"/>
      <c r="TAU1" s="87"/>
      <c r="TAV1" s="87"/>
      <c r="TAW1" s="87"/>
      <c r="TAX1" s="87"/>
      <c r="TAY1" s="87"/>
      <c r="TAZ1" s="87"/>
      <c r="TBA1" s="87"/>
      <c r="TBB1" s="87"/>
      <c r="TBC1" s="87"/>
      <c r="TBD1" s="87"/>
      <c r="TBE1" s="87"/>
      <c r="TBF1" s="87"/>
      <c r="TBG1" s="87"/>
      <c r="TBH1" s="87"/>
      <c r="TBI1" s="87"/>
      <c r="TBJ1" s="87"/>
      <c r="TBK1" s="87"/>
      <c r="TBL1" s="87"/>
      <c r="TBM1" s="87"/>
      <c r="TBN1" s="87"/>
      <c r="TBO1" s="87"/>
      <c r="TBP1" s="87"/>
      <c r="TBQ1" s="87"/>
      <c r="TBR1" s="87"/>
      <c r="TBS1" s="87"/>
      <c r="TBT1" s="87"/>
      <c r="TBU1" s="87"/>
      <c r="TBV1" s="87"/>
      <c r="TBW1" s="87"/>
      <c r="TBX1" s="87"/>
      <c r="TBY1" s="87"/>
      <c r="TBZ1" s="87"/>
      <c r="TCA1" s="87"/>
      <c r="TCB1" s="87"/>
      <c r="TCC1" s="87"/>
      <c r="TCD1" s="87"/>
      <c r="TCE1" s="87"/>
      <c r="TCF1" s="87"/>
      <c r="TCG1" s="87"/>
      <c r="TCH1" s="87"/>
      <c r="TCI1" s="87"/>
      <c r="TCJ1" s="87"/>
      <c r="TCK1" s="87"/>
      <c r="TCL1" s="87"/>
      <c r="TCM1" s="87"/>
      <c r="TCN1" s="87"/>
      <c r="TCO1" s="87"/>
      <c r="TCP1" s="87"/>
      <c r="TCQ1" s="87"/>
      <c r="TCR1" s="87"/>
      <c r="TCS1" s="87"/>
      <c r="TCT1" s="87"/>
      <c r="TCU1" s="87"/>
      <c r="TCV1" s="87"/>
      <c r="TCW1" s="87"/>
      <c r="TCX1" s="87"/>
      <c r="TCY1" s="87"/>
      <c r="TCZ1" s="87"/>
      <c r="TDA1" s="87"/>
      <c r="TDB1" s="87"/>
      <c r="TDC1" s="87"/>
      <c r="TDD1" s="87"/>
      <c r="TDE1" s="87"/>
      <c r="TDF1" s="87"/>
      <c r="TDG1" s="87"/>
      <c r="TDH1" s="87"/>
      <c r="TDI1" s="87"/>
      <c r="TDJ1" s="87"/>
      <c r="TDK1" s="87"/>
      <c r="TDL1" s="87"/>
      <c r="TDM1" s="87"/>
      <c r="TDN1" s="87"/>
      <c r="TDO1" s="87"/>
      <c r="TDP1" s="87"/>
      <c r="TDQ1" s="87"/>
      <c r="TDR1" s="87"/>
      <c r="TDS1" s="87"/>
      <c r="TDT1" s="87"/>
      <c r="TDU1" s="87"/>
      <c r="TDV1" s="87"/>
      <c r="TDW1" s="87"/>
      <c r="TDX1" s="87"/>
      <c r="TDY1" s="87"/>
      <c r="TDZ1" s="87"/>
      <c r="TEA1" s="87"/>
      <c r="TEB1" s="87"/>
      <c r="TEC1" s="87"/>
      <c r="TED1" s="87"/>
      <c r="TEE1" s="87"/>
      <c r="TEF1" s="87"/>
      <c r="TEG1" s="87"/>
      <c r="TEH1" s="87"/>
      <c r="TEI1" s="87"/>
      <c r="TEJ1" s="87"/>
      <c r="TEK1" s="87"/>
      <c r="TEL1" s="87"/>
      <c r="TEM1" s="87"/>
      <c r="TEN1" s="87"/>
      <c r="TEO1" s="87"/>
      <c r="TEP1" s="87"/>
      <c r="TEQ1" s="87"/>
      <c r="TER1" s="87"/>
      <c r="TES1" s="87"/>
      <c r="TET1" s="87"/>
      <c r="TEU1" s="87"/>
      <c r="TEV1" s="87"/>
      <c r="TEW1" s="87"/>
      <c r="TEX1" s="87"/>
      <c r="TEY1" s="87"/>
      <c r="TEZ1" s="87"/>
      <c r="TFA1" s="87"/>
      <c r="TFB1" s="87"/>
      <c r="TFC1" s="87"/>
      <c r="TFD1" s="87"/>
      <c r="TFE1" s="87"/>
      <c r="TFF1" s="87"/>
      <c r="TFG1" s="87"/>
      <c r="TFH1" s="87"/>
      <c r="TFI1" s="87"/>
      <c r="TFJ1" s="87"/>
      <c r="TFK1" s="87"/>
      <c r="TFL1" s="87"/>
      <c r="TFM1" s="87"/>
      <c r="TFN1" s="87"/>
      <c r="TFO1" s="87"/>
      <c r="TFP1" s="87"/>
      <c r="TFQ1" s="87"/>
      <c r="TFR1" s="87"/>
      <c r="TFS1" s="87"/>
      <c r="TFT1" s="87"/>
      <c r="TFU1" s="87"/>
      <c r="TFV1" s="87"/>
      <c r="TFW1" s="87"/>
      <c r="TFX1" s="87"/>
      <c r="TFY1" s="87"/>
      <c r="TFZ1" s="87"/>
      <c r="TGA1" s="87"/>
      <c r="TGB1" s="87"/>
      <c r="TGC1" s="87"/>
      <c r="TGD1" s="87"/>
      <c r="TGE1" s="87"/>
      <c r="TGF1" s="87"/>
      <c r="TGG1" s="87"/>
      <c r="TGH1" s="87"/>
      <c r="TGI1" s="87"/>
      <c r="TGJ1" s="87"/>
      <c r="TGK1" s="87"/>
      <c r="TGL1" s="87"/>
      <c r="TGM1" s="87"/>
      <c r="TGN1" s="87"/>
      <c r="TGO1" s="87"/>
      <c r="TGP1" s="87"/>
      <c r="TGQ1" s="87"/>
      <c r="TGR1" s="87"/>
      <c r="TGS1" s="87"/>
      <c r="TGT1" s="87"/>
      <c r="TGU1" s="87"/>
      <c r="TGV1" s="87"/>
      <c r="TGW1" s="87"/>
      <c r="TGX1" s="87"/>
      <c r="TGY1" s="87"/>
      <c r="TGZ1" s="87"/>
      <c r="THA1" s="87"/>
      <c r="THB1" s="87"/>
      <c r="THC1" s="87"/>
      <c r="THD1" s="87"/>
      <c r="THE1" s="87"/>
      <c r="THF1" s="87"/>
      <c r="THG1" s="87"/>
      <c r="THH1" s="87"/>
      <c r="THI1" s="87"/>
      <c r="THJ1" s="87"/>
      <c r="THK1" s="87"/>
      <c r="THL1" s="87"/>
      <c r="THM1" s="87"/>
      <c r="THN1" s="87"/>
      <c r="THO1" s="87"/>
      <c r="THP1" s="87"/>
      <c r="THQ1" s="87"/>
      <c r="THR1" s="87"/>
      <c r="THS1" s="87"/>
      <c r="THT1" s="87"/>
      <c r="THU1" s="87"/>
      <c r="THV1" s="87"/>
      <c r="THW1" s="87"/>
      <c r="THX1" s="87"/>
      <c r="THY1" s="87"/>
      <c r="THZ1" s="87"/>
      <c r="TIA1" s="87"/>
      <c r="TIB1" s="87"/>
      <c r="TIC1" s="87"/>
      <c r="TID1" s="87"/>
      <c r="TIE1" s="87"/>
      <c r="TIF1" s="87"/>
      <c r="TIG1" s="87"/>
      <c r="TIH1" s="87"/>
      <c r="TII1" s="87"/>
      <c r="TIJ1" s="87"/>
      <c r="TIK1" s="87"/>
      <c r="TIL1" s="87"/>
      <c r="TIM1" s="87"/>
      <c r="TIN1" s="87"/>
      <c r="TIO1" s="87"/>
      <c r="TIP1" s="87"/>
      <c r="TIQ1" s="87"/>
      <c r="TIR1" s="87"/>
      <c r="TIS1" s="87"/>
      <c r="TIT1" s="87"/>
      <c r="TIU1" s="87"/>
      <c r="TIV1" s="87"/>
      <c r="TIW1" s="87"/>
      <c r="TIX1" s="87"/>
      <c r="TIY1" s="87"/>
      <c r="TIZ1" s="87"/>
      <c r="TJA1" s="87"/>
      <c r="TJB1" s="87"/>
      <c r="TJC1" s="87"/>
      <c r="TJD1" s="87"/>
      <c r="TJE1" s="87"/>
      <c r="TJF1" s="87"/>
      <c r="TJG1" s="87"/>
      <c r="TJH1" s="87"/>
      <c r="TJI1" s="87"/>
      <c r="TJJ1" s="87"/>
      <c r="TJK1" s="87"/>
      <c r="TJL1" s="87"/>
      <c r="TJM1" s="87"/>
      <c r="TJN1" s="87"/>
      <c r="TJO1" s="87"/>
      <c r="TJP1" s="87"/>
      <c r="TJQ1" s="87"/>
      <c r="TJR1" s="87"/>
      <c r="TJS1" s="87"/>
      <c r="TJT1" s="87"/>
      <c r="TJU1" s="87"/>
      <c r="TJV1" s="87"/>
      <c r="TJW1" s="87"/>
      <c r="TJX1" s="87"/>
      <c r="TJY1" s="87"/>
      <c r="TJZ1" s="87"/>
      <c r="TKA1" s="87"/>
      <c r="TKB1" s="87"/>
      <c r="TKC1" s="87"/>
      <c r="TKD1" s="87"/>
      <c r="TKE1" s="87"/>
      <c r="TKF1" s="87"/>
      <c r="TKG1" s="87"/>
      <c r="TKH1" s="87"/>
      <c r="TKI1" s="87"/>
      <c r="TKJ1" s="87"/>
      <c r="TKK1" s="87"/>
      <c r="TKL1" s="87"/>
      <c r="TKM1" s="87"/>
      <c r="TKN1" s="87"/>
      <c r="TKO1" s="87"/>
      <c r="TKP1" s="87"/>
      <c r="TKQ1" s="87"/>
      <c r="TKR1" s="87"/>
      <c r="TKS1" s="87"/>
      <c r="TKT1" s="87"/>
      <c r="TKU1" s="87"/>
      <c r="TKV1" s="87"/>
      <c r="TKW1" s="87"/>
      <c r="TKX1" s="87"/>
      <c r="TKY1" s="87"/>
      <c r="TKZ1" s="87"/>
      <c r="TLA1" s="87"/>
      <c r="TLB1" s="87"/>
      <c r="TLC1" s="87"/>
      <c r="TLD1" s="87"/>
      <c r="TLE1" s="87"/>
      <c r="TLF1" s="87"/>
      <c r="TLG1" s="87"/>
      <c r="TLH1" s="87"/>
      <c r="TLI1" s="87"/>
      <c r="TLJ1" s="87"/>
      <c r="TLK1" s="87"/>
      <c r="TLL1" s="87"/>
      <c r="TLM1" s="87"/>
      <c r="TLN1" s="87"/>
      <c r="TLO1" s="87"/>
      <c r="TLP1" s="87"/>
      <c r="TLQ1" s="87"/>
      <c r="TLR1" s="87"/>
      <c r="TLS1" s="87"/>
      <c r="TLT1" s="87"/>
      <c r="TLU1" s="87"/>
      <c r="TLV1" s="87"/>
      <c r="TLW1" s="87"/>
      <c r="TLX1" s="87"/>
      <c r="TLY1" s="87"/>
      <c r="TLZ1" s="87"/>
      <c r="TMA1" s="87"/>
      <c r="TMB1" s="87"/>
      <c r="TMC1" s="87"/>
      <c r="TMD1" s="87"/>
      <c r="TME1" s="87"/>
      <c r="TMF1" s="87"/>
      <c r="TMG1" s="87"/>
      <c r="TMH1" s="87"/>
      <c r="TMI1" s="87"/>
      <c r="TMJ1" s="87"/>
      <c r="TMK1" s="87"/>
      <c r="TML1" s="87"/>
      <c r="TMM1" s="87"/>
      <c r="TMN1" s="87"/>
      <c r="TMO1" s="87"/>
      <c r="TMP1" s="87"/>
      <c r="TMQ1" s="87"/>
      <c r="TMR1" s="87"/>
      <c r="TMS1" s="87"/>
      <c r="TMT1" s="87"/>
      <c r="TMU1" s="87"/>
      <c r="TMV1" s="87"/>
      <c r="TMW1" s="87"/>
      <c r="TMX1" s="87"/>
      <c r="TMY1" s="87"/>
      <c r="TMZ1" s="87"/>
      <c r="TNA1" s="87"/>
      <c r="TNB1" s="87"/>
      <c r="TNC1" s="87"/>
      <c r="TND1" s="87"/>
      <c r="TNE1" s="87"/>
      <c r="TNF1" s="87"/>
      <c r="TNG1" s="87"/>
      <c r="TNH1" s="87"/>
      <c r="TNI1" s="87"/>
      <c r="TNJ1" s="87"/>
      <c r="TNK1" s="87"/>
      <c r="TNL1" s="87"/>
      <c r="TNM1" s="87"/>
      <c r="TNN1" s="87"/>
      <c r="TNO1" s="87"/>
      <c r="TNP1" s="87"/>
      <c r="TNQ1" s="87"/>
      <c r="TNR1" s="87"/>
      <c r="TNS1" s="87"/>
      <c r="TNT1" s="87"/>
      <c r="TNU1" s="87"/>
      <c r="TNV1" s="87"/>
      <c r="TNW1" s="87"/>
      <c r="TNX1" s="87"/>
      <c r="TNY1" s="87"/>
      <c r="TNZ1" s="87"/>
      <c r="TOA1" s="87"/>
      <c r="TOB1" s="87"/>
      <c r="TOC1" s="87"/>
      <c r="TOD1" s="87"/>
      <c r="TOE1" s="87"/>
      <c r="TOF1" s="87"/>
      <c r="TOG1" s="87"/>
      <c r="TOH1" s="87"/>
      <c r="TOI1" s="87"/>
      <c r="TOJ1" s="87"/>
      <c r="TOK1" s="87"/>
      <c r="TOL1" s="87"/>
      <c r="TOM1" s="87"/>
      <c r="TON1" s="87"/>
      <c r="TOO1" s="87"/>
      <c r="TOP1" s="87"/>
      <c r="TOQ1" s="87"/>
      <c r="TOR1" s="87"/>
      <c r="TOS1" s="87"/>
      <c r="TOT1" s="87"/>
      <c r="TOU1" s="87"/>
      <c r="TOV1" s="87"/>
      <c r="TOW1" s="87"/>
      <c r="TOX1" s="87"/>
      <c r="TOY1" s="87"/>
      <c r="TOZ1" s="87"/>
      <c r="TPA1" s="87"/>
      <c r="TPB1" s="87"/>
      <c r="TPC1" s="87"/>
      <c r="TPD1" s="87"/>
      <c r="TPE1" s="87"/>
      <c r="TPF1" s="87"/>
      <c r="TPG1" s="87"/>
      <c r="TPH1" s="87"/>
      <c r="TPI1" s="87"/>
      <c r="TPJ1" s="87"/>
      <c r="TPK1" s="87"/>
      <c r="TPL1" s="87"/>
      <c r="TPM1" s="87"/>
      <c r="TPN1" s="87"/>
      <c r="TPO1" s="87"/>
      <c r="TPP1" s="87"/>
      <c r="TPQ1" s="87"/>
      <c r="TPR1" s="87"/>
      <c r="TPS1" s="87"/>
      <c r="TPT1" s="87"/>
      <c r="TPU1" s="87"/>
      <c r="TPV1" s="87"/>
      <c r="TPW1" s="87"/>
      <c r="TPX1" s="87"/>
      <c r="TPY1" s="87"/>
      <c r="TPZ1" s="87"/>
      <c r="TQA1" s="87"/>
      <c r="TQB1" s="87"/>
      <c r="TQC1" s="87"/>
      <c r="TQD1" s="87"/>
      <c r="TQE1" s="87"/>
      <c r="TQF1" s="87"/>
      <c r="TQG1" s="87"/>
      <c r="TQH1" s="87"/>
      <c r="TQI1" s="87"/>
      <c r="TQJ1" s="87"/>
      <c r="TQK1" s="87"/>
      <c r="TQL1" s="87"/>
      <c r="TQM1" s="87"/>
      <c r="TQN1" s="87"/>
      <c r="TQO1" s="87"/>
      <c r="TQP1" s="87"/>
      <c r="TQQ1" s="87"/>
      <c r="TQR1" s="87"/>
      <c r="TQS1" s="87"/>
      <c r="TQT1" s="87"/>
      <c r="TQU1" s="87"/>
      <c r="TQV1" s="87"/>
      <c r="TQW1" s="87"/>
      <c r="TQX1" s="87"/>
      <c r="TQY1" s="87"/>
      <c r="TQZ1" s="87"/>
      <c r="TRA1" s="87"/>
      <c r="TRB1" s="87"/>
      <c r="TRC1" s="87"/>
      <c r="TRD1" s="87"/>
      <c r="TRE1" s="87"/>
      <c r="TRF1" s="87"/>
      <c r="TRG1" s="87"/>
      <c r="TRH1" s="87"/>
      <c r="TRI1" s="87"/>
      <c r="TRJ1" s="87"/>
      <c r="TRK1" s="87"/>
      <c r="TRL1" s="87"/>
      <c r="TRM1" s="87"/>
      <c r="TRN1" s="87"/>
      <c r="TRO1" s="87"/>
      <c r="TRP1" s="87"/>
      <c r="TRQ1" s="87"/>
      <c r="TRR1" s="87"/>
      <c r="TRS1" s="87"/>
      <c r="TRT1" s="87"/>
      <c r="TRU1" s="87"/>
      <c r="TRV1" s="87"/>
      <c r="TRW1" s="87"/>
      <c r="TRX1" s="87"/>
      <c r="TRY1" s="87"/>
      <c r="TRZ1" s="87"/>
      <c r="TSA1" s="87"/>
      <c r="TSB1" s="87"/>
      <c r="TSC1" s="87"/>
      <c r="TSD1" s="87"/>
      <c r="TSE1" s="87"/>
      <c r="TSF1" s="87"/>
      <c r="TSG1" s="87"/>
      <c r="TSH1" s="87"/>
      <c r="TSI1" s="87"/>
      <c r="TSJ1" s="87"/>
      <c r="TSK1" s="87"/>
      <c r="TSL1" s="87"/>
      <c r="TSM1" s="87"/>
      <c r="TSN1" s="87"/>
      <c r="TSO1" s="87"/>
      <c r="TSP1" s="87"/>
      <c r="TSQ1" s="87"/>
      <c r="TSR1" s="87"/>
      <c r="TSS1" s="87"/>
      <c r="TST1" s="87"/>
      <c r="TSU1" s="87"/>
      <c r="TSV1" s="87"/>
      <c r="TSW1" s="87"/>
      <c r="TSX1" s="87"/>
      <c r="TSY1" s="87"/>
      <c r="TSZ1" s="87"/>
      <c r="TTA1" s="87"/>
      <c r="TTB1" s="87"/>
      <c r="TTC1" s="87"/>
      <c r="TTD1" s="87"/>
      <c r="TTE1" s="87"/>
      <c r="TTF1" s="87"/>
      <c r="TTG1" s="87"/>
      <c r="TTH1" s="87"/>
      <c r="TTI1" s="87"/>
      <c r="TTJ1" s="87"/>
      <c r="TTK1" s="87"/>
      <c r="TTL1" s="87"/>
      <c r="TTM1" s="87"/>
      <c r="TTN1" s="87"/>
      <c r="TTO1" s="87"/>
      <c r="TTP1" s="87"/>
      <c r="TTQ1" s="87"/>
      <c r="TTR1" s="87"/>
      <c r="TTS1" s="87"/>
      <c r="TTT1" s="87"/>
      <c r="TTU1" s="87"/>
      <c r="TTV1" s="87"/>
      <c r="TTW1" s="87"/>
      <c r="TTX1" s="87"/>
      <c r="TTY1" s="87"/>
      <c r="TTZ1" s="87"/>
      <c r="TUA1" s="87"/>
      <c r="TUB1" s="87"/>
      <c r="TUC1" s="87"/>
      <c r="TUD1" s="87"/>
      <c r="TUE1" s="87"/>
      <c r="TUF1" s="87"/>
      <c r="TUG1" s="87"/>
      <c r="TUH1" s="87"/>
      <c r="TUI1" s="87"/>
      <c r="TUJ1" s="87"/>
      <c r="TUK1" s="87"/>
      <c r="TUL1" s="87"/>
      <c r="TUM1" s="87"/>
      <c r="TUN1" s="87"/>
      <c r="TUO1" s="87"/>
      <c r="TUP1" s="87"/>
      <c r="TUQ1" s="87"/>
      <c r="TUR1" s="87"/>
      <c r="TUS1" s="87"/>
      <c r="TUT1" s="87"/>
      <c r="TUU1" s="87"/>
      <c r="TUV1" s="87"/>
      <c r="TUW1" s="87"/>
      <c r="TUX1" s="87"/>
      <c r="TUY1" s="87"/>
      <c r="TUZ1" s="87"/>
      <c r="TVA1" s="87"/>
      <c r="TVB1" s="87"/>
      <c r="TVC1" s="87"/>
      <c r="TVD1" s="87"/>
      <c r="TVE1" s="87"/>
      <c r="TVF1" s="87"/>
      <c r="TVG1" s="87"/>
      <c r="TVH1" s="87"/>
      <c r="TVI1" s="87"/>
      <c r="TVJ1" s="87"/>
      <c r="TVK1" s="87"/>
      <c r="TVL1" s="87"/>
      <c r="TVM1" s="87"/>
      <c r="TVN1" s="87"/>
      <c r="TVO1" s="87"/>
      <c r="TVP1" s="87"/>
      <c r="TVQ1" s="87"/>
      <c r="TVR1" s="87"/>
      <c r="TVS1" s="87"/>
      <c r="TVT1" s="87"/>
      <c r="TVU1" s="87"/>
      <c r="TVV1" s="87"/>
      <c r="TVW1" s="87"/>
      <c r="TVX1" s="87"/>
      <c r="TVY1" s="87"/>
      <c r="TVZ1" s="87"/>
      <c r="TWA1" s="87"/>
      <c r="TWB1" s="87"/>
      <c r="TWC1" s="87"/>
      <c r="TWD1" s="87"/>
      <c r="TWE1" s="87"/>
      <c r="TWF1" s="87"/>
      <c r="TWG1" s="87"/>
      <c r="TWH1" s="87"/>
      <c r="TWI1" s="87"/>
      <c r="TWJ1" s="87"/>
      <c r="TWK1" s="87"/>
      <c r="TWL1" s="87"/>
      <c r="TWM1" s="87"/>
      <c r="TWN1" s="87"/>
      <c r="TWO1" s="87"/>
      <c r="TWP1" s="87"/>
      <c r="TWQ1" s="87"/>
      <c r="TWR1" s="87"/>
      <c r="TWS1" s="87"/>
      <c r="TWT1" s="87"/>
      <c r="TWU1" s="87"/>
      <c r="TWV1" s="87"/>
      <c r="TWW1" s="87"/>
      <c r="TWX1" s="87"/>
      <c r="TWY1" s="87"/>
      <c r="TWZ1" s="87"/>
      <c r="TXA1" s="87"/>
      <c r="TXB1" s="87"/>
      <c r="TXC1" s="87"/>
      <c r="TXD1" s="87"/>
      <c r="TXE1" s="87"/>
      <c r="TXF1" s="87"/>
      <c r="TXG1" s="87"/>
      <c r="TXH1" s="87"/>
      <c r="TXI1" s="87"/>
      <c r="TXJ1" s="87"/>
      <c r="TXK1" s="87"/>
      <c r="TXL1" s="87"/>
      <c r="TXM1" s="87"/>
      <c r="TXN1" s="87"/>
      <c r="TXO1" s="87"/>
      <c r="TXP1" s="87"/>
      <c r="TXQ1" s="87"/>
      <c r="TXR1" s="87"/>
      <c r="TXS1" s="87"/>
      <c r="TXT1" s="87"/>
      <c r="TXU1" s="87"/>
      <c r="TXV1" s="87"/>
      <c r="TXW1" s="87"/>
      <c r="TXX1" s="87"/>
      <c r="TXY1" s="87"/>
      <c r="TXZ1" s="87"/>
      <c r="TYA1" s="87"/>
      <c r="TYB1" s="87"/>
      <c r="TYC1" s="87"/>
      <c r="TYD1" s="87"/>
      <c r="TYE1" s="87"/>
      <c r="TYF1" s="87"/>
      <c r="TYG1" s="87"/>
      <c r="TYH1" s="87"/>
      <c r="TYI1" s="87"/>
      <c r="TYJ1" s="87"/>
      <c r="TYK1" s="87"/>
      <c r="TYL1" s="87"/>
      <c r="TYM1" s="87"/>
      <c r="TYN1" s="87"/>
      <c r="TYO1" s="87"/>
      <c r="TYP1" s="87"/>
      <c r="TYQ1" s="87"/>
      <c r="TYR1" s="87"/>
      <c r="TYS1" s="87"/>
      <c r="TYT1" s="87"/>
      <c r="TYU1" s="87"/>
      <c r="TYV1" s="87"/>
      <c r="TYW1" s="87"/>
      <c r="TYX1" s="87"/>
      <c r="TYY1" s="87"/>
      <c r="TYZ1" s="87"/>
      <c r="TZA1" s="87"/>
      <c r="TZB1" s="87"/>
      <c r="TZC1" s="87"/>
      <c r="TZD1" s="87"/>
      <c r="TZE1" s="87"/>
      <c r="TZF1" s="87"/>
      <c r="TZG1" s="87"/>
      <c r="TZH1" s="87"/>
      <c r="TZI1" s="87"/>
      <c r="TZJ1" s="87"/>
      <c r="TZK1" s="87"/>
      <c r="TZL1" s="87"/>
      <c r="TZM1" s="87"/>
      <c r="TZN1" s="87"/>
      <c r="TZO1" s="87"/>
      <c r="TZP1" s="87"/>
      <c r="TZQ1" s="87"/>
      <c r="TZR1" s="87"/>
      <c r="TZS1" s="87"/>
      <c r="TZT1" s="87"/>
      <c r="TZU1" s="87"/>
      <c r="TZV1" s="87"/>
      <c r="TZW1" s="87"/>
      <c r="TZX1" s="87"/>
      <c r="TZY1" s="87"/>
      <c r="TZZ1" s="87"/>
      <c r="UAA1" s="87"/>
      <c r="UAB1" s="87"/>
      <c r="UAC1" s="87"/>
      <c r="UAD1" s="87"/>
      <c r="UAE1" s="87"/>
      <c r="UAF1" s="87"/>
      <c r="UAG1" s="87"/>
      <c r="UAH1" s="87"/>
      <c r="UAI1" s="87"/>
      <c r="UAJ1" s="87"/>
      <c r="UAK1" s="87"/>
      <c r="UAL1" s="87"/>
      <c r="UAM1" s="87"/>
      <c r="UAN1" s="87"/>
      <c r="UAO1" s="87"/>
      <c r="UAP1" s="87"/>
      <c r="UAQ1" s="87"/>
      <c r="UAR1" s="87"/>
      <c r="UAS1" s="87"/>
      <c r="UAT1" s="87"/>
      <c r="UAU1" s="87"/>
      <c r="UAV1" s="87"/>
      <c r="UAW1" s="87"/>
      <c r="UAX1" s="87"/>
      <c r="UAY1" s="87"/>
      <c r="UAZ1" s="87"/>
      <c r="UBA1" s="87"/>
      <c r="UBB1" s="87"/>
      <c r="UBC1" s="87"/>
      <c r="UBD1" s="87"/>
      <c r="UBE1" s="87"/>
      <c r="UBF1" s="87"/>
      <c r="UBG1" s="87"/>
      <c r="UBH1" s="87"/>
      <c r="UBI1" s="87"/>
      <c r="UBJ1" s="87"/>
      <c r="UBK1" s="87"/>
      <c r="UBL1" s="87"/>
      <c r="UBM1" s="87"/>
      <c r="UBN1" s="87"/>
      <c r="UBO1" s="87"/>
      <c r="UBP1" s="87"/>
      <c r="UBQ1" s="87"/>
      <c r="UBR1" s="87"/>
      <c r="UBS1" s="87"/>
      <c r="UBT1" s="87"/>
      <c r="UBU1" s="87"/>
      <c r="UBV1" s="87"/>
      <c r="UBW1" s="87"/>
      <c r="UBX1" s="87"/>
      <c r="UBY1" s="87"/>
      <c r="UBZ1" s="87"/>
      <c r="UCA1" s="87"/>
      <c r="UCB1" s="87"/>
      <c r="UCC1" s="87"/>
      <c r="UCD1" s="87"/>
      <c r="UCE1" s="87"/>
      <c r="UCF1" s="87"/>
      <c r="UCG1" s="87"/>
      <c r="UCH1" s="87"/>
      <c r="UCI1" s="87"/>
      <c r="UCJ1" s="87"/>
      <c r="UCK1" s="87"/>
      <c r="UCL1" s="87"/>
      <c r="UCM1" s="87"/>
      <c r="UCN1" s="87"/>
      <c r="UCO1" s="87"/>
      <c r="UCP1" s="87"/>
      <c r="UCQ1" s="87"/>
      <c r="UCR1" s="87"/>
      <c r="UCS1" s="87"/>
      <c r="UCT1" s="87"/>
      <c r="UCU1" s="87"/>
      <c r="UCV1" s="87"/>
      <c r="UCW1" s="87"/>
      <c r="UCX1" s="87"/>
      <c r="UCY1" s="87"/>
      <c r="UCZ1" s="87"/>
      <c r="UDA1" s="87"/>
      <c r="UDB1" s="87"/>
      <c r="UDC1" s="87"/>
      <c r="UDD1" s="87"/>
      <c r="UDE1" s="87"/>
      <c r="UDF1" s="87"/>
      <c r="UDG1" s="87"/>
      <c r="UDH1" s="87"/>
      <c r="UDI1" s="87"/>
      <c r="UDJ1" s="87"/>
      <c r="UDK1" s="87"/>
      <c r="UDL1" s="87"/>
      <c r="UDM1" s="87"/>
      <c r="UDN1" s="87"/>
      <c r="UDO1" s="87"/>
      <c r="UDP1" s="87"/>
      <c r="UDQ1" s="87"/>
      <c r="UDR1" s="87"/>
      <c r="UDS1" s="87"/>
      <c r="UDT1" s="87"/>
      <c r="UDU1" s="87"/>
      <c r="UDV1" s="87"/>
      <c r="UDW1" s="87"/>
      <c r="UDX1" s="87"/>
      <c r="UDY1" s="87"/>
      <c r="UDZ1" s="87"/>
      <c r="UEA1" s="87"/>
      <c r="UEB1" s="87"/>
      <c r="UEC1" s="87"/>
      <c r="UED1" s="87"/>
      <c r="UEE1" s="87"/>
      <c r="UEF1" s="87"/>
      <c r="UEG1" s="87"/>
      <c r="UEH1" s="87"/>
      <c r="UEI1" s="87"/>
      <c r="UEJ1" s="87"/>
      <c r="UEK1" s="87"/>
      <c r="UEL1" s="87"/>
      <c r="UEM1" s="87"/>
      <c r="UEN1" s="87"/>
      <c r="UEO1" s="87"/>
      <c r="UEP1" s="87"/>
      <c r="UEQ1" s="87"/>
      <c r="UER1" s="87"/>
      <c r="UES1" s="87"/>
      <c r="UET1" s="87"/>
      <c r="UEU1" s="87"/>
      <c r="UEV1" s="87"/>
      <c r="UEW1" s="87"/>
      <c r="UEX1" s="87"/>
      <c r="UEY1" s="87"/>
      <c r="UEZ1" s="87"/>
      <c r="UFA1" s="87"/>
      <c r="UFB1" s="87"/>
      <c r="UFC1" s="87"/>
      <c r="UFD1" s="87"/>
      <c r="UFE1" s="87"/>
      <c r="UFF1" s="87"/>
      <c r="UFG1" s="87"/>
      <c r="UFH1" s="87"/>
      <c r="UFI1" s="87"/>
      <c r="UFJ1" s="87"/>
      <c r="UFK1" s="87"/>
      <c r="UFL1" s="87"/>
      <c r="UFM1" s="87"/>
      <c r="UFN1" s="87"/>
      <c r="UFO1" s="87"/>
      <c r="UFP1" s="87"/>
      <c r="UFQ1" s="87"/>
      <c r="UFR1" s="87"/>
      <c r="UFS1" s="87"/>
      <c r="UFT1" s="87"/>
      <c r="UFU1" s="87"/>
      <c r="UFV1" s="87"/>
      <c r="UFW1" s="87"/>
      <c r="UFX1" s="87"/>
      <c r="UFY1" s="87"/>
      <c r="UFZ1" s="87"/>
      <c r="UGA1" s="87"/>
      <c r="UGB1" s="87"/>
      <c r="UGC1" s="87"/>
      <c r="UGD1" s="87"/>
      <c r="UGE1" s="87"/>
      <c r="UGF1" s="87"/>
      <c r="UGG1" s="87"/>
      <c r="UGH1" s="87"/>
      <c r="UGI1" s="87"/>
      <c r="UGJ1" s="87"/>
      <c r="UGK1" s="87"/>
      <c r="UGL1" s="87"/>
      <c r="UGM1" s="87"/>
      <c r="UGN1" s="87"/>
      <c r="UGO1" s="87"/>
      <c r="UGP1" s="87"/>
      <c r="UGQ1" s="87"/>
      <c r="UGR1" s="87"/>
      <c r="UGS1" s="87"/>
      <c r="UGT1" s="87"/>
      <c r="UGU1" s="87"/>
      <c r="UGV1" s="87"/>
      <c r="UGW1" s="87"/>
      <c r="UGX1" s="87"/>
      <c r="UGY1" s="87"/>
      <c r="UGZ1" s="87"/>
      <c r="UHA1" s="87"/>
      <c r="UHB1" s="87"/>
      <c r="UHC1" s="87"/>
      <c r="UHD1" s="87"/>
      <c r="UHE1" s="87"/>
      <c r="UHF1" s="87"/>
      <c r="UHG1" s="87"/>
      <c r="UHH1" s="87"/>
      <c r="UHI1" s="87"/>
      <c r="UHJ1" s="87"/>
      <c r="UHK1" s="87"/>
      <c r="UHL1" s="87"/>
      <c r="UHM1" s="87"/>
      <c r="UHN1" s="87"/>
      <c r="UHO1" s="87"/>
      <c r="UHP1" s="87"/>
      <c r="UHQ1" s="87"/>
      <c r="UHR1" s="87"/>
      <c r="UHS1" s="87"/>
      <c r="UHT1" s="87"/>
      <c r="UHU1" s="87"/>
      <c r="UHV1" s="87"/>
      <c r="UHW1" s="87"/>
      <c r="UHX1" s="87"/>
      <c r="UHY1" s="87"/>
      <c r="UHZ1" s="87"/>
      <c r="UIA1" s="87"/>
      <c r="UIB1" s="87"/>
      <c r="UIC1" s="87"/>
      <c r="UID1" s="87"/>
      <c r="UIE1" s="87"/>
      <c r="UIF1" s="87"/>
      <c r="UIG1" s="87"/>
      <c r="UIH1" s="87"/>
      <c r="UII1" s="87"/>
      <c r="UIJ1" s="87"/>
      <c r="UIK1" s="87"/>
      <c r="UIL1" s="87"/>
      <c r="UIM1" s="87"/>
      <c r="UIN1" s="87"/>
      <c r="UIO1" s="87"/>
      <c r="UIP1" s="87"/>
      <c r="UIQ1" s="87"/>
      <c r="UIR1" s="87"/>
      <c r="UIS1" s="87"/>
      <c r="UIT1" s="87"/>
      <c r="UIU1" s="87"/>
      <c r="UIV1" s="87"/>
      <c r="UIW1" s="87"/>
      <c r="UIX1" s="87"/>
      <c r="UIY1" s="87"/>
      <c r="UIZ1" s="87"/>
      <c r="UJA1" s="87"/>
      <c r="UJB1" s="87"/>
      <c r="UJC1" s="87"/>
      <c r="UJD1" s="87"/>
      <c r="UJE1" s="87"/>
      <c r="UJF1" s="87"/>
      <c r="UJG1" s="87"/>
      <c r="UJH1" s="87"/>
      <c r="UJI1" s="87"/>
      <c r="UJJ1" s="87"/>
      <c r="UJK1" s="87"/>
      <c r="UJL1" s="87"/>
      <c r="UJM1" s="87"/>
      <c r="UJN1" s="87"/>
      <c r="UJO1" s="87"/>
      <c r="UJP1" s="87"/>
      <c r="UJQ1" s="87"/>
      <c r="UJR1" s="87"/>
      <c r="UJS1" s="87"/>
      <c r="UJT1" s="87"/>
      <c r="UJU1" s="87"/>
      <c r="UJV1" s="87"/>
      <c r="UJW1" s="87"/>
      <c r="UJX1" s="87"/>
      <c r="UJY1" s="87"/>
      <c r="UJZ1" s="87"/>
      <c r="UKA1" s="87"/>
      <c r="UKB1" s="87"/>
      <c r="UKC1" s="87"/>
      <c r="UKD1" s="87"/>
      <c r="UKE1" s="87"/>
      <c r="UKF1" s="87"/>
      <c r="UKG1" s="87"/>
      <c r="UKH1" s="87"/>
      <c r="UKI1" s="87"/>
      <c r="UKJ1" s="87"/>
      <c r="UKK1" s="87"/>
      <c r="UKL1" s="87"/>
      <c r="UKM1" s="87"/>
      <c r="UKN1" s="87"/>
      <c r="UKO1" s="87"/>
      <c r="UKP1" s="87"/>
      <c r="UKQ1" s="87"/>
      <c r="UKR1" s="87"/>
      <c r="UKS1" s="87"/>
      <c r="UKT1" s="87"/>
      <c r="UKU1" s="87"/>
      <c r="UKV1" s="87"/>
      <c r="UKW1" s="87"/>
      <c r="UKX1" s="87"/>
      <c r="UKY1" s="87"/>
      <c r="UKZ1" s="87"/>
      <c r="ULA1" s="87"/>
      <c r="ULB1" s="87"/>
      <c r="ULC1" s="87"/>
      <c r="ULD1" s="87"/>
      <c r="ULE1" s="87"/>
      <c r="ULF1" s="87"/>
      <c r="ULG1" s="87"/>
      <c r="ULH1" s="87"/>
      <c r="ULI1" s="87"/>
      <c r="ULJ1" s="87"/>
      <c r="ULK1" s="87"/>
      <c r="ULL1" s="87"/>
      <c r="ULM1" s="87"/>
      <c r="ULN1" s="87"/>
      <c r="ULO1" s="87"/>
      <c r="ULP1" s="87"/>
      <c r="ULQ1" s="87"/>
      <c r="ULR1" s="87"/>
      <c r="ULS1" s="87"/>
      <c r="ULT1" s="87"/>
      <c r="ULU1" s="87"/>
      <c r="ULV1" s="87"/>
      <c r="ULW1" s="87"/>
      <c r="ULX1" s="87"/>
      <c r="ULY1" s="87"/>
      <c r="ULZ1" s="87"/>
      <c r="UMA1" s="87"/>
      <c r="UMB1" s="87"/>
      <c r="UMC1" s="87"/>
      <c r="UMD1" s="87"/>
      <c r="UME1" s="87"/>
      <c r="UMF1" s="87"/>
      <c r="UMG1" s="87"/>
      <c r="UMH1" s="87"/>
      <c r="UMI1" s="87"/>
      <c r="UMJ1" s="87"/>
      <c r="UMK1" s="87"/>
      <c r="UML1" s="87"/>
      <c r="UMM1" s="87"/>
      <c r="UMN1" s="87"/>
      <c r="UMO1" s="87"/>
      <c r="UMP1" s="87"/>
      <c r="UMQ1" s="87"/>
      <c r="UMR1" s="87"/>
      <c r="UMS1" s="87"/>
      <c r="UMT1" s="87"/>
      <c r="UMU1" s="87"/>
      <c r="UMV1" s="87"/>
      <c r="UMW1" s="87"/>
      <c r="UMX1" s="87"/>
      <c r="UMY1" s="87"/>
      <c r="UMZ1" s="87"/>
      <c r="UNA1" s="87"/>
      <c r="UNB1" s="87"/>
      <c r="UNC1" s="87"/>
      <c r="UND1" s="87"/>
      <c r="UNE1" s="87"/>
      <c r="UNF1" s="87"/>
      <c r="UNG1" s="87"/>
      <c r="UNH1" s="87"/>
      <c r="UNI1" s="87"/>
      <c r="UNJ1" s="87"/>
      <c r="UNK1" s="87"/>
      <c r="UNL1" s="87"/>
      <c r="UNM1" s="87"/>
      <c r="UNN1" s="87"/>
      <c r="UNO1" s="87"/>
      <c r="UNP1" s="87"/>
      <c r="UNQ1" s="87"/>
      <c r="UNR1" s="87"/>
      <c r="UNS1" s="87"/>
      <c r="UNT1" s="87"/>
      <c r="UNU1" s="87"/>
      <c r="UNV1" s="87"/>
      <c r="UNW1" s="87"/>
      <c r="UNX1" s="87"/>
      <c r="UNY1" s="87"/>
      <c r="UNZ1" s="87"/>
      <c r="UOA1" s="87"/>
      <c r="UOB1" s="87"/>
      <c r="UOC1" s="87"/>
      <c r="UOD1" s="87"/>
      <c r="UOE1" s="87"/>
      <c r="UOF1" s="87"/>
      <c r="UOG1" s="87"/>
      <c r="UOH1" s="87"/>
      <c r="UOI1" s="87"/>
      <c r="UOJ1" s="87"/>
      <c r="UOK1" s="87"/>
      <c r="UOL1" s="87"/>
      <c r="UOM1" s="87"/>
      <c r="UON1" s="87"/>
      <c r="UOO1" s="87"/>
      <c r="UOP1" s="87"/>
      <c r="UOQ1" s="87"/>
      <c r="UOR1" s="87"/>
      <c r="UOS1" s="87"/>
      <c r="UOT1" s="87"/>
      <c r="UOU1" s="87"/>
      <c r="UOV1" s="87"/>
      <c r="UOW1" s="87"/>
      <c r="UOX1" s="87"/>
      <c r="UOY1" s="87"/>
      <c r="UOZ1" s="87"/>
      <c r="UPA1" s="87"/>
      <c r="UPB1" s="87"/>
      <c r="UPC1" s="87"/>
      <c r="UPD1" s="87"/>
      <c r="UPE1" s="87"/>
      <c r="UPF1" s="87"/>
      <c r="UPG1" s="87"/>
      <c r="UPH1" s="87"/>
      <c r="UPI1" s="87"/>
      <c r="UPJ1" s="87"/>
      <c r="UPK1" s="87"/>
      <c r="UPL1" s="87"/>
      <c r="UPM1" s="87"/>
      <c r="UPN1" s="87"/>
      <c r="UPO1" s="87"/>
      <c r="UPP1" s="87"/>
      <c r="UPQ1" s="87"/>
      <c r="UPR1" s="87"/>
      <c r="UPS1" s="87"/>
      <c r="UPT1" s="87"/>
      <c r="UPU1" s="87"/>
      <c r="UPV1" s="87"/>
      <c r="UPW1" s="87"/>
      <c r="UPX1" s="87"/>
      <c r="UPY1" s="87"/>
      <c r="UPZ1" s="87"/>
      <c r="UQA1" s="87"/>
      <c r="UQB1" s="87"/>
      <c r="UQC1" s="87"/>
      <c r="UQD1" s="87"/>
      <c r="UQE1" s="87"/>
      <c r="UQF1" s="87"/>
      <c r="UQG1" s="87"/>
      <c r="UQH1" s="87"/>
      <c r="UQI1" s="87"/>
      <c r="UQJ1" s="87"/>
      <c r="UQK1" s="87"/>
      <c r="UQL1" s="87"/>
      <c r="UQM1" s="87"/>
      <c r="UQN1" s="87"/>
      <c r="UQO1" s="87"/>
      <c r="UQP1" s="87"/>
      <c r="UQQ1" s="87"/>
      <c r="UQR1" s="87"/>
      <c r="UQS1" s="87"/>
      <c r="UQT1" s="87"/>
      <c r="UQU1" s="87"/>
      <c r="UQV1" s="87"/>
      <c r="UQW1" s="87"/>
      <c r="UQX1" s="87"/>
      <c r="UQY1" s="87"/>
      <c r="UQZ1" s="87"/>
      <c r="URA1" s="87"/>
      <c r="URB1" s="87"/>
      <c r="URC1" s="87"/>
      <c r="URD1" s="87"/>
      <c r="URE1" s="87"/>
      <c r="URF1" s="87"/>
      <c r="URG1" s="87"/>
      <c r="URH1" s="87"/>
      <c r="URI1" s="87"/>
      <c r="URJ1" s="87"/>
      <c r="URK1" s="87"/>
      <c r="URL1" s="87"/>
      <c r="URM1" s="87"/>
      <c r="URN1" s="87"/>
      <c r="URO1" s="87"/>
      <c r="URP1" s="87"/>
      <c r="URQ1" s="87"/>
      <c r="URR1" s="87"/>
      <c r="URS1" s="87"/>
      <c r="URT1" s="87"/>
      <c r="URU1" s="87"/>
      <c r="URV1" s="87"/>
      <c r="URW1" s="87"/>
      <c r="URX1" s="87"/>
      <c r="URY1" s="87"/>
      <c r="URZ1" s="87"/>
      <c r="USA1" s="87"/>
      <c r="USB1" s="87"/>
      <c r="USC1" s="87"/>
      <c r="USD1" s="87"/>
      <c r="USE1" s="87"/>
      <c r="USF1" s="87"/>
      <c r="USG1" s="87"/>
      <c r="USH1" s="87"/>
      <c r="USI1" s="87"/>
      <c r="USJ1" s="87"/>
      <c r="USK1" s="87"/>
      <c r="USL1" s="87"/>
      <c r="USM1" s="87"/>
      <c r="USN1" s="87"/>
      <c r="USO1" s="87"/>
      <c r="USP1" s="87"/>
      <c r="USQ1" s="87"/>
      <c r="USR1" s="87"/>
      <c r="USS1" s="87"/>
      <c r="UST1" s="87"/>
      <c r="USU1" s="87"/>
      <c r="USV1" s="87"/>
      <c r="USW1" s="87"/>
      <c r="USX1" s="87"/>
      <c r="USY1" s="87"/>
      <c r="USZ1" s="87"/>
      <c r="UTA1" s="87"/>
      <c r="UTB1" s="87"/>
      <c r="UTC1" s="87"/>
      <c r="UTD1" s="87"/>
      <c r="UTE1" s="87"/>
      <c r="UTF1" s="87"/>
      <c r="UTG1" s="87"/>
      <c r="UTH1" s="87"/>
      <c r="UTI1" s="87"/>
      <c r="UTJ1" s="87"/>
      <c r="UTK1" s="87"/>
      <c r="UTL1" s="87"/>
      <c r="UTM1" s="87"/>
      <c r="UTN1" s="87"/>
      <c r="UTO1" s="87"/>
      <c r="UTP1" s="87"/>
      <c r="UTQ1" s="87"/>
      <c r="UTR1" s="87"/>
      <c r="UTS1" s="87"/>
      <c r="UTT1" s="87"/>
      <c r="UTU1" s="87"/>
      <c r="UTV1" s="87"/>
      <c r="UTW1" s="87"/>
      <c r="UTX1" s="87"/>
      <c r="UTY1" s="87"/>
      <c r="UTZ1" s="87"/>
      <c r="UUA1" s="87"/>
      <c r="UUB1" s="87"/>
      <c r="UUC1" s="87"/>
      <c r="UUD1" s="87"/>
      <c r="UUE1" s="87"/>
      <c r="UUF1" s="87"/>
      <c r="UUG1" s="87"/>
      <c r="UUH1" s="87"/>
      <c r="UUI1" s="87"/>
      <c r="UUJ1" s="87"/>
      <c r="UUK1" s="87"/>
      <c r="UUL1" s="87"/>
      <c r="UUM1" s="87"/>
      <c r="UUN1" s="87"/>
      <c r="UUO1" s="87"/>
      <c r="UUP1" s="87"/>
      <c r="UUQ1" s="87"/>
      <c r="UUR1" s="87"/>
      <c r="UUS1" s="87"/>
      <c r="UUT1" s="87"/>
      <c r="UUU1" s="87"/>
      <c r="UUV1" s="87"/>
      <c r="UUW1" s="87"/>
      <c r="UUX1" s="87"/>
      <c r="UUY1" s="87"/>
      <c r="UUZ1" s="87"/>
      <c r="UVA1" s="87"/>
      <c r="UVB1" s="87"/>
      <c r="UVC1" s="87"/>
      <c r="UVD1" s="87"/>
      <c r="UVE1" s="87"/>
      <c r="UVF1" s="87"/>
      <c r="UVG1" s="87"/>
      <c r="UVH1" s="87"/>
      <c r="UVI1" s="87"/>
      <c r="UVJ1" s="87"/>
      <c r="UVK1" s="87"/>
      <c r="UVL1" s="87"/>
      <c r="UVM1" s="87"/>
      <c r="UVN1" s="87"/>
      <c r="UVO1" s="87"/>
      <c r="UVP1" s="87"/>
      <c r="UVQ1" s="87"/>
      <c r="UVR1" s="87"/>
      <c r="UVS1" s="87"/>
      <c r="UVT1" s="87"/>
      <c r="UVU1" s="87"/>
      <c r="UVV1" s="87"/>
      <c r="UVW1" s="87"/>
      <c r="UVX1" s="87"/>
      <c r="UVY1" s="87"/>
      <c r="UVZ1" s="87"/>
      <c r="UWA1" s="87"/>
      <c r="UWB1" s="87"/>
      <c r="UWC1" s="87"/>
      <c r="UWD1" s="87"/>
      <c r="UWE1" s="87"/>
      <c r="UWF1" s="87"/>
      <c r="UWG1" s="87"/>
      <c r="UWH1" s="87"/>
      <c r="UWI1" s="87"/>
      <c r="UWJ1" s="87"/>
      <c r="UWK1" s="87"/>
      <c r="UWL1" s="87"/>
      <c r="UWM1" s="87"/>
      <c r="UWN1" s="87"/>
      <c r="UWO1" s="87"/>
      <c r="UWP1" s="87"/>
      <c r="UWQ1" s="87"/>
      <c r="UWR1" s="87"/>
      <c r="UWS1" s="87"/>
      <c r="UWT1" s="87"/>
      <c r="UWU1" s="87"/>
      <c r="UWV1" s="87"/>
      <c r="UWW1" s="87"/>
      <c r="UWX1" s="87"/>
      <c r="UWY1" s="87"/>
      <c r="UWZ1" s="87"/>
      <c r="UXA1" s="87"/>
      <c r="UXB1" s="87"/>
      <c r="UXC1" s="87"/>
      <c r="UXD1" s="87"/>
      <c r="UXE1" s="87"/>
      <c r="UXF1" s="87"/>
      <c r="UXG1" s="87"/>
      <c r="UXH1" s="87"/>
      <c r="UXI1" s="87"/>
      <c r="UXJ1" s="87"/>
      <c r="UXK1" s="87"/>
      <c r="UXL1" s="87"/>
      <c r="UXM1" s="87"/>
      <c r="UXN1" s="87"/>
      <c r="UXO1" s="87"/>
      <c r="UXP1" s="87"/>
      <c r="UXQ1" s="87"/>
      <c r="UXR1" s="87"/>
      <c r="UXS1" s="87"/>
      <c r="UXT1" s="87"/>
      <c r="UXU1" s="87"/>
      <c r="UXV1" s="87"/>
      <c r="UXW1" s="87"/>
      <c r="UXX1" s="87"/>
      <c r="UXY1" s="87"/>
      <c r="UXZ1" s="87"/>
      <c r="UYA1" s="87"/>
      <c r="UYB1" s="87"/>
      <c r="UYC1" s="87"/>
      <c r="UYD1" s="87"/>
      <c r="UYE1" s="87"/>
      <c r="UYF1" s="87"/>
      <c r="UYG1" s="87"/>
      <c r="UYH1" s="87"/>
      <c r="UYI1" s="87"/>
      <c r="UYJ1" s="87"/>
      <c r="UYK1" s="87"/>
      <c r="UYL1" s="87"/>
      <c r="UYM1" s="87"/>
      <c r="UYN1" s="87"/>
      <c r="UYO1" s="87"/>
      <c r="UYP1" s="87"/>
      <c r="UYQ1" s="87"/>
      <c r="UYR1" s="87"/>
      <c r="UYS1" s="87"/>
      <c r="UYT1" s="87"/>
      <c r="UYU1" s="87"/>
      <c r="UYV1" s="87"/>
      <c r="UYW1" s="87"/>
      <c r="UYX1" s="87"/>
      <c r="UYY1" s="87"/>
      <c r="UYZ1" s="87"/>
      <c r="UZA1" s="87"/>
      <c r="UZB1" s="87"/>
      <c r="UZC1" s="87"/>
      <c r="UZD1" s="87"/>
      <c r="UZE1" s="87"/>
      <c r="UZF1" s="87"/>
      <c r="UZG1" s="87"/>
      <c r="UZH1" s="87"/>
      <c r="UZI1" s="87"/>
      <c r="UZJ1" s="87"/>
      <c r="UZK1" s="87"/>
      <c r="UZL1" s="87"/>
      <c r="UZM1" s="87"/>
      <c r="UZN1" s="87"/>
      <c r="UZO1" s="87"/>
      <c r="UZP1" s="87"/>
      <c r="UZQ1" s="87"/>
      <c r="UZR1" s="87"/>
      <c r="UZS1" s="87"/>
      <c r="UZT1" s="87"/>
      <c r="UZU1" s="87"/>
      <c r="UZV1" s="87"/>
      <c r="UZW1" s="87"/>
      <c r="UZX1" s="87"/>
      <c r="UZY1" s="87"/>
      <c r="UZZ1" s="87"/>
      <c r="VAA1" s="87"/>
      <c r="VAB1" s="87"/>
      <c r="VAC1" s="87"/>
      <c r="VAD1" s="87"/>
      <c r="VAE1" s="87"/>
      <c r="VAF1" s="87"/>
      <c r="VAG1" s="87"/>
      <c r="VAH1" s="87"/>
      <c r="VAI1" s="87"/>
      <c r="VAJ1" s="87"/>
      <c r="VAK1" s="87"/>
      <c r="VAL1" s="87"/>
      <c r="VAM1" s="87"/>
      <c r="VAN1" s="87"/>
      <c r="VAO1" s="87"/>
      <c r="VAP1" s="87"/>
      <c r="VAQ1" s="87"/>
      <c r="VAR1" s="87"/>
      <c r="VAS1" s="87"/>
      <c r="VAT1" s="87"/>
      <c r="VAU1" s="87"/>
      <c r="VAV1" s="87"/>
      <c r="VAW1" s="87"/>
      <c r="VAX1" s="87"/>
      <c r="VAY1" s="87"/>
      <c r="VAZ1" s="87"/>
      <c r="VBA1" s="87"/>
      <c r="VBB1" s="87"/>
      <c r="VBC1" s="87"/>
      <c r="VBD1" s="87"/>
      <c r="VBE1" s="87"/>
      <c r="VBF1" s="87"/>
      <c r="VBG1" s="87"/>
      <c r="VBH1" s="87"/>
      <c r="VBI1" s="87"/>
      <c r="VBJ1" s="87"/>
      <c r="VBK1" s="87"/>
      <c r="VBL1" s="87"/>
      <c r="VBM1" s="87"/>
      <c r="VBN1" s="87"/>
      <c r="VBO1" s="87"/>
      <c r="VBP1" s="87"/>
      <c r="VBQ1" s="87"/>
      <c r="VBR1" s="87"/>
      <c r="VBS1" s="87"/>
      <c r="VBT1" s="87"/>
      <c r="VBU1" s="87"/>
      <c r="VBV1" s="87"/>
      <c r="VBW1" s="87"/>
      <c r="VBX1" s="87"/>
      <c r="VBY1" s="87"/>
      <c r="VBZ1" s="87"/>
      <c r="VCA1" s="87"/>
      <c r="VCB1" s="87"/>
      <c r="VCC1" s="87"/>
      <c r="VCD1" s="87"/>
      <c r="VCE1" s="87"/>
      <c r="VCF1" s="87"/>
      <c r="VCG1" s="87"/>
      <c r="VCH1" s="87"/>
      <c r="VCI1" s="87"/>
      <c r="VCJ1" s="87"/>
      <c r="VCK1" s="87"/>
      <c r="VCL1" s="87"/>
      <c r="VCM1" s="87"/>
      <c r="VCN1" s="87"/>
      <c r="VCO1" s="87"/>
      <c r="VCP1" s="87"/>
      <c r="VCQ1" s="87"/>
      <c r="VCR1" s="87"/>
      <c r="VCS1" s="87"/>
      <c r="VCT1" s="87"/>
      <c r="VCU1" s="87"/>
      <c r="VCV1" s="87"/>
      <c r="VCW1" s="87"/>
      <c r="VCX1" s="87"/>
      <c r="VCY1" s="87"/>
      <c r="VCZ1" s="87"/>
      <c r="VDA1" s="87"/>
      <c r="VDB1" s="87"/>
      <c r="VDC1" s="87"/>
      <c r="VDD1" s="87"/>
      <c r="VDE1" s="87"/>
      <c r="VDF1" s="87"/>
      <c r="VDG1" s="87"/>
      <c r="VDH1" s="87"/>
      <c r="VDI1" s="87"/>
      <c r="VDJ1" s="87"/>
      <c r="VDK1" s="87"/>
      <c r="VDL1" s="87"/>
      <c r="VDM1" s="87"/>
      <c r="VDN1" s="87"/>
      <c r="VDO1" s="87"/>
      <c r="VDP1" s="87"/>
      <c r="VDQ1" s="87"/>
      <c r="VDR1" s="87"/>
      <c r="VDS1" s="87"/>
      <c r="VDT1" s="87"/>
      <c r="VDU1" s="87"/>
      <c r="VDV1" s="87"/>
      <c r="VDW1" s="87"/>
      <c r="VDX1" s="87"/>
      <c r="VDY1" s="87"/>
      <c r="VDZ1" s="87"/>
      <c r="VEA1" s="87"/>
      <c r="VEB1" s="87"/>
      <c r="VEC1" s="87"/>
      <c r="VED1" s="87"/>
      <c r="VEE1" s="87"/>
      <c r="VEF1" s="87"/>
      <c r="VEG1" s="87"/>
      <c r="VEH1" s="87"/>
      <c r="VEI1" s="87"/>
      <c r="VEJ1" s="87"/>
      <c r="VEK1" s="87"/>
      <c r="VEL1" s="87"/>
      <c r="VEM1" s="87"/>
      <c r="VEN1" s="87"/>
      <c r="VEO1" s="87"/>
      <c r="VEP1" s="87"/>
      <c r="VEQ1" s="87"/>
      <c r="VER1" s="87"/>
      <c r="VES1" s="87"/>
      <c r="VET1" s="87"/>
      <c r="VEU1" s="87"/>
      <c r="VEV1" s="87"/>
      <c r="VEW1" s="87"/>
      <c r="VEX1" s="87"/>
      <c r="VEY1" s="87"/>
      <c r="VEZ1" s="87"/>
      <c r="VFA1" s="87"/>
      <c r="VFB1" s="87"/>
      <c r="VFC1" s="87"/>
      <c r="VFD1" s="87"/>
      <c r="VFE1" s="87"/>
      <c r="VFF1" s="87"/>
      <c r="VFG1" s="87"/>
      <c r="VFH1" s="87"/>
      <c r="VFI1" s="87"/>
      <c r="VFJ1" s="87"/>
      <c r="VFK1" s="87"/>
      <c r="VFL1" s="87"/>
      <c r="VFM1" s="87"/>
      <c r="VFN1" s="87"/>
      <c r="VFO1" s="87"/>
      <c r="VFP1" s="87"/>
      <c r="VFQ1" s="87"/>
      <c r="VFR1" s="87"/>
      <c r="VFS1" s="87"/>
      <c r="VFT1" s="87"/>
      <c r="VFU1" s="87"/>
      <c r="VFV1" s="87"/>
      <c r="VFW1" s="87"/>
      <c r="VFX1" s="87"/>
      <c r="VFY1" s="87"/>
      <c r="VFZ1" s="87"/>
      <c r="VGA1" s="87"/>
      <c r="VGB1" s="87"/>
      <c r="VGC1" s="87"/>
      <c r="VGD1" s="87"/>
      <c r="VGE1" s="87"/>
      <c r="VGF1" s="87"/>
      <c r="VGG1" s="87"/>
      <c r="VGH1" s="87"/>
      <c r="VGI1" s="87"/>
      <c r="VGJ1" s="87"/>
      <c r="VGK1" s="87"/>
      <c r="VGL1" s="87"/>
      <c r="VGM1" s="87"/>
      <c r="VGN1" s="87"/>
      <c r="VGO1" s="87"/>
      <c r="VGP1" s="87"/>
      <c r="VGQ1" s="87"/>
      <c r="VGR1" s="87"/>
      <c r="VGS1" s="87"/>
      <c r="VGT1" s="87"/>
      <c r="VGU1" s="87"/>
      <c r="VGV1" s="87"/>
      <c r="VGW1" s="87"/>
      <c r="VGX1" s="87"/>
      <c r="VGY1" s="87"/>
      <c r="VGZ1" s="87"/>
      <c r="VHA1" s="87"/>
      <c r="VHB1" s="87"/>
      <c r="VHC1" s="87"/>
      <c r="VHD1" s="87"/>
      <c r="VHE1" s="87"/>
      <c r="VHF1" s="87"/>
      <c r="VHG1" s="87"/>
      <c r="VHH1" s="87"/>
      <c r="VHI1" s="87"/>
      <c r="VHJ1" s="87"/>
      <c r="VHK1" s="87"/>
      <c r="VHL1" s="87"/>
      <c r="VHM1" s="87"/>
      <c r="VHN1" s="87"/>
      <c r="VHO1" s="87"/>
      <c r="VHP1" s="87"/>
      <c r="VHQ1" s="87"/>
      <c r="VHR1" s="87"/>
      <c r="VHS1" s="87"/>
      <c r="VHT1" s="87"/>
      <c r="VHU1" s="87"/>
      <c r="VHV1" s="87"/>
      <c r="VHW1" s="87"/>
      <c r="VHX1" s="87"/>
      <c r="VHY1" s="87"/>
      <c r="VHZ1" s="87"/>
      <c r="VIA1" s="87"/>
      <c r="VIB1" s="87"/>
      <c r="VIC1" s="87"/>
      <c r="VID1" s="87"/>
      <c r="VIE1" s="87"/>
      <c r="VIF1" s="87"/>
      <c r="VIG1" s="87"/>
      <c r="VIH1" s="87"/>
      <c r="VII1" s="87"/>
      <c r="VIJ1" s="87"/>
      <c r="VIK1" s="87"/>
      <c r="VIL1" s="87"/>
      <c r="VIM1" s="87"/>
      <c r="VIN1" s="87"/>
      <c r="VIO1" s="87"/>
      <c r="VIP1" s="87"/>
      <c r="VIQ1" s="87"/>
      <c r="VIR1" s="87"/>
      <c r="VIS1" s="87"/>
      <c r="VIT1" s="87"/>
      <c r="VIU1" s="87"/>
      <c r="VIV1" s="87"/>
      <c r="VIW1" s="87"/>
      <c r="VIX1" s="87"/>
      <c r="VIY1" s="87"/>
      <c r="VIZ1" s="87"/>
      <c r="VJA1" s="87"/>
      <c r="VJB1" s="87"/>
      <c r="VJC1" s="87"/>
      <c r="VJD1" s="87"/>
      <c r="VJE1" s="87"/>
      <c r="VJF1" s="87"/>
      <c r="VJG1" s="87"/>
      <c r="VJH1" s="87"/>
      <c r="VJI1" s="87"/>
      <c r="VJJ1" s="87"/>
      <c r="VJK1" s="87"/>
      <c r="VJL1" s="87"/>
      <c r="VJM1" s="87"/>
      <c r="VJN1" s="87"/>
      <c r="VJO1" s="87"/>
      <c r="VJP1" s="87"/>
      <c r="VJQ1" s="87"/>
      <c r="VJR1" s="87"/>
      <c r="VJS1" s="87"/>
      <c r="VJT1" s="87"/>
      <c r="VJU1" s="87"/>
      <c r="VJV1" s="87"/>
      <c r="VJW1" s="87"/>
      <c r="VJX1" s="87"/>
      <c r="VJY1" s="87"/>
      <c r="VJZ1" s="87"/>
      <c r="VKA1" s="87"/>
      <c r="VKB1" s="87"/>
      <c r="VKC1" s="87"/>
      <c r="VKD1" s="87"/>
      <c r="VKE1" s="87"/>
      <c r="VKF1" s="87"/>
      <c r="VKG1" s="87"/>
      <c r="VKH1" s="87"/>
      <c r="VKI1" s="87"/>
      <c r="VKJ1" s="87"/>
      <c r="VKK1" s="87"/>
      <c r="VKL1" s="87"/>
      <c r="VKM1" s="87"/>
      <c r="VKN1" s="87"/>
      <c r="VKO1" s="87"/>
      <c r="VKP1" s="87"/>
      <c r="VKQ1" s="87"/>
      <c r="VKR1" s="87"/>
      <c r="VKS1" s="87"/>
      <c r="VKT1" s="87"/>
      <c r="VKU1" s="87"/>
      <c r="VKV1" s="87"/>
      <c r="VKW1" s="87"/>
      <c r="VKX1" s="87"/>
      <c r="VKY1" s="87"/>
      <c r="VKZ1" s="87"/>
      <c r="VLA1" s="87"/>
      <c r="VLB1" s="87"/>
      <c r="VLC1" s="87"/>
      <c r="VLD1" s="87"/>
      <c r="VLE1" s="87"/>
      <c r="VLF1" s="87"/>
      <c r="VLG1" s="87"/>
      <c r="VLH1" s="87"/>
      <c r="VLI1" s="87"/>
      <c r="VLJ1" s="87"/>
      <c r="VLK1" s="87"/>
      <c r="VLL1" s="87"/>
      <c r="VLM1" s="87"/>
      <c r="VLN1" s="87"/>
      <c r="VLO1" s="87"/>
      <c r="VLP1" s="87"/>
      <c r="VLQ1" s="87"/>
      <c r="VLR1" s="87"/>
      <c r="VLS1" s="87"/>
      <c r="VLT1" s="87"/>
      <c r="VLU1" s="87"/>
      <c r="VLV1" s="87"/>
      <c r="VLW1" s="87"/>
      <c r="VLX1" s="87"/>
      <c r="VLY1" s="87"/>
      <c r="VLZ1" s="87"/>
      <c r="VMA1" s="87"/>
      <c r="VMB1" s="87"/>
      <c r="VMC1" s="87"/>
      <c r="VMD1" s="87"/>
      <c r="VME1" s="87"/>
      <c r="VMF1" s="87"/>
      <c r="VMG1" s="87"/>
      <c r="VMH1" s="87"/>
      <c r="VMI1" s="87"/>
      <c r="VMJ1" s="87"/>
      <c r="VMK1" s="87"/>
      <c r="VML1" s="87"/>
      <c r="VMM1" s="87"/>
      <c r="VMN1" s="87"/>
      <c r="VMO1" s="87"/>
      <c r="VMP1" s="87"/>
      <c r="VMQ1" s="87"/>
      <c r="VMR1" s="87"/>
      <c r="VMS1" s="87"/>
      <c r="VMT1" s="87"/>
      <c r="VMU1" s="87"/>
      <c r="VMV1" s="87"/>
      <c r="VMW1" s="87"/>
      <c r="VMX1" s="87"/>
      <c r="VMY1" s="87"/>
      <c r="VMZ1" s="87"/>
      <c r="VNA1" s="87"/>
      <c r="VNB1" s="87"/>
      <c r="VNC1" s="87"/>
      <c r="VND1" s="87"/>
      <c r="VNE1" s="87"/>
      <c r="VNF1" s="87"/>
      <c r="VNG1" s="87"/>
      <c r="VNH1" s="87"/>
      <c r="VNI1" s="87"/>
      <c r="VNJ1" s="87"/>
      <c r="VNK1" s="87"/>
      <c r="VNL1" s="87"/>
      <c r="VNM1" s="87"/>
      <c r="VNN1" s="87"/>
      <c r="VNO1" s="87"/>
      <c r="VNP1" s="87"/>
      <c r="VNQ1" s="87"/>
      <c r="VNR1" s="87"/>
      <c r="VNS1" s="87"/>
      <c r="VNT1" s="87"/>
      <c r="VNU1" s="87"/>
      <c r="VNV1" s="87"/>
      <c r="VNW1" s="87"/>
      <c r="VNX1" s="87"/>
      <c r="VNY1" s="87"/>
      <c r="VNZ1" s="87"/>
      <c r="VOA1" s="87"/>
      <c r="VOB1" s="87"/>
      <c r="VOC1" s="87"/>
      <c r="VOD1" s="87"/>
      <c r="VOE1" s="87"/>
      <c r="VOF1" s="87"/>
      <c r="VOG1" s="87"/>
      <c r="VOH1" s="87"/>
      <c r="VOI1" s="87"/>
      <c r="VOJ1" s="87"/>
      <c r="VOK1" s="87"/>
      <c r="VOL1" s="87"/>
      <c r="VOM1" s="87"/>
      <c r="VON1" s="87"/>
      <c r="VOO1" s="87"/>
      <c r="VOP1" s="87"/>
      <c r="VOQ1" s="87"/>
      <c r="VOR1" s="87"/>
      <c r="VOS1" s="87"/>
      <c r="VOT1" s="87"/>
      <c r="VOU1" s="87"/>
      <c r="VOV1" s="87"/>
      <c r="VOW1" s="87"/>
      <c r="VOX1" s="87"/>
      <c r="VOY1" s="87"/>
      <c r="VOZ1" s="87"/>
      <c r="VPA1" s="87"/>
      <c r="VPB1" s="87"/>
      <c r="VPC1" s="87"/>
      <c r="VPD1" s="87"/>
      <c r="VPE1" s="87"/>
      <c r="VPF1" s="87"/>
      <c r="VPG1" s="87"/>
      <c r="VPH1" s="87"/>
      <c r="VPI1" s="87"/>
      <c r="VPJ1" s="87"/>
      <c r="VPK1" s="87"/>
      <c r="VPL1" s="87"/>
      <c r="VPM1" s="87"/>
      <c r="VPN1" s="87"/>
      <c r="VPO1" s="87"/>
      <c r="VPP1" s="87"/>
      <c r="VPQ1" s="87"/>
      <c r="VPR1" s="87"/>
      <c r="VPS1" s="87"/>
      <c r="VPT1" s="87"/>
      <c r="VPU1" s="87"/>
      <c r="VPV1" s="87"/>
      <c r="VPW1" s="87"/>
      <c r="VPX1" s="87"/>
      <c r="VPY1" s="87"/>
      <c r="VPZ1" s="87"/>
      <c r="VQA1" s="87"/>
      <c r="VQB1" s="87"/>
      <c r="VQC1" s="87"/>
      <c r="VQD1" s="87"/>
      <c r="VQE1" s="87"/>
      <c r="VQF1" s="87"/>
      <c r="VQG1" s="87"/>
      <c r="VQH1" s="87"/>
      <c r="VQI1" s="87"/>
      <c r="VQJ1" s="87"/>
      <c r="VQK1" s="87"/>
      <c r="VQL1" s="87"/>
      <c r="VQM1" s="87"/>
      <c r="VQN1" s="87"/>
      <c r="VQO1" s="87"/>
      <c r="VQP1" s="87"/>
      <c r="VQQ1" s="87"/>
      <c r="VQR1" s="87"/>
      <c r="VQS1" s="87"/>
      <c r="VQT1" s="87"/>
      <c r="VQU1" s="87"/>
      <c r="VQV1" s="87"/>
      <c r="VQW1" s="87"/>
      <c r="VQX1" s="87"/>
      <c r="VQY1" s="87"/>
      <c r="VQZ1" s="87"/>
      <c r="VRA1" s="87"/>
      <c r="VRB1" s="87"/>
      <c r="VRC1" s="87"/>
      <c r="VRD1" s="87"/>
      <c r="VRE1" s="87"/>
      <c r="VRF1" s="87"/>
      <c r="VRG1" s="87"/>
      <c r="VRH1" s="87"/>
      <c r="VRI1" s="87"/>
      <c r="VRJ1" s="87"/>
      <c r="VRK1" s="87"/>
      <c r="VRL1" s="87"/>
      <c r="VRM1" s="87"/>
      <c r="VRN1" s="87"/>
      <c r="VRO1" s="87"/>
      <c r="VRP1" s="87"/>
      <c r="VRQ1" s="87"/>
      <c r="VRR1" s="87"/>
      <c r="VRS1" s="87"/>
      <c r="VRT1" s="87"/>
      <c r="VRU1" s="87"/>
      <c r="VRV1" s="87"/>
      <c r="VRW1" s="87"/>
      <c r="VRX1" s="87"/>
      <c r="VRY1" s="87"/>
      <c r="VRZ1" s="87"/>
      <c r="VSA1" s="87"/>
      <c r="VSB1" s="87"/>
      <c r="VSC1" s="87"/>
      <c r="VSD1" s="87"/>
      <c r="VSE1" s="87"/>
      <c r="VSF1" s="87"/>
      <c r="VSG1" s="87"/>
      <c r="VSH1" s="87"/>
      <c r="VSI1" s="87"/>
      <c r="VSJ1" s="87"/>
      <c r="VSK1" s="87"/>
      <c r="VSL1" s="87"/>
      <c r="VSM1" s="87"/>
      <c r="VSN1" s="87"/>
      <c r="VSO1" s="87"/>
      <c r="VSP1" s="87"/>
      <c r="VSQ1" s="87"/>
      <c r="VSR1" s="87"/>
      <c r="VSS1" s="87"/>
      <c r="VST1" s="87"/>
      <c r="VSU1" s="87"/>
      <c r="VSV1" s="87"/>
      <c r="VSW1" s="87"/>
      <c r="VSX1" s="87"/>
      <c r="VSY1" s="87"/>
      <c r="VSZ1" s="87"/>
      <c r="VTA1" s="87"/>
      <c r="VTB1" s="87"/>
      <c r="VTC1" s="87"/>
      <c r="VTD1" s="87"/>
      <c r="VTE1" s="87"/>
      <c r="VTF1" s="87"/>
      <c r="VTG1" s="87"/>
      <c r="VTH1" s="87"/>
      <c r="VTI1" s="87"/>
      <c r="VTJ1" s="87"/>
      <c r="VTK1" s="87"/>
      <c r="VTL1" s="87"/>
      <c r="VTM1" s="87"/>
      <c r="VTN1" s="87"/>
      <c r="VTO1" s="87"/>
      <c r="VTP1" s="87"/>
      <c r="VTQ1" s="87"/>
      <c r="VTR1" s="87"/>
      <c r="VTS1" s="87"/>
      <c r="VTT1" s="87"/>
      <c r="VTU1" s="87"/>
      <c r="VTV1" s="87"/>
      <c r="VTW1" s="87"/>
      <c r="VTX1" s="87"/>
      <c r="VTY1" s="87"/>
      <c r="VTZ1" s="87"/>
      <c r="VUA1" s="87"/>
      <c r="VUB1" s="87"/>
      <c r="VUC1" s="87"/>
      <c r="VUD1" s="87"/>
      <c r="VUE1" s="87"/>
      <c r="VUF1" s="87"/>
      <c r="VUG1" s="87"/>
      <c r="VUH1" s="87"/>
      <c r="VUI1" s="87"/>
      <c r="VUJ1" s="87"/>
      <c r="VUK1" s="87"/>
      <c r="VUL1" s="87"/>
      <c r="VUM1" s="87"/>
      <c r="VUN1" s="87"/>
      <c r="VUO1" s="87"/>
      <c r="VUP1" s="87"/>
      <c r="VUQ1" s="87"/>
      <c r="VUR1" s="87"/>
      <c r="VUS1" s="87"/>
      <c r="VUT1" s="87"/>
      <c r="VUU1" s="87"/>
      <c r="VUV1" s="87"/>
      <c r="VUW1" s="87"/>
      <c r="VUX1" s="87"/>
      <c r="VUY1" s="87"/>
      <c r="VUZ1" s="87"/>
      <c r="VVA1" s="87"/>
      <c r="VVB1" s="87"/>
      <c r="VVC1" s="87"/>
      <c r="VVD1" s="87"/>
      <c r="VVE1" s="87"/>
      <c r="VVF1" s="87"/>
      <c r="VVG1" s="87"/>
    </row>
    <row r="2" s="52" customFormat="1" ht="15" customHeight="1" spans="1:59">
      <c r="A2" s="55"/>
      <c r="B2" s="56"/>
      <c r="C2" s="56"/>
      <c r="D2" s="57"/>
      <c r="E2" s="62"/>
      <c r="F2" s="63"/>
      <c r="G2" s="64"/>
      <c r="H2" s="65"/>
      <c r="I2" s="56"/>
      <c r="J2" s="57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69"/>
      <c r="W2" s="56"/>
      <c r="X2" s="69"/>
      <c r="Y2" s="56"/>
      <c r="Z2" s="56"/>
      <c r="AA2" s="56"/>
      <c r="AB2" s="56"/>
      <c r="AC2" s="56"/>
      <c r="AD2" s="72"/>
      <c r="AE2" s="73">
        <f ca="1">2:318</f>
        <v>0</v>
      </c>
      <c r="AF2" s="73"/>
      <c r="AG2" s="78"/>
      <c r="AH2" s="78"/>
      <c r="AI2" s="73"/>
      <c r="AJ2" s="79"/>
      <c r="AK2" s="57"/>
      <c r="AL2" s="56"/>
      <c r="AM2" s="56"/>
      <c r="AN2" s="69"/>
      <c r="AO2" s="56"/>
      <c r="AP2" s="56"/>
      <c r="AQ2" s="56"/>
      <c r="AR2" s="69"/>
      <c r="AS2" s="56"/>
      <c r="AT2" s="69"/>
      <c r="AU2" s="56"/>
      <c r="AV2" s="81"/>
      <c r="AW2" s="69"/>
      <c r="AX2" s="83"/>
      <c r="AY2" s="69"/>
      <c r="AZ2" s="56"/>
      <c r="BA2" s="57"/>
      <c r="BB2" s="85"/>
      <c r="BC2" s="56"/>
      <c r="BD2" s="57"/>
      <c r="BE2" s="57"/>
      <c r="BF2" s="88"/>
      <c r="BG2" s="72"/>
    </row>
    <row r="3" spans="1:25">
      <c r="A3" s="93" t="s">
        <v>3949</v>
      </c>
      <c r="B3" s="94" t="s">
        <v>3950</v>
      </c>
      <c r="C3" s="94">
        <v>30</v>
      </c>
      <c r="D3" s="95">
        <v>21992</v>
      </c>
      <c r="E3" s="94" t="s">
        <v>149</v>
      </c>
      <c r="F3" s="95"/>
      <c r="G3" s="95">
        <v>43314</v>
      </c>
      <c r="H3" s="95">
        <v>43435</v>
      </c>
      <c r="I3" s="103"/>
      <c r="J3" s="103"/>
      <c r="N3" s="6"/>
      <c r="O3" s="56"/>
      <c r="P3" s="9"/>
      <c r="Q3" s="9"/>
      <c r="R3" s="9"/>
      <c r="S3" s="9"/>
      <c r="T3" s="9"/>
      <c r="U3" s="9"/>
      <c r="Y3" s="7"/>
    </row>
    <row r="4" spans="1:25">
      <c r="A4" s="93" t="s">
        <v>3951</v>
      </c>
      <c r="B4" s="94" t="s">
        <v>2155</v>
      </c>
      <c r="C4" s="94">
        <v>35</v>
      </c>
      <c r="D4" s="95">
        <v>20021</v>
      </c>
      <c r="E4" s="100" t="s">
        <v>149</v>
      </c>
      <c r="F4" s="94"/>
      <c r="G4" s="95">
        <v>43291</v>
      </c>
      <c r="H4" s="95">
        <v>43435</v>
      </c>
      <c r="I4" s="103"/>
      <c r="J4" s="103"/>
      <c r="N4" s="6"/>
      <c r="O4" s="56"/>
      <c r="Y4" s="7"/>
    </row>
    <row r="5" spans="1:46">
      <c r="A5" s="93" t="s">
        <v>2011</v>
      </c>
      <c r="B5" s="94" t="s">
        <v>2012</v>
      </c>
      <c r="C5" s="94">
        <v>59</v>
      </c>
      <c r="D5" s="95">
        <v>20257</v>
      </c>
      <c r="E5" s="94" t="s">
        <v>149</v>
      </c>
      <c r="F5" s="95"/>
      <c r="G5" s="95" t="s">
        <v>3952</v>
      </c>
      <c r="H5" s="95">
        <v>43466</v>
      </c>
      <c r="I5" s="103"/>
      <c r="J5" s="103"/>
      <c r="N5" s="6"/>
      <c r="O5" s="56"/>
      <c r="V5" s="9"/>
      <c r="W5" s="9"/>
      <c r="Y5" s="7"/>
      <c r="Z5" s="104"/>
      <c r="AA5" s="104"/>
      <c r="AB5" s="9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</row>
    <row r="6" spans="1:60">
      <c r="A6" s="93" t="s">
        <v>3953</v>
      </c>
      <c r="B6" s="94" t="s">
        <v>3954</v>
      </c>
      <c r="C6" s="94">
        <v>63</v>
      </c>
      <c r="D6" s="95">
        <v>24754</v>
      </c>
      <c r="E6" s="94" t="s">
        <v>149</v>
      </c>
      <c r="F6" s="94"/>
      <c r="G6" s="95">
        <v>42831</v>
      </c>
      <c r="H6" s="95">
        <v>43191</v>
      </c>
      <c r="I6" s="103" t="s">
        <v>3955</v>
      </c>
      <c r="J6" s="103"/>
      <c r="L6" s="7" t="s">
        <v>1202</v>
      </c>
      <c r="N6" s="6"/>
      <c r="O6" s="56"/>
      <c r="P6" s="9"/>
      <c r="Q6" s="9"/>
      <c r="R6" s="9"/>
      <c r="S6" s="9"/>
      <c r="T6" s="9"/>
      <c r="U6" s="9"/>
      <c r="V6" s="107"/>
      <c r="X6" s="9"/>
      <c r="Y6" s="7"/>
      <c r="Z6" s="104"/>
      <c r="AA6" s="104"/>
      <c r="AB6" s="107"/>
      <c r="AC6" s="104"/>
      <c r="AD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</row>
    <row r="7" spans="1:46">
      <c r="A7" s="93" t="s">
        <v>3956</v>
      </c>
      <c r="B7" s="94" t="s">
        <v>2014</v>
      </c>
      <c r="C7" s="94">
        <v>167</v>
      </c>
      <c r="D7" s="95">
        <v>22924</v>
      </c>
      <c r="E7" s="94" t="s">
        <v>149</v>
      </c>
      <c r="F7" s="95"/>
      <c r="G7" s="95">
        <v>43158</v>
      </c>
      <c r="H7" s="95">
        <v>43313</v>
      </c>
      <c r="I7" s="103"/>
      <c r="J7" s="103"/>
      <c r="N7" s="108"/>
      <c r="O7" s="56"/>
      <c r="P7" s="107"/>
      <c r="Q7" s="107"/>
      <c r="R7" s="107"/>
      <c r="S7" s="107"/>
      <c r="T7" s="107"/>
      <c r="U7" s="107"/>
      <c r="V7" s="9"/>
      <c r="W7" s="9"/>
      <c r="X7" s="9"/>
      <c r="Y7" s="7"/>
      <c r="Z7" s="111"/>
      <c r="AA7" s="111"/>
      <c r="AB7" s="9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</row>
    <row r="8" s="24" customFormat="1" spans="1:124">
      <c r="A8" s="93" t="s">
        <v>3957</v>
      </c>
      <c r="B8" s="94" t="s">
        <v>3958</v>
      </c>
      <c r="C8" s="94">
        <v>257</v>
      </c>
      <c r="D8" s="95">
        <v>22777</v>
      </c>
      <c r="E8" s="94" t="s">
        <v>149</v>
      </c>
      <c r="F8" s="94"/>
      <c r="G8" s="95">
        <v>42895</v>
      </c>
      <c r="H8" s="95">
        <v>43374</v>
      </c>
      <c r="I8" s="103"/>
      <c r="J8" s="103"/>
      <c r="K8" s="7"/>
      <c r="L8" s="7"/>
      <c r="M8" s="92"/>
      <c r="N8" s="6"/>
      <c r="O8" s="56"/>
      <c r="P8" s="7"/>
      <c r="Q8" s="9"/>
      <c r="R8" s="9"/>
      <c r="S8" s="9"/>
      <c r="T8" s="9"/>
      <c r="U8" s="9"/>
      <c r="V8" s="7"/>
      <c r="W8" s="7"/>
      <c r="X8" s="7"/>
      <c r="Y8" s="7"/>
      <c r="Z8" s="111"/>
      <c r="AA8" s="111"/>
      <c r="AB8" s="7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</row>
    <row r="9" s="24" customFormat="1" spans="1:124">
      <c r="A9" s="93" t="s">
        <v>3959</v>
      </c>
      <c r="B9" s="94" t="s">
        <v>2016</v>
      </c>
      <c r="C9" s="94">
        <v>308</v>
      </c>
      <c r="D9" s="95">
        <v>21400</v>
      </c>
      <c r="E9" s="94" t="s">
        <v>149</v>
      </c>
      <c r="F9" s="95"/>
      <c r="G9" s="95">
        <v>43332</v>
      </c>
      <c r="H9" s="95">
        <v>43405</v>
      </c>
      <c r="I9" s="103"/>
      <c r="J9" s="103"/>
      <c r="K9" s="7"/>
      <c r="L9" s="7"/>
      <c r="M9" s="92"/>
      <c r="N9" s="10"/>
      <c r="O9" s="56"/>
      <c r="P9" s="7"/>
      <c r="Q9" s="7"/>
      <c r="R9" s="7"/>
      <c r="S9" s="7"/>
      <c r="T9" s="7"/>
      <c r="U9" s="7"/>
      <c r="V9" s="9"/>
      <c r="W9" s="9"/>
      <c r="X9" s="9"/>
      <c r="Y9" s="7"/>
      <c r="Z9" s="111"/>
      <c r="AA9" s="111"/>
      <c r="AB9" s="9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</row>
    <row r="10" spans="1:86">
      <c r="A10" s="93" t="s">
        <v>3960</v>
      </c>
      <c r="B10" s="94" t="s">
        <v>1816</v>
      </c>
      <c r="C10" s="94">
        <v>320</v>
      </c>
      <c r="D10" s="95">
        <v>23287</v>
      </c>
      <c r="E10" s="94" t="s">
        <v>149</v>
      </c>
      <c r="F10" s="95"/>
      <c r="G10" s="95">
        <v>43320</v>
      </c>
      <c r="H10" s="95">
        <v>43435</v>
      </c>
      <c r="I10" s="103"/>
      <c r="J10" s="103"/>
      <c r="N10" s="6"/>
      <c r="O10" s="56"/>
      <c r="P10" s="9"/>
      <c r="Q10" s="9"/>
      <c r="R10" s="9"/>
      <c r="S10" s="9"/>
      <c r="T10" s="9"/>
      <c r="U10" s="9"/>
      <c r="Y10" s="7"/>
      <c r="Z10" s="111"/>
      <c r="AA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</row>
    <row r="11" spans="1:86">
      <c r="A11" s="93" t="s">
        <v>3961</v>
      </c>
      <c r="B11" s="94" t="s">
        <v>2018</v>
      </c>
      <c r="C11" s="94">
        <v>380</v>
      </c>
      <c r="D11" s="95">
        <v>23801</v>
      </c>
      <c r="E11" s="94" t="s">
        <v>149</v>
      </c>
      <c r="F11" s="95"/>
      <c r="G11" s="95">
        <v>43340</v>
      </c>
      <c r="H11" s="95">
        <v>43497</v>
      </c>
      <c r="I11" s="103"/>
      <c r="J11" s="103"/>
      <c r="O11" s="56"/>
      <c r="Y11" s="9"/>
      <c r="Z11" s="111"/>
      <c r="AA11" s="111"/>
      <c r="AC11" s="111"/>
      <c r="AD11" s="111"/>
      <c r="AE11" s="111"/>
      <c r="AF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</row>
    <row r="12" s="32" customFormat="1" spans="1:124">
      <c r="A12" s="93" t="s">
        <v>3962</v>
      </c>
      <c r="B12" s="94" t="s">
        <v>3963</v>
      </c>
      <c r="C12" s="94">
        <v>469</v>
      </c>
      <c r="D12" s="95">
        <v>27322</v>
      </c>
      <c r="E12" s="94" t="s">
        <v>149</v>
      </c>
      <c r="F12" s="94"/>
      <c r="G12" s="95">
        <v>43342</v>
      </c>
      <c r="H12" s="95">
        <v>43405</v>
      </c>
      <c r="I12" s="103"/>
      <c r="J12" s="103"/>
      <c r="K12" s="7"/>
      <c r="L12" s="7"/>
      <c r="M12" s="92"/>
      <c r="N12" s="6"/>
      <c r="O12" s="56"/>
      <c r="P12" s="7"/>
      <c r="Q12" s="7"/>
      <c r="R12" s="7"/>
      <c r="S12" s="7"/>
      <c r="T12" s="7"/>
      <c r="U12" s="7"/>
      <c r="V12" s="7"/>
      <c r="W12" s="7"/>
      <c r="X12" s="9"/>
      <c r="Y12" s="7"/>
      <c r="Z12" s="91"/>
      <c r="AA12" s="91"/>
      <c r="AB12" s="7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</row>
    <row r="13" s="24" customFormat="1" spans="1:124">
      <c r="A13" s="93" t="s">
        <v>3964</v>
      </c>
      <c r="B13" s="94" t="s">
        <v>2051</v>
      </c>
      <c r="C13" s="94">
        <v>592</v>
      </c>
      <c r="D13" s="95">
        <v>22991</v>
      </c>
      <c r="E13" s="94" t="s">
        <v>149</v>
      </c>
      <c r="F13" s="95"/>
      <c r="G13" s="95">
        <v>43304</v>
      </c>
      <c r="H13" s="95">
        <v>43374</v>
      </c>
      <c r="I13" s="103"/>
      <c r="J13" s="103"/>
      <c r="K13" s="7"/>
      <c r="L13" s="7"/>
      <c r="M13" s="92"/>
      <c r="N13" s="10"/>
      <c r="O13" s="56"/>
      <c r="P13" s="7"/>
      <c r="Q13" s="7"/>
      <c r="R13" s="7"/>
      <c r="S13" s="7"/>
      <c r="T13" s="7"/>
      <c r="U13" s="7"/>
      <c r="V13" s="7"/>
      <c r="W13" s="7"/>
      <c r="X13" s="107"/>
      <c r="Y13" s="7"/>
      <c r="Z13" s="27"/>
      <c r="AA13" s="27"/>
      <c r="AB13" s="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</row>
    <row r="14" spans="1:28">
      <c r="A14" s="93" t="s">
        <v>3965</v>
      </c>
      <c r="B14" s="94" t="s">
        <v>2054</v>
      </c>
      <c r="C14" s="94">
        <v>687</v>
      </c>
      <c r="D14" s="95">
        <v>19679</v>
      </c>
      <c r="E14" s="94" t="s">
        <v>149</v>
      </c>
      <c r="F14" s="95"/>
      <c r="G14" s="95">
        <v>43244</v>
      </c>
      <c r="H14" s="95">
        <v>43405</v>
      </c>
      <c r="I14" s="103"/>
      <c r="J14" s="103"/>
      <c r="N14" s="6"/>
      <c r="O14" s="56"/>
      <c r="Q14" s="9"/>
      <c r="R14" s="9"/>
      <c r="S14" s="9"/>
      <c r="T14" s="9"/>
      <c r="U14" s="9"/>
      <c r="V14" s="9"/>
      <c r="W14" s="9"/>
      <c r="Y14" s="7"/>
      <c r="AB14" s="9"/>
    </row>
    <row r="15" spans="1:25">
      <c r="A15" s="93" t="s">
        <v>3966</v>
      </c>
      <c r="B15" s="94" t="s">
        <v>2056</v>
      </c>
      <c r="C15" s="94">
        <v>741</v>
      </c>
      <c r="D15" s="95">
        <v>43238</v>
      </c>
      <c r="E15" s="94" t="s">
        <v>149</v>
      </c>
      <c r="F15" s="94"/>
      <c r="G15" s="95">
        <v>43242</v>
      </c>
      <c r="H15" s="95">
        <v>43374</v>
      </c>
      <c r="I15" s="103"/>
      <c r="J15" s="104"/>
      <c r="N15" s="6"/>
      <c r="O15" s="56"/>
      <c r="P15" s="9"/>
      <c r="Q15" s="9"/>
      <c r="R15" s="9"/>
      <c r="S15" s="9"/>
      <c r="T15" s="9"/>
      <c r="U15" s="9"/>
      <c r="X15" s="9"/>
      <c r="Y15" s="7"/>
    </row>
    <row r="16" spans="1:25">
      <c r="A16" s="93" t="s">
        <v>3967</v>
      </c>
      <c r="B16" s="94" t="s">
        <v>2028</v>
      </c>
      <c r="C16" s="94">
        <v>754</v>
      </c>
      <c r="D16" s="95">
        <v>21269</v>
      </c>
      <c r="E16" s="94" t="s">
        <v>149</v>
      </c>
      <c r="F16" s="94"/>
      <c r="G16" s="95">
        <v>43214</v>
      </c>
      <c r="H16" s="95">
        <v>43282</v>
      </c>
      <c r="I16" s="103"/>
      <c r="J16" s="103"/>
      <c r="N16" s="6"/>
      <c r="O16" s="56"/>
      <c r="Y16" s="9"/>
    </row>
    <row r="17" spans="1:25">
      <c r="A17" s="93" t="s">
        <v>3968</v>
      </c>
      <c r="B17" s="94" t="s">
        <v>833</v>
      </c>
      <c r="C17" s="94">
        <v>906</v>
      </c>
      <c r="D17" s="95">
        <v>21325</v>
      </c>
      <c r="E17" s="94" t="s">
        <v>149</v>
      </c>
      <c r="F17" s="95"/>
      <c r="G17" s="95">
        <v>43207</v>
      </c>
      <c r="H17" s="95">
        <v>43282</v>
      </c>
      <c r="O17" s="56"/>
      <c r="Y17" s="7"/>
    </row>
    <row r="18" spans="1:25">
      <c r="A18" s="93" t="s">
        <v>3969</v>
      </c>
      <c r="B18" s="94" t="s">
        <v>2058</v>
      </c>
      <c r="C18" s="94">
        <v>931</v>
      </c>
      <c r="D18" s="95">
        <v>23395</v>
      </c>
      <c r="E18" s="94" t="s">
        <v>149</v>
      </c>
      <c r="F18" s="95"/>
      <c r="G18" s="95">
        <v>43238</v>
      </c>
      <c r="H18" s="95">
        <v>43405</v>
      </c>
      <c r="I18" s="103"/>
      <c r="J18" s="103"/>
      <c r="O18" s="56"/>
      <c r="Y18" s="7"/>
    </row>
    <row r="19" spans="1:28">
      <c r="A19" s="93" t="s">
        <v>3970</v>
      </c>
      <c r="B19" s="94" t="s">
        <v>2071</v>
      </c>
      <c r="C19" s="94">
        <v>964</v>
      </c>
      <c r="D19" s="95">
        <v>30894</v>
      </c>
      <c r="E19" s="94" t="s">
        <v>149</v>
      </c>
      <c r="F19" s="95"/>
      <c r="G19" s="95">
        <v>43280</v>
      </c>
      <c r="H19" s="95">
        <v>43466</v>
      </c>
      <c r="O19" s="56"/>
      <c r="V19" s="9"/>
      <c r="W19" s="9"/>
      <c r="Y19" s="9"/>
      <c r="AB19" s="9"/>
    </row>
    <row r="20" spans="1:28">
      <c r="A20" s="93" t="s">
        <v>2072</v>
      </c>
      <c r="B20" s="94" t="s">
        <v>3971</v>
      </c>
      <c r="C20" s="94">
        <v>1162</v>
      </c>
      <c r="D20" s="95">
        <v>20523</v>
      </c>
      <c r="E20" s="94" t="s">
        <v>149</v>
      </c>
      <c r="F20" s="95"/>
      <c r="G20" s="95">
        <v>43133</v>
      </c>
      <c r="H20" s="95">
        <v>43221</v>
      </c>
      <c r="I20" s="103"/>
      <c r="J20" s="103"/>
      <c r="N20" s="6"/>
      <c r="O20" s="56"/>
      <c r="P20" s="9"/>
      <c r="Q20" s="9"/>
      <c r="R20" s="9"/>
      <c r="S20" s="9"/>
      <c r="T20" s="9"/>
      <c r="U20" s="9"/>
      <c r="V20" s="9"/>
      <c r="W20" s="9"/>
      <c r="X20" s="9"/>
      <c r="Y20" s="7"/>
      <c r="AB20" s="9"/>
    </row>
    <row r="21" spans="1:25">
      <c r="A21" s="93" t="s">
        <v>3972</v>
      </c>
      <c r="B21" s="94" t="s">
        <v>2075</v>
      </c>
      <c r="C21" s="94">
        <v>1933</v>
      </c>
      <c r="D21" s="95">
        <v>21162</v>
      </c>
      <c r="E21" s="94" t="s">
        <v>149</v>
      </c>
      <c r="F21" s="95"/>
      <c r="G21" s="95">
        <v>43126</v>
      </c>
      <c r="H21" s="95">
        <v>43160</v>
      </c>
      <c r="I21" s="103"/>
      <c r="J21" s="103"/>
      <c r="N21" s="6"/>
      <c r="O21" s="56"/>
      <c r="P21" s="9"/>
      <c r="Q21" s="9"/>
      <c r="R21" s="9"/>
      <c r="S21" s="9"/>
      <c r="T21" s="9"/>
      <c r="U21" s="9"/>
      <c r="X21" s="9"/>
      <c r="Y21" s="7"/>
    </row>
    <row r="22" spans="1:28">
      <c r="A22" s="93" t="s">
        <v>3973</v>
      </c>
      <c r="B22" s="94" t="s">
        <v>2093</v>
      </c>
      <c r="C22" s="94">
        <v>2069</v>
      </c>
      <c r="D22" s="95">
        <v>24437</v>
      </c>
      <c r="E22" s="94" t="s">
        <v>149</v>
      </c>
      <c r="F22" s="94"/>
      <c r="G22" s="95">
        <v>43299</v>
      </c>
      <c r="H22" s="95">
        <v>43374</v>
      </c>
      <c r="I22" s="103"/>
      <c r="J22" s="103"/>
      <c r="N22" s="6"/>
      <c r="O22" s="56"/>
      <c r="V22" s="107"/>
      <c r="W22" s="107"/>
      <c r="Y22" s="9"/>
      <c r="AB22" s="107"/>
    </row>
    <row r="23" spans="1:28">
      <c r="A23" s="93" t="s">
        <v>2078</v>
      </c>
      <c r="B23" s="94" t="s">
        <v>2079</v>
      </c>
      <c r="C23" s="94">
        <v>2198</v>
      </c>
      <c r="D23" s="95">
        <v>16680</v>
      </c>
      <c r="E23" s="94" t="s">
        <v>149</v>
      </c>
      <c r="F23" s="94"/>
      <c r="G23" s="95">
        <v>43109</v>
      </c>
      <c r="H23" s="95">
        <v>43344</v>
      </c>
      <c r="I23" s="103"/>
      <c r="J23" s="103"/>
      <c r="N23" s="108"/>
      <c r="O23" s="56"/>
      <c r="P23" s="107"/>
      <c r="Q23" s="107"/>
      <c r="R23" s="107"/>
      <c r="S23" s="107"/>
      <c r="T23" s="107"/>
      <c r="U23" s="107"/>
      <c r="V23" s="95"/>
      <c r="W23" s="95"/>
      <c r="AB23" s="95"/>
    </row>
    <row r="24" spans="1:28">
      <c r="A24" s="93" t="s">
        <v>3974</v>
      </c>
      <c r="B24" s="94" t="s">
        <v>3975</v>
      </c>
      <c r="C24" s="94">
        <v>2299</v>
      </c>
      <c r="D24" s="95">
        <v>30747</v>
      </c>
      <c r="E24" s="94" t="s">
        <v>149</v>
      </c>
      <c r="F24" s="95"/>
      <c r="G24" s="95">
        <v>43333</v>
      </c>
      <c r="H24" s="95">
        <v>43435</v>
      </c>
      <c r="I24" s="103"/>
      <c r="J24" s="103"/>
      <c r="N24" s="109"/>
      <c r="O24" s="56"/>
      <c r="P24" s="95"/>
      <c r="Q24" s="95"/>
      <c r="R24" s="95"/>
      <c r="S24" s="95"/>
      <c r="T24" s="95"/>
      <c r="U24" s="95"/>
      <c r="V24" s="9"/>
      <c r="W24" s="9"/>
      <c r="AB24" s="9"/>
    </row>
    <row r="25" spans="1:21">
      <c r="A25" s="96" t="s">
        <v>3976</v>
      </c>
      <c r="B25" s="7" t="s">
        <v>2083</v>
      </c>
      <c r="C25" s="7">
        <v>2360</v>
      </c>
      <c r="D25" s="9">
        <v>24981</v>
      </c>
      <c r="E25" s="7" t="s">
        <v>149</v>
      </c>
      <c r="F25" s="9"/>
      <c r="G25" s="9">
        <v>43363</v>
      </c>
      <c r="H25" s="9">
        <v>43374</v>
      </c>
      <c r="L25" s="7" t="s">
        <v>342</v>
      </c>
      <c r="N25" s="6"/>
      <c r="O25" s="56"/>
      <c r="Q25" s="9"/>
      <c r="R25" s="9"/>
      <c r="S25" s="9"/>
      <c r="T25" s="9"/>
      <c r="U25" s="9"/>
    </row>
    <row r="26" spans="1:124">
      <c r="A26" s="93" t="s">
        <v>3977</v>
      </c>
      <c r="B26" s="94" t="s">
        <v>2085</v>
      </c>
      <c r="C26" s="94">
        <v>2419</v>
      </c>
      <c r="D26" s="95">
        <v>18588</v>
      </c>
      <c r="E26" s="94" t="s">
        <v>149</v>
      </c>
      <c r="F26" s="95"/>
      <c r="G26" s="95">
        <v>43228</v>
      </c>
      <c r="H26" s="95">
        <v>43383</v>
      </c>
      <c r="I26" s="105"/>
      <c r="J26" s="105"/>
      <c r="N26" s="6"/>
      <c r="O26" s="56"/>
      <c r="V26" s="9"/>
      <c r="W26" s="9"/>
      <c r="X26" s="9"/>
      <c r="AB26" s="9"/>
      <c r="DL26" s="89"/>
      <c r="DM26" s="89"/>
      <c r="DN26" s="89"/>
      <c r="DO26" s="89"/>
      <c r="DP26" s="89"/>
      <c r="DQ26" s="89"/>
      <c r="DR26" s="89"/>
      <c r="DS26" s="89"/>
      <c r="DT26" s="89"/>
    </row>
    <row r="27" spans="1:28">
      <c r="A27" s="93" t="s">
        <v>3978</v>
      </c>
      <c r="B27" s="94" t="s">
        <v>2124</v>
      </c>
      <c r="C27" s="94">
        <v>2544</v>
      </c>
      <c r="D27" s="95">
        <v>19719</v>
      </c>
      <c r="E27" s="94" t="s">
        <v>149</v>
      </c>
      <c r="F27" s="95"/>
      <c r="G27" s="95">
        <v>43321</v>
      </c>
      <c r="H27" s="95">
        <v>43497</v>
      </c>
      <c r="I27" s="103"/>
      <c r="J27" s="103"/>
      <c r="N27" s="6"/>
      <c r="O27" s="56"/>
      <c r="Q27" s="9"/>
      <c r="R27" s="9"/>
      <c r="S27" s="9"/>
      <c r="T27" s="9"/>
      <c r="U27" s="9"/>
      <c r="V27" s="9"/>
      <c r="W27" s="9"/>
      <c r="X27" s="9"/>
      <c r="AB27" s="9"/>
    </row>
    <row r="28" spans="1:21">
      <c r="A28" s="93" t="s">
        <v>3979</v>
      </c>
      <c r="B28" s="94" t="s">
        <v>3980</v>
      </c>
      <c r="C28" s="94">
        <v>2600</v>
      </c>
      <c r="D28" s="95">
        <v>20989</v>
      </c>
      <c r="E28" s="94" t="s">
        <v>149</v>
      </c>
      <c r="F28" s="95"/>
      <c r="G28" s="95">
        <v>43214</v>
      </c>
      <c r="H28" s="95">
        <v>43374</v>
      </c>
      <c r="I28" s="103"/>
      <c r="J28" s="103"/>
      <c r="N28" s="6"/>
      <c r="O28" s="56"/>
      <c r="P28" s="9"/>
      <c r="Q28" s="9"/>
      <c r="R28" s="9"/>
      <c r="S28" s="9"/>
      <c r="T28" s="9"/>
      <c r="U28" s="9"/>
    </row>
    <row r="29" spans="1:46">
      <c r="A29" s="96" t="s">
        <v>3981</v>
      </c>
      <c r="B29" s="7" t="s">
        <v>3982</v>
      </c>
      <c r="C29" s="7">
        <v>2685</v>
      </c>
      <c r="D29" s="9">
        <v>25501</v>
      </c>
      <c r="E29" s="7" t="s">
        <v>149</v>
      </c>
      <c r="F29" s="9"/>
      <c r="G29" s="9">
        <v>43305</v>
      </c>
      <c r="H29" s="9">
        <v>43344</v>
      </c>
      <c r="I29" s="103"/>
      <c r="J29" s="103"/>
      <c r="N29" s="6"/>
      <c r="O29" s="56"/>
      <c r="X29" s="107"/>
      <c r="Y29" s="112"/>
      <c r="Z29" s="112"/>
      <c r="AA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</row>
    <row r="30" s="27" customFormat="1" spans="1:60">
      <c r="A30" s="93" t="s">
        <v>2126</v>
      </c>
      <c r="B30" s="97" t="s">
        <v>2127</v>
      </c>
      <c r="C30" s="97">
        <v>2882</v>
      </c>
      <c r="D30" s="98">
        <v>30132</v>
      </c>
      <c r="E30" s="97" t="s">
        <v>149</v>
      </c>
      <c r="F30" s="98"/>
      <c r="G30" s="98">
        <v>43124</v>
      </c>
      <c r="H30" s="98">
        <v>43252</v>
      </c>
      <c r="I30" s="106"/>
      <c r="J30" s="106"/>
      <c r="K30" s="107"/>
      <c r="L30" s="107"/>
      <c r="M30" s="92"/>
      <c r="N30" s="10"/>
      <c r="O30" s="56"/>
      <c r="P30" s="7"/>
      <c r="Q30" s="7"/>
      <c r="R30" s="7"/>
      <c r="S30" s="7"/>
      <c r="T30" s="7"/>
      <c r="U30" s="7"/>
      <c r="V30" s="7"/>
      <c r="W30" s="7"/>
      <c r="X30" s="95"/>
      <c r="Y30" s="91"/>
      <c r="Z30" s="91"/>
      <c r="AA30" s="91"/>
      <c r="AB30" s="7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</row>
    <row r="31" spans="1:46">
      <c r="A31" s="93" t="s">
        <v>3983</v>
      </c>
      <c r="B31" s="94" t="s">
        <v>2129</v>
      </c>
      <c r="C31" s="94">
        <v>3064</v>
      </c>
      <c r="D31" s="95">
        <v>21402</v>
      </c>
      <c r="E31" s="94" t="s">
        <v>149</v>
      </c>
      <c r="F31" s="94"/>
      <c r="G31" s="95">
        <v>43194</v>
      </c>
      <c r="H31" s="95">
        <v>43374</v>
      </c>
      <c r="I31" s="103"/>
      <c r="J31" s="103"/>
      <c r="K31" s="94"/>
      <c r="L31" s="94"/>
      <c r="M31" s="110"/>
      <c r="N31" s="6"/>
      <c r="V31" s="9"/>
      <c r="W31" s="9"/>
      <c r="X31" s="9"/>
      <c r="Y31" s="104"/>
      <c r="Z31" s="104"/>
      <c r="AA31" s="104"/>
      <c r="AB31" s="9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</row>
    <row r="32" spans="1:60">
      <c r="A32" s="93" t="s">
        <v>3984</v>
      </c>
      <c r="B32" s="94" t="s">
        <v>2133</v>
      </c>
      <c r="C32" s="94">
        <v>3781</v>
      </c>
      <c r="D32" s="95">
        <v>20230</v>
      </c>
      <c r="E32" s="94" t="s">
        <v>149</v>
      </c>
      <c r="F32" s="94"/>
      <c r="G32" s="95">
        <v>43178</v>
      </c>
      <c r="H32" s="95">
        <v>43344</v>
      </c>
      <c r="I32" s="103"/>
      <c r="J32" s="103"/>
      <c r="N32" s="6"/>
      <c r="Q32" s="9"/>
      <c r="R32" s="9"/>
      <c r="S32" s="9"/>
      <c r="T32" s="9"/>
      <c r="U32" s="9"/>
      <c r="V32" s="9"/>
      <c r="W32" s="9"/>
      <c r="Y32" s="104"/>
      <c r="Z32" s="104"/>
      <c r="AA32" s="104"/>
      <c r="AB32" s="9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</row>
    <row r="33" spans="1:60">
      <c r="A33" s="93" t="s">
        <v>2046</v>
      </c>
      <c r="B33" s="94" t="s">
        <v>2047</v>
      </c>
      <c r="C33" s="94">
        <v>3882</v>
      </c>
      <c r="D33" s="95">
        <v>26318</v>
      </c>
      <c r="E33" s="94" t="s">
        <v>149</v>
      </c>
      <c r="F33" s="94"/>
      <c r="G33" s="95">
        <v>43298</v>
      </c>
      <c r="H33" s="95">
        <v>43405</v>
      </c>
      <c r="I33" s="103"/>
      <c r="J33" s="103"/>
      <c r="N33" s="6"/>
      <c r="P33" s="9"/>
      <c r="Q33" s="9"/>
      <c r="R33" s="9"/>
      <c r="S33" s="9"/>
      <c r="T33" s="9"/>
      <c r="U33" s="9"/>
      <c r="V33" s="9"/>
      <c r="W33" s="9"/>
      <c r="X33" s="9"/>
      <c r="AB33" s="9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</row>
    <row r="34" spans="1:28">
      <c r="A34" s="93" t="s">
        <v>3985</v>
      </c>
      <c r="B34" s="94" t="s">
        <v>2135</v>
      </c>
      <c r="C34" s="94">
        <v>3971</v>
      </c>
      <c r="D34" s="95">
        <v>19204</v>
      </c>
      <c r="E34" s="94" t="s">
        <v>149</v>
      </c>
      <c r="F34" s="95"/>
      <c r="G34" s="95">
        <v>43321</v>
      </c>
      <c r="H34" s="95">
        <v>43466</v>
      </c>
      <c r="I34" s="103"/>
      <c r="J34" s="103"/>
      <c r="L34" s="7" t="s">
        <v>3986</v>
      </c>
      <c r="N34" s="6"/>
      <c r="Q34" s="9"/>
      <c r="R34" s="9"/>
      <c r="S34" s="9"/>
      <c r="T34" s="9"/>
      <c r="U34" s="9"/>
      <c r="V34" s="9"/>
      <c r="W34" s="9"/>
      <c r="X34" s="9"/>
      <c r="AB34" s="9"/>
    </row>
    <row r="35" spans="1:21">
      <c r="A35" s="93" t="s">
        <v>3987</v>
      </c>
      <c r="B35" s="94" t="s">
        <v>2138</v>
      </c>
      <c r="C35" s="94">
        <v>4233</v>
      </c>
      <c r="D35" s="95">
        <v>21058</v>
      </c>
      <c r="E35" s="94" t="s">
        <v>149</v>
      </c>
      <c r="F35" s="95"/>
      <c r="G35" s="95">
        <v>43284</v>
      </c>
      <c r="H35" s="95">
        <v>43435</v>
      </c>
      <c r="I35" s="103"/>
      <c r="J35" s="103"/>
      <c r="N35" s="6"/>
      <c r="P35" s="9"/>
      <c r="Q35" s="9"/>
      <c r="R35" s="9"/>
      <c r="S35" s="9"/>
      <c r="T35" s="9"/>
      <c r="U35" s="9"/>
    </row>
    <row r="36" spans="1:28">
      <c r="A36" s="93" t="s">
        <v>3988</v>
      </c>
      <c r="B36" s="94" t="s">
        <v>2140</v>
      </c>
      <c r="C36" s="94">
        <v>4508</v>
      </c>
      <c r="D36" s="95">
        <v>23807</v>
      </c>
      <c r="E36" s="94" t="s">
        <v>149</v>
      </c>
      <c r="F36" s="95"/>
      <c r="G36" s="95">
        <v>43145</v>
      </c>
      <c r="H36" s="95">
        <v>43221</v>
      </c>
      <c r="I36" s="103"/>
      <c r="J36" s="103"/>
      <c r="N36" s="6"/>
      <c r="V36" s="9"/>
      <c r="W36" s="9"/>
      <c r="AB36" s="9"/>
    </row>
    <row r="37" spans="1:124">
      <c r="A37" s="93" t="s">
        <v>3989</v>
      </c>
      <c r="B37" s="94" t="s">
        <v>3990</v>
      </c>
      <c r="C37" s="94">
        <v>4640</v>
      </c>
      <c r="D37" s="95"/>
      <c r="E37" s="94" t="s">
        <v>149</v>
      </c>
      <c r="F37" s="94"/>
      <c r="G37" s="95">
        <v>43308</v>
      </c>
      <c r="H37" s="95">
        <v>43466</v>
      </c>
      <c r="I37" s="105"/>
      <c r="J37" s="105"/>
      <c r="N37" s="6"/>
      <c r="Q37" s="9"/>
      <c r="R37" s="9"/>
      <c r="S37" s="9"/>
      <c r="T37" s="9"/>
      <c r="U37" s="9"/>
      <c r="Z37" s="104"/>
      <c r="AA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DL37" s="89"/>
      <c r="DM37" s="89"/>
      <c r="DN37" s="89"/>
      <c r="DO37" s="89"/>
      <c r="DP37" s="89"/>
      <c r="DQ37" s="89"/>
      <c r="DR37" s="89"/>
      <c r="DS37" s="89"/>
      <c r="DT37" s="89"/>
    </row>
    <row r="38" spans="1:60">
      <c r="A38" s="93" t="s">
        <v>3991</v>
      </c>
      <c r="B38" s="94" t="s">
        <v>3992</v>
      </c>
      <c r="C38" s="94">
        <v>4700</v>
      </c>
      <c r="D38" s="95">
        <v>22895</v>
      </c>
      <c r="E38" s="94" t="s">
        <v>149</v>
      </c>
      <c r="F38" s="95"/>
      <c r="G38" s="95">
        <v>43305</v>
      </c>
      <c r="H38" s="95">
        <v>43466</v>
      </c>
      <c r="I38" s="103"/>
      <c r="J38" s="103"/>
      <c r="N38" s="6"/>
      <c r="V38" s="9"/>
      <c r="W38" s="9"/>
      <c r="X38" s="9"/>
      <c r="AB38" s="9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</row>
    <row r="39" spans="1:28">
      <c r="A39" s="93" t="s">
        <v>3993</v>
      </c>
      <c r="B39" s="94" t="s">
        <v>2145</v>
      </c>
      <c r="C39" s="94">
        <v>4930</v>
      </c>
      <c r="D39" s="95">
        <v>33126</v>
      </c>
      <c r="E39" s="94" t="s">
        <v>149</v>
      </c>
      <c r="F39" s="95"/>
      <c r="G39" s="95">
        <v>43153</v>
      </c>
      <c r="H39" s="95">
        <v>43313</v>
      </c>
      <c r="I39" s="103"/>
      <c r="J39" s="103"/>
      <c r="N39" s="6"/>
      <c r="Q39" s="9"/>
      <c r="R39" s="9"/>
      <c r="S39" s="9"/>
      <c r="T39" s="9"/>
      <c r="U39" s="9"/>
      <c r="V39" s="9"/>
      <c r="W39" s="9"/>
      <c r="X39" s="9"/>
      <c r="AB39" s="9"/>
    </row>
    <row r="40" spans="1:46">
      <c r="A40" s="93" t="s">
        <v>2213</v>
      </c>
      <c r="B40" s="94" t="s">
        <v>3994</v>
      </c>
      <c r="C40" s="94">
        <v>5280</v>
      </c>
      <c r="D40" s="95">
        <v>5496</v>
      </c>
      <c r="E40" s="94" t="s">
        <v>149</v>
      </c>
      <c r="F40" s="95"/>
      <c r="G40" s="95">
        <v>43291</v>
      </c>
      <c r="H40" s="95">
        <v>43374</v>
      </c>
      <c r="I40" s="103"/>
      <c r="J40" s="103"/>
      <c r="N40" s="6"/>
      <c r="Q40" s="9"/>
      <c r="R40" s="9"/>
      <c r="S40" s="9"/>
      <c r="T40" s="9"/>
      <c r="U40" s="9"/>
      <c r="X40" s="9"/>
      <c r="Y40" s="89"/>
      <c r="Z40" s="89"/>
      <c r="AA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</row>
    <row r="41" spans="1:115">
      <c r="A41" s="93" t="s">
        <v>3995</v>
      </c>
      <c r="B41" s="94" t="s">
        <v>2216</v>
      </c>
      <c r="C41" s="94">
        <v>5358</v>
      </c>
      <c r="D41" s="95">
        <v>29658</v>
      </c>
      <c r="E41" s="94" t="s">
        <v>149</v>
      </c>
      <c r="F41" s="94"/>
      <c r="G41" s="95">
        <v>43291</v>
      </c>
      <c r="H41" s="95">
        <v>43405</v>
      </c>
      <c r="I41" s="103"/>
      <c r="J41" s="103"/>
      <c r="N41" s="6"/>
      <c r="P41" s="9"/>
      <c r="V41" s="9"/>
      <c r="W41" s="9"/>
      <c r="X41" s="9"/>
      <c r="AB41" s="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</row>
    <row r="42" spans="1:28">
      <c r="A42" s="93" t="s">
        <v>3996</v>
      </c>
      <c r="B42" s="94" t="s">
        <v>2199</v>
      </c>
      <c r="C42" s="94">
        <v>5381</v>
      </c>
      <c r="D42" s="95">
        <v>21125</v>
      </c>
      <c r="E42" s="94" t="s">
        <v>149</v>
      </c>
      <c r="F42" s="94"/>
      <c r="G42" s="95">
        <v>43172</v>
      </c>
      <c r="H42" s="95">
        <v>43374</v>
      </c>
      <c r="I42" s="103"/>
      <c r="J42" s="103"/>
      <c r="N42" s="6"/>
      <c r="P42" s="9"/>
      <c r="Q42" s="9"/>
      <c r="R42" s="9"/>
      <c r="S42" s="9"/>
      <c r="T42" s="9"/>
      <c r="U42" s="9"/>
      <c r="V42" s="9"/>
      <c r="W42" s="9"/>
      <c r="AB42" s="9"/>
    </row>
    <row r="43" spans="1:46">
      <c r="A43" s="93" t="s">
        <v>3997</v>
      </c>
      <c r="B43" s="94" t="s">
        <v>2203</v>
      </c>
      <c r="C43" s="94">
        <v>5434</v>
      </c>
      <c r="D43" s="95">
        <v>27444</v>
      </c>
      <c r="E43" s="94" t="s">
        <v>149</v>
      </c>
      <c r="F43" s="95"/>
      <c r="G43" s="95">
        <v>43264</v>
      </c>
      <c r="H43" s="95">
        <v>43374</v>
      </c>
      <c r="I43" s="103"/>
      <c r="J43" s="103"/>
      <c r="N43" s="6"/>
      <c r="P43" s="9"/>
      <c r="Q43" s="9"/>
      <c r="R43" s="9"/>
      <c r="S43" s="9"/>
      <c r="T43" s="9"/>
      <c r="U43" s="9"/>
      <c r="V43" s="9"/>
      <c r="W43" s="9"/>
      <c r="X43" s="9"/>
      <c r="Y43" s="104"/>
      <c r="Z43" s="104"/>
      <c r="AA43" s="104"/>
      <c r="AB43" s="9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</row>
    <row r="44" spans="1:60">
      <c r="A44" s="96" t="s">
        <v>3998</v>
      </c>
      <c r="B44" s="7" t="s">
        <v>2018</v>
      </c>
      <c r="C44" s="7">
        <v>380</v>
      </c>
      <c r="D44" s="9">
        <v>23801</v>
      </c>
      <c r="E44" s="7" t="s">
        <v>149</v>
      </c>
      <c r="F44" s="9"/>
      <c r="G44" s="9">
        <v>43340</v>
      </c>
      <c r="H44" s="9">
        <v>43497</v>
      </c>
      <c r="I44" s="103"/>
      <c r="J44" s="103"/>
      <c r="N44" s="6"/>
      <c r="P44" s="9"/>
      <c r="Q44" s="9"/>
      <c r="R44" s="9"/>
      <c r="S44" s="9"/>
      <c r="T44" s="9"/>
      <c r="U44" s="9"/>
      <c r="V44" s="9"/>
      <c r="W44" s="9"/>
      <c r="AB44" s="9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</row>
    <row r="45" spans="1:28">
      <c r="A45" s="93" t="s">
        <v>3999</v>
      </c>
      <c r="B45" s="94" t="s">
        <v>4000</v>
      </c>
      <c r="C45" s="94">
        <v>4048</v>
      </c>
      <c r="D45" s="95">
        <v>24868</v>
      </c>
      <c r="E45" s="94" t="s">
        <v>149</v>
      </c>
      <c r="F45" s="95"/>
      <c r="G45" s="95">
        <v>43353</v>
      </c>
      <c r="H45" s="95">
        <v>43497</v>
      </c>
      <c r="I45" s="103"/>
      <c r="J45" s="103"/>
      <c r="N45" s="6"/>
      <c r="P45" s="9"/>
      <c r="Q45" s="9"/>
      <c r="R45" s="9"/>
      <c r="S45" s="9"/>
      <c r="T45" s="9"/>
      <c r="U45" s="9"/>
      <c r="V45" s="9"/>
      <c r="W45" s="9"/>
      <c r="X45" s="9"/>
      <c r="AB45" s="9"/>
    </row>
    <row r="46" spans="1:24">
      <c r="A46" s="93" t="s">
        <v>4001</v>
      </c>
      <c r="B46" s="94" t="s">
        <v>4002</v>
      </c>
      <c r="C46" s="94">
        <v>5333</v>
      </c>
      <c r="D46" s="95">
        <v>25018</v>
      </c>
      <c r="E46" s="94" t="s">
        <v>149</v>
      </c>
      <c r="F46" s="95"/>
      <c r="G46" s="95">
        <v>43353</v>
      </c>
      <c r="H46" s="95"/>
      <c r="I46" s="103"/>
      <c r="J46" s="103"/>
      <c r="N46" s="6"/>
      <c r="Q46" s="9"/>
      <c r="R46" s="9"/>
      <c r="S46" s="9"/>
      <c r="T46" s="9"/>
      <c r="U46" s="9"/>
      <c r="X46" s="9"/>
    </row>
    <row r="47" spans="1:28">
      <c r="A47" s="93" t="s">
        <v>4003</v>
      </c>
      <c r="B47" s="94" t="s">
        <v>2205</v>
      </c>
      <c r="C47" s="94">
        <v>5778</v>
      </c>
      <c r="D47" s="95">
        <v>32258</v>
      </c>
      <c r="E47" s="94" t="s">
        <v>149</v>
      </c>
      <c r="F47" s="95"/>
      <c r="G47" s="95">
        <v>43251</v>
      </c>
      <c r="H47" s="95">
        <v>43313</v>
      </c>
      <c r="I47" s="103"/>
      <c r="J47" s="103"/>
      <c r="N47" s="6"/>
      <c r="V47" s="9"/>
      <c r="W47" s="9"/>
      <c r="AB47" s="9"/>
    </row>
    <row r="48" spans="1:28">
      <c r="A48" s="93" t="s">
        <v>4004</v>
      </c>
      <c r="B48" s="94" t="s">
        <v>2210</v>
      </c>
      <c r="C48" s="94">
        <v>6220</v>
      </c>
      <c r="D48" s="95">
        <v>26045</v>
      </c>
      <c r="E48" s="94" t="s">
        <v>149</v>
      </c>
      <c r="F48" s="94"/>
      <c r="G48" s="95">
        <v>43318</v>
      </c>
      <c r="H48" s="95">
        <v>43435</v>
      </c>
      <c r="I48" s="103"/>
      <c r="J48" s="103"/>
      <c r="N48" s="6"/>
      <c r="Q48" s="9"/>
      <c r="R48" s="9"/>
      <c r="S48" s="9"/>
      <c r="T48" s="9"/>
      <c r="U48" s="9"/>
      <c r="V48" s="9"/>
      <c r="W48" s="9"/>
      <c r="X48" s="9"/>
      <c r="AB48" s="9"/>
    </row>
    <row r="49" spans="1:28">
      <c r="A49" s="96" t="s">
        <v>4005</v>
      </c>
      <c r="B49" s="7" t="s">
        <v>2220</v>
      </c>
      <c r="C49" s="7">
        <v>6266</v>
      </c>
      <c r="D49" s="9">
        <v>24392</v>
      </c>
      <c r="E49" s="7" t="s">
        <v>149</v>
      </c>
      <c r="F49" s="9"/>
      <c r="G49" s="9">
        <v>43191</v>
      </c>
      <c r="H49" s="9">
        <v>43556</v>
      </c>
      <c r="I49" s="103"/>
      <c r="J49" s="103"/>
      <c r="N49" s="6"/>
      <c r="P49" s="9"/>
      <c r="Q49" s="9"/>
      <c r="R49" s="9"/>
      <c r="S49" s="9"/>
      <c r="T49" s="9"/>
      <c r="U49" s="9"/>
      <c r="V49" s="9"/>
      <c r="W49" s="9"/>
      <c r="X49" s="9"/>
      <c r="AB49" s="9"/>
    </row>
    <row r="50" spans="1:28">
      <c r="A50" s="99" t="s">
        <v>4006</v>
      </c>
      <c r="B50" s="94" t="s">
        <v>2186</v>
      </c>
      <c r="C50" s="94">
        <v>6339</v>
      </c>
      <c r="D50" s="95">
        <v>16968</v>
      </c>
      <c r="E50" s="94" t="s">
        <v>149</v>
      </c>
      <c r="F50" s="95"/>
      <c r="G50" s="95">
        <v>43335</v>
      </c>
      <c r="H50" s="95">
        <v>43435</v>
      </c>
      <c r="I50" s="103"/>
      <c r="J50" s="103"/>
      <c r="N50" s="6"/>
      <c r="P50" s="9"/>
      <c r="Q50" s="9"/>
      <c r="R50" s="9"/>
      <c r="S50" s="9"/>
      <c r="T50" s="9"/>
      <c r="U50" s="9"/>
      <c r="V50" s="9"/>
      <c r="W50" s="9"/>
      <c r="X50" s="9"/>
      <c r="AB50" s="9"/>
    </row>
    <row r="51" spans="1:24">
      <c r="A51" s="99" t="s">
        <v>4007</v>
      </c>
      <c r="B51" s="94" t="s">
        <v>4008</v>
      </c>
      <c r="C51" s="94">
        <v>6494</v>
      </c>
      <c r="D51" s="95">
        <v>29434</v>
      </c>
      <c r="E51" s="94" t="s">
        <v>149</v>
      </c>
      <c r="F51" s="94"/>
      <c r="G51" s="95">
        <v>43334</v>
      </c>
      <c r="H51" s="95">
        <v>43435</v>
      </c>
      <c r="I51" s="103"/>
      <c r="J51" s="103"/>
      <c r="N51" s="6"/>
      <c r="P51" s="9"/>
      <c r="Q51" s="9"/>
      <c r="R51" s="9"/>
      <c r="S51" s="9"/>
      <c r="T51" s="9"/>
      <c r="U51" s="9"/>
      <c r="X51" s="9"/>
    </row>
    <row r="52" spans="1:46">
      <c r="A52" s="99" t="s">
        <v>4009</v>
      </c>
      <c r="B52" s="94" t="s">
        <v>4010</v>
      </c>
      <c r="C52" s="94">
        <v>6749</v>
      </c>
      <c r="D52" s="95">
        <v>30503</v>
      </c>
      <c r="E52" s="94" t="s">
        <v>149</v>
      </c>
      <c r="F52" s="95"/>
      <c r="G52" s="95">
        <v>43179</v>
      </c>
      <c r="H52" s="95">
        <v>43344</v>
      </c>
      <c r="I52" s="103"/>
      <c r="J52" s="103"/>
      <c r="X52" s="9"/>
      <c r="Y52" s="104"/>
      <c r="Z52" s="104"/>
      <c r="AA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</row>
    <row r="53" spans="1:60">
      <c r="A53" s="99" t="s">
        <v>4011</v>
      </c>
      <c r="B53" s="94" t="s">
        <v>2192</v>
      </c>
      <c r="C53" s="94">
        <v>6797</v>
      </c>
      <c r="D53" s="95">
        <v>17646</v>
      </c>
      <c r="E53" s="94" t="s">
        <v>149</v>
      </c>
      <c r="F53" s="94"/>
      <c r="G53" s="95">
        <v>42977</v>
      </c>
      <c r="H53" s="95">
        <v>43252</v>
      </c>
      <c r="I53" s="103"/>
      <c r="J53" s="103"/>
      <c r="N53" s="6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</row>
    <row r="54" spans="1:124">
      <c r="A54" s="99" t="s">
        <v>4012</v>
      </c>
      <c r="B54" s="94" t="s">
        <v>4013</v>
      </c>
      <c r="C54" s="94">
        <v>6995</v>
      </c>
      <c r="D54" s="95">
        <v>28759</v>
      </c>
      <c r="E54" s="94" t="s">
        <v>149</v>
      </c>
      <c r="F54" s="95"/>
      <c r="G54" s="95">
        <v>43304</v>
      </c>
      <c r="H54" s="95">
        <v>43466</v>
      </c>
      <c r="I54" s="103"/>
      <c r="J54" s="103"/>
      <c r="N54" s="6"/>
      <c r="X54" s="9"/>
      <c r="BI54" s="113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CZ54" s="114"/>
      <c r="DA54" s="114"/>
      <c r="DB54" s="114"/>
      <c r="DC54" s="114"/>
      <c r="DD54" s="114"/>
      <c r="DE54" s="114"/>
      <c r="DF54" s="114"/>
      <c r="DG54" s="114"/>
      <c r="DH54" s="114"/>
      <c r="DI54" s="114"/>
      <c r="DJ54" s="114"/>
      <c r="DK54" s="114"/>
      <c r="DL54" s="114"/>
      <c r="DM54" s="114"/>
      <c r="DN54" s="114"/>
      <c r="DO54" s="114"/>
      <c r="DP54" s="114"/>
      <c r="DQ54" s="114"/>
      <c r="DR54" s="114"/>
      <c r="DS54" s="114"/>
      <c r="DT54" s="114"/>
    </row>
    <row r="55" spans="1:124">
      <c r="A55" s="99" t="s">
        <v>4014</v>
      </c>
      <c r="B55" s="94" t="s">
        <v>1821</v>
      </c>
      <c r="C55" s="94"/>
      <c r="D55" s="95">
        <v>18130</v>
      </c>
      <c r="E55" s="94" t="s">
        <v>149</v>
      </c>
      <c r="F55" s="95"/>
      <c r="G55" s="95">
        <v>43374</v>
      </c>
      <c r="H55" s="101">
        <v>43506</v>
      </c>
      <c r="I55" s="103"/>
      <c r="J55" s="103"/>
      <c r="V55" s="9"/>
      <c r="W55" s="9"/>
      <c r="X55" s="9"/>
      <c r="AB55" s="9"/>
      <c r="BI55" s="113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</row>
    <row r="56" spans="1:124">
      <c r="A56" s="99" t="s">
        <v>4015</v>
      </c>
      <c r="B56" s="94" t="s">
        <v>3963</v>
      </c>
      <c r="C56" s="94">
        <v>469</v>
      </c>
      <c r="D56" s="95">
        <v>27322</v>
      </c>
      <c r="E56" s="94" t="s">
        <v>149</v>
      </c>
      <c r="F56" s="94"/>
      <c r="G56" s="95">
        <v>43383</v>
      </c>
      <c r="H56" s="95">
        <v>43435</v>
      </c>
      <c r="I56" s="103"/>
      <c r="J56" s="103"/>
      <c r="N56" s="6"/>
      <c r="P56" s="9"/>
      <c r="Q56" s="9"/>
      <c r="R56" s="9"/>
      <c r="S56" s="9"/>
      <c r="T56" s="9"/>
      <c r="U56" s="9"/>
      <c r="V56" s="9"/>
      <c r="W56" s="9"/>
      <c r="X56" s="9"/>
      <c r="AB56" s="9"/>
      <c r="BI56" s="113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</row>
    <row r="57" spans="1:124">
      <c r="A57" s="99" t="s">
        <v>4016</v>
      </c>
      <c r="B57" s="94" t="s">
        <v>4017</v>
      </c>
      <c r="C57" s="94">
        <v>425</v>
      </c>
      <c r="D57" s="95">
        <v>20730</v>
      </c>
      <c r="E57" s="94" t="s">
        <v>149</v>
      </c>
      <c r="F57" s="95"/>
      <c r="G57" s="95" t="s">
        <v>4018</v>
      </c>
      <c r="H57" s="95">
        <v>43466</v>
      </c>
      <c r="I57" s="103"/>
      <c r="J57" s="103"/>
      <c r="N57" s="6"/>
      <c r="P57" s="9"/>
      <c r="Q57" s="9"/>
      <c r="R57" s="9"/>
      <c r="S57" s="9"/>
      <c r="T57" s="9"/>
      <c r="U57" s="9"/>
      <c r="V57" s="9"/>
      <c r="W57" s="9"/>
      <c r="X57" s="9"/>
      <c r="AB57" s="9"/>
      <c r="BI57" s="113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</row>
    <row r="59" spans="1:124">
      <c r="A59" s="99"/>
      <c r="B59" s="94"/>
      <c r="C59" s="94"/>
      <c r="D59" s="95"/>
      <c r="E59" s="94"/>
      <c r="F59" s="95"/>
      <c r="G59" s="95"/>
      <c r="H59" s="95"/>
      <c r="N59" s="6"/>
      <c r="Q59" s="9"/>
      <c r="R59" s="9"/>
      <c r="S59" s="9"/>
      <c r="T59" s="9"/>
      <c r="U59" s="9"/>
      <c r="V59" s="9"/>
      <c r="W59" s="9"/>
      <c r="AB59" s="9"/>
      <c r="BI59" s="113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114"/>
      <c r="DF59" s="114"/>
      <c r="DG59" s="114"/>
      <c r="DH59" s="114"/>
      <c r="DI59" s="114"/>
      <c r="DJ59" s="114"/>
      <c r="DK59" s="114"/>
      <c r="DL59" s="114"/>
      <c r="DM59" s="114"/>
      <c r="DN59" s="114"/>
      <c r="DO59" s="114"/>
      <c r="DP59" s="114"/>
      <c r="DQ59" s="114"/>
      <c r="DR59" s="114"/>
      <c r="DS59" s="114"/>
      <c r="DT59" s="114"/>
    </row>
    <row r="60" spans="1:124">
      <c r="A60" s="99"/>
      <c r="B60" s="94"/>
      <c r="C60" s="94"/>
      <c r="D60" s="95"/>
      <c r="E60" s="94"/>
      <c r="F60" s="94"/>
      <c r="G60" s="94"/>
      <c r="H60" s="94"/>
      <c r="I60" s="103"/>
      <c r="J60" s="103"/>
      <c r="N60" s="6"/>
      <c r="Q60" s="9"/>
      <c r="R60" s="9"/>
      <c r="S60" s="9"/>
      <c r="T60" s="9"/>
      <c r="U60" s="9"/>
      <c r="V60" s="94"/>
      <c r="W60" s="94"/>
      <c r="AB60" s="94"/>
      <c r="BI60" s="113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G60" s="114"/>
      <c r="DH60" s="114"/>
      <c r="DI60" s="114"/>
      <c r="DJ60" s="114"/>
      <c r="DK60" s="114"/>
      <c r="DL60" s="114"/>
      <c r="DM60" s="114"/>
      <c r="DN60" s="114"/>
      <c r="DO60" s="114"/>
      <c r="DP60" s="114"/>
      <c r="DQ60" s="114"/>
      <c r="DR60" s="114"/>
      <c r="DS60" s="114"/>
      <c r="DT60" s="114"/>
    </row>
    <row r="61" spans="1:21">
      <c r="A61" s="99"/>
      <c r="B61" s="94"/>
      <c r="C61" s="94"/>
      <c r="D61" s="95"/>
      <c r="E61" s="94"/>
      <c r="F61" s="94"/>
      <c r="G61" s="95"/>
      <c r="H61" s="95"/>
      <c r="I61" s="103"/>
      <c r="J61" s="103"/>
      <c r="P61" s="94"/>
      <c r="Q61" s="94"/>
      <c r="R61" s="94"/>
      <c r="S61" s="94"/>
      <c r="T61" s="94"/>
      <c r="U61" s="94"/>
    </row>
    <row r="62" spans="1:24">
      <c r="A62" s="99"/>
      <c r="B62" s="94"/>
      <c r="C62" s="94"/>
      <c r="D62" s="95"/>
      <c r="E62" s="94"/>
      <c r="F62" s="95"/>
      <c r="G62" s="95"/>
      <c r="H62" s="94"/>
      <c r="I62" s="103"/>
      <c r="J62" s="103"/>
      <c r="X62" s="9"/>
    </row>
    <row r="63" spans="1:24">
      <c r="A63" s="99"/>
      <c r="B63" s="94"/>
      <c r="C63" s="94"/>
      <c r="D63" s="95"/>
      <c r="E63" s="102"/>
      <c r="F63" s="95"/>
      <c r="G63" s="95"/>
      <c r="H63" s="95"/>
      <c r="I63" s="103"/>
      <c r="J63" s="103"/>
      <c r="X63" s="9"/>
    </row>
    <row r="64" spans="1:25">
      <c r="A64" s="99"/>
      <c r="B64" s="94"/>
      <c r="C64" s="94"/>
      <c r="D64" s="95"/>
      <c r="E64" s="94"/>
      <c r="F64" s="95"/>
      <c r="G64" s="95"/>
      <c r="H64" s="95"/>
      <c r="I64" s="103"/>
      <c r="J64" s="103"/>
      <c r="N64" s="6"/>
      <c r="X64" s="9"/>
      <c r="Y64" s="89"/>
    </row>
    <row r="65" spans="1:28">
      <c r="A65" s="99"/>
      <c r="B65" s="94"/>
      <c r="C65" s="94"/>
      <c r="D65" s="95"/>
      <c r="E65" s="94"/>
      <c r="F65" s="95"/>
      <c r="G65" s="95"/>
      <c r="H65" s="95"/>
      <c r="I65" s="103"/>
      <c r="J65" s="103"/>
      <c r="N65" s="6"/>
      <c r="V65" s="9"/>
      <c r="W65" s="9"/>
      <c r="AB65" s="9"/>
    </row>
    <row r="66" spans="1:28">
      <c r="A66" s="99"/>
      <c r="B66" s="94"/>
      <c r="C66" s="94"/>
      <c r="D66" s="95"/>
      <c r="E66" s="94"/>
      <c r="F66" s="95"/>
      <c r="G66" s="95"/>
      <c r="H66" s="95"/>
      <c r="I66" s="103"/>
      <c r="J66" s="103"/>
      <c r="N66" s="6"/>
      <c r="P66" s="9"/>
      <c r="Q66" s="9"/>
      <c r="R66" s="9"/>
      <c r="S66" s="9"/>
      <c r="T66" s="9"/>
      <c r="U66" s="9"/>
      <c r="V66" s="120"/>
      <c r="W66" s="120"/>
      <c r="X66" s="9"/>
      <c r="AB66" s="120"/>
    </row>
    <row r="67" spans="1:24">
      <c r="A67" s="99"/>
      <c r="B67" s="94"/>
      <c r="C67" s="94"/>
      <c r="D67" s="94"/>
      <c r="E67" s="94"/>
      <c r="F67" s="94"/>
      <c r="G67" s="95"/>
      <c r="H67" s="95"/>
      <c r="I67" s="103"/>
      <c r="J67" s="103"/>
      <c r="N67" s="121"/>
      <c r="O67" s="120"/>
      <c r="P67" s="120"/>
      <c r="Q67" s="120"/>
      <c r="R67" s="120"/>
      <c r="S67" s="120"/>
      <c r="T67" s="120"/>
      <c r="U67" s="120"/>
      <c r="X67" s="94"/>
    </row>
    <row r="68" spans="1:28">
      <c r="A68" s="99"/>
      <c r="B68" s="94"/>
      <c r="C68" s="94"/>
      <c r="D68" s="95"/>
      <c r="E68" s="94"/>
      <c r="F68" s="95"/>
      <c r="G68" s="95"/>
      <c r="H68" s="94"/>
      <c r="I68" s="103"/>
      <c r="J68" s="103"/>
      <c r="N68" s="6"/>
      <c r="V68" s="9"/>
      <c r="W68" s="9"/>
      <c r="AB68" s="9"/>
    </row>
    <row r="69" spans="1:21">
      <c r="A69" s="99"/>
      <c r="B69" s="94"/>
      <c r="C69" s="94"/>
      <c r="D69" s="95"/>
      <c r="E69" s="94"/>
      <c r="F69" s="94"/>
      <c r="G69" s="94"/>
      <c r="H69" s="94"/>
      <c r="N69" s="6"/>
      <c r="P69" s="9"/>
      <c r="Q69" s="9"/>
      <c r="R69" s="9"/>
      <c r="S69" s="9"/>
      <c r="T69" s="9"/>
      <c r="U69" s="9"/>
    </row>
    <row r="70" spans="1:10">
      <c r="A70" s="99"/>
      <c r="B70" s="94"/>
      <c r="C70" s="94"/>
      <c r="D70" s="95"/>
      <c r="E70" s="94"/>
      <c r="F70" s="95"/>
      <c r="G70" s="95"/>
      <c r="H70" s="95"/>
      <c r="I70" s="103"/>
      <c r="J70" s="103"/>
    </row>
    <row r="71" spans="1:10">
      <c r="A71" s="99"/>
      <c r="B71" s="94"/>
      <c r="C71" s="94"/>
      <c r="D71" s="95"/>
      <c r="E71" s="94"/>
      <c r="F71" s="94"/>
      <c r="G71" s="94"/>
      <c r="H71" s="94"/>
      <c r="I71" s="103"/>
      <c r="J71" s="103"/>
    </row>
    <row r="72" spans="1:24">
      <c r="A72" s="99"/>
      <c r="B72" s="94"/>
      <c r="C72" s="94"/>
      <c r="D72" s="95"/>
      <c r="E72" s="94"/>
      <c r="F72" s="95"/>
      <c r="G72" s="95"/>
      <c r="H72" s="95"/>
      <c r="I72" s="103"/>
      <c r="J72" s="103"/>
      <c r="N72" s="6"/>
      <c r="X72" s="9"/>
    </row>
    <row r="73" spans="1:46">
      <c r="A73" s="99"/>
      <c r="B73" s="94"/>
      <c r="C73" s="94"/>
      <c r="D73" s="95"/>
      <c r="E73" s="94"/>
      <c r="F73" s="95"/>
      <c r="G73" s="95"/>
      <c r="H73" s="95"/>
      <c r="I73" s="103"/>
      <c r="J73" s="103"/>
      <c r="O73" s="122"/>
      <c r="P73" s="123"/>
      <c r="V73" s="9"/>
      <c r="W73" s="9"/>
      <c r="X73" s="120"/>
      <c r="Y73" s="24"/>
      <c r="Z73" s="24"/>
      <c r="AA73" s="24"/>
      <c r="AB73" s="9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</row>
    <row r="74" spans="1:124">
      <c r="A74" s="115"/>
      <c r="B74" s="116"/>
      <c r="C74" s="116"/>
      <c r="D74" s="117"/>
      <c r="E74" s="116"/>
      <c r="F74" s="117"/>
      <c r="G74" s="117"/>
      <c r="H74" s="117"/>
      <c r="I74" s="119"/>
      <c r="J74" s="119"/>
      <c r="K74" s="120"/>
      <c r="L74" s="120"/>
      <c r="N74" s="6"/>
      <c r="P74" s="9"/>
      <c r="Q74" s="9"/>
      <c r="R74" s="9"/>
      <c r="S74" s="9"/>
      <c r="T74" s="9"/>
      <c r="U74" s="9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</row>
    <row r="75" spans="1:28">
      <c r="A75" s="99"/>
      <c r="B75" s="94"/>
      <c r="C75" s="94"/>
      <c r="D75" s="95"/>
      <c r="E75" s="94"/>
      <c r="F75" s="94"/>
      <c r="G75" s="95"/>
      <c r="H75" s="95"/>
      <c r="I75" s="103"/>
      <c r="J75" s="103"/>
      <c r="N75" s="6"/>
      <c r="V75" s="9"/>
      <c r="W75" s="9"/>
      <c r="X75" s="9"/>
      <c r="AB75" s="9"/>
    </row>
    <row r="76" spans="1:21">
      <c r="A76" s="99"/>
      <c r="B76" s="94"/>
      <c r="C76" s="94"/>
      <c r="D76" s="95"/>
      <c r="E76" s="94"/>
      <c r="F76" s="94"/>
      <c r="G76" s="94"/>
      <c r="H76" s="94"/>
      <c r="I76" s="103"/>
      <c r="J76" s="103"/>
      <c r="N76" s="6"/>
      <c r="P76" s="9"/>
      <c r="Q76" s="9"/>
      <c r="R76" s="9"/>
      <c r="S76" s="9"/>
      <c r="T76" s="9"/>
      <c r="U76" s="9"/>
    </row>
    <row r="77" spans="1:10">
      <c r="A77" s="99"/>
      <c r="B77" s="94"/>
      <c r="C77" s="94"/>
      <c r="D77" s="95"/>
      <c r="E77" s="94"/>
      <c r="F77" s="95"/>
      <c r="G77" s="94"/>
      <c r="H77" s="94"/>
      <c r="I77" s="103"/>
      <c r="J77" s="103"/>
    </row>
    <row r="78" spans="1:14">
      <c r="A78" s="99"/>
      <c r="B78" s="94"/>
      <c r="C78" s="94"/>
      <c r="D78" s="95"/>
      <c r="E78" s="94"/>
      <c r="F78" s="95"/>
      <c r="G78" s="94"/>
      <c r="H78" s="94"/>
      <c r="I78" s="103"/>
      <c r="J78" s="103"/>
      <c r="N78" s="6"/>
    </row>
    <row r="79" spans="1:28">
      <c r="A79" s="99"/>
      <c r="B79" s="94"/>
      <c r="C79" s="94"/>
      <c r="D79" s="95"/>
      <c r="E79" s="94"/>
      <c r="F79" s="95"/>
      <c r="G79" s="94"/>
      <c r="H79" s="94"/>
      <c r="I79" s="103"/>
      <c r="J79" s="103"/>
      <c r="V79" s="9"/>
      <c r="W79" s="9"/>
      <c r="AB79" s="9"/>
    </row>
    <row r="80" spans="9:24">
      <c r="I80" s="103"/>
      <c r="J80" s="103"/>
      <c r="N80" s="6"/>
      <c r="P80" s="9"/>
      <c r="Q80" s="9"/>
      <c r="R80" s="9"/>
      <c r="S80" s="9"/>
      <c r="T80" s="9"/>
      <c r="U80" s="9"/>
      <c r="X80" s="9"/>
    </row>
    <row r="81" spans="1:10">
      <c r="A81" s="99"/>
      <c r="B81" s="94"/>
      <c r="C81" s="94"/>
      <c r="D81" s="95"/>
      <c r="E81" s="94"/>
      <c r="F81" s="94"/>
      <c r="G81" s="94"/>
      <c r="H81" s="94"/>
      <c r="I81" s="103"/>
      <c r="J81" s="103"/>
    </row>
    <row r="82" spans="1:25">
      <c r="A82" s="99"/>
      <c r="B82" s="94"/>
      <c r="C82" s="94"/>
      <c r="D82" s="95"/>
      <c r="E82" s="94"/>
      <c r="F82" s="95"/>
      <c r="G82" s="95"/>
      <c r="H82" s="95"/>
      <c r="I82" s="103"/>
      <c r="J82" s="103"/>
      <c r="N82" s="6"/>
      <c r="X82" s="9"/>
      <c r="Y82" s="125"/>
    </row>
    <row r="83" spans="1:31">
      <c r="A83" s="99"/>
      <c r="B83" s="94"/>
      <c r="C83" s="94"/>
      <c r="D83" s="95"/>
      <c r="E83" s="94"/>
      <c r="F83" s="95"/>
      <c r="G83" s="95"/>
      <c r="H83" s="95"/>
      <c r="I83" s="103"/>
      <c r="J83" s="103"/>
      <c r="N83" s="6"/>
      <c r="V83" s="9"/>
      <c r="W83" s="9"/>
      <c r="Y83" s="125"/>
      <c r="Z83" s="126"/>
      <c r="AA83" s="126"/>
      <c r="AB83" s="9"/>
      <c r="AC83" s="127"/>
      <c r="AD83" s="127"/>
      <c r="AE83" s="125"/>
    </row>
    <row r="84" spans="4:31">
      <c r="D84" s="9"/>
      <c r="F84" s="9"/>
      <c r="G84" s="9"/>
      <c r="H84" s="9"/>
      <c r="N84" s="6"/>
      <c r="P84" s="9"/>
      <c r="Q84" s="9"/>
      <c r="R84" s="9"/>
      <c r="S84" s="9"/>
      <c r="T84" s="9"/>
      <c r="U84" s="9"/>
      <c r="Z84" s="125"/>
      <c r="AA84" s="126"/>
      <c r="AC84" s="127"/>
      <c r="AD84" s="127"/>
      <c r="AE84" s="125"/>
    </row>
    <row r="85" spans="1:10">
      <c r="A85" s="99"/>
      <c r="B85" s="94"/>
      <c r="C85" s="94"/>
      <c r="D85" s="95"/>
      <c r="E85" s="94"/>
      <c r="F85" s="94"/>
      <c r="G85" s="94"/>
      <c r="H85" s="94"/>
      <c r="I85" s="103"/>
      <c r="J85" s="103"/>
    </row>
    <row r="86" s="89" customFormat="1" spans="1:124">
      <c r="A86" s="99"/>
      <c r="B86" s="94"/>
      <c r="C86" s="94"/>
      <c r="D86" s="95"/>
      <c r="E86" s="94"/>
      <c r="F86" s="95"/>
      <c r="G86" s="95"/>
      <c r="H86" s="95"/>
      <c r="I86" s="104"/>
      <c r="J86" s="104"/>
      <c r="K86" s="7"/>
      <c r="L86" s="7"/>
      <c r="M86" s="92"/>
      <c r="N86" s="6"/>
      <c r="O86" s="7"/>
      <c r="P86" s="7"/>
      <c r="Q86" s="7"/>
      <c r="R86" s="7"/>
      <c r="S86" s="7"/>
      <c r="T86" s="7"/>
      <c r="U86" s="7"/>
      <c r="V86" s="7"/>
      <c r="W86" s="7"/>
      <c r="X86" s="9"/>
      <c r="Y86" s="91"/>
      <c r="Z86" s="91"/>
      <c r="AA86" s="91"/>
      <c r="AB86" s="7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91"/>
      <c r="DC86" s="91"/>
      <c r="DD86" s="91"/>
      <c r="DE86" s="91"/>
      <c r="DF86" s="91"/>
      <c r="DG86" s="91"/>
      <c r="DH86" s="91"/>
      <c r="DI86" s="91"/>
      <c r="DJ86" s="91"/>
      <c r="DK86" s="91"/>
      <c r="DL86" s="91"/>
      <c r="DM86" s="91"/>
      <c r="DN86" s="91"/>
      <c r="DO86" s="91"/>
      <c r="DP86" s="91"/>
      <c r="DQ86" s="91"/>
      <c r="DR86" s="91"/>
      <c r="DS86" s="91"/>
      <c r="DT86" s="91"/>
    </row>
    <row r="87" s="89" customFormat="1" spans="1:124">
      <c r="A87" s="99"/>
      <c r="B87" s="94"/>
      <c r="C87" s="94"/>
      <c r="D87" s="95"/>
      <c r="E87" s="94"/>
      <c r="F87" s="94"/>
      <c r="G87" s="94"/>
      <c r="H87" s="94"/>
      <c r="I87" s="103"/>
      <c r="J87" s="103"/>
      <c r="K87" s="7"/>
      <c r="L87" s="7"/>
      <c r="M87" s="92"/>
      <c r="N87" s="99"/>
      <c r="O87" s="94"/>
      <c r="P87" s="7"/>
      <c r="Q87" s="7"/>
      <c r="R87" s="7"/>
      <c r="S87" s="7"/>
      <c r="T87" s="7"/>
      <c r="U87" s="7"/>
      <c r="V87" s="9"/>
      <c r="W87" s="9"/>
      <c r="X87" s="7"/>
      <c r="Y87" s="91"/>
      <c r="Z87" s="91"/>
      <c r="AA87" s="91"/>
      <c r="AB87" s="9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91"/>
      <c r="DC87" s="91"/>
      <c r="DD87" s="91"/>
      <c r="DE87" s="91"/>
      <c r="DF87" s="91"/>
      <c r="DG87" s="91"/>
      <c r="DH87" s="91"/>
      <c r="DI87" s="91"/>
      <c r="DJ87" s="91"/>
      <c r="DK87" s="91"/>
      <c r="DL87" s="91"/>
      <c r="DM87" s="91"/>
      <c r="DN87" s="91"/>
      <c r="DO87" s="91"/>
      <c r="DP87" s="91"/>
      <c r="DQ87" s="91"/>
      <c r="DR87" s="91"/>
      <c r="DS87" s="91"/>
      <c r="DT87" s="91"/>
    </row>
    <row r="88" spans="1:28">
      <c r="A88" s="99"/>
      <c r="B88" s="94"/>
      <c r="C88" s="94"/>
      <c r="D88" s="95"/>
      <c r="E88" s="94"/>
      <c r="F88" s="95"/>
      <c r="G88" s="95"/>
      <c r="H88" s="95"/>
      <c r="I88" s="103"/>
      <c r="J88" s="103"/>
      <c r="N88" s="6"/>
      <c r="Q88" s="9"/>
      <c r="R88" s="9"/>
      <c r="S88" s="9"/>
      <c r="T88" s="9"/>
      <c r="U88" s="9"/>
      <c r="V88" s="9"/>
      <c r="W88" s="9"/>
      <c r="AB88" s="9"/>
    </row>
    <row r="89" spans="1:28">
      <c r="A89" s="99"/>
      <c r="B89" s="94"/>
      <c r="C89" s="94"/>
      <c r="D89" s="95"/>
      <c r="E89" s="94"/>
      <c r="F89" s="94"/>
      <c r="G89" s="94"/>
      <c r="H89" s="94"/>
      <c r="I89" s="103"/>
      <c r="J89" s="103"/>
      <c r="N89" s="6"/>
      <c r="P89" s="9"/>
      <c r="Q89" s="9"/>
      <c r="R89" s="9"/>
      <c r="S89" s="9"/>
      <c r="T89" s="9"/>
      <c r="U89" s="9"/>
      <c r="V89" s="9"/>
      <c r="W89" s="9"/>
      <c r="AB89" s="9"/>
    </row>
    <row r="90" spans="1:46">
      <c r="A90" s="99"/>
      <c r="B90" s="94"/>
      <c r="C90" s="94"/>
      <c r="D90" s="95"/>
      <c r="E90" s="94"/>
      <c r="F90" s="94"/>
      <c r="G90" s="94"/>
      <c r="H90" s="94"/>
      <c r="I90" s="103"/>
      <c r="J90" s="103"/>
      <c r="N90" s="6"/>
      <c r="P90" s="9"/>
      <c r="Q90" s="9"/>
      <c r="R90" s="9"/>
      <c r="S90" s="9"/>
      <c r="T90" s="9"/>
      <c r="U90" s="9"/>
      <c r="X90" s="9"/>
      <c r="Z90" s="89"/>
      <c r="AA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</row>
    <row r="91" spans="1:115">
      <c r="A91" s="99"/>
      <c r="B91" s="94"/>
      <c r="C91" s="94"/>
      <c r="D91" s="95"/>
      <c r="E91" s="94"/>
      <c r="F91" s="95"/>
      <c r="G91" s="94"/>
      <c r="H91" s="94"/>
      <c r="I91" s="103"/>
      <c r="J91" s="103"/>
      <c r="N91" s="6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/>
      <c r="CT91" s="89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89"/>
      <c r="DK91" s="89"/>
    </row>
    <row r="92" spans="1:28">
      <c r="A92" s="99"/>
      <c r="B92" s="94"/>
      <c r="C92" s="94"/>
      <c r="D92" s="95"/>
      <c r="E92" s="94"/>
      <c r="F92" s="95"/>
      <c r="G92" s="95"/>
      <c r="H92" s="95"/>
      <c r="V92" s="9"/>
      <c r="W92" s="9"/>
      <c r="AB92" s="9"/>
    </row>
    <row r="93" spans="1:21">
      <c r="A93" s="99"/>
      <c r="B93" s="94"/>
      <c r="C93" s="94"/>
      <c r="D93" s="95"/>
      <c r="E93" s="94"/>
      <c r="F93" s="95"/>
      <c r="G93" s="95"/>
      <c r="H93" s="95"/>
      <c r="I93" s="103"/>
      <c r="J93" s="103"/>
      <c r="N93" s="6"/>
      <c r="P93" s="9"/>
      <c r="Q93" s="9"/>
      <c r="R93" s="9"/>
      <c r="S93" s="9"/>
      <c r="T93" s="9"/>
      <c r="U93" s="9"/>
    </row>
    <row r="94" spans="1:28">
      <c r="A94" s="99"/>
      <c r="B94" s="94"/>
      <c r="C94" s="94"/>
      <c r="D94" s="9"/>
      <c r="E94" s="94"/>
      <c r="F94" s="9"/>
      <c r="G94" s="9"/>
      <c r="H94" s="9"/>
      <c r="I94" s="103"/>
      <c r="J94" s="103"/>
      <c r="K94" s="94"/>
      <c r="L94" s="94"/>
      <c r="M94" s="110"/>
      <c r="N94" s="6"/>
      <c r="V94" s="9"/>
      <c r="W94" s="9"/>
      <c r="X94" s="9"/>
      <c r="AB94" s="9"/>
    </row>
    <row r="95" spans="1:24">
      <c r="A95" s="99"/>
      <c r="B95" s="94"/>
      <c r="C95" s="94"/>
      <c r="D95" s="95"/>
      <c r="E95" s="94"/>
      <c r="F95" s="95"/>
      <c r="G95" s="94"/>
      <c r="H95" s="94"/>
      <c r="I95" s="103"/>
      <c r="J95" s="103"/>
      <c r="N95" s="6"/>
      <c r="Q95" s="9"/>
      <c r="R95" s="9"/>
      <c r="S95" s="9"/>
      <c r="T95" s="9"/>
      <c r="U95" s="9"/>
      <c r="X95" s="9"/>
    </row>
    <row r="96" spans="1:28">
      <c r="A96" s="99"/>
      <c r="B96" s="94"/>
      <c r="C96" s="94"/>
      <c r="D96" s="95"/>
      <c r="E96" s="94"/>
      <c r="F96" s="95"/>
      <c r="G96" s="95"/>
      <c r="H96" s="95"/>
      <c r="I96" s="103"/>
      <c r="J96" s="103"/>
      <c r="V96" s="9"/>
      <c r="W96" s="9"/>
      <c r="X96" s="9"/>
      <c r="AB96" s="9"/>
    </row>
    <row r="97" spans="1:28">
      <c r="A97" s="99"/>
      <c r="B97" s="94"/>
      <c r="C97" s="94"/>
      <c r="D97" s="95"/>
      <c r="E97" s="94"/>
      <c r="F97" s="95"/>
      <c r="G97" s="95"/>
      <c r="H97" s="95"/>
      <c r="I97" s="103"/>
      <c r="J97" s="103"/>
      <c r="N97" s="6"/>
      <c r="Q97" s="9"/>
      <c r="R97" s="9"/>
      <c r="S97" s="9"/>
      <c r="T97" s="9"/>
      <c r="U97" s="9"/>
      <c r="V97" s="9"/>
      <c r="W97" s="9"/>
      <c r="AB97" s="9"/>
    </row>
    <row r="98" spans="1:21">
      <c r="A98" s="99"/>
      <c r="B98" s="94"/>
      <c r="C98" s="94"/>
      <c r="D98" s="95"/>
      <c r="E98" s="94"/>
      <c r="F98" s="95"/>
      <c r="G98" s="95"/>
      <c r="H98" s="95"/>
      <c r="I98" s="103"/>
      <c r="J98" s="103"/>
      <c r="N98" s="6"/>
      <c r="Q98" s="9"/>
      <c r="R98" s="9"/>
      <c r="S98" s="9"/>
      <c r="T98" s="9"/>
      <c r="U98" s="9"/>
    </row>
    <row r="99" spans="1:24">
      <c r="A99" s="99"/>
      <c r="B99" s="94"/>
      <c r="C99" s="94"/>
      <c r="D99" s="95"/>
      <c r="E99" s="94"/>
      <c r="F99" s="95"/>
      <c r="G99" s="95"/>
      <c r="H99" s="95"/>
      <c r="I99" s="104"/>
      <c r="J99" s="104"/>
      <c r="X99" s="9"/>
    </row>
    <row r="100" spans="1:10">
      <c r="A100" s="99"/>
      <c r="B100" s="94"/>
      <c r="C100" s="94"/>
      <c r="D100" s="95"/>
      <c r="E100" s="94"/>
      <c r="F100" s="94"/>
      <c r="G100" s="94"/>
      <c r="H100" s="94"/>
      <c r="I100" s="103"/>
      <c r="J100" s="103"/>
    </row>
    <row r="101" spans="1:24">
      <c r="A101" s="99"/>
      <c r="B101" s="94"/>
      <c r="C101" s="94"/>
      <c r="D101" s="95"/>
      <c r="E101" s="94"/>
      <c r="F101" s="95"/>
      <c r="G101" s="95"/>
      <c r="H101" s="95"/>
      <c r="I101" s="103"/>
      <c r="J101" s="103"/>
      <c r="X101" s="9"/>
    </row>
    <row r="102" spans="1:10">
      <c r="A102" s="99"/>
      <c r="B102" s="94"/>
      <c r="C102" s="94"/>
      <c r="D102" s="95"/>
      <c r="E102" s="94"/>
      <c r="F102" s="95"/>
      <c r="G102" s="95"/>
      <c r="H102" s="95"/>
      <c r="I102" s="103"/>
      <c r="J102" s="103"/>
    </row>
    <row r="103" spans="1:24">
      <c r="A103" s="99"/>
      <c r="B103" s="94"/>
      <c r="C103" s="94"/>
      <c r="D103" s="95"/>
      <c r="E103" s="94"/>
      <c r="F103" s="95"/>
      <c r="G103" s="95"/>
      <c r="H103" s="95"/>
      <c r="X103" s="9"/>
    </row>
    <row r="104" spans="1:24">
      <c r="A104" s="99"/>
      <c r="B104" s="94"/>
      <c r="C104" s="94"/>
      <c r="D104" s="95"/>
      <c r="E104" s="94"/>
      <c r="F104" s="94"/>
      <c r="G104" s="94"/>
      <c r="H104" s="94"/>
      <c r="I104" s="103"/>
      <c r="J104" s="103"/>
      <c r="X104" s="9"/>
    </row>
    <row r="105" spans="1:10">
      <c r="A105" s="99"/>
      <c r="B105" s="94"/>
      <c r="C105" s="94"/>
      <c r="D105" s="95"/>
      <c r="E105" s="94"/>
      <c r="F105" s="94"/>
      <c r="G105" s="94"/>
      <c r="H105" s="94"/>
      <c r="I105" s="103"/>
      <c r="J105" s="103"/>
    </row>
    <row r="106" spans="4:13">
      <c r="D106" s="118"/>
      <c r="I106" s="103"/>
      <c r="J106" s="103"/>
      <c r="M106" s="124"/>
    </row>
    <row r="107" spans="4:25">
      <c r="D107" s="118"/>
      <c r="Y107" s="90"/>
    </row>
    <row r="108" spans="26:46">
      <c r="Z108" s="90"/>
      <c r="AA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</row>
    <row r="109" s="90" customFormat="1" spans="1:46">
      <c r="A109" s="10"/>
      <c r="B109" s="7"/>
      <c r="C109" s="7"/>
      <c r="D109" s="7"/>
      <c r="E109" s="7"/>
      <c r="F109" s="7"/>
      <c r="G109" s="7"/>
      <c r="H109" s="7"/>
      <c r="K109" s="7"/>
      <c r="L109" s="7"/>
      <c r="M109" s="92"/>
      <c r="N109" s="10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91"/>
      <c r="Z109" s="91"/>
      <c r="AA109" s="91"/>
      <c r="AB109" s="7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</row>
  </sheetData>
  <sortState ref="A1:DN109">
    <sortCondition ref="A1"/>
  </sortState>
  <conditionalFormatting sqref="AZ1">
    <cfRule type="containsText" dxfId="1" priority="1" stopIfTrue="1" operator="between" text="alterado">
      <formula>NOT(ISERROR(SEARCH("alterado",AZ1)))</formula>
    </cfRule>
  </conditionalFormatting>
  <dataValidations count="11">
    <dataValidation type="list" showInputMessage="1" showErrorMessage="1" sqref="AG1:AG2">
      <formula1>"SI,NO"</formula1>
    </dataValidation>
    <dataValidation type="list" allowBlank="1" showInputMessage="1" showErrorMessage="1" sqref="AF1:AF2">
      <formula1>"Bajo,Moderado,Alto,Maximo"</formula1>
    </dataValidation>
    <dataValidation type="list" allowBlank="1" showInputMessage="1" showErrorMessage="1" sqref="AD1:AD2">
      <formula1>"Bajo,Medio,Alto,Maximo"</formula1>
    </dataValidation>
    <dataValidation type="list" allowBlank="1" showInputMessage="1" showErrorMessage="1" sqref="P1:Q2;Y1:AA2">
      <formula1>"SI,NO"</formula1>
    </dataValidation>
    <dataValidation type="list" allowBlank="1" showInputMessage="1" showErrorMessage="1" sqref="O3:O30;N1:O2">
      <formula1>"si,no"</formula1>
    </dataValidation>
    <dataValidation type="list" allowBlank="1" showInputMessage="1" showErrorMessage="1" sqref="L1:L2">
      <formula1>"DM,HTA,MIXTA,DISLIPIDEMIA"</formula1>
    </dataValidation>
    <dataValidation type="list" allowBlank="1" showInputMessage="1" showErrorMessage="1" sqref="AC1:AC2">
      <formula1>"Positivo,Negativo"</formula1>
    </dataValidation>
    <dataValidation type="list" allowBlank="1" showInputMessage="1" showErrorMessage="1" sqref="AZ2">
      <formula1>"Normal,Alterado"</formula1>
    </dataValidation>
    <dataValidation type="list" allowBlank="1" showInputMessage="1" showErrorMessage="1" sqref="T2">
      <formula1>"Bajopeso,Normal,Obeso,Sobrepeso"</formula1>
    </dataValidation>
    <dataValidation type="list" allowBlank="1" showInputMessage="1" showErrorMessage="1" sqref="BC2">
      <formula1>"Con Retinopatia,Sin Retinopatia"</formula1>
    </dataValidation>
    <dataValidation type="list" allowBlank="1" showInputMessage="1" showErrorMessage="1" sqref="K2">
      <formula1>"Femenino,Masculino"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VVG3"/>
  <sheetViews>
    <sheetView workbookViewId="0">
      <selection activeCell="A14" sqref="A14"/>
    </sheetView>
  </sheetViews>
  <sheetFormatPr defaultColWidth="11" defaultRowHeight="15.75" outlineLevelRow="2"/>
  <cols>
    <col min="1" max="1" width="27.5" style="2" customWidth="1"/>
    <col min="2" max="2" width="17.5" style="2" customWidth="1"/>
    <col min="3" max="3" width="21.5" style="2" customWidth="1"/>
    <col min="4" max="4" width="17" style="2" customWidth="1"/>
    <col min="5" max="5" width="0.333333333333333" customWidth="1"/>
    <col min="6" max="6" width="24.5" style="2" hidden="1" customWidth="1"/>
    <col min="7" max="7" width="11.5" style="2"/>
    <col min="8" max="8" width="0.166666666666667" style="2" customWidth="1"/>
    <col min="9" max="10" width="11.5" style="2"/>
    <col min="11" max="11" width="18" style="2" customWidth="1"/>
    <col min="12" max="12" width="19.6666666666667" style="2" customWidth="1"/>
    <col min="13" max="13" width="19.8333333333333" style="2" customWidth="1"/>
    <col min="14" max="15" width="19.5" style="2" customWidth="1"/>
    <col min="18" max="18" width="25.1666666666667" style="2" customWidth="1"/>
    <col min="19" max="19" width="11.1666666666667" style="2" customWidth="1"/>
    <col min="20" max="21" width="11.5" style="2"/>
    <col min="22" max="22" width="20.5" style="2" customWidth="1"/>
  </cols>
  <sheetData>
    <row r="1" ht="56.25" customHeight="1" spans="1:15451">
      <c r="A1" s="53" t="s">
        <v>0</v>
      </c>
      <c r="B1" s="54" t="s">
        <v>1</v>
      </c>
      <c r="C1" s="54" t="s">
        <v>2</v>
      </c>
      <c r="D1" s="54" t="s">
        <v>3</v>
      </c>
      <c r="E1" s="58" t="s">
        <v>4</v>
      </c>
      <c r="F1" s="59" t="s">
        <v>5</v>
      </c>
      <c r="G1" s="60" t="s">
        <v>6</v>
      </c>
      <c r="H1" s="61" t="s">
        <v>7</v>
      </c>
      <c r="I1" s="54" t="s">
        <v>8</v>
      </c>
      <c r="J1" s="66" t="s">
        <v>9</v>
      </c>
      <c r="K1" s="54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8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70" t="s">
        <v>29</v>
      </c>
      <c r="AE1" s="71" t="s">
        <v>30</v>
      </c>
      <c r="AF1" s="71" t="s">
        <v>31</v>
      </c>
      <c r="AG1" s="74" t="s">
        <v>32</v>
      </c>
      <c r="AH1" s="75" t="s">
        <v>33</v>
      </c>
      <c r="AI1" s="76" t="s">
        <v>34</v>
      </c>
      <c r="AJ1" s="7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80" t="s">
        <v>47</v>
      </c>
      <c r="AW1" s="80" t="s">
        <v>48</v>
      </c>
      <c r="AX1" s="82" t="s">
        <v>49</v>
      </c>
      <c r="AY1" s="82" t="s">
        <v>50</v>
      </c>
      <c r="AZ1" s="67" t="s">
        <v>51</v>
      </c>
      <c r="BA1" s="84" t="s">
        <v>52</v>
      </c>
      <c r="BB1" s="67" t="s">
        <v>53</v>
      </c>
      <c r="BC1" s="67" t="s">
        <v>54</v>
      </c>
      <c r="BD1" s="84" t="s">
        <v>55</v>
      </c>
      <c r="BE1" s="84" t="s">
        <v>56</v>
      </c>
      <c r="BF1" s="86"/>
      <c r="BG1" s="70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7"/>
      <c r="DY1" s="87"/>
      <c r="DZ1" s="87"/>
      <c r="EA1" s="87"/>
      <c r="EB1" s="87"/>
      <c r="EC1" s="87"/>
      <c r="ED1" s="87"/>
      <c r="EE1" s="87"/>
      <c r="EF1" s="87"/>
      <c r="EG1" s="87"/>
      <c r="EH1" s="87"/>
      <c r="EI1" s="87"/>
      <c r="EJ1" s="87"/>
      <c r="EK1" s="87"/>
      <c r="EL1" s="87"/>
      <c r="EM1" s="87"/>
      <c r="EN1" s="87"/>
      <c r="EO1" s="87"/>
      <c r="EP1" s="87"/>
      <c r="EQ1" s="87"/>
      <c r="ER1" s="87"/>
      <c r="ES1" s="87"/>
      <c r="ET1" s="87"/>
      <c r="EU1" s="87"/>
      <c r="EV1" s="87"/>
      <c r="EW1" s="87"/>
      <c r="EX1" s="87"/>
      <c r="EY1" s="87"/>
      <c r="EZ1" s="87"/>
      <c r="FA1" s="87"/>
      <c r="FB1" s="87"/>
      <c r="FC1" s="87"/>
      <c r="FD1" s="87"/>
      <c r="FE1" s="87"/>
      <c r="FF1" s="87"/>
      <c r="FG1" s="87"/>
      <c r="FH1" s="87"/>
      <c r="FI1" s="87"/>
      <c r="FJ1" s="87"/>
      <c r="FK1" s="87"/>
      <c r="FL1" s="87"/>
      <c r="FM1" s="87"/>
      <c r="FN1" s="87"/>
      <c r="FO1" s="87"/>
      <c r="FP1" s="87"/>
      <c r="FQ1" s="87"/>
      <c r="FR1" s="87"/>
      <c r="FS1" s="87"/>
      <c r="FT1" s="87"/>
      <c r="FU1" s="87"/>
      <c r="FV1" s="87"/>
      <c r="FW1" s="87"/>
      <c r="FX1" s="87"/>
      <c r="FY1" s="87"/>
      <c r="FZ1" s="87"/>
      <c r="GA1" s="87"/>
      <c r="GB1" s="87"/>
      <c r="GC1" s="87"/>
      <c r="GD1" s="87"/>
      <c r="GE1" s="87"/>
      <c r="GF1" s="87"/>
      <c r="GG1" s="87"/>
      <c r="GH1" s="87"/>
      <c r="GI1" s="87"/>
      <c r="GJ1" s="87"/>
      <c r="GK1" s="87"/>
      <c r="GL1" s="87"/>
      <c r="GM1" s="87"/>
      <c r="GN1" s="87"/>
      <c r="GO1" s="87"/>
      <c r="GP1" s="87"/>
      <c r="GQ1" s="87"/>
      <c r="GR1" s="87"/>
      <c r="GS1" s="87"/>
      <c r="GT1" s="87"/>
      <c r="GU1" s="87"/>
      <c r="GV1" s="87"/>
      <c r="GW1" s="87"/>
      <c r="GX1" s="87"/>
      <c r="GY1" s="87"/>
      <c r="GZ1" s="87"/>
      <c r="HA1" s="87"/>
      <c r="HB1" s="87"/>
      <c r="HC1" s="87"/>
      <c r="HD1" s="87"/>
      <c r="HE1" s="87"/>
      <c r="HF1" s="87"/>
      <c r="HG1" s="87"/>
      <c r="HH1" s="87"/>
      <c r="HI1" s="87"/>
      <c r="HJ1" s="87"/>
      <c r="HK1" s="87"/>
      <c r="HL1" s="87"/>
      <c r="HM1" s="87"/>
      <c r="HN1" s="87"/>
      <c r="HO1" s="87"/>
      <c r="HP1" s="87"/>
      <c r="HQ1" s="87"/>
      <c r="HR1" s="87"/>
      <c r="HS1" s="87"/>
      <c r="HT1" s="87"/>
      <c r="HU1" s="87"/>
      <c r="HV1" s="87"/>
      <c r="HW1" s="87"/>
      <c r="HX1" s="87"/>
      <c r="HY1" s="87"/>
      <c r="HZ1" s="87"/>
      <c r="IA1" s="87"/>
      <c r="IB1" s="87"/>
      <c r="IC1" s="87"/>
      <c r="ID1" s="87"/>
      <c r="IE1" s="87"/>
      <c r="IF1" s="87"/>
      <c r="IG1" s="87"/>
      <c r="IH1" s="87"/>
      <c r="II1" s="87"/>
      <c r="IJ1" s="87"/>
      <c r="IK1" s="87"/>
      <c r="IL1" s="87"/>
      <c r="IM1" s="87"/>
      <c r="IN1" s="87"/>
      <c r="IO1" s="87"/>
      <c r="IP1" s="87"/>
      <c r="IQ1" s="87"/>
      <c r="IR1" s="87"/>
      <c r="IS1" s="87"/>
      <c r="IT1" s="87"/>
      <c r="IU1" s="87"/>
      <c r="IV1" s="87"/>
      <c r="IW1" s="87"/>
      <c r="IX1" s="87"/>
      <c r="IY1" s="87"/>
      <c r="IZ1" s="87"/>
      <c r="JA1" s="87"/>
      <c r="JB1" s="87"/>
      <c r="JC1" s="87"/>
      <c r="JD1" s="87"/>
      <c r="JE1" s="87"/>
      <c r="JF1" s="87"/>
      <c r="JG1" s="87"/>
      <c r="JH1" s="87"/>
      <c r="JI1" s="87"/>
      <c r="JJ1" s="87"/>
      <c r="JK1" s="87"/>
      <c r="JL1" s="87"/>
      <c r="JM1" s="87"/>
      <c r="JN1" s="87"/>
      <c r="JO1" s="87"/>
      <c r="JP1" s="87"/>
      <c r="JQ1" s="87"/>
      <c r="JR1" s="87"/>
      <c r="JS1" s="87"/>
      <c r="JT1" s="87"/>
      <c r="JU1" s="87"/>
      <c r="JV1" s="87"/>
      <c r="JW1" s="87"/>
      <c r="JX1" s="87"/>
      <c r="JY1" s="87"/>
      <c r="JZ1" s="87"/>
      <c r="KA1" s="87"/>
      <c r="KB1" s="87"/>
      <c r="KC1" s="87"/>
      <c r="KD1" s="87"/>
      <c r="KE1" s="87"/>
      <c r="KF1" s="87"/>
      <c r="KG1" s="87"/>
      <c r="KH1" s="87"/>
      <c r="KI1" s="87"/>
      <c r="KJ1" s="87"/>
      <c r="KK1" s="87"/>
      <c r="KL1" s="87"/>
      <c r="KM1" s="87"/>
      <c r="KN1" s="87"/>
      <c r="KO1" s="87"/>
      <c r="KP1" s="87"/>
      <c r="KQ1" s="87"/>
      <c r="KR1" s="87"/>
      <c r="KS1" s="87"/>
      <c r="KT1" s="87"/>
      <c r="KU1" s="87"/>
      <c r="KV1" s="87"/>
      <c r="KW1" s="87"/>
      <c r="KX1" s="87"/>
      <c r="KY1" s="87"/>
      <c r="KZ1" s="87"/>
      <c r="LA1" s="87"/>
      <c r="LB1" s="87"/>
      <c r="LC1" s="87"/>
      <c r="LD1" s="87"/>
      <c r="LE1" s="87"/>
      <c r="LF1" s="87"/>
      <c r="LG1" s="87"/>
      <c r="LH1" s="87"/>
      <c r="LI1" s="87"/>
      <c r="LJ1" s="87"/>
      <c r="LK1" s="87"/>
      <c r="LL1" s="87"/>
      <c r="LM1" s="87"/>
      <c r="LN1" s="87"/>
      <c r="LO1" s="87"/>
      <c r="LP1" s="87"/>
      <c r="LQ1" s="87"/>
      <c r="LR1" s="87"/>
      <c r="LS1" s="87"/>
      <c r="LT1" s="87"/>
      <c r="LU1" s="87"/>
      <c r="LV1" s="87"/>
      <c r="LW1" s="87"/>
      <c r="LX1" s="87"/>
      <c r="LY1" s="87"/>
      <c r="LZ1" s="87"/>
      <c r="MA1" s="87"/>
      <c r="MB1" s="87"/>
      <c r="MC1" s="87"/>
      <c r="MD1" s="87"/>
      <c r="ME1" s="87"/>
      <c r="MF1" s="87"/>
      <c r="MG1" s="87"/>
      <c r="MH1" s="87"/>
      <c r="MI1" s="87"/>
      <c r="MJ1" s="87"/>
      <c r="MK1" s="87"/>
      <c r="ML1" s="87"/>
      <c r="MM1" s="87"/>
      <c r="MN1" s="87"/>
      <c r="MO1" s="87"/>
      <c r="MP1" s="87"/>
      <c r="MQ1" s="87"/>
      <c r="MR1" s="87"/>
      <c r="MS1" s="87"/>
      <c r="MT1" s="87"/>
      <c r="MU1" s="87"/>
      <c r="MV1" s="87"/>
      <c r="MW1" s="87"/>
      <c r="MX1" s="87"/>
      <c r="MY1" s="87"/>
      <c r="MZ1" s="87"/>
      <c r="NA1" s="87"/>
      <c r="NB1" s="87"/>
      <c r="NC1" s="87"/>
      <c r="ND1" s="87"/>
      <c r="NE1" s="87"/>
      <c r="NF1" s="87"/>
      <c r="NG1" s="87"/>
      <c r="NH1" s="87"/>
      <c r="NI1" s="87"/>
      <c r="NJ1" s="87"/>
      <c r="NK1" s="87"/>
      <c r="NL1" s="87"/>
      <c r="NM1" s="87"/>
      <c r="NN1" s="87"/>
      <c r="NO1" s="87"/>
      <c r="NP1" s="87"/>
      <c r="NQ1" s="87"/>
      <c r="NR1" s="87"/>
      <c r="NS1" s="87"/>
      <c r="NT1" s="87"/>
      <c r="NU1" s="87"/>
      <c r="NV1" s="87"/>
      <c r="NW1" s="87"/>
      <c r="NX1" s="87"/>
      <c r="NY1" s="87"/>
      <c r="NZ1" s="87"/>
      <c r="OA1" s="87"/>
      <c r="OB1" s="87"/>
      <c r="OC1" s="87"/>
      <c r="OD1" s="87"/>
      <c r="OE1" s="87"/>
      <c r="OF1" s="87"/>
      <c r="OG1" s="87"/>
      <c r="OH1" s="87"/>
      <c r="OI1" s="87"/>
      <c r="OJ1" s="87"/>
      <c r="OK1" s="87"/>
      <c r="OL1" s="87"/>
      <c r="OM1" s="87"/>
      <c r="ON1" s="87"/>
      <c r="OO1" s="87"/>
      <c r="OP1" s="87"/>
      <c r="OQ1" s="87"/>
      <c r="OR1" s="87"/>
      <c r="OS1" s="87"/>
      <c r="OT1" s="87"/>
      <c r="OU1" s="87"/>
      <c r="OV1" s="87"/>
      <c r="OW1" s="87"/>
      <c r="OX1" s="87"/>
      <c r="OY1" s="87"/>
      <c r="OZ1" s="87"/>
      <c r="PA1" s="87"/>
      <c r="PB1" s="87"/>
      <c r="PC1" s="87"/>
      <c r="PD1" s="87"/>
      <c r="PE1" s="87"/>
      <c r="PF1" s="87"/>
      <c r="PG1" s="87"/>
      <c r="PH1" s="87"/>
      <c r="PI1" s="87"/>
      <c r="PJ1" s="87"/>
      <c r="PK1" s="87"/>
      <c r="PL1" s="87"/>
      <c r="PM1" s="87"/>
      <c r="PN1" s="87"/>
      <c r="PO1" s="87"/>
      <c r="PP1" s="87"/>
      <c r="PQ1" s="87"/>
      <c r="PR1" s="87"/>
      <c r="PS1" s="87"/>
      <c r="PT1" s="87"/>
      <c r="PU1" s="87"/>
      <c r="PV1" s="87"/>
      <c r="PW1" s="87"/>
      <c r="PX1" s="87"/>
      <c r="PY1" s="87"/>
      <c r="PZ1" s="87"/>
      <c r="QA1" s="87"/>
      <c r="QB1" s="87"/>
      <c r="QC1" s="87"/>
      <c r="QD1" s="87"/>
      <c r="QE1" s="87"/>
      <c r="QF1" s="87"/>
      <c r="QG1" s="87"/>
      <c r="QH1" s="87"/>
      <c r="QI1" s="87"/>
      <c r="QJ1" s="87"/>
      <c r="QK1" s="87"/>
      <c r="QL1" s="87"/>
      <c r="QM1" s="87"/>
      <c r="QN1" s="87"/>
      <c r="QO1" s="87"/>
      <c r="QP1" s="87"/>
      <c r="QQ1" s="87"/>
      <c r="QR1" s="87"/>
      <c r="QS1" s="87"/>
      <c r="QT1" s="87"/>
      <c r="QU1" s="87"/>
      <c r="QV1" s="87"/>
      <c r="QW1" s="87"/>
      <c r="QX1" s="87"/>
      <c r="QY1" s="87"/>
      <c r="QZ1" s="87"/>
      <c r="RA1" s="87"/>
      <c r="RB1" s="87"/>
      <c r="RC1" s="87"/>
      <c r="RD1" s="87"/>
      <c r="RE1" s="87"/>
      <c r="RF1" s="87"/>
      <c r="RG1" s="87"/>
      <c r="RH1" s="87"/>
      <c r="RI1" s="87"/>
      <c r="RJ1" s="87"/>
      <c r="RK1" s="87"/>
      <c r="RL1" s="87"/>
      <c r="RM1" s="87"/>
      <c r="RN1" s="87"/>
      <c r="RO1" s="87"/>
      <c r="RP1" s="87"/>
      <c r="RQ1" s="87"/>
      <c r="RR1" s="87"/>
      <c r="RS1" s="87"/>
      <c r="RT1" s="87"/>
      <c r="RU1" s="87"/>
      <c r="RV1" s="87"/>
      <c r="RW1" s="87"/>
      <c r="RX1" s="87"/>
      <c r="RY1" s="87"/>
      <c r="RZ1" s="87"/>
      <c r="SA1" s="87"/>
      <c r="SB1" s="87"/>
      <c r="SC1" s="87"/>
      <c r="SD1" s="87"/>
      <c r="SE1" s="87"/>
      <c r="SF1" s="87"/>
      <c r="SG1" s="87"/>
      <c r="SH1" s="87"/>
      <c r="SI1" s="87"/>
      <c r="SJ1" s="87"/>
      <c r="SK1" s="87"/>
      <c r="SL1" s="87"/>
      <c r="SM1" s="87"/>
      <c r="SN1" s="87"/>
      <c r="SO1" s="87"/>
      <c r="SP1" s="87"/>
      <c r="SQ1" s="87"/>
      <c r="SR1" s="87"/>
      <c r="SS1" s="87"/>
      <c r="ST1" s="87"/>
      <c r="SU1" s="87"/>
      <c r="SV1" s="87"/>
      <c r="SW1" s="87"/>
      <c r="SX1" s="87"/>
      <c r="SY1" s="87"/>
      <c r="SZ1" s="87"/>
      <c r="TA1" s="87"/>
      <c r="TB1" s="87"/>
      <c r="TC1" s="87"/>
      <c r="TD1" s="87"/>
      <c r="TE1" s="87"/>
      <c r="TF1" s="87"/>
      <c r="TG1" s="87"/>
      <c r="TH1" s="87"/>
      <c r="TI1" s="87"/>
      <c r="TJ1" s="87"/>
      <c r="TK1" s="87"/>
      <c r="TL1" s="87"/>
      <c r="TM1" s="87"/>
      <c r="TN1" s="87"/>
      <c r="TO1" s="87"/>
      <c r="TP1" s="87"/>
      <c r="TQ1" s="87"/>
      <c r="TR1" s="87"/>
      <c r="TS1" s="87"/>
      <c r="TT1" s="87"/>
      <c r="TU1" s="87"/>
      <c r="TV1" s="87"/>
      <c r="TW1" s="87"/>
      <c r="TX1" s="87"/>
      <c r="TY1" s="87"/>
      <c r="TZ1" s="87"/>
      <c r="UA1" s="87"/>
      <c r="UB1" s="87"/>
      <c r="UC1" s="87"/>
      <c r="UD1" s="87"/>
      <c r="UE1" s="87"/>
      <c r="UF1" s="87"/>
      <c r="UG1" s="87"/>
      <c r="UH1" s="87"/>
      <c r="UI1" s="87"/>
      <c r="UJ1" s="87"/>
      <c r="UK1" s="87"/>
      <c r="UL1" s="87"/>
      <c r="UM1" s="87"/>
      <c r="UN1" s="87"/>
      <c r="UO1" s="87"/>
      <c r="UP1" s="87"/>
      <c r="UQ1" s="87"/>
      <c r="UR1" s="87"/>
      <c r="US1" s="87"/>
      <c r="UT1" s="87"/>
      <c r="UU1" s="87"/>
      <c r="UV1" s="87"/>
      <c r="UW1" s="87"/>
      <c r="UX1" s="87"/>
      <c r="UY1" s="87"/>
      <c r="UZ1" s="87"/>
      <c r="VA1" s="87"/>
      <c r="VB1" s="87"/>
      <c r="VC1" s="87"/>
      <c r="VD1" s="87"/>
      <c r="VE1" s="87"/>
      <c r="VF1" s="87"/>
      <c r="VG1" s="87"/>
      <c r="VH1" s="87"/>
      <c r="VI1" s="87"/>
      <c r="VJ1" s="87"/>
      <c r="VK1" s="87"/>
      <c r="VL1" s="87"/>
      <c r="VM1" s="87"/>
      <c r="VN1" s="87"/>
      <c r="VO1" s="87"/>
      <c r="VP1" s="87"/>
      <c r="VQ1" s="87"/>
      <c r="VR1" s="87"/>
      <c r="VS1" s="87"/>
      <c r="VT1" s="87"/>
      <c r="VU1" s="87"/>
      <c r="VV1" s="87"/>
      <c r="VW1" s="87"/>
      <c r="VX1" s="87"/>
      <c r="VY1" s="87"/>
      <c r="VZ1" s="87"/>
      <c r="WA1" s="87"/>
      <c r="WB1" s="87"/>
      <c r="WC1" s="87"/>
      <c r="WD1" s="87"/>
      <c r="WE1" s="87"/>
      <c r="WF1" s="87"/>
      <c r="WG1" s="87"/>
      <c r="WH1" s="87"/>
      <c r="WI1" s="87"/>
      <c r="WJ1" s="87"/>
      <c r="WK1" s="87"/>
      <c r="WL1" s="87"/>
      <c r="WM1" s="87"/>
      <c r="WN1" s="87"/>
      <c r="WO1" s="87"/>
      <c r="WP1" s="87"/>
      <c r="WQ1" s="87"/>
      <c r="WR1" s="87"/>
      <c r="WS1" s="87"/>
      <c r="WT1" s="87"/>
      <c r="WU1" s="87"/>
      <c r="WV1" s="87"/>
      <c r="WW1" s="87"/>
      <c r="WX1" s="87"/>
      <c r="WY1" s="87"/>
      <c r="WZ1" s="87"/>
      <c r="XA1" s="87"/>
      <c r="XB1" s="87"/>
      <c r="XC1" s="87"/>
      <c r="XD1" s="87"/>
      <c r="XE1" s="87"/>
      <c r="XF1" s="87"/>
      <c r="XG1" s="87"/>
      <c r="XH1" s="87"/>
      <c r="XI1" s="87"/>
      <c r="XJ1" s="87"/>
      <c r="XK1" s="87"/>
      <c r="XL1" s="87"/>
      <c r="XM1" s="87"/>
      <c r="XN1" s="87"/>
      <c r="XO1" s="87"/>
      <c r="XP1" s="87"/>
      <c r="XQ1" s="87"/>
      <c r="XR1" s="87"/>
      <c r="XS1" s="87"/>
      <c r="XT1" s="87"/>
      <c r="XU1" s="87"/>
      <c r="XV1" s="87"/>
      <c r="XW1" s="87"/>
      <c r="XX1" s="87"/>
      <c r="XY1" s="87"/>
      <c r="XZ1" s="87"/>
      <c r="YA1" s="87"/>
      <c r="YB1" s="87"/>
      <c r="YC1" s="87"/>
      <c r="YD1" s="87"/>
      <c r="YE1" s="87"/>
      <c r="YF1" s="87"/>
      <c r="YG1" s="87"/>
      <c r="YH1" s="87"/>
      <c r="YI1" s="87"/>
      <c r="YJ1" s="87"/>
      <c r="YK1" s="87"/>
      <c r="YL1" s="87"/>
      <c r="YM1" s="87"/>
      <c r="YN1" s="87"/>
      <c r="YO1" s="87"/>
      <c r="YP1" s="87"/>
      <c r="YQ1" s="87"/>
      <c r="YR1" s="87"/>
      <c r="YS1" s="87"/>
      <c r="YT1" s="87"/>
      <c r="YU1" s="87"/>
      <c r="YV1" s="87"/>
      <c r="YW1" s="87"/>
      <c r="YX1" s="87"/>
      <c r="YY1" s="87"/>
      <c r="YZ1" s="87"/>
      <c r="ZA1" s="87"/>
      <c r="ZB1" s="87"/>
      <c r="ZC1" s="87"/>
      <c r="ZD1" s="87"/>
      <c r="ZE1" s="87"/>
      <c r="ZF1" s="87"/>
      <c r="ZG1" s="87"/>
      <c r="ZH1" s="87"/>
      <c r="ZI1" s="87"/>
      <c r="ZJ1" s="87"/>
      <c r="ZK1" s="87"/>
      <c r="ZL1" s="87"/>
      <c r="ZM1" s="87"/>
      <c r="ZN1" s="87"/>
      <c r="ZO1" s="87"/>
      <c r="ZP1" s="87"/>
      <c r="ZQ1" s="87"/>
      <c r="ZR1" s="87"/>
      <c r="ZS1" s="87"/>
      <c r="ZT1" s="87"/>
      <c r="ZU1" s="87"/>
      <c r="ZV1" s="87"/>
      <c r="ZW1" s="87"/>
      <c r="ZX1" s="87"/>
      <c r="ZY1" s="87"/>
      <c r="ZZ1" s="87"/>
      <c r="AAA1" s="87"/>
      <c r="AAB1" s="87"/>
      <c r="AAC1" s="87"/>
      <c r="AAD1" s="87"/>
      <c r="AAE1" s="87"/>
      <c r="AAF1" s="87"/>
      <c r="AAG1" s="87"/>
      <c r="AAH1" s="87"/>
      <c r="AAI1" s="87"/>
      <c r="AAJ1" s="87"/>
      <c r="AAK1" s="87"/>
      <c r="AAL1" s="87"/>
      <c r="AAM1" s="87"/>
      <c r="AAN1" s="87"/>
      <c r="AAO1" s="87"/>
      <c r="AAP1" s="87"/>
      <c r="AAQ1" s="87"/>
      <c r="AAR1" s="87"/>
      <c r="AAS1" s="87"/>
      <c r="AAT1" s="87"/>
      <c r="AAU1" s="87"/>
      <c r="AAV1" s="87"/>
      <c r="AAW1" s="87"/>
      <c r="AAX1" s="87"/>
      <c r="AAY1" s="87"/>
      <c r="AAZ1" s="87"/>
      <c r="ABA1" s="87"/>
      <c r="ABB1" s="87"/>
      <c r="ABC1" s="87"/>
      <c r="ABD1" s="87"/>
      <c r="ABE1" s="87"/>
      <c r="ABF1" s="87"/>
      <c r="ABG1" s="87"/>
      <c r="ABH1" s="87"/>
      <c r="ABI1" s="87"/>
      <c r="ABJ1" s="87"/>
      <c r="ABK1" s="87"/>
      <c r="ABL1" s="87"/>
      <c r="ABM1" s="87"/>
      <c r="ABN1" s="87"/>
      <c r="ABO1" s="87"/>
      <c r="ABP1" s="87"/>
      <c r="ABQ1" s="87"/>
      <c r="ABR1" s="87"/>
      <c r="ABS1" s="87"/>
      <c r="ABT1" s="87"/>
      <c r="ABU1" s="87"/>
      <c r="ABV1" s="87"/>
      <c r="ABW1" s="87"/>
      <c r="ABX1" s="87"/>
      <c r="ABY1" s="87"/>
      <c r="ABZ1" s="87"/>
      <c r="ACA1" s="87"/>
      <c r="ACB1" s="87"/>
      <c r="ACC1" s="87"/>
      <c r="ACD1" s="87"/>
      <c r="ACE1" s="87"/>
      <c r="ACF1" s="87"/>
      <c r="ACG1" s="87"/>
      <c r="ACH1" s="87"/>
      <c r="ACI1" s="87"/>
      <c r="ACJ1" s="87"/>
      <c r="ACK1" s="87"/>
      <c r="ACL1" s="87"/>
      <c r="ACM1" s="87"/>
      <c r="ACN1" s="87"/>
      <c r="ACO1" s="87"/>
      <c r="ACP1" s="87"/>
      <c r="ACQ1" s="87"/>
      <c r="ACR1" s="87"/>
      <c r="ACS1" s="87"/>
      <c r="ACT1" s="87"/>
      <c r="ACU1" s="87"/>
      <c r="ACV1" s="87"/>
      <c r="ACW1" s="87"/>
      <c r="ACX1" s="87"/>
      <c r="ACY1" s="87"/>
      <c r="ACZ1" s="87"/>
      <c r="ADA1" s="87"/>
      <c r="ADB1" s="87"/>
      <c r="ADC1" s="87"/>
      <c r="ADD1" s="87"/>
      <c r="ADE1" s="87"/>
      <c r="ADF1" s="87"/>
      <c r="ADG1" s="87"/>
      <c r="ADH1" s="87"/>
      <c r="ADI1" s="87"/>
      <c r="ADJ1" s="87"/>
      <c r="ADK1" s="87"/>
      <c r="ADL1" s="87"/>
      <c r="ADM1" s="87"/>
      <c r="ADN1" s="87"/>
      <c r="ADO1" s="87"/>
      <c r="ADP1" s="87"/>
      <c r="ADQ1" s="87"/>
      <c r="ADR1" s="87"/>
      <c r="ADS1" s="87"/>
      <c r="ADT1" s="87"/>
      <c r="ADU1" s="87"/>
      <c r="ADV1" s="87"/>
      <c r="ADW1" s="87"/>
      <c r="ADX1" s="87"/>
      <c r="ADY1" s="87"/>
      <c r="ADZ1" s="87"/>
      <c r="AEA1" s="87"/>
      <c r="AEB1" s="87"/>
      <c r="AEC1" s="87"/>
      <c r="AED1" s="87"/>
      <c r="AEE1" s="87"/>
      <c r="AEF1" s="87"/>
      <c r="AEG1" s="87"/>
      <c r="AEH1" s="87"/>
      <c r="AEI1" s="87"/>
      <c r="AEJ1" s="87"/>
      <c r="AEK1" s="87"/>
      <c r="AEL1" s="87"/>
      <c r="AEM1" s="87"/>
      <c r="AEN1" s="87"/>
      <c r="AEO1" s="87"/>
      <c r="AEP1" s="87"/>
      <c r="AEQ1" s="87"/>
      <c r="AER1" s="87"/>
      <c r="AES1" s="87"/>
      <c r="AET1" s="87"/>
      <c r="AEU1" s="87"/>
      <c r="AEV1" s="87"/>
      <c r="AEW1" s="87"/>
      <c r="AEX1" s="87"/>
      <c r="AEY1" s="87"/>
      <c r="AEZ1" s="87"/>
      <c r="AFA1" s="87"/>
      <c r="AFB1" s="87"/>
      <c r="AFC1" s="87"/>
      <c r="AFD1" s="87"/>
      <c r="AFE1" s="87"/>
      <c r="AFF1" s="87"/>
      <c r="AFG1" s="87"/>
      <c r="AFH1" s="87"/>
      <c r="AFI1" s="87"/>
      <c r="AFJ1" s="87"/>
      <c r="AFK1" s="87"/>
      <c r="AFL1" s="87"/>
      <c r="AFM1" s="87"/>
      <c r="AFN1" s="87"/>
      <c r="AFO1" s="87"/>
      <c r="AFP1" s="87"/>
      <c r="AFQ1" s="87"/>
      <c r="AFR1" s="87"/>
      <c r="AFS1" s="87"/>
      <c r="AFT1" s="87"/>
      <c r="AFU1" s="87"/>
      <c r="AFV1" s="87"/>
      <c r="AFW1" s="87"/>
      <c r="AFX1" s="87"/>
      <c r="AFY1" s="87"/>
      <c r="AFZ1" s="87"/>
      <c r="AGA1" s="87"/>
      <c r="AGB1" s="87"/>
      <c r="AGC1" s="87"/>
      <c r="AGD1" s="87"/>
      <c r="AGE1" s="87"/>
      <c r="AGF1" s="87"/>
      <c r="AGG1" s="87"/>
      <c r="AGH1" s="87"/>
      <c r="AGI1" s="87"/>
      <c r="AGJ1" s="87"/>
      <c r="AGK1" s="87"/>
      <c r="AGL1" s="87"/>
      <c r="AGM1" s="87"/>
      <c r="AGN1" s="87"/>
      <c r="AGO1" s="87"/>
      <c r="AGP1" s="87"/>
      <c r="AGQ1" s="87"/>
      <c r="AGR1" s="87"/>
      <c r="AGS1" s="87"/>
      <c r="AGT1" s="87"/>
      <c r="AGU1" s="87"/>
      <c r="AGV1" s="87"/>
      <c r="AGW1" s="87"/>
      <c r="AGX1" s="87"/>
      <c r="AGY1" s="87"/>
      <c r="AGZ1" s="87"/>
      <c r="AHA1" s="87"/>
      <c r="AHB1" s="87"/>
      <c r="AHC1" s="87"/>
      <c r="AHD1" s="87"/>
      <c r="AHE1" s="87"/>
      <c r="AHF1" s="87"/>
      <c r="AHG1" s="87"/>
      <c r="AHH1" s="87"/>
      <c r="AHI1" s="87"/>
      <c r="AHJ1" s="87"/>
      <c r="AHK1" s="87"/>
      <c r="AHL1" s="87"/>
      <c r="AHM1" s="87"/>
      <c r="AHN1" s="87"/>
      <c r="AHO1" s="87"/>
      <c r="AHP1" s="87"/>
      <c r="AHQ1" s="87"/>
      <c r="AHR1" s="87"/>
      <c r="AHS1" s="87"/>
      <c r="AHT1" s="87"/>
      <c r="AHU1" s="87"/>
      <c r="AHV1" s="87"/>
      <c r="AHW1" s="87"/>
      <c r="AHX1" s="87"/>
      <c r="AHY1" s="87"/>
      <c r="AHZ1" s="87"/>
      <c r="AIA1" s="87"/>
      <c r="AIB1" s="87"/>
      <c r="AIC1" s="87"/>
      <c r="AID1" s="87"/>
      <c r="AIE1" s="87"/>
      <c r="AIF1" s="87"/>
      <c r="AIG1" s="87"/>
      <c r="AIH1" s="87"/>
      <c r="AII1" s="87"/>
      <c r="AIJ1" s="87"/>
      <c r="AIK1" s="87"/>
      <c r="AIL1" s="87"/>
      <c r="AIM1" s="87"/>
      <c r="AIN1" s="87"/>
      <c r="AIO1" s="87"/>
      <c r="AIP1" s="87"/>
      <c r="AIQ1" s="87"/>
      <c r="AIR1" s="87"/>
      <c r="AIS1" s="87"/>
      <c r="AIT1" s="87"/>
      <c r="AIU1" s="87"/>
      <c r="AIV1" s="87"/>
      <c r="AIW1" s="87"/>
      <c r="AIX1" s="87"/>
      <c r="AIY1" s="87"/>
      <c r="AIZ1" s="87"/>
      <c r="AJA1" s="87"/>
      <c r="AJB1" s="87"/>
      <c r="AJC1" s="87"/>
      <c r="AJD1" s="87"/>
      <c r="AJE1" s="87"/>
      <c r="AJF1" s="87"/>
      <c r="AJG1" s="87"/>
      <c r="AJH1" s="87"/>
      <c r="AJI1" s="87"/>
      <c r="AJJ1" s="87"/>
      <c r="AJK1" s="87"/>
      <c r="AJL1" s="87"/>
      <c r="AJM1" s="87"/>
      <c r="AJN1" s="87"/>
      <c r="AJO1" s="87"/>
      <c r="AJP1" s="87"/>
      <c r="AJQ1" s="87"/>
      <c r="AJR1" s="87"/>
      <c r="AJS1" s="87"/>
      <c r="AJT1" s="87"/>
      <c r="AJU1" s="87"/>
      <c r="AJV1" s="87"/>
      <c r="AJW1" s="87"/>
      <c r="AJX1" s="87"/>
      <c r="AJY1" s="87"/>
      <c r="AJZ1" s="87"/>
      <c r="AKA1" s="87"/>
      <c r="AKB1" s="87"/>
      <c r="AKC1" s="87"/>
      <c r="AKD1" s="87"/>
      <c r="AKE1" s="87"/>
      <c r="AKF1" s="87"/>
      <c r="AKG1" s="87"/>
      <c r="AKH1" s="87"/>
      <c r="AKI1" s="87"/>
      <c r="AKJ1" s="87"/>
      <c r="AKK1" s="87"/>
      <c r="AKL1" s="87"/>
      <c r="AKM1" s="87"/>
      <c r="AKN1" s="87"/>
      <c r="AKO1" s="87"/>
      <c r="AKP1" s="87"/>
      <c r="AKQ1" s="87"/>
      <c r="AKR1" s="87"/>
      <c r="AKS1" s="87"/>
      <c r="AKT1" s="87"/>
      <c r="AKU1" s="87"/>
      <c r="AKV1" s="87"/>
      <c r="AKW1" s="87"/>
      <c r="AKX1" s="87"/>
      <c r="AKY1" s="87"/>
      <c r="AKZ1" s="87"/>
      <c r="ALA1" s="87"/>
      <c r="ALB1" s="87"/>
      <c r="ALC1" s="87"/>
      <c r="ALD1" s="87"/>
      <c r="ALE1" s="87"/>
      <c r="ALF1" s="87"/>
      <c r="ALG1" s="87"/>
      <c r="ALH1" s="87"/>
      <c r="ALI1" s="87"/>
      <c r="ALJ1" s="87"/>
      <c r="ALK1" s="87"/>
      <c r="ALL1" s="87"/>
      <c r="ALM1" s="87"/>
      <c r="ALN1" s="87"/>
      <c r="ALO1" s="87"/>
      <c r="ALP1" s="87"/>
      <c r="ALQ1" s="87"/>
      <c r="ALR1" s="87"/>
      <c r="ALS1" s="87"/>
      <c r="ALT1" s="87"/>
      <c r="ALU1" s="87"/>
      <c r="ALV1" s="87"/>
      <c r="ALW1" s="87"/>
      <c r="ALX1" s="87"/>
      <c r="ALY1" s="87"/>
      <c r="ALZ1" s="87"/>
      <c r="AMA1" s="87"/>
      <c r="AMB1" s="87"/>
      <c r="AMC1" s="87"/>
      <c r="AMD1" s="87"/>
      <c r="AME1" s="87"/>
      <c r="AMF1" s="87"/>
      <c r="AMG1" s="87"/>
      <c r="AMH1" s="87"/>
      <c r="AMI1" s="87"/>
      <c r="AMJ1" s="87"/>
      <c r="AMK1" s="87"/>
      <c r="AML1" s="87"/>
      <c r="AMM1" s="87"/>
      <c r="AMN1" s="87"/>
      <c r="AMO1" s="87"/>
      <c r="AMP1" s="87"/>
      <c r="AMQ1" s="87"/>
      <c r="AMR1" s="87"/>
      <c r="AMS1" s="87"/>
      <c r="AMT1" s="87"/>
      <c r="AMU1" s="87"/>
      <c r="AMV1" s="87"/>
      <c r="AMW1" s="87"/>
      <c r="AMX1" s="87"/>
      <c r="AMY1" s="87"/>
      <c r="AMZ1" s="87"/>
      <c r="ANA1" s="87"/>
      <c r="ANB1" s="87"/>
      <c r="ANC1" s="87"/>
      <c r="AND1" s="87"/>
      <c r="ANE1" s="87"/>
      <c r="ANF1" s="87"/>
      <c r="ANG1" s="87"/>
      <c r="ANH1" s="87"/>
      <c r="ANI1" s="87"/>
      <c r="ANJ1" s="87"/>
      <c r="ANK1" s="87"/>
      <c r="ANL1" s="87"/>
      <c r="ANM1" s="87"/>
      <c r="ANN1" s="87"/>
      <c r="ANO1" s="87"/>
      <c r="ANP1" s="87"/>
      <c r="ANQ1" s="87"/>
      <c r="ANR1" s="87"/>
      <c r="ANS1" s="87"/>
      <c r="ANT1" s="87"/>
      <c r="ANU1" s="87"/>
      <c r="ANV1" s="87"/>
      <c r="ANW1" s="87"/>
      <c r="ANX1" s="87"/>
      <c r="ANY1" s="87"/>
      <c r="ANZ1" s="87"/>
      <c r="AOA1" s="87"/>
      <c r="AOB1" s="87"/>
      <c r="AOC1" s="87"/>
      <c r="AOD1" s="87"/>
      <c r="AOE1" s="87"/>
      <c r="AOF1" s="87"/>
      <c r="AOG1" s="87"/>
      <c r="AOH1" s="87"/>
      <c r="AOI1" s="87"/>
      <c r="AOJ1" s="87"/>
      <c r="AOK1" s="87"/>
      <c r="AOL1" s="87"/>
      <c r="AOM1" s="87"/>
      <c r="AON1" s="87"/>
      <c r="AOO1" s="87"/>
      <c r="AOP1" s="87"/>
      <c r="AOQ1" s="87"/>
      <c r="AOR1" s="87"/>
      <c r="AOS1" s="87"/>
      <c r="AOT1" s="87"/>
      <c r="AOU1" s="87"/>
      <c r="AOV1" s="87"/>
      <c r="AOW1" s="87"/>
      <c r="AOX1" s="87"/>
      <c r="AOY1" s="87"/>
      <c r="AOZ1" s="87"/>
      <c r="APA1" s="87"/>
      <c r="APB1" s="87"/>
      <c r="APC1" s="87"/>
      <c r="APD1" s="87"/>
      <c r="APE1" s="87"/>
      <c r="APF1" s="87"/>
      <c r="APG1" s="87"/>
      <c r="APH1" s="87"/>
      <c r="API1" s="87"/>
      <c r="APJ1" s="87"/>
      <c r="APK1" s="87"/>
      <c r="APL1" s="87"/>
      <c r="APM1" s="87"/>
      <c r="APN1" s="87"/>
      <c r="APO1" s="87"/>
      <c r="APP1" s="87"/>
      <c r="APQ1" s="87"/>
      <c r="APR1" s="87"/>
      <c r="APS1" s="87"/>
      <c r="APT1" s="87"/>
      <c r="APU1" s="87"/>
      <c r="APV1" s="87"/>
      <c r="APW1" s="87"/>
      <c r="APX1" s="87"/>
      <c r="APY1" s="87"/>
      <c r="APZ1" s="87"/>
      <c r="AQA1" s="87"/>
      <c r="AQB1" s="87"/>
      <c r="AQC1" s="87"/>
      <c r="AQD1" s="87"/>
      <c r="AQE1" s="87"/>
      <c r="AQF1" s="87"/>
      <c r="AQG1" s="87"/>
      <c r="AQH1" s="87"/>
      <c r="AQI1" s="87"/>
      <c r="AQJ1" s="87"/>
      <c r="AQK1" s="87"/>
      <c r="AQL1" s="87"/>
      <c r="AQM1" s="87"/>
      <c r="AQN1" s="87"/>
      <c r="AQO1" s="87"/>
      <c r="AQP1" s="87"/>
      <c r="AQQ1" s="87"/>
      <c r="AQR1" s="87"/>
      <c r="AQS1" s="87"/>
      <c r="AQT1" s="87"/>
      <c r="AQU1" s="87"/>
      <c r="AQV1" s="87"/>
      <c r="AQW1" s="87"/>
      <c r="AQX1" s="87"/>
      <c r="AQY1" s="87"/>
      <c r="AQZ1" s="87"/>
      <c r="ARA1" s="87"/>
      <c r="ARB1" s="87"/>
      <c r="ARC1" s="87"/>
      <c r="ARD1" s="87"/>
      <c r="ARE1" s="87"/>
      <c r="ARF1" s="87"/>
      <c r="ARG1" s="87"/>
      <c r="ARH1" s="87"/>
      <c r="ARI1" s="87"/>
      <c r="ARJ1" s="87"/>
      <c r="ARK1" s="87"/>
      <c r="ARL1" s="87"/>
      <c r="ARM1" s="87"/>
      <c r="ARN1" s="87"/>
      <c r="ARO1" s="87"/>
      <c r="ARP1" s="87"/>
      <c r="ARQ1" s="87"/>
      <c r="ARR1" s="87"/>
      <c r="ARS1" s="87"/>
      <c r="ART1" s="87"/>
      <c r="ARU1" s="87"/>
      <c r="ARV1" s="87"/>
      <c r="ARW1" s="87"/>
      <c r="ARX1" s="87"/>
      <c r="ARY1" s="87"/>
      <c r="ARZ1" s="87"/>
      <c r="ASA1" s="87"/>
      <c r="ASB1" s="87"/>
      <c r="ASC1" s="87"/>
      <c r="ASD1" s="87"/>
      <c r="ASE1" s="87"/>
      <c r="ASF1" s="87"/>
      <c r="ASG1" s="87"/>
      <c r="ASH1" s="87"/>
      <c r="ASI1" s="87"/>
      <c r="ASJ1" s="87"/>
      <c r="ASK1" s="87"/>
      <c r="ASL1" s="87"/>
      <c r="ASM1" s="87"/>
      <c r="ASN1" s="87"/>
      <c r="ASO1" s="87"/>
      <c r="ASP1" s="87"/>
      <c r="ASQ1" s="87"/>
      <c r="ASR1" s="87"/>
      <c r="ASS1" s="87"/>
      <c r="AST1" s="87"/>
      <c r="ASU1" s="87"/>
      <c r="ASV1" s="87"/>
      <c r="ASW1" s="87"/>
      <c r="ASX1" s="87"/>
      <c r="ASY1" s="87"/>
      <c r="ASZ1" s="87"/>
      <c r="ATA1" s="87"/>
      <c r="ATB1" s="87"/>
      <c r="ATC1" s="87"/>
      <c r="ATD1" s="87"/>
      <c r="ATE1" s="87"/>
      <c r="ATF1" s="87"/>
      <c r="ATG1" s="87"/>
      <c r="ATH1" s="87"/>
      <c r="ATI1" s="87"/>
      <c r="ATJ1" s="87"/>
      <c r="ATK1" s="87"/>
      <c r="ATL1" s="87"/>
      <c r="ATM1" s="87"/>
      <c r="ATN1" s="87"/>
      <c r="ATO1" s="87"/>
      <c r="ATP1" s="87"/>
      <c r="ATQ1" s="87"/>
      <c r="ATR1" s="87"/>
      <c r="ATS1" s="87"/>
      <c r="ATT1" s="87"/>
      <c r="ATU1" s="87"/>
      <c r="ATV1" s="87"/>
      <c r="ATW1" s="87"/>
      <c r="ATX1" s="87"/>
      <c r="ATY1" s="87"/>
      <c r="ATZ1" s="87"/>
      <c r="AUA1" s="87"/>
      <c r="AUB1" s="87"/>
      <c r="AUC1" s="87"/>
      <c r="AUD1" s="87"/>
      <c r="AUE1" s="87"/>
      <c r="AUF1" s="87"/>
      <c r="AUG1" s="87"/>
      <c r="AUH1" s="87"/>
      <c r="AUI1" s="87"/>
      <c r="AUJ1" s="87"/>
      <c r="AUK1" s="87"/>
      <c r="AUL1" s="87"/>
      <c r="AUM1" s="87"/>
      <c r="AUN1" s="87"/>
      <c r="AUO1" s="87"/>
      <c r="AUP1" s="87"/>
      <c r="AUQ1" s="87"/>
      <c r="AUR1" s="87"/>
      <c r="AUS1" s="87"/>
      <c r="AUT1" s="87"/>
      <c r="AUU1" s="87"/>
      <c r="AUV1" s="87"/>
      <c r="AUW1" s="87"/>
      <c r="AUX1" s="87"/>
      <c r="AUY1" s="87"/>
      <c r="AUZ1" s="87"/>
      <c r="AVA1" s="87"/>
      <c r="AVB1" s="87"/>
      <c r="AVC1" s="87"/>
      <c r="AVD1" s="87"/>
      <c r="AVE1" s="87"/>
      <c r="AVF1" s="87"/>
      <c r="AVG1" s="87"/>
      <c r="AVH1" s="87"/>
      <c r="AVI1" s="87"/>
      <c r="AVJ1" s="87"/>
      <c r="AVK1" s="87"/>
      <c r="AVL1" s="87"/>
      <c r="AVM1" s="87"/>
      <c r="AVN1" s="87"/>
      <c r="AVO1" s="87"/>
      <c r="AVP1" s="87"/>
      <c r="AVQ1" s="87"/>
      <c r="AVR1" s="87"/>
      <c r="AVS1" s="87"/>
      <c r="AVT1" s="87"/>
      <c r="AVU1" s="87"/>
      <c r="AVV1" s="87"/>
      <c r="AVW1" s="87"/>
      <c r="AVX1" s="87"/>
      <c r="AVY1" s="87"/>
      <c r="AVZ1" s="87"/>
      <c r="AWA1" s="87"/>
      <c r="AWB1" s="87"/>
      <c r="AWC1" s="87"/>
      <c r="AWD1" s="87"/>
      <c r="AWE1" s="87"/>
      <c r="AWF1" s="87"/>
      <c r="AWG1" s="87"/>
      <c r="AWH1" s="87"/>
      <c r="AWI1" s="87"/>
      <c r="AWJ1" s="87"/>
      <c r="AWK1" s="87"/>
      <c r="AWL1" s="87"/>
      <c r="AWM1" s="87"/>
      <c r="AWN1" s="87"/>
      <c r="AWO1" s="87"/>
      <c r="AWP1" s="87"/>
      <c r="AWQ1" s="87"/>
      <c r="AWR1" s="87"/>
      <c r="AWS1" s="87"/>
      <c r="AWT1" s="87"/>
      <c r="AWU1" s="87"/>
      <c r="AWV1" s="87"/>
      <c r="AWW1" s="87"/>
      <c r="AWX1" s="87"/>
      <c r="AWY1" s="87"/>
      <c r="AWZ1" s="87"/>
      <c r="AXA1" s="87"/>
      <c r="AXB1" s="87"/>
      <c r="AXC1" s="87"/>
      <c r="AXD1" s="87"/>
      <c r="AXE1" s="87"/>
      <c r="AXF1" s="87"/>
      <c r="AXG1" s="87"/>
      <c r="AXH1" s="87"/>
      <c r="AXI1" s="87"/>
      <c r="AXJ1" s="87"/>
      <c r="AXK1" s="87"/>
      <c r="AXL1" s="87"/>
      <c r="AXM1" s="87"/>
      <c r="AXN1" s="87"/>
      <c r="AXO1" s="87"/>
      <c r="AXP1" s="87"/>
      <c r="AXQ1" s="87"/>
      <c r="AXR1" s="87"/>
      <c r="AXS1" s="87"/>
      <c r="AXT1" s="87"/>
      <c r="AXU1" s="87"/>
      <c r="AXV1" s="87"/>
      <c r="AXW1" s="87"/>
      <c r="AXX1" s="87"/>
      <c r="AXY1" s="87"/>
      <c r="AXZ1" s="87"/>
      <c r="AYA1" s="87"/>
      <c r="AYB1" s="87"/>
      <c r="AYC1" s="87"/>
      <c r="AYD1" s="87"/>
      <c r="AYE1" s="87"/>
      <c r="AYF1" s="87"/>
      <c r="AYG1" s="87"/>
      <c r="AYH1" s="87"/>
      <c r="AYI1" s="87"/>
      <c r="AYJ1" s="87"/>
      <c r="AYK1" s="87"/>
      <c r="AYL1" s="87"/>
      <c r="AYM1" s="87"/>
      <c r="AYN1" s="87"/>
      <c r="AYO1" s="87"/>
      <c r="AYP1" s="87"/>
      <c r="AYQ1" s="87"/>
      <c r="AYR1" s="87"/>
      <c r="AYS1" s="87"/>
      <c r="AYT1" s="87"/>
      <c r="AYU1" s="87"/>
      <c r="AYV1" s="87"/>
      <c r="AYW1" s="87"/>
      <c r="AYX1" s="87"/>
      <c r="AYY1" s="87"/>
      <c r="AYZ1" s="87"/>
      <c r="AZA1" s="87"/>
      <c r="AZB1" s="87"/>
      <c r="AZC1" s="87"/>
      <c r="AZD1" s="87"/>
      <c r="AZE1" s="87"/>
      <c r="AZF1" s="87"/>
      <c r="AZG1" s="87"/>
      <c r="AZH1" s="87"/>
      <c r="AZI1" s="87"/>
      <c r="AZJ1" s="87"/>
      <c r="AZK1" s="87"/>
      <c r="AZL1" s="87"/>
      <c r="AZM1" s="87"/>
      <c r="AZN1" s="87"/>
      <c r="AZO1" s="87"/>
      <c r="AZP1" s="87"/>
      <c r="AZQ1" s="87"/>
      <c r="AZR1" s="87"/>
      <c r="AZS1" s="87"/>
      <c r="AZT1" s="87"/>
      <c r="AZU1" s="87"/>
      <c r="AZV1" s="87"/>
      <c r="AZW1" s="87"/>
      <c r="AZX1" s="87"/>
      <c r="AZY1" s="87"/>
      <c r="AZZ1" s="87"/>
      <c r="BAA1" s="87"/>
      <c r="BAB1" s="87"/>
      <c r="BAC1" s="87"/>
      <c r="BAD1" s="87"/>
      <c r="BAE1" s="87"/>
      <c r="BAF1" s="87"/>
      <c r="BAG1" s="87"/>
      <c r="BAH1" s="87"/>
      <c r="BAI1" s="87"/>
      <c r="BAJ1" s="87"/>
      <c r="BAK1" s="87"/>
      <c r="BAL1" s="87"/>
      <c r="BAM1" s="87"/>
      <c r="BAN1" s="87"/>
      <c r="BAO1" s="87"/>
      <c r="BAP1" s="87"/>
      <c r="BAQ1" s="87"/>
      <c r="BAR1" s="87"/>
      <c r="BAS1" s="87"/>
      <c r="BAT1" s="87"/>
      <c r="BAU1" s="87"/>
      <c r="BAV1" s="87"/>
      <c r="BAW1" s="87"/>
      <c r="BAX1" s="87"/>
      <c r="BAY1" s="87"/>
      <c r="BAZ1" s="87"/>
      <c r="BBA1" s="87"/>
      <c r="BBB1" s="87"/>
      <c r="BBC1" s="87"/>
      <c r="BBD1" s="87"/>
      <c r="BBE1" s="87"/>
      <c r="BBF1" s="87"/>
      <c r="BBG1" s="87"/>
      <c r="BBH1" s="87"/>
      <c r="BBI1" s="87"/>
      <c r="BBJ1" s="87"/>
      <c r="BBK1" s="87"/>
      <c r="BBL1" s="87"/>
      <c r="BBM1" s="87"/>
      <c r="BBN1" s="87"/>
      <c r="BBO1" s="87"/>
      <c r="BBP1" s="87"/>
      <c r="BBQ1" s="87"/>
      <c r="BBR1" s="87"/>
      <c r="BBS1" s="87"/>
      <c r="BBT1" s="87"/>
      <c r="BBU1" s="87"/>
      <c r="BBV1" s="87"/>
      <c r="BBW1" s="87"/>
      <c r="BBX1" s="87"/>
      <c r="BBY1" s="87"/>
      <c r="BBZ1" s="87"/>
      <c r="BCA1" s="87"/>
      <c r="BCB1" s="87"/>
      <c r="BCC1" s="87"/>
      <c r="BCD1" s="87"/>
      <c r="BCE1" s="87"/>
      <c r="BCF1" s="87"/>
      <c r="BCG1" s="87"/>
      <c r="BCH1" s="87"/>
      <c r="BCI1" s="87"/>
      <c r="BCJ1" s="87"/>
      <c r="BCK1" s="87"/>
      <c r="BCL1" s="87"/>
      <c r="BCM1" s="87"/>
      <c r="BCN1" s="87"/>
      <c r="BCO1" s="87"/>
      <c r="BCP1" s="87"/>
      <c r="BCQ1" s="87"/>
      <c r="BCR1" s="87"/>
      <c r="BCS1" s="87"/>
      <c r="BCT1" s="87"/>
      <c r="BCU1" s="87"/>
      <c r="BCV1" s="87"/>
      <c r="BCW1" s="87"/>
      <c r="BCX1" s="87"/>
      <c r="BCY1" s="87"/>
      <c r="BCZ1" s="87"/>
      <c r="BDA1" s="87"/>
      <c r="BDB1" s="87"/>
      <c r="BDC1" s="87"/>
      <c r="BDD1" s="87"/>
      <c r="BDE1" s="87"/>
      <c r="BDF1" s="87"/>
      <c r="BDG1" s="87"/>
      <c r="BDH1" s="87"/>
      <c r="BDI1" s="87"/>
      <c r="BDJ1" s="87"/>
      <c r="BDK1" s="87"/>
      <c r="BDL1" s="87"/>
      <c r="BDM1" s="87"/>
      <c r="BDN1" s="87"/>
      <c r="BDO1" s="87"/>
      <c r="BDP1" s="87"/>
      <c r="BDQ1" s="87"/>
      <c r="BDR1" s="87"/>
      <c r="BDS1" s="87"/>
      <c r="BDT1" s="87"/>
      <c r="BDU1" s="87"/>
      <c r="BDV1" s="87"/>
      <c r="BDW1" s="87"/>
      <c r="BDX1" s="87"/>
      <c r="BDY1" s="87"/>
      <c r="BDZ1" s="87"/>
      <c r="BEA1" s="87"/>
      <c r="BEB1" s="87"/>
      <c r="BEC1" s="87"/>
      <c r="BED1" s="87"/>
      <c r="BEE1" s="87"/>
      <c r="BEF1" s="87"/>
      <c r="BEG1" s="87"/>
      <c r="BEH1" s="87"/>
      <c r="BEI1" s="87"/>
      <c r="BEJ1" s="87"/>
      <c r="BEK1" s="87"/>
      <c r="BEL1" s="87"/>
      <c r="BEM1" s="87"/>
      <c r="BEN1" s="87"/>
      <c r="BEO1" s="87"/>
      <c r="BEP1" s="87"/>
      <c r="BEQ1" s="87"/>
      <c r="BER1" s="87"/>
      <c r="BES1" s="87"/>
      <c r="BET1" s="87"/>
      <c r="BEU1" s="87"/>
      <c r="BEV1" s="87"/>
      <c r="BEW1" s="87"/>
      <c r="BEX1" s="87"/>
      <c r="BEY1" s="87"/>
      <c r="BEZ1" s="87"/>
      <c r="BFA1" s="87"/>
      <c r="BFB1" s="87"/>
      <c r="BFC1" s="87"/>
      <c r="BFD1" s="87"/>
      <c r="BFE1" s="87"/>
      <c r="BFF1" s="87"/>
      <c r="BFG1" s="87"/>
      <c r="BFH1" s="87"/>
      <c r="BFI1" s="87"/>
      <c r="BFJ1" s="87"/>
      <c r="BFK1" s="87"/>
      <c r="BFL1" s="87"/>
      <c r="BFM1" s="87"/>
      <c r="BFN1" s="87"/>
      <c r="BFO1" s="87"/>
      <c r="BFP1" s="87"/>
      <c r="BFQ1" s="87"/>
      <c r="BFR1" s="87"/>
      <c r="BFS1" s="87"/>
      <c r="BFT1" s="87"/>
      <c r="BFU1" s="87"/>
      <c r="BFV1" s="87"/>
      <c r="BFW1" s="87"/>
      <c r="BFX1" s="87"/>
      <c r="BFY1" s="87"/>
      <c r="BFZ1" s="87"/>
      <c r="BGA1" s="87"/>
      <c r="BGB1" s="87"/>
      <c r="BGC1" s="87"/>
      <c r="BGD1" s="87"/>
      <c r="BGE1" s="87"/>
      <c r="BGF1" s="87"/>
      <c r="BGG1" s="87"/>
      <c r="BGH1" s="87"/>
      <c r="BGI1" s="87"/>
      <c r="BGJ1" s="87"/>
      <c r="BGK1" s="87"/>
      <c r="BGL1" s="87"/>
      <c r="BGM1" s="87"/>
      <c r="BGN1" s="87"/>
      <c r="BGO1" s="87"/>
      <c r="BGP1" s="87"/>
      <c r="BGQ1" s="87"/>
      <c r="BGR1" s="87"/>
      <c r="BGS1" s="87"/>
      <c r="BGT1" s="87"/>
      <c r="BGU1" s="87"/>
      <c r="BGV1" s="87"/>
      <c r="BGW1" s="87"/>
      <c r="BGX1" s="87"/>
      <c r="BGY1" s="87"/>
      <c r="BGZ1" s="87"/>
      <c r="BHA1" s="87"/>
      <c r="BHB1" s="87"/>
      <c r="BHC1" s="87"/>
      <c r="BHD1" s="87"/>
      <c r="BHE1" s="87"/>
      <c r="BHF1" s="87"/>
      <c r="BHG1" s="87"/>
      <c r="BHH1" s="87"/>
      <c r="BHI1" s="87"/>
      <c r="BHJ1" s="87"/>
      <c r="BHK1" s="87"/>
      <c r="BHL1" s="87"/>
      <c r="BHM1" s="87"/>
      <c r="BHN1" s="87"/>
      <c r="BHO1" s="87"/>
      <c r="BHP1" s="87"/>
      <c r="BHQ1" s="87"/>
      <c r="BHR1" s="87"/>
      <c r="BHS1" s="87"/>
      <c r="BHT1" s="87"/>
      <c r="BHU1" s="87"/>
      <c r="BHV1" s="87"/>
      <c r="BHW1" s="87"/>
      <c r="BHX1" s="87"/>
      <c r="BHY1" s="87"/>
      <c r="BHZ1" s="87"/>
      <c r="BIA1" s="87"/>
      <c r="BIB1" s="87"/>
      <c r="BIC1" s="87"/>
      <c r="BID1" s="87"/>
      <c r="BIE1" s="87"/>
      <c r="BIF1" s="87"/>
      <c r="BIG1" s="87"/>
      <c r="BIH1" s="87"/>
      <c r="BII1" s="87"/>
      <c r="BIJ1" s="87"/>
      <c r="BIK1" s="87"/>
      <c r="BIL1" s="87"/>
      <c r="BIM1" s="87"/>
      <c r="BIN1" s="87"/>
      <c r="BIO1" s="87"/>
      <c r="BIP1" s="87"/>
      <c r="BIQ1" s="87"/>
      <c r="BIR1" s="87"/>
      <c r="BIS1" s="87"/>
      <c r="BIT1" s="87"/>
      <c r="BIU1" s="87"/>
      <c r="BIV1" s="87"/>
      <c r="BIW1" s="87"/>
      <c r="BIX1" s="87"/>
      <c r="BIY1" s="87"/>
      <c r="BIZ1" s="87"/>
      <c r="BJA1" s="87"/>
      <c r="BJB1" s="87"/>
      <c r="BJC1" s="87"/>
      <c r="BJD1" s="87"/>
      <c r="BJE1" s="87"/>
      <c r="BJF1" s="87"/>
      <c r="BJG1" s="87"/>
      <c r="BJH1" s="87"/>
      <c r="BJI1" s="87"/>
      <c r="BJJ1" s="87"/>
      <c r="BJK1" s="87"/>
      <c r="BJL1" s="87"/>
      <c r="BJM1" s="87"/>
      <c r="BJN1" s="87"/>
      <c r="BJO1" s="87"/>
      <c r="BJP1" s="87"/>
      <c r="BJQ1" s="87"/>
      <c r="BJR1" s="87"/>
      <c r="BJS1" s="87"/>
      <c r="BJT1" s="87"/>
      <c r="BJU1" s="87"/>
      <c r="BJV1" s="87"/>
      <c r="BJW1" s="87"/>
      <c r="BJX1" s="87"/>
      <c r="BJY1" s="87"/>
      <c r="BJZ1" s="87"/>
      <c r="BKA1" s="87"/>
      <c r="BKB1" s="87"/>
      <c r="BKC1" s="87"/>
      <c r="BKD1" s="87"/>
      <c r="BKE1" s="87"/>
      <c r="BKF1" s="87"/>
      <c r="BKG1" s="87"/>
      <c r="BKH1" s="87"/>
      <c r="BKI1" s="87"/>
      <c r="BKJ1" s="87"/>
      <c r="BKK1" s="87"/>
      <c r="BKL1" s="87"/>
      <c r="BKM1" s="87"/>
      <c r="BKN1" s="87"/>
      <c r="BKO1" s="87"/>
      <c r="BKP1" s="87"/>
      <c r="BKQ1" s="87"/>
      <c r="BKR1" s="87"/>
      <c r="BKS1" s="87"/>
      <c r="BKT1" s="87"/>
      <c r="BKU1" s="87"/>
      <c r="BKV1" s="87"/>
      <c r="BKW1" s="87"/>
      <c r="BKX1" s="87"/>
      <c r="BKY1" s="87"/>
      <c r="BKZ1" s="87"/>
      <c r="BLA1" s="87"/>
      <c r="BLB1" s="87"/>
      <c r="BLC1" s="87"/>
      <c r="BLD1" s="87"/>
      <c r="BLE1" s="87"/>
      <c r="BLF1" s="87"/>
      <c r="BLG1" s="87"/>
      <c r="BLH1" s="87"/>
      <c r="BLI1" s="87"/>
      <c r="BLJ1" s="87"/>
      <c r="BLK1" s="87"/>
      <c r="BLL1" s="87"/>
      <c r="BLM1" s="87"/>
      <c r="BLN1" s="87"/>
      <c r="BLO1" s="87"/>
      <c r="BLP1" s="87"/>
      <c r="BLQ1" s="87"/>
      <c r="BLR1" s="87"/>
      <c r="BLS1" s="87"/>
      <c r="BLT1" s="87"/>
      <c r="BLU1" s="87"/>
      <c r="BLV1" s="87"/>
      <c r="BLW1" s="87"/>
      <c r="BLX1" s="87"/>
      <c r="BLY1" s="87"/>
      <c r="BLZ1" s="87"/>
      <c r="BMA1" s="87"/>
      <c r="BMB1" s="87"/>
      <c r="BMC1" s="87"/>
      <c r="BMD1" s="87"/>
      <c r="BME1" s="87"/>
      <c r="BMF1" s="87"/>
      <c r="BMG1" s="87"/>
      <c r="BMH1" s="87"/>
      <c r="BMI1" s="87"/>
      <c r="BMJ1" s="87"/>
      <c r="BMK1" s="87"/>
      <c r="BML1" s="87"/>
      <c r="BMM1" s="87"/>
      <c r="BMN1" s="87"/>
      <c r="BMO1" s="87"/>
      <c r="BMP1" s="87"/>
      <c r="BMQ1" s="87"/>
      <c r="BMR1" s="87"/>
      <c r="BMS1" s="87"/>
      <c r="BMT1" s="87"/>
      <c r="BMU1" s="87"/>
      <c r="BMV1" s="87"/>
      <c r="BMW1" s="87"/>
      <c r="BMX1" s="87"/>
      <c r="BMY1" s="87"/>
      <c r="BMZ1" s="87"/>
      <c r="BNA1" s="87"/>
      <c r="BNB1" s="87"/>
      <c r="BNC1" s="87"/>
      <c r="BND1" s="87"/>
      <c r="BNE1" s="87"/>
      <c r="BNF1" s="87"/>
      <c r="BNG1" s="87"/>
      <c r="BNH1" s="87"/>
      <c r="BNI1" s="87"/>
      <c r="BNJ1" s="87"/>
      <c r="BNK1" s="87"/>
      <c r="BNL1" s="87"/>
      <c r="BNM1" s="87"/>
      <c r="BNN1" s="87"/>
      <c r="BNO1" s="87"/>
      <c r="BNP1" s="87"/>
      <c r="BNQ1" s="87"/>
      <c r="BNR1" s="87"/>
      <c r="BNS1" s="87"/>
      <c r="BNT1" s="87"/>
      <c r="BNU1" s="87"/>
      <c r="BNV1" s="87"/>
      <c r="BNW1" s="87"/>
      <c r="BNX1" s="87"/>
      <c r="BNY1" s="87"/>
      <c r="BNZ1" s="87"/>
      <c r="BOA1" s="87"/>
      <c r="BOB1" s="87"/>
      <c r="BOC1" s="87"/>
      <c r="BOD1" s="87"/>
      <c r="BOE1" s="87"/>
      <c r="BOF1" s="87"/>
      <c r="BOG1" s="87"/>
      <c r="BOH1" s="87"/>
      <c r="BOI1" s="87"/>
      <c r="BOJ1" s="87"/>
      <c r="BOK1" s="87"/>
      <c r="BOL1" s="87"/>
      <c r="BOM1" s="87"/>
      <c r="BON1" s="87"/>
      <c r="BOO1" s="87"/>
      <c r="BOP1" s="87"/>
      <c r="BOQ1" s="87"/>
      <c r="BOR1" s="87"/>
      <c r="BOS1" s="87"/>
      <c r="BOT1" s="87"/>
      <c r="BOU1" s="87"/>
      <c r="BOV1" s="87"/>
      <c r="BOW1" s="87"/>
      <c r="BOX1" s="87"/>
      <c r="BOY1" s="87"/>
      <c r="BOZ1" s="87"/>
      <c r="BPA1" s="87"/>
      <c r="BPB1" s="87"/>
      <c r="BPC1" s="87"/>
      <c r="BPD1" s="87"/>
      <c r="BPE1" s="87"/>
      <c r="BPF1" s="87"/>
      <c r="BPG1" s="87"/>
      <c r="BPH1" s="87"/>
      <c r="BPI1" s="87"/>
      <c r="BPJ1" s="87"/>
      <c r="BPK1" s="87"/>
      <c r="BPL1" s="87"/>
      <c r="BPM1" s="87"/>
      <c r="BPN1" s="87"/>
      <c r="BPO1" s="87"/>
      <c r="BPP1" s="87"/>
      <c r="BPQ1" s="87"/>
      <c r="BPR1" s="87"/>
      <c r="BPS1" s="87"/>
      <c r="BPT1" s="87"/>
      <c r="BPU1" s="87"/>
      <c r="BPV1" s="87"/>
      <c r="BPW1" s="87"/>
      <c r="BPX1" s="87"/>
      <c r="BPY1" s="87"/>
      <c r="BPZ1" s="87"/>
      <c r="BQA1" s="87"/>
      <c r="BQB1" s="87"/>
      <c r="BQC1" s="87"/>
      <c r="BQD1" s="87"/>
      <c r="BQE1" s="87"/>
      <c r="BQF1" s="87"/>
      <c r="BQG1" s="87"/>
      <c r="BQH1" s="87"/>
      <c r="BQI1" s="87"/>
      <c r="BQJ1" s="87"/>
      <c r="BQK1" s="87"/>
      <c r="BQL1" s="87"/>
      <c r="BQM1" s="87"/>
      <c r="BQN1" s="87"/>
      <c r="BQO1" s="87"/>
      <c r="BQP1" s="87"/>
      <c r="BQQ1" s="87"/>
      <c r="BQR1" s="87"/>
      <c r="BQS1" s="87"/>
      <c r="BQT1" s="87"/>
      <c r="BQU1" s="87"/>
      <c r="BQV1" s="87"/>
      <c r="BQW1" s="87"/>
      <c r="BQX1" s="87"/>
      <c r="BQY1" s="87"/>
      <c r="BQZ1" s="87"/>
      <c r="BRA1" s="87"/>
      <c r="BRB1" s="87"/>
      <c r="BRC1" s="87"/>
      <c r="BRD1" s="87"/>
      <c r="BRE1" s="87"/>
      <c r="BRF1" s="87"/>
      <c r="BRG1" s="87"/>
      <c r="BRH1" s="87"/>
      <c r="BRI1" s="87"/>
      <c r="BRJ1" s="87"/>
      <c r="BRK1" s="87"/>
      <c r="BRL1" s="87"/>
      <c r="BRM1" s="87"/>
      <c r="BRN1" s="87"/>
      <c r="BRO1" s="87"/>
      <c r="BRP1" s="87"/>
      <c r="BRQ1" s="87"/>
      <c r="BRR1" s="87"/>
      <c r="BRS1" s="87"/>
      <c r="BRT1" s="87"/>
      <c r="BRU1" s="87"/>
      <c r="BRV1" s="87"/>
      <c r="BRW1" s="87"/>
      <c r="BRX1" s="87"/>
      <c r="BRY1" s="87"/>
      <c r="BRZ1" s="87"/>
      <c r="BSA1" s="87"/>
      <c r="BSB1" s="87"/>
      <c r="BSC1" s="87"/>
      <c r="BSD1" s="87"/>
      <c r="BSE1" s="87"/>
      <c r="BSF1" s="87"/>
      <c r="BSG1" s="87"/>
      <c r="BSH1" s="87"/>
      <c r="BSI1" s="87"/>
      <c r="BSJ1" s="87"/>
      <c r="BSK1" s="87"/>
      <c r="BSL1" s="87"/>
      <c r="BSM1" s="87"/>
      <c r="BSN1" s="87"/>
      <c r="BSO1" s="87"/>
      <c r="BSP1" s="87"/>
      <c r="BSQ1" s="87"/>
      <c r="BSR1" s="87"/>
      <c r="BSS1" s="87"/>
      <c r="BST1" s="87"/>
      <c r="BSU1" s="87"/>
      <c r="BSV1" s="87"/>
      <c r="BSW1" s="87"/>
      <c r="BSX1" s="87"/>
      <c r="BSY1" s="87"/>
      <c r="BSZ1" s="87"/>
      <c r="BTA1" s="87"/>
      <c r="BTB1" s="87"/>
      <c r="BTC1" s="87"/>
      <c r="BTD1" s="87"/>
      <c r="BTE1" s="87"/>
      <c r="BTF1" s="87"/>
      <c r="BTG1" s="87"/>
      <c r="BTH1" s="87"/>
      <c r="BTI1" s="87"/>
      <c r="BTJ1" s="87"/>
      <c r="BTK1" s="87"/>
      <c r="BTL1" s="87"/>
      <c r="BTM1" s="87"/>
      <c r="BTN1" s="87"/>
      <c r="BTO1" s="87"/>
      <c r="BTP1" s="87"/>
      <c r="BTQ1" s="87"/>
      <c r="BTR1" s="87"/>
      <c r="BTS1" s="87"/>
      <c r="BTT1" s="87"/>
      <c r="BTU1" s="87"/>
      <c r="BTV1" s="87"/>
      <c r="BTW1" s="87"/>
      <c r="BTX1" s="87"/>
      <c r="BTY1" s="87"/>
      <c r="BTZ1" s="87"/>
      <c r="BUA1" s="87"/>
      <c r="BUB1" s="87"/>
      <c r="BUC1" s="87"/>
      <c r="BUD1" s="87"/>
      <c r="BUE1" s="87"/>
      <c r="BUF1" s="87"/>
      <c r="BUG1" s="87"/>
      <c r="BUH1" s="87"/>
      <c r="BUI1" s="87"/>
      <c r="BUJ1" s="87"/>
      <c r="BUK1" s="87"/>
      <c r="BUL1" s="87"/>
      <c r="BUM1" s="87"/>
      <c r="BUN1" s="87"/>
      <c r="BUO1" s="87"/>
      <c r="BUP1" s="87"/>
      <c r="BUQ1" s="87"/>
      <c r="BUR1" s="87"/>
      <c r="BUS1" s="87"/>
      <c r="BUT1" s="87"/>
      <c r="BUU1" s="87"/>
      <c r="BUV1" s="87"/>
      <c r="BUW1" s="87"/>
      <c r="BUX1" s="87"/>
      <c r="BUY1" s="87"/>
      <c r="BUZ1" s="87"/>
      <c r="BVA1" s="87"/>
      <c r="BVB1" s="87"/>
      <c r="BVC1" s="87"/>
      <c r="BVD1" s="87"/>
      <c r="BVE1" s="87"/>
      <c r="BVF1" s="87"/>
      <c r="BVG1" s="87"/>
      <c r="BVH1" s="87"/>
      <c r="BVI1" s="87"/>
      <c r="BVJ1" s="87"/>
      <c r="BVK1" s="87"/>
      <c r="BVL1" s="87"/>
      <c r="BVM1" s="87"/>
      <c r="BVN1" s="87"/>
      <c r="BVO1" s="87"/>
      <c r="BVP1" s="87"/>
      <c r="BVQ1" s="87"/>
      <c r="BVR1" s="87"/>
      <c r="BVS1" s="87"/>
      <c r="BVT1" s="87"/>
      <c r="BVU1" s="87"/>
      <c r="BVV1" s="87"/>
      <c r="BVW1" s="87"/>
      <c r="BVX1" s="87"/>
      <c r="BVY1" s="87"/>
      <c r="BVZ1" s="87"/>
      <c r="BWA1" s="87"/>
      <c r="BWB1" s="87"/>
      <c r="BWC1" s="87"/>
      <c r="BWD1" s="87"/>
      <c r="BWE1" s="87"/>
      <c r="BWF1" s="87"/>
      <c r="BWG1" s="87"/>
      <c r="BWH1" s="87"/>
      <c r="BWI1" s="87"/>
      <c r="BWJ1" s="87"/>
      <c r="BWK1" s="87"/>
      <c r="BWL1" s="87"/>
      <c r="BWM1" s="87"/>
      <c r="BWN1" s="87"/>
      <c r="BWO1" s="87"/>
      <c r="BWP1" s="87"/>
      <c r="BWQ1" s="87"/>
      <c r="BWR1" s="87"/>
      <c r="BWS1" s="87"/>
      <c r="BWT1" s="87"/>
      <c r="BWU1" s="87"/>
      <c r="BWV1" s="87"/>
      <c r="BWW1" s="87"/>
      <c r="BWX1" s="87"/>
      <c r="BWY1" s="87"/>
      <c r="BWZ1" s="87"/>
      <c r="BXA1" s="87"/>
      <c r="BXB1" s="87"/>
      <c r="BXC1" s="87"/>
      <c r="BXD1" s="87"/>
      <c r="BXE1" s="87"/>
      <c r="BXF1" s="87"/>
      <c r="BXG1" s="87"/>
      <c r="BXH1" s="87"/>
      <c r="BXI1" s="87"/>
      <c r="BXJ1" s="87"/>
      <c r="BXK1" s="87"/>
      <c r="BXL1" s="87"/>
      <c r="BXM1" s="87"/>
      <c r="BXN1" s="87"/>
      <c r="BXO1" s="87"/>
      <c r="BXP1" s="87"/>
      <c r="BXQ1" s="87"/>
      <c r="BXR1" s="87"/>
      <c r="BXS1" s="87"/>
      <c r="BXT1" s="87"/>
      <c r="BXU1" s="87"/>
      <c r="BXV1" s="87"/>
      <c r="BXW1" s="87"/>
      <c r="BXX1" s="87"/>
      <c r="BXY1" s="87"/>
      <c r="BXZ1" s="87"/>
      <c r="BYA1" s="87"/>
      <c r="BYB1" s="87"/>
      <c r="BYC1" s="87"/>
      <c r="BYD1" s="87"/>
      <c r="BYE1" s="87"/>
      <c r="BYF1" s="87"/>
      <c r="BYG1" s="87"/>
      <c r="BYH1" s="87"/>
      <c r="BYI1" s="87"/>
      <c r="BYJ1" s="87"/>
      <c r="BYK1" s="87"/>
      <c r="BYL1" s="87"/>
      <c r="BYM1" s="87"/>
      <c r="BYN1" s="87"/>
      <c r="BYO1" s="87"/>
      <c r="BYP1" s="87"/>
      <c r="BYQ1" s="87"/>
      <c r="BYR1" s="87"/>
      <c r="BYS1" s="87"/>
      <c r="BYT1" s="87"/>
      <c r="BYU1" s="87"/>
      <c r="BYV1" s="87"/>
      <c r="BYW1" s="87"/>
      <c r="BYX1" s="87"/>
      <c r="BYY1" s="87"/>
      <c r="BYZ1" s="87"/>
      <c r="BZA1" s="87"/>
      <c r="BZB1" s="87"/>
      <c r="BZC1" s="87"/>
      <c r="BZD1" s="87"/>
      <c r="BZE1" s="87"/>
      <c r="BZF1" s="87"/>
      <c r="BZG1" s="87"/>
      <c r="BZH1" s="87"/>
      <c r="BZI1" s="87"/>
      <c r="BZJ1" s="87"/>
      <c r="BZK1" s="87"/>
      <c r="BZL1" s="87"/>
      <c r="BZM1" s="87"/>
      <c r="BZN1" s="87"/>
      <c r="BZO1" s="87"/>
      <c r="BZP1" s="87"/>
      <c r="BZQ1" s="87"/>
      <c r="BZR1" s="87"/>
      <c r="BZS1" s="87"/>
      <c r="BZT1" s="87"/>
      <c r="BZU1" s="87"/>
      <c r="BZV1" s="87"/>
      <c r="BZW1" s="87"/>
      <c r="BZX1" s="87"/>
      <c r="BZY1" s="87"/>
      <c r="BZZ1" s="87"/>
      <c r="CAA1" s="87"/>
      <c r="CAB1" s="87"/>
      <c r="CAC1" s="87"/>
      <c r="CAD1" s="87"/>
      <c r="CAE1" s="87"/>
      <c r="CAF1" s="87"/>
      <c r="CAG1" s="87"/>
      <c r="CAH1" s="87"/>
      <c r="CAI1" s="87"/>
      <c r="CAJ1" s="87"/>
      <c r="CAK1" s="87"/>
      <c r="CAL1" s="87"/>
      <c r="CAM1" s="87"/>
      <c r="CAN1" s="87"/>
      <c r="CAO1" s="87"/>
      <c r="CAP1" s="87"/>
      <c r="CAQ1" s="87"/>
      <c r="CAR1" s="87"/>
      <c r="CAS1" s="87"/>
      <c r="CAT1" s="87"/>
      <c r="CAU1" s="87"/>
      <c r="CAV1" s="87"/>
      <c r="CAW1" s="87"/>
      <c r="CAX1" s="87"/>
      <c r="CAY1" s="87"/>
      <c r="CAZ1" s="87"/>
      <c r="CBA1" s="87"/>
      <c r="CBB1" s="87"/>
      <c r="CBC1" s="87"/>
      <c r="CBD1" s="87"/>
      <c r="CBE1" s="87"/>
      <c r="CBF1" s="87"/>
      <c r="CBG1" s="87"/>
      <c r="CBH1" s="87"/>
      <c r="CBI1" s="87"/>
      <c r="CBJ1" s="87"/>
      <c r="CBK1" s="87"/>
      <c r="CBL1" s="87"/>
      <c r="CBM1" s="87"/>
      <c r="CBN1" s="87"/>
      <c r="CBO1" s="87"/>
      <c r="CBP1" s="87"/>
      <c r="CBQ1" s="87"/>
      <c r="CBR1" s="87"/>
      <c r="CBS1" s="87"/>
      <c r="CBT1" s="87"/>
      <c r="CBU1" s="87"/>
      <c r="CBV1" s="87"/>
      <c r="CBW1" s="87"/>
      <c r="CBX1" s="87"/>
      <c r="CBY1" s="87"/>
      <c r="CBZ1" s="87"/>
      <c r="CCA1" s="87"/>
      <c r="CCB1" s="87"/>
      <c r="CCC1" s="87"/>
      <c r="CCD1" s="87"/>
      <c r="CCE1" s="87"/>
      <c r="CCF1" s="87"/>
      <c r="CCG1" s="87"/>
      <c r="CCH1" s="87"/>
      <c r="CCI1" s="87"/>
      <c r="CCJ1" s="87"/>
      <c r="CCK1" s="87"/>
      <c r="CCL1" s="87"/>
      <c r="CCM1" s="87"/>
      <c r="CCN1" s="87"/>
      <c r="CCO1" s="87"/>
      <c r="CCP1" s="87"/>
      <c r="CCQ1" s="87"/>
      <c r="CCR1" s="87"/>
      <c r="CCS1" s="87"/>
      <c r="CCT1" s="87"/>
      <c r="CCU1" s="87"/>
      <c r="CCV1" s="87"/>
      <c r="CCW1" s="87"/>
      <c r="CCX1" s="87"/>
      <c r="CCY1" s="87"/>
      <c r="CCZ1" s="87"/>
      <c r="CDA1" s="87"/>
      <c r="CDB1" s="87"/>
      <c r="CDC1" s="87"/>
      <c r="CDD1" s="87"/>
      <c r="CDE1" s="87"/>
      <c r="CDF1" s="87"/>
      <c r="CDG1" s="87"/>
      <c r="CDH1" s="87"/>
      <c r="CDI1" s="87"/>
      <c r="CDJ1" s="87"/>
      <c r="CDK1" s="87"/>
      <c r="CDL1" s="87"/>
      <c r="CDM1" s="87"/>
      <c r="CDN1" s="87"/>
      <c r="CDO1" s="87"/>
      <c r="CDP1" s="87"/>
      <c r="CDQ1" s="87"/>
      <c r="CDR1" s="87"/>
      <c r="CDS1" s="87"/>
      <c r="CDT1" s="87"/>
      <c r="CDU1" s="87"/>
      <c r="CDV1" s="87"/>
      <c r="CDW1" s="87"/>
      <c r="CDX1" s="87"/>
      <c r="CDY1" s="87"/>
      <c r="CDZ1" s="87"/>
      <c r="CEA1" s="87"/>
      <c r="CEB1" s="87"/>
      <c r="CEC1" s="87"/>
      <c r="CED1" s="87"/>
      <c r="CEE1" s="87"/>
      <c r="CEF1" s="87"/>
      <c r="CEG1" s="87"/>
      <c r="CEH1" s="87"/>
      <c r="CEI1" s="87"/>
      <c r="CEJ1" s="87"/>
      <c r="CEK1" s="87"/>
      <c r="CEL1" s="87"/>
      <c r="CEM1" s="87"/>
      <c r="CEN1" s="87"/>
      <c r="CEO1" s="87"/>
      <c r="CEP1" s="87"/>
      <c r="CEQ1" s="87"/>
      <c r="CER1" s="87"/>
      <c r="CES1" s="87"/>
      <c r="CET1" s="87"/>
      <c r="CEU1" s="87"/>
      <c r="CEV1" s="87"/>
      <c r="CEW1" s="87"/>
      <c r="CEX1" s="87"/>
      <c r="CEY1" s="87"/>
      <c r="CEZ1" s="87"/>
      <c r="CFA1" s="87"/>
      <c r="CFB1" s="87"/>
      <c r="CFC1" s="87"/>
      <c r="CFD1" s="87"/>
      <c r="CFE1" s="87"/>
      <c r="CFF1" s="87"/>
      <c r="CFG1" s="87"/>
      <c r="CFH1" s="87"/>
      <c r="CFI1" s="87"/>
      <c r="CFJ1" s="87"/>
      <c r="CFK1" s="87"/>
      <c r="CFL1" s="87"/>
      <c r="CFM1" s="87"/>
      <c r="CFN1" s="87"/>
      <c r="CFO1" s="87"/>
      <c r="CFP1" s="87"/>
      <c r="CFQ1" s="87"/>
      <c r="CFR1" s="87"/>
      <c r="CFS1" s="87"/>
      <c r="CFT1" s="87"/>
      <c r="CFU1" s="87"/>
      <c r="CFV1" s="87"/>
      <c r="CFW1" s="87"/>
      <c r="CFX1" s="87"/>
      <c r="CFY1" s="87"/>
      <c r="CFZ1" s="87"/>
      <c r="CGA1" s="87"/>
      <c r="CGB1" s="87"/>
      <c r="CGC1" s="87"/>
      <c r="CGD1" s="87"/>
      <c r="CGE1" s="87"/>
      <c r="CGF1" s="87"/>
      <c r="CGG1" s="87"/>
      <c r="CGH1" s="87"/>
      <c r="CGI1" s="87"/>
      <c r="CGJ1" s="87"/>
      <c r="CGK1" s="87"/>
      <c r="CGL1" s="87"/>
      <c r="CGM1" s="87"/>
      <c r="CGN1" s="87"/>
      <c r="CGO1" s="87"/>
      <c r="CGP1" s="87"/>
      <c r="CGQ1" s="87"/>
      <c r="CGR1" s="87"/>
      <c r="CGS1" s="87"/>
      <c r="CGT1" s="87"/>
      <c r="CGU1" s="87"/>
      <c r="CGV1" s="87"/>
      <c r="CGW1" s="87"/>
      <c r="CGX1" s="87"/>
      <c r="CGY1" s="87"/>
      <c r="CGZ1" s="87"/>
      <c r="CHA1" s="87"/>
      <c r="CHB1" s="87"/>
      <c r="CHC1" s="87"/>
      <c r="CHD1" s="87"/>
      <c r="CHE1" s="87"/>
      <c r="CHF1" s="87"/>
      <c r="CHG1" s="87"/>
      <c r="CHH1" s="87"/>
      <c r="CHI1" s="87"/>
      <c r="CHJ1" s="87"/>
      <c r="CHK1" s="87"/>
      <c r="CHL1" s="87"/>
      <c r="CHM1" s="87"/>
      <c r="CHN1" s="87"/>
      <c r="CHO1" s="87"/>
      <c r="CHP1" s="87"/>
      <c r="CHQ1" s="87"/>
      <c r="CHR1" s="87"/>
      <c r="CHS1" s="87"/>
      <c r="CHT1" s="87"/>
      <c r="CHU1" s="87"/>
      <c r="CHV1" s="87"/>
      <c r="CHW1" s="87"/>
      <c r="CHX1" s="87"/>
      <c r="CHY1" s="87"/>
      <c r="CHZ1" s="87"/>
      <c r="CIA1" s="87"/>
      <c r="CIB1" s="87"/>
      <c r="CIC1" s="87"/>
      <c r="CID1" s="87"/>
      <c r="CIE1" s="87"/>
      <c r="CIF1" s="87"/>
      <c r="CIG1" s="87"/>
      <c r="CIH1" s="87"/>
      <c r="CII1" s="87"/>
      <c r="CIJ1" s="87"/>
      <c r="CIK1" s="87"/>
      <c r="CIL1" s="87"/>
      <c r="CIM1" s="87"/>
      <c r="CIN1" s="87"/>
      <c r="CIO1" s="87"/>
      <c r="CIP1" s="87"/>
      <c r="CIQ1" s="87"/>
      <c r="CIR1" s="87"/>
      <c r="CIS1" s="87"/>
      <c r="CIT1" s="87"/>
      <c r="CIU1" s="87"/>
      <c r="CIV1" s="87"/>
      <c r="CIW1" s="87"/>
      <c r="CIX1" s="87"/>
      <c r="CIY1" s="87"/>
      <c r="CIZ1" s="87"/>
      <c r="CJA1" s="87"/>
      <c r="CJB1" s="87"/>
      <c r="CJC1" s="87"/>
      <c r="CJD1" s="87"/>
      <c r="CJE1" s="87"/>
      <c r="CJF1" s="87"/>
      <c r="CJG1" s="87"/>
      <c r="CJH1" s="87"/>
      <c r="CJI1" s="87"/>
      <c r="CJJ1" s="87"/>
      <c r="CJK1" s="87"/>
      <c r="CJL1" s="87"/>
      <c r="CJM1" s="87"/>
      <c r="CJN1" s="87"/>
      <c r="CJO1" s="87"/>
      <c r="CJP1" s="87"/>
      <c r="CJQ1" s="87"/>
      <c r="CJR1" s="87"/>
      <c r="CJS1" s="87"/>
      <c r="CJT1" s="87"/>
      <c r="CJU1" s="87"/>
      <c r="CJV1" s="87"/>
      <c r="CJW1" s="87"/>
      <c r="CJX1" s="87"/>
      <c r="CJY1" s="87"/>
      <c r="CJZ1" s="87"/>
      <c r="CKA1" s="87"/>
      <c r="CKB1" s="87"/>
      <c r="CKC1" s="87"/>
      <c r="CKD1" s="87"/>
      <c r="CKE1" s="87"/>
      <c r="CKF1" s="87"/>
      <c r="CKG1" s="87"/>
      <c r="CKH1" s="87"/>
      <c r="CKI1" s="87"/>
      <c r="CKJ1" s="87"/>
      <c r="CKK1" s="87"/>
      <c r="CKL1" s="87"/>
      <c r="CKM1" s="87"/>
      <c r="CKN1" s="87"/>
      <c r="CKO1" s="87"/>
      <c r="CKP1" s="87"/>
      <c r="CKQ1" s="87"/>
      <c r="CKR1" s="87"/>
      <c r="CKS1" s="87"/>
      <c r="CKT1" s="87"/>
      <c r="CKU1" s="87"/>
      <c r="CKV1" s="87"/>
      <c r="CKW1" s="87"/>
      <c r="CKX1" s="87"/>
      <c r="CKY1" s="87"/>
      <c r="CKZ1" s="87"/>
      <c r="CLA1" s="87"/>
      <c r="CLB1" s="87"/>
      <c r="CLC1" s="87"/>
      <c r="CLD1" s="87"/>
      <c r="CLE1" s="87"/>
      <c r="CLF1" s="87"/>
      <c r="CLG1" s="87"/>
      <c r="CLH1" s="87"/>
      <c r="CLI1" s="87"/>
      <c r="CLJ1" s="87"/>
      <c r="CLK1" s="87"/>
      <c r="CLL1" s="87"/>
      <c r="CLM1" s="87"/>
      <c r="CLN1" s="87"/>
      <c r="CLO1" s="87"/>
      <c r="CLP1" s="87"/>
      <c r="CLQ1" s="87"/>
      <c r="CLR1" s="87"/>
      <c r="CLS1" s="87"/>
      <c r="CLT1" s="87"/>
      <c r="CLU1" s="87"/>
      <c r="CLV1" s="87"/>
      <c r="CLW1" s="87"/>
      <c r="CLX1" s="87"/>
      <c r="CLY1" s="87"/>
      <c r="CLZ1" s="87"/>
      <c r="CMA1" s="87"/>
      <c r="CMB1" s="87"/>
      <c r="CMC1" s="87"/>
      <c r="CMD1" s="87"/>
      <c r="CME1" s="87"/>
      <c r="CMF1" s="87"/>
      <c r="CMG1" s="87"/>
      <c r="CMH1" s="87"/>
      <c r="CMI1" s="87"/>
      <c r="CMJ1" s="87"/>
      <c r="CMK1" s="87"/>
      <c r="CML1" s="87"/>
      <c r="CMM1" s="87"/>
      <c r="CMN1" s="87"/>
      <c r="CMO1" s="87"/>
      <c r="CMP1" s="87"/>
      <c r="CMQ1" s="87"/>
      <c r="CMR1" s="87"/>
      <c r="CMS1" s="87"/>
      <c r="CMT1" s="87"/>
      <c r="CMU1" s="87"/>
      <c r="CMV1" s="87"/>
      <c r="CMW1" s="87"/>
      <c r="CMX1" s="87"/>
      <c r="CMY1" s="87"/>
      <c r="CMZ1" s="87"/>
      <c r="CNA1" s="87"/>
      <c r="CNB1" s="87"/>
      <c r="CNC1" s="87"/>
      <c r="CND1" s="87"/>
      <c r="CNE1" s="87"/>
      <c r="CNF1" s="87"/>
      <c r="CNG1" s="87"/>
      <c r="CNH1" s="87"/>
      <c r="CNI1" s="87"/>
      <c r="CNJ1" s="87"/>
      <c r="CNK1" s="87"/>
      <c r="CNL1" s="87"/>
      <c r="CNM1" s="87"/>
      <c r="CNN1" s="87"/>
      <c r="CNO1" s="87"/>
      <c r="CNP1" s="87"/>
      <c r="CNQ1" s="87"/>
      <c r="CNR1" s="87"/>
      <c r="CNS1" s="87"/>
      <c r="CNT1" s="87"/>
      <c r="CNU1" s="87"/>
      <c r="CNV1" s="87"/>
      <c r="CNW1" s="87"/>
      <c r="CNX1" s="87"/>
      <c r="CNY1" s="87"/>
      <c r="CNZ1" s="87"/>
      <c r="COA1" s="87"/>
      <c r="COB1" s="87"/>
      <c r="COC1" s="87"/>
      <c r="COD1" s="87"/>
      <c r="COE1" s="87"/>
      <c r="COF1" s="87"/>
      <c r="COG1" s="87"/>
      <c r="COH1" s="87"/>
      <c r="COI1" s="87"/>
      <c r="COJ1" s="87"/>
      <c r="COK1" s="87"/>
      <c r="COL1" s="87"/>
      <c r="COM1" s="87"/>
      <c r="CON1" s="87"/>
      <c r="COO1" s="87"/>
      <c r="COP1" s="87"/>
      <c r="COQ1" s="87"/>
      <c r="COR1" s="87"/>
      <c r="COS1" s="87"/>
      <c r="COT1" s="87"/>
      <c r="COU1" s="87"/>
      <c r="COV1" s="87"/>
      <c r="COW1" s="87"/>
      <c r="COX1" s="87"/>
      <c r="COY1" s="87"/>
      <c r="COZ1" s="87"/>
      <c r="CPA1" s="87"/>
      <c r="CPB1" s="87"/>
      <c r="CPC1" s="87"/>
      <c r="CPD1" s="87"/>
      <c r="CPE1" s="87"/>
      <c r="CPF1" s="87"/>
      <c r="CPG1" s="87"/>
      <c r="CPH1" s="87"/>
      <c r="CPI1" s="87"/>
      <c r="CPJ1" s="87"/>
      <c r="CPK1" s="87"/>
      <c r="CPL1" s="87"/>
      <c r="CPM1" s="87"/>
      <c r="CPN1" s="87"/>
      <c r="CPO1" s="87"/>
      <c r="CPP1" s="87"/>
      <c r="CPQ1" s="87"/>
      <c r="CPR1" s="87"/>
      <c r="CPS1" s="87"/>
      <c r="CPT1" s="87"/>
      <c r="CPU1" s="87"/>
      <c r="CPV1" s="87"/>
      <c r="CPW1" s="87"/>
      <c r="CPX1" s="87"/>
      <c r="CPY1" s="87"/>
      <c r="CPZ1" s="87"/>
      <c r="CQA1" s="87"/>
      <c r="CQB1" s="87"/>
      <c r="CQC1" s="87"/>
      <c r="CQD1" s="87"/>
      <c r="CQE1" s="87"/>
      <c r="CQF1" s="87"/>
      <c r="CQG1" s="87"/>
      <c r="CQH1" s="87"/>
      <c r="CQI1" s="87"/>
      <c r="CQJ1" s="87"/>
      <c r="CQK1" s="87"/>
      <c r="CQL1" s="87"/>
      <c r="CQM1" s="87"/>
      <c r="CQN1" s="87"/>
      <c r="CQO1" s="87"/>
      <c r="CQP1" s="87"/>
      <c r="CQQ1" s="87"/>
      <c r="CQR1" s="87"/>
      <c r="CQS1" s="87"/>
      <c r="CQT1" s="87"/>
      <c r="CQU1" s="87"/>
      <c r="CQV1" s="87"/>
      <c r="CQW1" s="87"/>
      <c r="CQX1" s="87"/>
      <c r="CQY1" s="87"/>
      <c r="CQZ1" s="87"/>
      <c r="CRA1" s="87"/>
      <c r="CRB1" s="87"/>
      <c r="CRC1" s="87"/>
      <c r="CRD1" s="87"/>
      <c r="CRE1" s="87"/>
      <c r="CRF1" s="87"/>
      <c r="CRG1" s="87"/>
      <c r="CRH1" s="87"/>
      <c r="CRI1" s="87"/>
      <c r="CRJ1" s="87"/>
      <c r="CRK1" s="87"/>
      <c r="CRL1" s="87"/>
      <c r="CRM1" s="87"/>
      <c r="CRN1" s="87"/>
      <c r="CRO1" s="87"/>
      <c r="CRP1" s="87"/>
      <c r="CRQ1" s="87"/>
      <c r="CRR1" s="87"/>
      <c r="CRS1" s="87"/>
      <c r="CRT1" s="87"/>
      <c r="CRU1" s="87"/>
      <c r="CRV1" s="87"/>
      <c r="CRW1" s="87"/>
      <c r="CRX1" s="87"/>
      <c r="CRY1" s="87"/>
      <c r="CRZ1" s="87"/>
      <c r="CSA1" s="87"/>
      <c r="CSB1" s="87"/>
      <c r="CSC1" s="87"/>
      <c r="CSD1" s="87"/>
      <c r="CSE1" s="87"/>
      <c r="CSF1" s="87"/>
      <c r="CSG1" s="87"/>
      <c r="CSH1" s="87"/>
      <c r="CSI1" s="87"/>
      <c r="CSJ1" s="87"/>
      <c r="CSK1" s="87"/>
      <c r="CSL1" s="87"/>
      <c r="CSM1" s="87"/>
      <c r="CSN1" s="87"/>
      <c r="CSO1" s="87"/>
      <c r="CSP1" s="87"/>
      <c r="CSQ1" s="87"/>
      <c r="CSR1" s="87"/>
      <c r="CSS1" s="87"/>
      <c r="CST1" s="87"/>
      <c r="CSU1" s="87"/>
      <c r="CSV1" s="87"/>
      <c r="CSW1" s="87"/>
      <c r="CSX1" s="87"/>
      <c r="CSY1" s="87"/>
      <c r="CSZ1" s="87"/>
      <c r="CTA1" s="87"/>
      <c r="CTB1" s="87"/>
      <c r="CTC1" s="87"/>
      <c r="CTD1" s="87"/>
      <c r="CTE1" s="87"/>
      <c r="CTF1" s="87"/>
      <c r="CTG1" s="87"/>
      <c r="CTH1" s="87"/>
      <c r="CTI1" s="87"/>
      <c r="CTJ1" s="87"/>
      <c r="CTK1" s="87"/>
      <c r="CTL1" s="87"/>
      <c r="CTM1" s="87"/>
      <c r="CTN1" s="87"/>
      <c r="CTO1" s="87"/>
      <c r="CTP1" s="87"/>
      <c r="CTQ1" s="87"/>
      <c r="CTR1" s="87"/>
      <c r="CTS1" s="87"/>
      <c r="CTT1" s="87"/>
      <c r="CTU1" s="87"/>
      <c r="CTV1" s="87"/>
      <c r="CTW1" s="87"/>
      <c r="CTX1" s="87"/>
      <c r="CTY1" s="87"/>
      <c r="CTZ1" s="87"/>
      <c r="CUA1" s="87"/>
      <c r="CUB1" s="87"/>
      <c r="CUC1" s="87"/>
      <c r="CUD1" s="87"/>
      <c r="CUE1" s="87"/>
      <c r="CUF1" s="87"/>
      <c r="CUG1" s="87"/>
      <c r="CUH1" s="87"/>
      <c r="CUI1" s="87"/>
      <c r="CUJ1" s="87"/>
      <c r="CUK1" s="87"/>
      <c r="CUL1" s="87"/>
      <c r="CUM1" s="87"/>
      <c r="CUN1" s="87"/>
      <c r="CUO1" s="87"/>
      <c r="CUP1" s="87"/>
      <c r="CUQ1" s="87"/>
      <c r="CUR1" s="87"/>
      <c r="CUS1" s="87"/>
      <c r="CUT1" s="87"/>
      <c r="CUU1" s="87"/>
      <c r="CUV1" s="87"/>
      <c r="CUW1" s="87"/>
      <c r="CUX1" s="87"/>
      <c r="CUY1" s="87"/>
      <c r="CUZ1" s="87"/>
      <c r="CVA1" s="87"/>
      <c r="CVB1" s="87"/>
      <c r="CVC1" s="87"/>
      <c r="CVD1" s="87"/>
      <c r="CVE1" s="87"/>
      <c r="CVF1" s="87"/>
      <c r="CVG1" s="87"/>
      <c r="CVH1" s="87"/>
      <c r="CVI1" s="87"/>
      <c r="CVJ1" s="87"/>
      <c r="CVK1" s="87"/>
      <c r="CVL1" s="87"/>
      <c r="CVM1" s="87"/>
      <c r="CVN1" s="87"/>
      <c r="CVO1" s="87"/>
      <c r="CVP1" s="87"/>
      <c r="CVQ1" s="87"/>
      <c r="CVR1" s="87"/>
      <c r="CVS1" s="87"/>
      <c r="CVT1" s="87"/>
      <c r="CVU1" s="87"/>
      <c r="CVV1" s="87"/>
      <c r="CVW1" s="87"/>
      <c r="CVX1" s="87"/>
      <c r="CVY1" s="87"/>
      <c r="CVZ1" s="87"/>
      <c r="CWA1" s="87"/>
      <c r="CWB1" s="87"/>
      <c r="CWC1" s="87"/>
      <c r="CWD1" s="87"/>
      <c r="CWE1" s="87"/>
      <c r="CWF1" s="87"/>
      <c r="CWG1" s="87"/>
      <c r="CWH1" s="87"/>
      <c r="CWI1" s="87"/>
      <c r="CWJ1" s="87"/>
      <c r="CWK1" s="87"/>
      <c r="CWL1" s="87"/>
      <c r="CWM1" s="87"/>
      <c r="CWN1" s="87"/>
      <c r="CWO1" s="87"/>
      <c r="CWP1" s="87"/>
      <c r="CWQ1" s="87"/>
      <c r="CWR1" s="87"/>
      <c r="CWS1" s="87"/>
      <c r="CWT1" s="87"/>
      <c r="CWU1" s="87"/>
      <c r="CWV1" s="87"/>
      <c r="CWW1" s="87"/>
      <c r="CWX1" s="87"/>
      <c r="CWY1" s="87"/>
      <c r="CWZ1" s="87"/>
      <c r="CXA1" s="87"/>
      <c r="CXB1" s="87"/>
      <c r="CXC1" s="87"/>
      <c r="CXD1" s="87"/>
      <c r="CXE1" s="87"/>
      <c r="CXF1" s="87"/>
      <c r="CXG1" s="87"/>
      <c r="CXH1" s="87"/>
      <c r="CXI1" s="87"/>
      <c r="CXJ1" s="87"/>
      <c r="CXK1" s="87"/>
      <c r="CXL1" s="87"/>
      <c r="CXM1" s="87"/>
      <c r="CXN1" s="87"/>
      <c r="CXO1" s="87"/>
      <c r="CXP1" s="87"/>
      <c r="CXQ1" s="87"/>
      <c r="CXR1" s="87"/>
      <c r="CXS1" s="87"/>
      <c r="CXT1" s="87"/>
      <c r="CXU1" s="87"/>
      <c r="CXV1" s="87"/>
      <c r="CXW1" s="87"/>
      <c r="CXX1" s="87"/>
      <c r="CXY1" s="87"/>
      <c r="CXZ1" s="87"/>
      <c r="CYA1" s="87"/>
      <c r="CYB1" s="87"/>
      <c r="CYC1" s="87"/>
      <c r="CYD1" s="87"/>
      <c r="CYE1" s="87"/>
      <c r="CYF1" s="87"/>
      <c r="CYG1" s="87"/>
      <c r="CYH1" s="87"/>
      <c r="CYI1" s="87"/>
      <c r="CYJ1" s="87"/>
      <c r="CYK1" s="87"/>
      <c r="CYL1" s="87"/>
      <c r="CYM1" s="87"/>
      <c r="CYN1" s="87"/>
      <c r="CYO1" s="87"/>
      <c r="CYP1" s="87"/>
      <c r="CYQ1" s="87"/>
      <c r="CYR1" s="87"/>
      <c r="CYS1" s="87"/>
      <c r="CYT1" s="87"/>
      <c r="CYU1" s="87"/>
      <c r="CYV1" s="87"/>
      <c r="CYW1" s="87"/>
      <c r="CYX1" s="87"/>
      <c r="CYY1" s="87"/>
      <c r="CYZ1" s="87"/>
      <c r="CZA1" s="87"/>
      <c r="CZB1" s="87"/>
      <c r="CZC1" s="87"/>
      <c r="CZD1" s="87"/>
      <c r="CZE1" s="87"/>
      <c r="CZF1" s="87"/>
      <c r="CZG1" s="87"/>
      <c r="CZH1" s="87"/>
      <c r="CZI1" s="87"/>
      <c r="CZJ1" s="87"/>
      <c r="CZK1" s="87"/>
      <c r="CZL1" s="87"/>
      <c r="CZM1" s="87"/>
      <c r="CZN1" s="87"/>
      <c r="CZO1" s="87"/>
      <c r="CZP1" s="87"/>
      <c r="CZQ1" s="87"/>
      <c r="CZR1" s="87"/>
      <c r="CZS1" s="87"/>
      <c r="CZT1" s="87"/>
      <c r="CZU1" s="87"/>
      <c r="CZV1" s="87"/>
      <c r="CZW1" s="87"/>
      <c r="CZX1" s="87"/>
      <c r="CZY1" s="87"/>
      <c r="CZZ1" s="87"/>
      <c r="DAA1" s="87"/>
      <c r="DAB1" s="87"/>
      <c r="DAC1" s="87"/>
      <c r="DAD1" s="87"/>
      <c r="DAE1" s="87"/>
      <c r="DAF1" s="87"/>
      <c r="DAG1" s="87"/>
      <c r="DAH1" s="87"/>
      <c r="DAI1" s="87"/>
      <c r="DAJ1" s="87"/>
      <c r="DAK1" s="87"/>
      <c r="DAL1" s="87"/>
      <c r="DAM1" s="87"/>
      <c r="DAN1" s="87"/>
      <c r="DAO1" s="87"/>
      <c r="DAP1" s="87"/>
      <c r="DAQ1" s="87"/>
      <c r="DAR1" s="87"/>
      <c r="DAS1" s="87"/>
      <c r="DAT1" s="87"/>
      <c r="DAU1" s="87"/>
      <c r="DAV1" s="87"/>
      <c r="DAW1" s="87"/>
      <c r="DAX1" s="87"/>
      <c r="DAY1" s="87"/>
      <c r="DAZ1" s="87"/>
      <c r="DBA1" s="87"/>
      <c r="DBB1" s="87"/>
      <c r="DBC1" s="87"/>
      <c r="DBD1" s="87"/>
      <c r="DBE1" s="87"/>
      <c r="DBF1" s="87"/>
      <c r="DBG1" s="87"/>
      <c r="DBH1" s="87"/>
      <c r="DBI1" s="87"/>
      <c r="DBJ1" s="87"/>
      <c r="DBK1" s="87"/>
      <c r="DBL1" s="87"/>
      <c r="DBM1" s="87"/>
      <c r="DBN1" s="87"/>
      <c r="DBO1" s="87"/>
      <c r="DBP1" s="87"/>
      <c r="DBQ1" s="87"/>
      <c r="DBR1" s="87"/>
      <c r="DBS1" s="87"/>
      <c r="DBT1" s="87"/>
      <c r="DBU1" s="87"/>
      <c r="DBV1" s="87"/>
      <c r="DBW1" s="87"/>
      <c r="DBX1" s="87"/>
      <c r="DBY1" s="87"/>
      <c r="DBZ1" s="87"/>
      <c r="DCA1" s="87"/>
      <c r="DCB1" s="87"/>
      <c r="DCC1" s="87"/>
      <c r="DCD1" s="87"/>
      <c r="DCE1" s="87"/>
      <c r="DCF1" s="87"/>
      <c r="DCG1" s="87"/>
      <c r="DCH1" s="87"/>
      <c r="DCI1" s="87"/>
      <c r="DCJ1" s="87"/>
      <c r="DCK1" s="87"/>
      <c r="DCL1" s="87"/>
      <c r="DCM1" s="87"/>
      <c r="DCN1" s="87"/>
      <c r="DCO1" s="87"/>
      <c r="DCP1" s="87"/>
      <c r="DCQ1" s="87"/>
      <c r="DCR1" s="87"/>
      <c r="DCS1" s="87"/>
      <c r="DCT1" s="87"/>
      <c r="DCU1" s="87"/>
      <c r="DCV1" s="87"/>
      <c r="DCW1" s="87"/>
      <c r="DCX1" s="87"/>
      <c r="DCY1" s="87"/>
      <c r="DCZ1" s="87"/>
      <c r="DDA1" s="87"/>
      <c r="DDB1" s="87"/>
      <c r="DDC1" s="87"/>
      <c r="DDD1" s="87"/>
      <c r="DDE1" s="87"/>
      <c r="DDF1" s="87"/>
      <c r="DDG1" s="87"/>
      <c r="DDH1" s="87"/>
      <c r="DDI1" s="87"/>
      <c r="DDJ1" s="87"/>
      <c r="DDK1" s="87"/>
      <c r="DDL1" s="87"/>
      <c r="DDM1" s="87"/>
      <c r="DDN1" s="87"/>
      <c r="DDO1" s="87"/>
      <c r="DDP1" s="87"/>
      <c r="DDQ1" s="87"/>
      <c r="DDR1" s="87"/>
      <c r="DDS1" s="87"/>
      <c r="DDT1" s="87"/>
      <c r="DDU1" s="87"/>
      <c r="DDV1" s="87"/>
      <c r="DDW1" s="87"/>
      <c r="DDX1" s="87"/>
      <c r="DDY1" s="87"/>
      <c r="DDZ1" s="87"/>
      <c r="DEA1" s="87"/>
      <c r="DEB1" s="87"/>
      <c r="DEC1" s="87"/>
      <c r="DED1" s="87"/>
      <c r="DEE1" s="87"/>
      <c r="DEF1" s="87"/>
      <c r="DEG1" s="87"/>
      <c r="DEH1" s="87"/>
      <c r="DEI1" s="87"/>
      <c r="DEJ1" s="87"/>
      <c r="DEK1" s="87"/>
      <c r="DEL1" s="87"/>
      <c r="DEM1" s="87"/>
      <c r="DEN1" s="87"/>
      <c r="DEO1" s="87"/>
      <c r="DEP1" s="87"/>
      <c r="DEQ1" s="87"/>
      <c r="DER1" s="87"/>
      <c r="DES1" s="87"/>
      <c r="DET1" s="87"/>
      <c r="DEU1" s="87"/>
      <c r="DEV1" s="87"/>
      <c r="DEW1" s="87"/>
      <c r="DEX1" s="87"/>
      <c r="DEY1" s="87"/>
      <c r="DEZ1" s="87"/>
      <c r="DFA1" s="87"/>
      <c r="DFB1" s="87"/>
      <c r="DFC1" s="87"/>
      <c r="DFD1" s="87"/>
      <c r="DFE1" s="87"/>
      <c r="DFF1" s="87"/>
      <c r="DFG1" s="87"/>
      <c r="DFH1" s="87"/>
      <c r="DFI1" s="87"/>
      <c r="DFJ1" s="87"/>
      <c r="DFK1" s="87"/>
      <c r="DFL1" s="87"/>
      <c r="DFM1" s="87"/>
      <c r="DFN1" s="87"/>
      <c r="DFO1" s="87"/>
      <c r="DFP1" s="87"/>
      <c r="DFQ1" s="87"/>
      <c r="DFR1" s="87"/>
      <c r="DFS1" s="87"/>
      <c r="DFT1" s="87"/>
      <c r="DFU1" s="87"/>
      <c r="DFV1" s="87"/>
      <c r="DFW1" s="87"/>
      <c r="DFX1" s="87"/>
      <c r="DFY1" s="87"/>
      <c r="DFZ1" s="87"/>
      <c r="DGA1" s="87"/>
      <c r="DGB1" s="87"/>
      <c r="DGC1" s="87"/>
      <c r="DGD1" s="87"/>
      <c r="DGE1" s="87"/>
      <c r="DGF1" s="87"/>
      <c r="DGG1" s="87"/>
      <c r="DGH1" s="87"/>
      <c r="DGI1" s="87"/>
      <c r="DGJ1" s="87"/>
      <c r="DGK1" s="87"/>
      <c r="DGL1" s="87"/>
      <c r="DGM1" s="87"/>
      <c r="DGN1" s="87"/>
      <c r="DGO1" s="87"/>
      <c r="DGP1" s="87"/>
      <c r="DGQ1" s="87"/>
      <c r="DGR1" s="87"/>
      <c r="DGS1" s="87"/>
      <c r="DGT1" s="87"/>
      <c r="DGU1" s="87"/>
      <c r="DGV1" s="87"/>
      <c r="DGW1" s="87"/>
      <c r="DGX1" s="87"/>
      <c r="DGY1" s="87"/>
      <c r="DGZ1" s="87"/>
      <c r="DHA1" s="87"/>
      <c r="DHB1" s="87"/>
      <c r="DHC1" s="87"/>
      <c r="DHD1" s="87"/>
      <c r="DHE1" s="87"/>
      <c r="DHF1" s="87"/>
      <c r="DHG1" s="87"/>
      <c r="DHH1" s="87"/>
      <c r="DHI1" s="87"/>
      <c r="DHJ1" s="87"/>
      <c r="DHK1" s="87"/>
      <c r="DHL1" s="87"/>
      <c r="DHM1" s="87"/>
      <c r="DHN1" s="87"/>
      <c r="DHO1" s="87"/>
      <c r="DHP1" s="87"/>
      <c r="DHQ1" s="87"/>
      <c r="DHR1" s="87"/>
      <c r="DHS1" s="87"/>
      <c r="DHT1" s="87"/>
      <c r="DHU1" s="87"/>
      <c r="DHV1" s="87"/>
      <c r="DHW1" s="87"/>
      <c r="DHX1" s="87"/>
      <c r="DHY1" s="87"/>
      <c r="DHZ1" s="87"/>
      <c r="DIA1" s="87"/>
      <c r="DIB1" s="87"/>
      <c r="DIC1" s="87"/>
      <c r="DID1" s="87"/>
      <c r="DIE1" s="87"/>
      <c r="DIF1" s="87"/>
      <c r="DIG1" s="87"/>
      <c r="DIH1" s="87"/>
      <c r="DII1" s="87"/>
      <c r="DIJ1" s="87"/>
      <c r="DIK1" s="87"/>
      <c r="DIL1" s="87"/>
      <c r="DIM1" s="87"/>
      <c r="DIN1" s="87"/>
      <c r="DIO1" s="87"/>
      <c r="DIP1" s="87"/>
      <c r="DIQ1" s="87"/>
      <c r="DIR1" s="87"/>
      <c r="DIS1" s="87"/>
      <c r="DIT1" s="87"/>
      <c r="DIU1" s="87"/>
      <c r="DIV1" s="87"/>
      <c r="DIW1" s="87"/>
      <c r="DIX1" s="87"/>
      <c r="DIY1" s="87"/>
      <c r="DIZ1" s="87"/>
      <c r="DJA1" s="87"/>
      <c r="DJB1" s="87"/>
      <c r="DJC1" s="87"/>
      <c r="DJD1" s="87"/>
      <c r="DJE1" s="87"/>
      <c r="DJF1" s="87"/>
      <c r="DJG1" s="87"/>
      <c r="DJH1" s="87"/>
      <c r="DJI1" s="87"/>
      <c r="DJJ1" s="87"/>
      <c r="DJK1" s="87"/>
      <c r="DJL1" s="87"/>
      <c r="DJM1" s="87"/>
      <c r="DJN1" s="87"/>
      <c r="DJO1" s="87"/>
      <c r="DJP1" s="87"/>
      <c r="DJQ1" s="87"/>
      <c r="DJR1" s="87"/>
      <c r="DJS1" s="87"/>
      <c r="DJT1" s="87"/>
      <c r="DJU1" s="87"/>
      <c r="DJV1" s="87"/>
      <c r="DJW1" s="87"/>
      <c r="DJX1" s="87"/>
      <c r="DJY1" s="87"/>
      <c r="DJZ1" s="87"/>
      <c r="DKA1" s="87"/>
      <c r="DKB1" s="87"/>
      <c r="DKC1" s="87"/>
      <c r="DKD1" s="87"/>
      <c r="DKE1" s="87"/>
      <c r="DKF1" s="87"/>
      <c r="DKG1" s="87"/>
      <c r="DKH1" s="87"/>
      <c r="DKI1" s="87"/>
      <c r="DKJ1" s="87"/>
      <c r="DKK1" s="87"/>
      <c r="DKL1" s="87"/>
      <c r="DKM1" s="87"/>
      <c r="DKN1" s="87"/>
      <c r="DKO1" s="87"/>
      <c r="DKP1" s="87"/>
      <c r="DKQ1" s="87"/>
      <c r="DKR1" s="87"/>
      <c r="DKS1" s="87"/>
      <c r="DKT1" s="87"/>
      <c r="DKU1" s="87"/>
      <c r="DKV1" s="87"/>
      <c r="DKW1" s="87"/>
      <c r="DKX1" s="87"/>
      <c r="DKY1" s="87"/>
      <c r="DKZ1" s="87"/>
      <c r="DLA1" s="87"/>
      <c r="DLB1" s="87"/>
      <c r="DLC1" s="87"/>
      <c r="DLD1" s="87"/>
      <c r="DLE1" s="87"/>
      <c r="DLF1" s="87"/>
      <c r="DLG1" s="87"/>
      <c r="DLH1" s="87"/>
      <c r="DLI1" s="87"/>
      <c r="DLJ1" s="87"/>
      <c r="DLK1" s="87"/>
      <c r="DLL1" s="87"/>
      <c r="DLM1" s="87"/>
      <c r="DLN1" s="87"/>
      <c r="DLO1" s="87"/>
      <c r="DLP1" s="87"/>
      <c r="DLQ1" s="87"/>
      <c r="DLR1" s="87"/>
      <c r="DLS1" s="87"/>
      <c r="DLT1" s="87"/>
      <c r="DLU1" s="87"/>
      <c r="DLV1" s="87"/>
      <c r="DLW1" s="87"/>
      <c r="DLX1" s="87"/>
      <c r="DLY1" s="87"/>
      <c r="DLZ1" s="87"/>
      <c r="DMA1" s="87"/>
      <c r="DMB1" s="87"/>
      <c r="DMC1" s="87"/>
      <c r="DMD1" s="87"/>
      <c r="DME1" s="87"/>
      <c r="DMF1" s="87"/>
      <c r="DMG1" s="87"/>
      <c r="DMH1" s="87"/>
      <c r="DMI1" s="87"/>
      <c r="DMJ1" s="87"/>
      <c r="DMK1" s="87"/>
      <c r="DML1" s="87"/>
      <c r="DMM1" s="87"/>
      <c r="DMN1" s="87"/>
      <c r="DMO1" s="87"/>
      <c r="DMP1" s="87"/>
      <c r="DMQ1" s="87"/>
      <c r="DMR1" s="87"/>
      <c r="DMS1" s="87"/>
      <c r="DMT1" s="87"/>
      <c r="DMU1" s="87"/>
      <c r="DMV1" s="87"/>
      <c r="DMW1" s="87"/>
      <c r="DMX1" s="87"/>
      <c r="DMY1" s="87"/>
      <c r="DMZ1" s="87"/>
      <c r="DNA1" s="87"/>
      <c r="DNB1" s="87"/>
      <c r="DNC1" s="87"/>
      <c r="DND1" s="87"/>
      <c r="DNE1" s="87"/>
      <c r="DNF1" s="87"/>
      <c r="DNG1" s="87"/>
      <c r="DNH1" s="87"/>
      <c r="DNI1" s="87"/>
      <c r="DNJ1" s="87"/>
      <c r="DNK1" s="87"/>
      <c r="DNL1" s="87"/>
      <c r="DNM1" s="87"/>
      <c r="DNN1" s="87"/>
      <c r="DNO1" s="87"/>
      <c r="DNP1" s="87"/>
      <c r="DNQ1" s="87"/>
      <c r="DNR1" s="87"/>
      <c r="DNS1" s="87"/>
      <c r="DNT1" s="87"/>
      <c r="DNU1" s="87"/>
      <c r="DNV1" s="87"/>
      <c r="DNW1" s="87"/>
      <c r="DNX1" s="87"/>
      <c r="DNY1" s="87"/>
      <c r="DNZ1" s="87"/>
      <c r="DOA1" s="87"/>
      <c r="DOB1" s="87"/>
      <c r="DOC1" s="87"/>
      <c r="DOD1" s="87"/>
      <c r="DOE1" s="87"/>
      <c r="DOF1" s="87"/>
      <c r="DOG1" s="87"/>
      <c r="DOH1" s="87"/>
      <c r="DOI1" s="87"/>
      <c r="DOJ1" s="87"/>
      <c r="DOK1" s="87"/>
      <c r="DOL1" s="87"/>
      <c r="DOM1" s="87"/>
      <c r="DON1" s="87"/>
      <c r="DOO1" s="87"/>
      <c r="DOP1" s="87"/>
      <c r="DOQ1" s="87"/>
      <c r="DOR1" s="87"/>
      <c r="DOS1" s="87"/>
      <c r="DOT1" s="87"/>
      <c r="DOU1" s="87"/>
      <c r="DOV1" s="87"/>
      <c r="DOW1" s="87"/>
      <c r="DOX1" s="87"/>
      <c r="DOY1" s="87"/>
      <c r="DOZ1" s="87"/>
      <c r="DPA1" s="87"/>
      <c r="DPB1" s="87"/>
      <c r="DPC1" s="87"/>
      <c r="DPD1" s="87"/>
      <c r="DPE1" s="87"/>
      <c r="DPF1" s="87"/>
      <c r="DPG1" s="87"/>
      <c r="DPH1" s="87"/>
      <c r="DPI1" s="87"/>
      <c r="DPJ1" s="87"/>
      <c r="DPK1" s="87"/>
      <c r="DPL1" s="87"/>
      <c r="DPM1" s="87"/>
      <c r="DPN1" s="87"/>
      <c r="DPO1" s="87"/>
      <c r="DPP1" s="87"/>
      <c r="DPQ1" s="87"/>
      <c r="DPR1" s="87"/>
      <c r="DPS1" s="87"/>
      <c r="DPT1" s="87"/>
      <c r="DPU1" s="87"/>
      <c r="DPV1" s="87"/>
      <c r="DPW1" s="87"/>
      <c r="DPX1" s="87"/>
      <c r="DPY1" s="87"/>
      <c r="DPZ1" s="87"/>
      <c r="DQA1" s="87"/>
      <c r="DQB1" s="87"/>
      <c r="DQC1" s="87"/>
      <c r="DQD1" s="87"/>
      <c r="DQE1" s="87"/>
      <c r="DQF1" s="87"/>
      <c r="DQG1" s="87"/>
      <c r="DQH1" s="87"/>
      <c r="DQI1" s="87"/>
      <c r="DQJ1" s="87"/>
      <c r="DQK1" s="87"/>
      <c r="DQL1" s="87"/>
      <c r="DQM1" s="87"/>
      <c r="DQN1" s="87"/>
      <c r="DQO1" s="87"/>
      <c r="DQP1" s="87"/>
      <c r="DQQ1" s="87"/>
      <c r="DQR1" s="87"/>
      <c r="DQS1" s="87"/>
      <c r="DQT1" s="87"/>
      <c r="DQU1" s="87"/>
      <c r="DQV1" s="87"/>
      <c r="DQW1" s="87"/>
      <c r="DQX1" s="87"/>
      <c r="DQY1" s="87"/>
      <c r="DQZ1" s="87"/>
      <c r="DRA1" s="87"/>
      <c r="DRB1" s="87"/>
      <c r="DRC1" s="87"/>
      <c r="DRD1" s="87"/>
      <c r="DRE1" s="87"/>
      <c r="DRF1" s="87"/>
      <c r="DRG1" s="87"/>
      <c r="DRH1" s="87"/>
      <c r="DRI1" s="87"/>
      <c r="DRJ1" s="87"/>
      <c r="DRK1" s="87"/>
      <c r="DRL1" s="87"/>
      <c r="DRM1" s="87"/>
      <c r="DRN1" s="87"/>
      <c r="DRO1" s="87"/>
      <c r="DRP1" s="87"/>
      <c r="DRQ1" s="87"/>
      <c r="DRR1" s="87"/>
      <c r="DRS1" s="87"/>
      <c r="DRT1" s="87"/>
      <c r="DRU1" s="87"/>
      <c r="DRV1" s="87"/>
      <c r="DRW1" s="87"/>
      <c r="DRX1" s="87"/>
      <c r="DRY1" s="87"/>
      <c r="DRZ1" s="87"/>
      <c r="DSA1" s="87"/>
      <c r="DSB1" s="87"/>
      <c r="DSC1" s="87"/>
      <c r="DSD1" s="87"/>
      <c r="DSE1" s="87"/>
      <c r="DSF1" s="87"/>
      <c r="DSG1" s="87"/>
      <c r="DSH1" s="87"/>
      <c r="DSI1" s="87"/>
      <c r="DSJ1" s="87"/>
      <c r="DSK1" s="87"/>
      <c r="DSL1" s="87"/>
      <c r="DSM1" s="87"/>
      <c r="DSN1" s="87"/>
      <c r="DSO1" s="87"/>
      <c r="DSP1" s="87"/>
      <c r="DSQ1" s="87"/>
      <c r="DSR1" s="87"/>
      <c r="DSS1" s="87"/>
      <c r="DST1" s="87"/>
      <c r="DSU1" s="87"/>
      <c r="DSV1" s="87"/>
      <c r="DSW1" s="87"/>
      <c r="DSX1" s="87"/>
      <c r="DSY1" s="87"/>
      <c r="DSZ1" s="87"/>
      <c r="DTA1" s="87"/>
      <c r="DTB1" s="87"/>
      <c r="DTC1" s="87"/>
      <c r="DTD1" s="87"/>
      <c r="DTE1" s="87"/>
      <c r="DTF1" s="87"/>
      <c r="DTG1" s="87"/>
      <c r="DTH1" s="87"/>
      <c r="DTI1" s="87"/>
      <c r="DTJ1" s="87"/>
      <c r="DTK1" s="87"/>
      <c r="DTL1" s="87"/>
      <c r="DTM1" s="87"/>
      <c r="DTN1" s="87"/>
      <c r="DTO1" s="87"/>
      <c r="DTP1" s="87"/>
      <c r="DTQ1" s="87"/>
      <c r="DTR1" s="87"/>
      <c r="DTS1" s="87"/>
      <c r="DTT1" s="87"/>
      <c r="DTU1" s="87"/>
      <c r="DTV1" s="87"/>
      <c r="DTW1" s="87"/>
      <c r="DTX1" s="87"/>
      <c r="DTY1" s="87"/>
      <c r="DTZ1" s="87"/>
      <c r="DUA1" s="87"/>
      <c r="DUB1" s="87"/>
      <c r="DUC1" s="87"/>
      <c r="DUD1" s="87"/>
      <c r="DUE1" s="87"/>
      <c r="DUF1" s="87"/>
      <c r="DUG1" s="87"/>
      <c r="DUH1" s="87"/>
      <c r="DUI1" s="87"/>
      <c r="DUJ1" s="87"/>
      <c r="DUK1" s="87"/>
      <c r="DUL1" s="87"/>
      <c r="DUM1" s="87"/>
      <c r="DUN1" s="87"/>
      <c r="DUO1" s="87"/>
      <c r="DUP1" s="87"/>
      <c r="DUQ1" s="87"/>
      <c r="DUR1" s="87"/>
      <c r="DUS1" s="87"/>
      <c r="DUT1" s="87"/>
      <c r="DUU1" s="87"/>
      <c r="DUV1" s="87"/>
      <c r="DUW1" s="87"/>
      <c r="DUX1" s="87"/>
      <c r="DUY1" s="87"/>
      <c r="DUZ1" s="87"/>
      <c r="DVA1" s="87"/>
      <c r="DVB1" s="87"/>
      <c r="DVC1" s="87"/>
      <c r="DVD1" s="87"/>
      <c r="DVE1" s="87"/>
      <c r="DVF1" s="87"/>
      <c r="DVG1" s="87"/>
      <c r="DVH1" s="87"/>
      <c r="DVI1" s="87"/>
      <c r="DVJ1" s="87"/>
      <c r="DVK1" s="87"/>
      <c r="DVL1" s="87"/>
      <c r="DVM1" s="87"/>
      <c r="DVN1" s="87"/>
      <c r="DVO1" s="87"/>
      <c r="DVP1" s="87"/>
      <c r="DVQ1" s="87"/>
      <c r="DVR1" s="87"/>
      <c r="DVS1" s="87"/>
      <c r="DVT1" s="87"/>
      <c r="DVU1" s="87"/>
      <c r="DVV1" s="87"/>
      <c r="DVW1" s="87"/>
      <c r="DVX1" s="87"/>
      <c r="DVY1" s="87"/>
      <c r="DVZ1" s="87"/>
      <c r="DWA1" s="87"/>
      <c r="DWB1" s="87"/>
      <c r="DWC1" s="87"/>
      <c r="DWD1" s="87"/>
      <c r="DWE1" s="87"/>
      <c r="DWF1" s="87"/>
      <c r="DWG1" s="87"/>
      <c r="DWH1" s="87"/>
      <c r="DWI1" s="87"/>
      <c r="DWJ1" s="87"/>
      <c r="DWK1" s="87"/>
      <c r="DWL1" s="87"/>
      <c r="DWM1" s="87"/>
      <c r="DWN1" s="87"/>
      <c r="DWO1" s="87"/>
      <c r="DWP1" s="87"/>
      <c r="DWQ1" s="87"/>
      <c r="DWR1" s="87"/>
      <c r="DWS1" s="87"/>
      <c r="DWT1" s="87"/>
      <c r="DWU1" s="87"/>
      <c r="DWV1" s="87"/>
      <c r="DWW1" s="87"/>
      <c r="DWX1" s="87"/>
      <c r="DWY1" s="87"/>
      <c r="DWZ1" s="87"/>
      <c r="DXA1" s="87"/>
      <c r="DXB1" s="87"/>
      <c r="DXC1" s="87"/>
      <c r="DXD1" s="87"/>
      <c r="DXE1" s="87"/>
      <c r="DXF1" s="87"/>
      <c r="DXG1" s="87"/>
      <c r="DXH1" s="87"/>
      <c r="DXI1" s="87"/>
      <c r="DXJ1" s="87"/>
      <c r="DXK1" s="87"/>
      <c r="DXL1" s="87"/>
      <c r="DXM1" s="87"/>
      <c r="DXN1" s="87"/>
      <c r="DXO1" s="87"/>
      <c r="DXP1" s="87"/>
      <c r="DXQ1" s="87"/>
      <c r="DXR1" s="87"/>
      <c r="DXS1" s="87"/>
      <c r="DXT1" s="87"/>
      <c r="DXU1" s="87"/>
      <c r="DXV1" s="87"/>
      <c r="DXW1" s="87"/>
      <c r="DXX1" s="87"/>
      <c r="DXY1" s="87"/>
      <c r="DXZ1" s="87"/>
      <c r="DYA1" s="87"/>
      <c r="DYB1" s="87"/>
      <c r="DYC1" s="87"/>
      <c r="DYD1" s="87"/>
      <c r="DYE1" s="87"/>
      <c r="DYF1" s="87"/>
      <c r="DYG1" s="87"/>
      <c r="DYH1" s="87"/>
      <c r="DYI1" s="87"/>
      <c r="DYJ1" s="87"/>
      <c r="DYK1" s="87"/>
      <c r="DYL1" s="87"/>
      <c r="DYM1" s="87"/>
      <c r="DYN1" s="87"/>
      <c r="DYO1" s="87"/>
      <c r="DYP1" s="87"/>
      <c r="DYQ1" s="87"/>
      <c r="DYR1" s="87"/>
      <c r="DYS1" s="87"/>
      <c r="DYT1" s="87"/>
      <c r="DYU1" s="87"/>
      <c r="DYV1" s="87"/>
      <c r="DYW1" s="87"/>
      <c r="DYX1" s="87"/>
      <c r="DYY1" s="87"/>
      <c r="DYZ1" s="87"/>
      <c r="DZA1" s="87"/>
      <c r="DZB1" s="87"/>
      <c r="DZC1" s="87"/>
      <c r="DZD1" s="87"/>
      <c r="DZE1" s="87"/>
      <c r="DZF1" s="87"/>
      <c r="DZG1" s="87"/>
      <c r="DZH1" s="87"/>
      <c r="DZI1" s="87"/>
      <c r="DZJ1" s="87"/>
      <c r="DZK1" s="87"/>
      <c r="DZL1" s="87"/>
      <c r="DZM1" s="87"/>
      <c r="DZN1" s="87"/>
      <c r="DZO1" s="87"/>
      <c r="DZP1" s="87"/>
      <c r="DZQ1" s="87"/>
      <c r="DZR1" s="87"/>
      <c r="DZS1" s="87"/>
      <c r="DZT1" s="87"/>
      <c r="DZU1" s="87"/>
      <c r="DZV1" s="87"/>
      <c r="DZW1" s="87"/>
      <c r="DZX1" s="87"/>
      <c r="DZY1" s="87"/>
      <c r="DZZ1" s="87"/>
      <c r="EAA1" s="87"/>
      <c r="EAB1" s="87"/>
      <c r="EAC1" s="87"/>
      <c r="EAD1" s="87"/>
      <c r="EAE1" s="87"/>
      <c r="EAF1" s="87"/>
      <c r="EAG1" s="87"/>
      <c r="EAH1" s="87"/>
      <c r="EAI1" s="87"/>
      <c r="EAJ1" s="87"/>
      <c r="EAK1" s="87"/>
      <c r="EAL1" s="87"/>
      <c r="EAM1" s="87"/>
      <c r="EAN1" s="87"/>
      <c r="EAO1" s="87"/>
      <c r="EAP1" s="87"/>
      <c r="EAQ1" s="87"/>
      <c r="EAR1" s="87"/>
      <c r="EAS1" s="87"/>
      <c r="EAT1" s="87"/>
      <c r="EAU1" s="87"/>
      <c r="EAV1" s="87"/>
      <c r="EAW1" s="87"/>
      <c r="EAX1" s="87"/>
      <c r="EAY1" s="87"/>
      <c r="EAZ1" s="87"/>
      <c r="EBA1" s="87"/>
      <c r="EBB1" s="87"/>
      <c r="EBC1" s="87"/>
      <c r="EBD1" s="87"/>
      <c r="EBE1" s="87"/>
      <c r="EBF1" s="87"/>
      <c r="EBG1" s="87"/>
      <c r="EBH1" s="87"/>
      <c r="EBI1" s="87"/>
      <c r="EBJ1" s="87"/>
      <c r="EBK1" s="87"/>
      <c r="EBL1" s="87"/>
      <c r="EBM1" s="87"/>
      <c r="EBN1" s="87"/>
      <c r="EBO1" s="87"/>
      <c r="EBP1" s="87"/>
      <c r="EBQ1" s="87"/>
      <c r="EBR1" s="87"/>
      <c r="EBS1" s="87"/>
      <c r="EBT1" s="87"/>
      <c r="EBU1" s="87"/>
      <c r="EBV1" s="87"/>
      <c r="EBW1" s="87"/>
      <c r="EBX1" s="87"/>
      <c r="EBY1" s="87"/>
      <c r="EBZ1" s="87"/>
      <c r="ECA1" s="87"/>
      <c r="ECB1" s="87"/>
      <c r="ECC1" s="87"/>
      <c r="ECD1" s="87"/>
      <c r="ECE1" s="87"/>
      <c r="ECF1" s="87"/>
      <c r="ECG1" s="87"/>
      <c r="ECH1" s="87"/>
      <c r="ECI1" s="87"/>
      <c r="ECJ1" s="87"/>
      <c r="ECK1" s="87"/>
      <c r="ECL1" s="87"/>
      <c r="ECM1" s="87"/>
      <c r="ECN1" s="87"/>
      <c r="ECO1" s="87"/>
      <c r="ECP1" s="87"/>
      <c r="ECQ1" s="87"/>
      <c r="ECR1" s="87"/>
      <c r="ECS1" s="87"/>
      <c r="ECT1" s="87"/>
      <c r="ECU1" s="87"/>
      <c r="ECV1" s="87"/>
      <c r="ECW1" s="87"/>
      <c r="ECX1" s="87"/>
      <c r="ECY1" s="87"/>
      <c r="ECZ1" s="87"/>
      <c r="EDA1" s="87"/>
      <c r="EDB1" s="87"/>
      <c r="EDC1" s="87"/>
      <c r="EDD1" s="87"/>
      <c r="EDE1" s="87"/>
      <c r="EDF1" s="87"/>
      <c r="EDG1" s="87"/>
      <c r="EDH1" s="87"/>
      <c r="EDI1" s="87"/>
      <c r="EDJ1" s="87"/>
      <c r="EDK1" s="87"/>
      <c r="EDL1" s="87"/>
      <c r="EDM1" s="87"/>
      <c r="EDN1" s="87"/>
      <c r="EDO1" s="87"/>
      <c r="EDP1" s="87"/>
      <c r="EDQ1" s="87"/>
      <c r="EDR1" s="87"/>
      <c r="EDS1" s="87"/>
      <c r="EDT1" s="87"/>
      <c r="EDU1" s="87"/>
      <c r="EDV1" s="87"/>
      <c r="EDW1" s="87"/>
      <c r="EDX1" s="87"/>
      <c r="EDY1" s="87"/>
      <c r="EDZ1" s="87"/>
      <c r="EEA1" s="87"/>
      <c r="EEB1" s="87"/>
      <c r="EEC1" s="87"/>
      <c r="EED1" s="87"/>
      <c r="EEE1" s="87"/>
      <c r="EEF1" s="87"/>
      <c r="EEG1" s="87"/>
      <c r="EEH1" s="87"/>
      <c r="EEI1" s="87"/>
      <c r="EEJ1" s="87"/>
      <c r="EEK1" s="87"/>
      <c r="EEL1" s="87"/>
      <c r="EEM1" s="87"/>
      <c r="EEN1" s="87"/>
      <c r="EEO1" s="87"/>
      <c r="EEP1" s="87"/>
      <c r="EEQ1" s="87"/>
      <c r="EER1" s="87"/>
      <c r="EES1" s="87"/>
      <c r="EET1" s="87"/>
      <c r="EEU1" s="87"/>
      <c r="EEV1" s="87"/>
      <c r="EEW1" s="87"/>
      <c r="EEX1" s="87"/>
      <c r="EEY1" s="87"/>
      <c r="EEZ1" s="87"/>
      <c r="EFA1" s="87"/>
      <c r="EFB1" s="87"/>
      <c r="EFC1" s="87"/>
      <c r="EFD1" s="87"/>
      <c r="EFE1" s="87"/>
      <c r="EFF1" s="87"/>
      <c r="EFG1" s="87"/>
      <c r="EFH1" s="87"/>
      <c r="EFI1" s="87"/>
      <c r="EFJ1" s="87"/>
      <c r="EFK1" s="87"/>
      <c r="EFL1" s="87"/>
      <c r="EFM1" s="87"/>
      <c r="EFN1" s="87"/>
      <c r="EFO1" s="87"/>
      <c r="EFP1" s="87"/>
      <c r="EFQ1" s="87"/>
      <c r="EFR1" s="87"/>
      <c r="EFS1" s="87"/>
      <c r="EFT1" s="87"/>
      <c r="EFU1" s="87"/>
      <c r="EFV1" s="87"/>
      <c r="EFW1" s="87"/>
      <c r="EFX1" s="87"/>
      <c r="EFY1" s="87"/>
      <c r="EFZ1" s="87"/>
      <c r="EGA1" s="87"/>
      <c r="EGB1" s="87"/>
      <c r="EGC1" s="87"/>
      <c r="EGD1" s="87"/>
      <c r="EGE1" s="87"/>
      <c r="EGF1" s="87"/>
      <c r="EGG1" s="87"/>
      <c r="EGH1" s="87"/>
      <c r="EGI1" s="87"/>
      <c r="EGJ1" s="87"/>
      <c r="EGK1" s="87"/>
      <c r="EGL1" s="87"/>
      <c r="EGM1" s="87"/>
      <c r="EGN1" s="87"/>
      <c r="EGO1" s="87"/>
      <c r="EGP1" s="87"/>
      <c r="EGQ1" s="87"/>
      <c r="EGR1" s="87"/>
      <c r="EGS1" s="87"/>
      <c r="EGT1" s="87"/>
      <c r="EGU1" s="87"/>
      <c r="EGV1" s="87"/>
      <c r="EGW1" s="87"/>
      <c r="EGX1" s="87"/>
      <c r="EGY1" s="87"/>
      <c r="EGZ1" s="87"/>
      <c r="EHA1" s="87"/>
      <c r="EHB1" s="87"/>
      <c r="EHC1" s="87"/>
      <c r="EHD1" s="87"/>
      <c r="EHE1" s="87"/>
      <c r="EHF1" s="87"/>
      <c r="EHG1" s="87"/>
      <c r="EHH1" s="87"/>
      <c r="EHI1" s="87"/>
      <c r="EHJ1" s="87"/>
      <c r="EHK1" s="87"/>
      <c r="EHL1" s="87"/>
      <c r="EHM1" s="87"/>
      <c r="EHN1" s="87"/>
      <c r="EHO1" s="87"/>
      <c r="EHP1" s="87"/>
      <c r="EHQ1" s="87"/>
      <c r="EHR1" s="87"/>
      <c r="EHS1" s="87"/>
      <c r="EHT1" s="87"/>
      <c r="EHU1" s="87"/>
      <c r="EHV1" s="87"/>
      <c r="EHW1" s="87"/>
      <c r="EHX1" s="87"/>
      <c r="EHY1" s="87"/>
      <c r="EHZ1" s="87"/>
      <c r="EIA1" s="87"/>
      <c r="EIB1" s="87"/>
      <c r="EIC1" s="87"/>
      <c r="EID1" s="87"/>
      <c r="EIE1" s="87"/>
      <c r="EIF1" s="87"/>
      <c r="EIG1" s="87"/>
      <c r="EIH1" s="87"/>
      <c r="EII1" s="87"/>
      <c r="EIJ1" s="87"/>
      <c r="EIK1" s="87"/>
      <c r="EIL1" s="87"/>
      <c r="EIM1" s="87"/>
      <c r="EIN1" s="87"/>
      <c r="EIO1" s="87"/>
      <c r="EIP1" s="87"/>
      <c r="EIQ1" s="87"/>
      <c r="EIR1" s="87"/>
      <c r="EIS1" s="87"/>
      <c r="EIT1" s="87"/>
      <c r="EIU1" s="87"/>
      <c r="EIV1" s="87"/>
      <c r="EIW1" s="87"/>
      <c r="EIX1" s="87"/>
      <c r="EIY1" s="87"/>
      <c r="EIZ1" s="87"/>
      <c r="EJA1" s="87"/>
      <c r="EJB1" s="87"/>
      <c r="EJC1" s="87"/>
      <c r="EJD1" s="87"/>
      <c r="EJE1" s="87"/>
      <c r="EJF1" s="87"/>
      <c r="EJG1" s="87"/>
      <c r="EJH1" s="87"/>
      <c r="EJI1" s="87"/>
      <c r="EJJ1" s="87"/>
      <c r="EJK1" s="87"/>
      <c r="EJL1" s="87"/>
      <c r="EJM1" s="87"/>
      <c r="EJN1" s="87"/>
      <c r="EJO1" s="87"/>
      <c r="EJP1" s="87"/>
      <c r="EJQ1" s="87"/>
      <c r="EJR1" s="87"/>
      <c r="EJS1" s="87"/>
      <c r="EJT1" s="87"/>
      <c r="EJU1" s="87"/>
      <c r="EJV1" s="87"/>
      <c r="EJW1" s="87"/>
      <c r="EJX1" s="87"/>
      <c r="EJY1" s="87"/>
      <c r="EJZ1" s="87"/>
      <c r="EKA1" s="87"/>
      <c r="EKB1" s="87"/>
      <c r="EKC1" s="87"/>
      <c r="EKD1" s="87"/>
      <c r="EKE1" s="87"/>
      <c r="EKF1" s="87"/>
      <c r="EKG1" s="87"/>
      <c r="EKH1" s="87"/>
      <c r="EKI1" s="87"/>
      <c r="EKJ1" s="87"/>
      <c r="EKK1" s="87"/>
      <c r="EKL1" s="87"/>
      <c r="EKM1" s="87"/>
      <c r="EKN1" s="87"/>
      <c r="EKO1" s="87"/>
      <c r="EKP1" s="87"/>
      <c r="EKQ1" s="87"/>
      <c r="EKR1" s="87"/>
      <c r="EKS1" s="87"/>
      <c r="EKT1" s="87"/>
      <c r="EKU1" s="87"/>
      <c r="EKV1" s="87"/>
      <c r="EKW1" s="87"/>
      <c r="EKX1" s="87"/>
      <c r="EKY1" s="87"/>
      <c r="EKZ1" s="87"/>
      <c r="ELA1" s="87"/>
      <c r="ELB1" s="87"/>
      <c r="ELC1" s="87"/>
      <c r="ELD1" s="87"/>
      <c r="ELE1" s="87"/>
      <c r="ELF1" s="87"/>
      <c r="ELG1" s="87"/>
      <c r="ELH1" s="87"/>
      <c r="ELI1" s="87"/>
      <c r="ELJ1" s="87"/>
      <c r="ELK1" s="87"/>
      <c r="ELL1" s="87"/>
      <c r="ELM1" s="87"/>
      <c r="ELN1" s="87"/>
      <c r="ELO1" s="87"/>
      <c r="ELP1" s="87"/>
      <c r="ELQ1" s="87"/>
      <c r="ELR1" s="87"/>
      <c r="ELS1" s="87"/>
      <c r="ELT1" s="87"/>
      <c r="ELU1" s="87"/>
      <c r="ELV1" s="87"/>
      <c r="ELW1" s="87"/>
      <c r="ELX1" s="87"/>
      <c r="ELY1" s="87"/>
      <c r="ELZ1" s="87"/>
      <c r="EMA1" s="87"/>
      <c r="EMB1" s="87"/>
      <c r="EMC1" s="87"/>
      <c r="EMD1" s="87"/>
      <c r="EME1" s="87"/>
      <c r="EMF1" s="87"/>
      <c r="EMG1" s="87"/>
      <c r="EMH1" s="87"/>
      <c r="EMI1" s="87"/>
      <c r="EMJ1" s="87"/>
      <c r="EMK1" s="87"/>
      <c r="EML1" s="87"/>
      <c r="EMM1" s="87"/>
      <c r="EMN1" s="87"/>
      <c r="EMO1" s="87"/>
      <c r="EMP1" s="87"/>
      <c r="EMQ1" s="87"/>
      <c r="EMR1" s="87"/>
      <c r="EMS1" s="87"/>
      <c r="EMT1" s="87"/>
      <c r="EMU1" s="87"/>
      <c r="EMV1" s="87"/>
      <c r="EMW1" s="87"/>
      <c r="EMX1" s="87"/>
      <c r="EMY1" s="87"/>
      <c r="EMZ1" s="87"/>
      <c r="ENA1" s="87"/>
      <c r="ENB1" s="87"/>
      <c r="ENC1" s="87"/>
      <c r="END1" s="87"/>
      <c r="ENE1" s="87"/>
      <c r="ENF1" s="87"/>
      <c r="ENG1" s="87"/>
      <c r="ENH1" s="87"/>
      <c r="ENI1" s="87"/>
      <c r="ENJ1" s="87"/>
      <c r="ENK1" s="87"/>
      <c r="ENL1" s="87"/>
      <c r="ENM1" s="87"/>
      <c r="ENN1" s="87"/>
      <c r="ENO1" s="87"/>
      <c r="ENP1" s="87"/>
      <c r="ENQ1" s="87"/>
      <c r="ENR1" s="87"/>
      <c r="ENS1" s="87"/>
      <c r="ENT1" s="87"/>
      <c r="ENU1" s="87"/>
      <c r="ENV1" s="87"/>
      <c r="ENW1" s="87"/>
      <c r="ENX1" s="87"/>
      <c r="ENY1" s="87"/>
      <c r="ENZ1" s="87"/>
      <c r="EOA1" s="87"/>
      <c r="EOB1" s="87"/>
      <c r="EOC1" s="87"/>
      <c r="EOD1" s="87"/>
      <c r="EOE1" s="87"/>
      <c r="EOF1" s="87"/>
      <c r="EOG1" s="87"/>
      <c r="EOH1" s="87"/>
      <c r="EOI1" s="87"/>
      <c r="EOJ1" s="87"/>
      <c r="EOK1" s="87"/>
      <c r="EOL1" s="87"/>
      <c r="EOM1" s="87"/>
      <c r="EON1" s="87"/>
      <c r="EOO1" s="87"/>
      <c r="EOP1" s="87"/>
      <c r="EOQ1" s="87"/>
      <c r="EOR1" s="87"/>
      <c r="EOS1" s="87"/>
      <c r="EOT1" s="87"/>
      <c r="EOU1" s="87"/>
      <c r="EOV1" s="87"/>
      <c r="EOW1" s="87"/>
      <c r="EOX1" s="87"/>
      <c r="EOY1" s="87"/>
      <c r="EOZ1" s="87"/>
      <c r="EPA1" s="87"/>
      <c r="EPB1" s="87"/>
      <c r="EPC1" s="87"/>
      <c r="EPD1" s="87"/>
      <c r="EPE1" s="87"/>
      <c r="EPF1" s="87"/>
      <c r="EPG1" s="87"/>
      <c r="EPH1" s="87"/>
      <c r="EPI1" s="87"/>
      <c r="EPJ1" s="87"/>
      <c r="EPK1" s="87"/>
      <c r="EPL1" s="87"/>
      <c r="EPM1" s="87"/>
      <c r="EPN1" s="87"/>
      <c r="EPO1" s="87"/>
      <c r="EPP1" s="87"/>
      <c r="EPQ1" s="87"/>
      <c r="EPR1" s="87"/>
      <c r="EPS1" s="87"/>
      <c r="EPT1" s="87"/>
      <c r="EPU1" s="87"/>
      <c r="EPV1" s="87"/>
      <c r="EPW1" s="87"/>
      <c r="EPX1" s="87"/>
      <c r="EPY1" s="87"/>
      <c r="EPZ1" s="87"/>
      <c r="EQA1" s="87"/>
      <c r="EQB1" s="87"/>
      <c r="EQC1" s="87"/>
      <c r="EQD1" s="87"/>
      <c r="EQE1" s="87"/>
      <c r="EQF1" s="87"/>
      <c r="EQG1" s="87"/>
      <c r="EQH1" s="87"/>
      <c r="EQI1" s="87"/>
      <c r="EQJ1" s="87"/>
      <c r="EQK1" s="87"/>
      <c r="EQL1" s="87"/>
      <c r="EQM1" s="87"/>
      <c r="EQN1" s="87"/>
      <c r="EQO1" s="87"/>
      <c r="EQP1" s="87"/>
      <c r="EQQ1" s="87"/>
      <c r="EQR1" s="87"/>
      <c r="EQS1" s="87"/>
      <c r="EQT1" s="87"/>
      <c r="EQU1" s="87"/>
      <c r="EQV1" s="87"/>
      <c r="EQW1" s="87"/>
      <c r="EQX1" s="87"/>
      <c r="EQY1" s="87"/>
      <c r="EQZ1" s="87"/>
      <c r="ERA1" s="87"/>
      <c r="ERB1" s="87"/>
      <c r="ERC1" s="87"/>
      <c r="ERD1" s="87"/>
      <c r="ERE1" s="87"/>
      <c r="ERF1" s="87"/>
      <c r="ERG1" s="87"/>
      <c r="ERH1" s="87"/>
      <c r="ERI1" s="87"/>
      <c r="ERJ1" s="87"/>
      <c r="ERK1" s="87"/>
      <c r="ERL1" s="87"/>
      <c r="ERM1" s="87"/>
      <c r="ERN1" s="87"/>
      <c r="ERO1" s="87"/>
      <c r="ERP1" s="87"/>
      <c r="ERQ1" s="87"/>
      <c r="ERR1" s="87"/>
      <c r="ERS1" s="87"/>
      <c r="ERT1" s="87"/>
      <c r="ERU1" s="87"/>
      <c r="ERV1" s="87"/>
      <c r="ERW1" s="87"/>
      <c r="ERX1" s="87"/>
      <c r="ERY1" s="87"/>
      <c r="ERZ1" s="87"/>
      <c r="ESA1" s="87"/>
      <c r="ESB1" s="87"/>
      <c r="ESC1" s="87"/>
      <c r="ESD1" s="87"/>
      <c r="ESE1" s="87"/>
      <c r="ESF1" s="87"/>
      <c r="ESG1" s="87"/>
      <c r="ESH1" s="87"/>
      <c r="ESI1" s="87"/>
      <c r="ESJ1" s="87"/>
      <c r="ESK1" s="87"/>
      <c r="ESL1" s="87"/>
      <c r="ESM1" s="87"/>
      <c r="ESN1" s="87"/>
      <c r="ESO1" s="87"/>
      <c r="ESP1" s="87"/>
      <c r="ESQ1" s="87"/>
      <c r="ESR1" s="87"/>
      <c r="ESS1" s="87"/>
      <c r="EST1" s="87"/>
      <c r="ESU1" s="87"/>
      <c r="ESV1" s="87"/>
      <c r="ESW1" s="87"/>
      <c r="ESX1" s="87"/>
      <c r="ESY1" s="87"/>
      <c r="ESZ1" s="87"/>
      <c r="ETA1" s="87"/>
      <c r="ETB1" s="87"/>
      <c r="ETC1" s="87"/>
      <c r="ETD1" s="87"/>
      <c r="ETE1" s="87"/>
      <c r="ETF1" s="87"/>
      <c r="ETG1" s="87"/>
      <c r="ETH1" s="87"/>
      <c r="ETI1" s="87"/>
      <c r="ETJ1" s="87"/>
      <c r="ETK1" s="87"/>
      <c r="ETL1" s="87"/>
      <c r="ETM1" s="87"/>
      <c r="ETN1" s="87"/>
      <c r="ETO1" s="87"/>
      <c r="ETP1" s="87"/>
      <c r="ETQ1" s="87"/>
      <c r="ETR1" s="87"/>
      <c r="ETS1" s="87"/>
      <c r="ETT1" s="87"/>
      <c r="ETU1" s="87"/>
      <c r="ETV1" s="87"/>
      <c r="ETW1" s="87"/>
      <c r="ETX1" s="87"/>
      <c r="ETY1" s="87"/>
      <c r="ETZ1" s="87"/>
      <c r="EUA1" s="87"/>
      <c r="EUB1" s="87"/>
      <c r="EUC1" s="87"/>
      <c r="EUD1" s="87"/>
      <c r="EUE1" s="87"/>
      <c r="EUF1" s="87"/>
      <c r="EUG1" s="87"/>
      <c r="EUH1" s="87"/>
      <c r="EUI1" s="87"/>
      <c r="EUJ1" s="87"/>
      <c r="EUK1" s="87"/>
      <c r="EUL1" s="87"/>
      <c r="EUM1" s="87"/>
      <c r="EUN1" s="87"/>
      <c r="EUO1" s="87"/>
      <c r="EUP1" s="87"/>
      <c r="EUQ1" s="87"/>
      <c r="EUR1" s="87"/>
      <c r="EUS1" s="87"/>
      <c r="EUT1" s="87"/>
      <c r="EUU1" s="87"/>
      <c r="EUV1" s="87"/>
      <c r="EUW1" s="87"/>
      <c r="EUX1" s="87"/>
      <c r="EUY1" s="87"/>
      <c r="EUZ1" s="87"/>
      <c r="EVA1" s="87"/>
      <c r="EVB1" s="87"/>
      <c r="EVC1" s="87"/>
      <c r="EVD1" s="87"/>
      <c r="EVE1" s="87"/>
      <c r="EVF1" s="87"/>
      <c r="EVG1" s="87"/>
      <c r="EVH1" s="87"/>
      <c r="EVI1" s="87"/>
      <c r="EVJ1" s="87"/>
      <c r="EVK1" s="87"/>
      <c r="EVL1" s="87"/>
      <c r="EVM1" s="87"/>
      <c r="EVN1" s="87"/>
      <c r="EVO1" s="87"/>
      <c r="EVP1" s="87"/>
      <c r="EVQ1" s="87"/>
      <c r="EVR1" s="87"/>
      <c r="EVS1" s="87"/>
      <c r="EVT1" s="87"/>
      <c r="EVU1" s="87"/>
      <c r="EVV1" s="87"/>
      <c r="EVW1" s="87"/>
      <c r="EVX1" s="87"/>
      <c r="EVY1" s="87"/>
      <c r="EVZ1" s="87"/>
      <c r="EWA1" s="87"/>
      <c r="EWB1" s="87"/>
      <c r="EWC1" s="87"/>
      <c r="EWD1" s="87"/>
      <c r="EWE1" s="87"/>
      <c r="EWF1" s="87"/>
      <c r="EWG1" s="87"/>
      <c r="EWH1" s="87"/>
      <c r="EWI1" s="87"/>
      <c r="EWJ1" s="87"/>
      <c r="EWK1" s="87"/>
      <c r="EWL1" s="87"/>
      <c r="EWM1" s="87"/>
      <c r="EWN1" s="87"/>
      <c r="EWO1" s="87"/>
      <c r="EWP1" s="87"/>
      <c r="EWQ1" s="87"/>
      <c r="EWR1" s="87"/>
      <c r="EWS1" s="87"/>
      <c r="EWT1" s="87"/>
      <c r="EWU1" s="87"/>
      <c r="EWV1" s="87"/>
      <c r="EWW1" s="87"/>
      <c r="EWX1" s="87"/>
      <c r="EWY1" s="87"/>
      <c r="EWZ1" s="87"/>
      <c r="EXA1" s="87"/>
      <c r="EXB1" s="87"/>
      <c r="EXC1" s="87"/>
      <c r="EXD1" s="87"/>
      <c r="EXE1" s="87"/>
      <c r="EXF1" s="87"/>
      <c r="EXG1" s="87"/>
      <c r="EXH1" s="87"/>
      <c r="EXI1" s="87"/>
      <c r="EXJ1" s="87"/>
      <c r="EXK1" s="87"/>
      <c r="EXL1" s="87"/>
      <c r="EXM1" s="87"/>
      <c r="EXN1" s="87"/>
      <c r="EXO1" s="87"/>
      <c r="EXP1" s="87"/>
      <c r="EXQ1" s="87"/>
      <c r="EXR1" s="87"/>
      <c r="EXS1" s="87"/>
      <c r="EXT1" s="87"/>
      <c r="EXU1" s="87"/>
      <c r="EXV1" s="87"/>
      <c r="EXW1" s="87"/>
      <c r="EXX1" s="87"/>
      <c r="EXY1" s="87"/>
      <c r="EXZ1" s="87"/>
      <c r="EYA1" s="87"/>
      <c r="EYB1" s="87"/>
      <c r="EYC1" s="87"/>
      <c r="EYD1" s="87"/>
      <c r="EYE1" s="87"/>
      <c r="EYF1" s="87"/>
      <c r="EYG1" s="87"/>
      <c r="EYH1" s="87"/>
      <c r="EYI1" s="87"/>
      <c r="EYJ1" s="87"/>
      <c r="EYK1" s="87"/>
      <c r="EYL1" s="87"/>
      <c r="EYM1" s="87"/>
      <c r="EYN1" s="87"/>
      <c r="EYO1" s="87"/>
      <c r="EYP1" s="87"/>
      <c r="EYQ1" s="87"/>
      <c r="EYR1" s="87"/>
      <c r="EYS1" s="87"/>
      <c r="EYT1" s="87"/>
      <c r="EYU1" s="87"/>
      <c r="EYV1" s="87"/>
      <c r="EYW1" s="87"/>
      <c r="EYX1" s="87"/>
      <c r="EYY1" s="87"/>
      <c r="EYZ1" s="87"/>
      <c r="EZA1" s="87"/>
      <c r="EZB1" s="87"/>
      <c r="EZC1" s="87"/>
      <c r="EZD1" s="87"/>
      <c r="EZE1" s="87"/>
      <c r="EZF1" s="87"/>
      <c r="EZG1" s="87"/>
      <c r="EZH1" s="87"/>
      <c r="EZI1" s="87"/>
      <c r="EZJ1" s="87"/>
      <c r="EZK1" s="87"/>
      <c r="EZL1" s="87"/>
      <c r="EZM1" s="87"/>
      <c r="EZN1" s="87"/>
      <c r="EZO1" s="87"/>
      <c r="EZP1" s="87"/>
      <c r="EZQ1" s="87"/>
      <c r="EZR1" s="87"/>
      <c r="EZS1" s="87"/>
      <c r="EZT1" s="87"/>
      <c r="EZU1" s="87"/>
      <c r="EZV1" s="87"/>
      <c r="EZW1" s="87"/>
      <c r="EZX1" s="87"/>
      <c r="EZY1" s="87"/>
      <c r="EZZ1" s="87"/>
      <c r="FAA1" s="87"/>
      <c r="FAB1" s="87"/>
      <c r="FAC1" s="87"/>
      <c r="FAD1" s="87"/>
      <c r="FAE1" s="87"/>
      <c r="FAF1" s="87"/>
      <c r="FAG1" s="87"/>
      <c r="FAH1" s="87"/>
      <c r="FAI1" s="87"/>
      <c r="FAJ1" s="87"/>
      <c r="FAK1" s="87"/>
      <c r="FAL1" s="87"/>
      <c r="FAM1" s="87"/>
      <c r="FAN1" s="87"/>
      <c r="FAO1" s="87"/>
      <c r="FAP1" s="87"/>
      <c r="FAQ1" s="87"/>
      <c r="FAR1" s="87"/>
      <c r="FAS1" s="87"/>
      <c r="FAT1" s="87"/>
      <c r="FAU1" s="87"/>
      <c r="FAV1" s="87"/>
      <c r="FAW1" s="87"/>
      <c r="FAX1" s="87"/>
      <c r="FAY1" s="87"/>
      <c r="FAZ1" s="87"/>
      <c r="FBA1" s="87"/>
      <c r="FBB1" s="87"/>
      <c r="FBC1" s="87"/>
      <c r="FBD1" s="87"/>
      <c r="FBE1" s="87"/>
      <c r="FBF1" s="87"/>
      <c r="FBG1" s="87"/>
      <c r="FBH1" s="87"/>
      <c r="FBI1" s="87"/>
      <c r="FBJ1" s="87"/>
      <c r="FBK1" s="87"/>
      <c r="FBL1" s="87"/>
      <c r="FBM1" s="87"/>
      <c r="FBN1" s="87"/>
      <c r="FBO1" s="87"/>
      <c r="FBP1" s="87"/>
      <c r="FBQ1" s="87"/>
      <c r="FBR1" s="87"/>
      <c r="FBS1" s="87"/>
      <c r="FBT1" s="87"/>
      <c r="FBU1" s="87"/>
      <c r="FBV1" s="87"/>
      <c r="FBW1" s="87"/>
      <c r="FBX1" s="87"/>
      <c r="FBY1" s="87"/>
      <c r="FBZ1" s="87"/>
      <c r="FCA1" s="87"/>
      <c r="FCB1" s="87"/>
      <c r="FCC1" s="87"/>
      <c r="FCD1" s="87"/>
      <c r="FCE1" s="87"/>
      <c r="FCF1" s="87"/>
      <c r="FCG1" s="87"/>
      <c r="FCH1" s="87"/>
      <c r="FCI1" s="87"/>
      <c r="FCJ1" s="87"/>
      <c r="FCK1" s="87"/>
      <c r="FCL1" s="87"/>
      <c r="FCM1" s="87"/>
      <c r="FCN1" s="87"/>
      <c r="FCO1" s="87"/>
      <c r="FCP1" s="87"/>
      <c r="FCQ1" s="87"/>
      <c r="FCR1" s="87"/>
      <c r="FCS1" s="87"/>
      <c r="FCT1" s="87"/>
      <c r="FCU1" s="87"/>
      <c r="FCV1" s="87"/>
      <c r="FCW1" s="87"/>
      <c r="FCX1" s="87"/>
      <c r="FCY1" s="87"/>
      <c r="FCZ1" s="87"/>
      <c r="FDA1" s="87"/>
      <c r="FDB1" s="87"/>
      <c r="FDC1" s="87"/>
      <c r="FDD1" s="87"/>
      <c r="FDE1" s="87"/>
      <c r="FDF1" s="87"/>
      <c r="FDG1" s="87"/>
      <c r="FDH1" s="87"/>
      <c r="FDI1" s="87"/>
      <c r="FDJ1" s="87"/>
      <c r="FDK1" s="87"/>
      <c r="FDL1" s="87"/>
      <c r="FDM1" s="87"/>
      <c r="FDN1" s="87"/>
      <c r="FDO1" s="87"/>
      <c r="FDP1" s="87"/>
      <c r="FDQ1" s="87"/>
      <c r="FDR1" s="87"/>
      <c r="FDS1" s="87"/>
      <c r="FDT1" s="87"/>
      <c r="FDU1" s="87"/>
      <c r="FDV1" s="87"/>
      <c r="FDW1" s="87"/>
      <c r="FDX1" s="87"/>
      <c r="FDY1" s="87"/>
      <c r="FDZ1" s="87"/>
      <c r="FEA1" s="87"/>
      <c r="FEB1" s="87"/>
      <c r="FEC1" s="87"/>
      <c r="FED1" s="87"/>
      <c r="FEE1" s="87"/>
      <c r="FEF1" s="87"/>
      <c r="FEG1" s="87"/>
      <c r="FEH1" s="87"/>
      <c r="FEI1" s="87"/>
      <c r="FEJ1" s="87"/>
      <c r="FEK1" s="87"/>
      <c r="FEL1" s="87"/>
      <c r="FEM1" s="87"/>
      <c r="FEN1" s="87"/>
      <c r="FEO1" s="87"/>
      <c r="FEP1" s="87"/>
      <c r="FEQ1" s="87"/>
      <c r="FER1" s="87"/>
      <c r="FES1" s="87"/>
      <c r="FET1" s="87"/>
      <c r="FEU1" s="87"/>
      <c r="FEV1" s="87"/>
      <c r="FEW1" s="87"/>
      <c r="FEX1" s="87"/>
      <c r="FEY1" s="87"/>
      <c r="FEZ1" s="87"/>
      <c r="FFA1" s="87"/>
      <c r="FFB1" s="87"/>
      <c r="FFC1" s="87"/>
      <c r="FFD1" s="87"/>
      <c r="FFE1" s="87"/>
      <c r="FFF1" s="87"/>
      <c r="FFG1" s="87"/>
      <c r="FFH1" s="87"/>
      <c r="FFI1" s="87"/>
      <c r="FFJ1" s="87"/>
      <c r="FFK1" s="87"/>
      <c r="FFL1" s="87"/>
      <c r="FFM1" s="87"/>
      <c r="FFN1" s="87"/>
      <c r="FFO1" s="87"/>
      <c r="FFP1" s="87"/>
      <c r="FFQ1" s="87"/>
      <c r="FFR1" s="87"/>
      <c r="FFS1" s="87"/>
      <c r="FFT1" s="87"/>
      <c r="FFU1" s="87"/>
      <c r="FFV1" s="87"/>
      <c r="FFW1" s="87"/>
      <c r="FFX1" s="87"/>
      <c r="FFY1" s="87"/>
      <c r="FFZ1" s="87"/>
      <c r="FGA1" s="87"/>
      <c r="FGB1" s="87"/>
      <c r="FGC1" s="87"/>
      <c r="FGD1" s="87"/>
      <c r="FGE1" s="87"/>
      <c r="FGF1" s="87"/>
      <c r="FGG1" s="87"/>
      <c r="FGH1" s="87"/>
      <c r="FGI1" s="87"/>
      <c r="FGJ1" s="87"/>
      <c r="FGK1" s="87"/>
      <c r="FGL1" s="87"/>
      <c r="FGM1" s="87"/>
      <c r="FGN1" s="87"/>
      <c r="FGO1" s="87"/>
      <c r="FGP1" s="87"/>
      <c r="FGQ1" s="87"/>
      <c r="FGR1" s="87"/>
      <c r="FGS1" s="87"/>
      <c r="FGT1" s="87"/>
      <c r="FGU1" s="87"/>
      <c r="FGV1" s="87"/>
      <c r="FGW1" s="87"/>
      <c r="FGX1" s="87"/>
      <c r="FGY1" s="87"/>
      <c r="FGZ1" s="87"/>
      <c r="FHA1" s="87"/>
      <c r="FHB1" s="87"/>
      <c r="FHC1" s="87"/>
      <c r="FHD1" s="87"/>
      <c r="FHE1" s="87"/>
      <c r="FHF1" s="87"/>
      <c r="FHG1" s="87"/>
      <c r="FHH1" s="87"/>
      <c r="FHI1" s="87"/>
      <c r="FHJ1" s="87"/>
      <c r="FHK1" s="87"/>
      <c r="FHL1" s="87"/>
      <c r="FHM1" s="87"/>
      <c r="FHN1" s="87"/>
      <c r="FHO1" s="87"/>
      <c r="FHP1" s="87"/>
      <c r="FHQ1" s="87"/>
      <c r="FHR1" s="87"/>
      <c r="FHS1" s="87"/>
      <c r="FHT1" s="87"/>
      <c r="FHU1" s="87"/>
      <c r="FHV1" s="87"/>
      <c r="FHW1" s="87"/>
      <c r="FHX1" s="87"/>
      <c r="FHY1" s="87"/>
      <c r="FHZ1" s="87"/>
      <c r="FIA1" s="87"/>
      <c r="FIB1" s="87"/>
      <c r="FIC1" s="87"/>
      <c r="FID1" s="87"/>
      <c r="FIE1" s="87"/>
      <c r="FIF1" s="87"/>
      <c r="FIG1" s="87"/>
      <c r="FIH1" s="87"/>
      <c r="FII1" s="87"/>
      <c r="FIJ1" s="87"/>
      <c r="FIK1" s="87"/>
      <c r="FIL1" s="87"/>
      <c r="FIM1" s="87"/>
      <c r="FIN1" s="87"/>
      <c r="FIO1" s="87"/>
      <c r="FIP1" s="87"/>
      <c r="FIQ1" s="87"/>
      <c r="FIR1" s="87"/>
      <c r="FIS1" s="87"/>
      <c r="FIT1" s="87"/>
      <c r="FIU1" s="87"/>
      <c r="FIV1" s="87"/>
      <c r="FIW1" s="87"/>
      <c r="FIX1" s="87"/>
      <c r="FIY1" s="87"/>
      <c r="FIZ1" s="87"/>
      <c r="FJA1" s="87"/>
      <c r="FJB1" s="87"/>
      <c r="FJC1" s="87"/>
      <c r="FJD1" s="87"/>
      <c r="FJE1" s="87"/>
      <c r="FJF1" s="87"/>
      <c r="FJG1" s="87"/>
      <c r="FJH1" s="87"/>
      <c r="FJI1" s="87"/>
      <c r="FJJ1" s="87"/>
      <c r="FJK1" s="87"/>
      <c r="FJL1" s="87"/>
      <c r="FJM1" s="87"/>
      <c r="FJN1" s="87"/>
      <c r="FJO1" s="87"/>
      <c r="FJP1" s="87"/>
      <c r="FJQ1" s="87"/>
      <c r="FJR1" s="87"/>
      <c r="FJS1" s="87"/>
      <c r="FJT1" s="87"/>
      <c r="FJU1" s="87"/>
      <c r="FJV1" s="87"/>
      <c r="FJW1" s="87"/>
      <c r="FJX1" s="87"/>
      <c r="FJY1" s="87"/>
      <c r="FJZ1" s="87"/>
      <c r="FKA1" s="87"/>
      <c r="FKB1" s="87"/>
      <c r="FKC1" s="87"/>
      <c r="FKD1" s="87"/>
      <c r="FKE1" s="87"/>
      <c r="FKF1" s="87"/>
      <c r="FKG1" s="87"/>
      <c r="FKH1" s="87"/>
      <c r="FKI1" s="87"/>
      <c r="FKJ1" s="87"/>
      <c r="FKK1" s="87"/>
      <c r="FKL1" s="87"/>
      <c r="FKM1" s="87"/>
      <c r="FKN1" s="87"/>
      <c r="FKO1" s="87"/>
      <c r="FKP1" s="87"/>
      <c r="FKQ1" s="87"/>
      <c r="FKR1" s="87"/>
      <c r="FKS1" s="87"/>
      <c r="FKT1" s="87"/>
      <c r="FKU1" s="87"/>
      <c r="FKV1" s="87"/>
      <c r="FKW1" s="87"/>
      <c r="FKX1" s="87"/>
      <c r="FKY1" s="87"/>
      <c r="FKZ1" s="87"/>
      <c r="FLA1" s="87"/>
      <c r="FLB1" s="87"/>
      <c r="FLC1" s="87"/>
      <c r="FLD1" s="87"/>
      <c r="FLE1" s="87"/>
      <c r="FLF1" s="87"/>
      <c r="FLG1" s="87"/>
      <c r="FLH1" s="87"/>
      <c r="FLI1" s="87"/>
      <c r="FLJ1" s="87"/>
      <c r="FLK1" s="87"/>
      <c r="FLL1" s="87"/>
      <c r="FLM1" s="87"/>
      <c r="FLN1" s="87"/>
      <c r="FLO1" s="87"/>
      <c r="FLP1" s="87"/>
      <c r="FLQ1" s="87"/>
      <c r="FLR1" s="87"/>
      <c r="FLS1" s="87"/>
      <c r="FLT1" s="87"/>
      <c r="FLU1" s="87"/>
      <c r="FLV1" s="87"/>
      <c r="FLW1" s="87"/>
      <c r="FLX1" s="87"/>
      <c r="FLY1" s="87"/>
      <c r="FLZ1" s="87"/>
      <c r="FMA1" s="87"/>
      <c r="FMB1" s="87"/>
      <c r="FMC1" s="87"/>
      <c r="FMD1" s="87"/>
      <c r="FME1" s="87"/>
      <c r="FMF1" s="87"/>
      <c r="FMG1" s="87"/>
      <c r="FMH1" s="87"/>
      <c r="FMI1" s="87"/>
      <c r="FMJ1" s="87"/>
      <c r="FMK1" s="87"/>
      <c r="FML1" s="87"/>
      <c r="FMM1" s="87"/>
      <c r="FMN1" s="87"/>
      <c r="FMO1" s="87"/>
      <c r="FMP1" s="87"/>
      <c r="FMQ1" s="87"/>
      <c r="FMR1" s="87"/>
      <c r="FMS1" s="87"/>
      <c r="FMT1" s="87"/>
      <c r="FMU1" s="87"/>
      <c r="FMV1" s="87"/>
      <c r="FMW1" s="87"/>
      <c r="FMX1" s="87"/>
      <c r="FMY1" s="87"/>
      <c r="FMZ1" s="87"/>
      <c r="FNA1" s="87"/>
      <c r="FNB1" s="87"/>
      <c r="FNC1" s="87"/>
      <c r="FND1" s="87"/>
      <c r="FNE1" s="87"/>
      <c r="FNF1" s="87"/>
      <c r="FNG1" s="87"/>
      <c r="FNH1" s="87"/>
      <c r="FNI1" s="87"/>
      <c r="FNJ1" s="87"/>
      <c r="FNK1" s="87"/>
      <c r="FNL1" s="87"/>
      <c r="FNM1" s="87"/>
      <c r="FNN1" s="87"/>
      <c r="FNO1" s="87"/>
      <c r="FNP1" s="87"/>
      <c r="FNQ1" s="87"/>
      <c r="FNR1" s="87"/>
      <c r="FNS1" s="87"/>
      <c r="FNT1" s="87"/>
      <c r="FNU1" s="87"/>
      <c r="FNV1" s="87"/>
      <c r="FNW1" s="87"/>
      <c r="FNX1" s="87"/>
      <c r="FNY1" s="87"/>
      <c r="FNZ1" s="87"/>
      <c r="FOA1" s="87"/>
      <c r="FOB1" s="87"/>
      <c r="FOC1" s="87"/>
      <c r="FOD1" s="87"/>
      <c r="FOE1" s="87"/>
      <c r="FOF1" s="87"/>
      <c r="FOG1" s="87"/>
      <c r="FOH1" s="87"/>
      <c r="FOI1" s="87"/>
      <c r="FOJ1" s="87"/>
      <c r="FOK1" s="87"/>
      <c r="FOL1" s="87"/>
      <c r="FOM1" s="87"/>
      <c r="FON1" s="87"/>
      <c r="FOO1" s="87"/>
      <c r="FOP1" s="87"/>
      <c r="FOQ1" s="87"/>
      <c r="FOR1" s="87"/>
      <c r="FOS1" s="87"/>
      <c r="FOT1" s="87"/>
      <c r="FOU1" s="87"/>
      <c r="FOV1" s="87"/>
      <c r="FOW1" s="87"/>
      <c r="FOX1" s="87"/>
      <c r="FOY1" s="87"/>
      <c r="FOZ1" s="87"/>
      <c r="FPA1" s="87"/>
      <c r="FPB1" s="87"/>
      <c r="FPC1" s="87"/>
      <c r="FPD1" s="87"/>
      <c r="FPE1" s="87"/>
      <c r="FPF1" s="87"/>
      <c r="FPG1" s="87"/>
      <c r="FPH1" s="87"/>
      <c r="FPI1" s="87"/>
      <c r="FPJ1" s="87"/>
      <c r="FPK1" s="87"/>
      <c r="FPL1" s="87"/>
      <c r="FPM1" s="87"/>
      <c r="FPN1" s="87"/>
      <c r="FPO1" s="87"/>
      <c r="FPP1" s="87"/>
      <c r="FPQ1" s="87"/>
      <c r="FPR1" s="87"/>
      <c r="FPS1" s="87"/>
      <c r="FPT1" s="87"/>
      <c r="FPU1" s="87"/>
      <c r="FPV1" s="87"/>
      <c r="FPW1" s="87"/>
      <c r="FPX1" s="87"/>
      <c r="FPY1" s="87"/>
      <c r="FPZ1" s="87"/>
      <c r="FQA1" s="87"/>
      <c r="FQB1" s="87"/>
      <c r="FQC1" s="87"/>
      <c r="FQD1" s="87"/>
      <c r="FQE1" s="87"/>
      <c r="FQF1" s="87"/>
      <c r="FQG1" s="87"/>
      <c r="FQH1" s="87"/>
      <c r="FQI1" s="87"/>
      <c r="FQJ1" s="87"/>
      <c r="FQK1" s="87"/>
      <c r="FQL1" s="87"/>
      <c r="FQM1" s="87"/>
      <c r="FQN1" s="87"/>
      <c r="FQO1" s="87"/>
      <c r="FQP1" s="87"/>
      <c r="FQQ1" s="87"/>
      <c r="FQR1" s="87"/>
      <c r="FQS1" s="87"/>
      <c r="FQT1" s="87"/>
      <c r="FQU1" s="87"/>
      <c r="FQV1" s="87"/>
      <c r="FQW1" s="87"/>
      <c r="FQX1" s="87"/>
      <c r="FQY1" s="87"/>
      <c r="FQZ1" s="87"/>
      <c r="FRA1" s="87"/>
      <c r="FRB1" s="87"/>
      <c r="FRC1" s="87"/>
      <c r="FRD1" s="87"/>
      <c r="FRE1" s="87"/>
      <c r="FRF1" s="87"/>
      <c r="FRG1" s="87"/>
      <c r="FRH1" s="87"/>
      <c r="FRI1" s="87"/>
      <c r="FRJ1" s="87"/>
      <c r="FRK1" s="87"/>
      <c r="FRL1" s="87"/>
      <c r="FRM1" s="87"/>
      <c r="FRN1" s="87"/>
      <c r="FRO1" s="87"/>
      <c r="FRP1" s="87"/>
      <c r="FRQ1" s="87"/>
      <c r="FRR1" s="87"/>
      <c r="FRS1" s="87"/>
      <c r="FRT1" s="87"/>
      <c r="FRU1" s="87"/>
      <c r="FRV1" s="87"/>
      <c r="FRW1" s="87"/>
      <c r="FRX1" s="87"/>
      <c r="FRY1" s="87"/>
      <c r="FRZ1" s="87"/>
      <c r="FSA1" s="87"/>
      <c r="FSB1" s="87"/>
      <c r="FSC1" s="87"/>
      <c r="FSD1" s="87"/>
      <c r="FSE1" s="87"/>
      <c r="FSF1" s="87"/>
      <c r="FSG1" s="87"/>
      <c r="FSH1" s="87"/>
      <c r="FSI1" s="87"/>
      <c r="FSJ1" s="87"/>
      <c r="FSK1" s="87"/>
      <c r="FSL1" s="87"/>
      <c r="FSM1" s="87"/>
      <c r="FSN1" s="87"/>
      <c r="FSO1" s="87"/>
      <c r="FSP1" s="87"/>
      <c r="FSQ1" s="87"/>
      <c r="FSR1" s="87"/>
      <c r="FSS1" s="87"/>
      <c r="FST1" s="87"/>
      <c r="FSU1" s="87"/>
      <c r="FSV1" s="87"/>
      <c r="FSW1" s="87"/>
      <c r="FSX1" s="87"/>
      <c r="FSY1" s="87"/>
      <c r="FSZ1" s="87"/>
      <c r="FTA1" s="87"/>
      <c r="FTB1" s="87"/>
      <c r="FTC1" s="87"/>
      <c r="FTD1" s="87"/>
      <c r="FTE1" s="87"/>
      <c r="FTF1" s="87"/>
      <c r="FTG1" s="87"/>
      <c r="FTH1" s="87"/>
      <c r="FTI1" s="87"/>
      <c r="FTJ1" s="87"/>
      <c r="FTK1" s="87"/>
      <c r="FTL1" s="87"/>
      <c r="FTM1" s="87"/>
      <c r="FTN1" s="87"/>
      <c r="FTO1" s="87"/>
      <c r="FTP1" s="87"/>
      <c r="FTQ1" s="87"/>
      <c r="FTR1" s="87"/>
      <c r="FTS1" s="87"/>
      <c r="FTT1" s="87"/>
      <c r="FTU1" s="87"/>
      <c r="FTV1" s="87"/>
      <c r="FTW1" s="87"/>
      <c r="FTX1" s="87"/>
      <c r="FTY1" s="87"/>
      <c r="FTZ1" s="87"/>
      <c r="FUA1" s="87"/>
      <c r="FUB1" s="87"/>
      <c r="FUC1" s="87"/>
      <c r="FUD1" s="87"/>
      <c r="FUE1" s="87"/>
      <c r="FUF1" s="87"/>
      <c r="FUG1" s="87"/>
      <c r="FUH1" s="87"/>
      <c r="FUI1" s="87"/>
      <c r="FUJ1" s="87"/>
      <c r="FUK1" s="87"/>
      <c r="FUL1" s="87"/>
      <c r="FUM1" s="87"/>
      <c r="FUN1" s="87"/>
      <c r="FUO1" s="87"/>
      <c r="FUP1" s="87"/>
      <c r="FUQ1" s="87"/>
      <c r="FUR1" s="87"/>
      <c r="FUS1" s="87"/>
      <c r="FUT1" s="87"/>
      <c r="FUU1" s="87"/>
      <c r="FUV1" s="87"/>
      <c r="FUW1" s="87"/>
      <c r="FUX1" s="87"/>
      <c r="FUY1" s="87"/>
      <c r="FUZ1" s="87"/>
      <c r="FVA1" s="87"/>
      <c r="FVB1" s="87"/>
      <c r="FVC1" s="87"/>
      <c r="FVD1" s="87"/>
      <c r="FVE1" s="87"/>
      <c r="FVF1" s="87"/>
      <c r="FVG1" s="87"/>
      <c r="FVH1" s="87"/>
      <c r="FVI1" s="87"/>
      <c r="FVJ1" s="87"/>
      <c r="FVK1" s="87"/>
      <c r="FVL1" s="87"/>
      <c r="FVM1" s="87"/>
      <c r="FVN1" s="87"/>
      <c r="FVO1" s="87"/>
      <c r="FVP1" s="87"/>
      <c r="FVQ1" s="87"/>
      <c r="FVR1" s="87"/>
      <c r="FVS1" s="87"/>
      <c r="FVT1" s="87"/>
      <c r="FVU1" s="87"/>
      <c r="FVV1" s="87"/>
      <c r="FVW1" s="87"/>
      <c r="FVX1" s="87"/>
      <c r="FVY1" s="87"/>
      <c r="FVZ1" s="87"/>
      <c r="FWA1" s="87"/>
      <c r="FWB1" s="87"/>
      <c r="FWC1" s="87"/>
      <c r="FWD1" s="87"/>
      <c r="FWE1" s="87"/>
      <c r="FWF1" s="87"/>
      <c r="FWG1" s="87"/>
      <c r="FWH1" s="87"/>
      <c r="FWI1" s="87"/>
      <c r="FWJ1" s="87"/>
      <c r="FWK1" s="87"/>
      <c r="FWL1" s="87"/>
      <c r="FWM1" s="87"/>
      <c r="FWN1" s="87"/>
      <c r="FWO1" s="87"/>
      <c r="FWP1" s="87"/>
      <c r="FWQ1" s="87"/>
      <c r="FWR1" s="87"/>
      <c r="FWS1" s="87"/>
      <c r="FWT1" s="87"/>
      <c r="FWU1" s="87"/>
      <c r="FWV1" s="87"/>
      <c r="FWW1" s="87"/>
      <c r="FWX1" s="87"/>
      <c r="FWY1" s="87"/>
      <c r="FWZ1" s="87"/>
      <c r="FXA1" s="87"/>
      <c r="FXB1" s="87"/>
      <c r="FXC1" s="87"/>
      <c r="FXD1" s="87"/>
      <c r="FXE1" s="87"/>
      <c r="FXF1" s="87"/>
      <c r="FXG1" s="87"/>
      <c r="FXH1" s="87"/>
      <c r="FXI1" s="87"/>
      <c r="FXJ1" s="87"/>
      <c r="FXK1" s="87"/>
      <c r="FXL1" s="87"/>
      <c r="FXM1" s="87"/>
      <c r="FXN1" s="87"/>
      <c r="FXO1" s="87"/>
      <c r="FXP1" s="87"/>
      <c r="FXQ1" s="87"/>
      <c r="FXR1" s="87"/>
      <c r="FXS1" s="87"/>
      <c r="FXT1" s="87"/>
      <c r="FXU1" s="87"/>
      <c r="FXV1" s="87"/>
      <c r="FXW1" s="87"/>
      <c r="FXX1" s="87"/>
      <c r="FXY1" s="87"/>
      <c r="FXZ1" s="87"/>
      <c r="FYA1" s="87"/>
      <c r="FYB1" s="87"/>
      <c r="FYC1" s="87"/>
      <c r="FYD1" s="87"/>
      <c r="FYE1" s="87"/>
      <c r="FYF1" s="87"/>
      <c r="FYG1" s="87"/>
      <c r="FYH1" s="87"/>
      <c r="FYI1" s="87"/>
      <c r="FYJ1" s="87"/>
      <c r="FYK1" s="87"/>
      <c r="FYL1" s="87"/>
      <c r="FYM1" s="87"/>
      <c r="FYN1" s="87"/>
      <c r="FYO1" s="87"/>
      <c r="FYP1" s="87"/>
      <c r="FYQ1" s="87"/>
      <c r="FYR1" s="87"/>
      <c r="FYS1" s="87"/>
      <c r="FYT1" s="87"/>
      <c r="FYU1" s="87"/>
      <c r="FYV1" s="87"/>
      <c r="FYW1" s="87"/>
      <c r="FYX1" s="87"/>
      <c r="FYY1" s="87"/>
      <c r="FYZ1" s="87"/>
      <c r="FZA1" s="87"/>
      <c r="FZB1" s="87"/>
      <c r="FZC1" s="87"/>
      <c r="FZD1" s="87"/>
      <c r="FZE1" s="87"/>
      <c r="FZF1" s="87"/>
      <c r="FZG1" s="87"/>
      <c r="FZH1" s="87"/>
      <c r="FZI1" s="87"/>
      <c r="FZJ1" s="87"/>
      <c r="FZK1" s="87"/>
      <c r="FZL1" s="87"/>
      <c r="FZM1" s="87"/>
      <c r="FZN1" s="87"/>
      <c r="FZO1" s="87"/>
      <c r="FZP1" s="87"/>
      <c r="FZQ1" s="87"/>
      <c r="FZR1" s="87"/>
      <c r="FZS1" s="87"/>
      <c r="FZT1" s="87"/>
      <c r="FZU1" s="87"/>
      <c r="FZV1" s="87"/>
      <c r="FZW1" s="87"/>
      <c r="FZX1" s="87"/>
      <c r="FZY1" s="87"/>
      <c r="FZZ1" s="87"/>
      <c r="GAA1" s="87"/>
      <c r="GAB1" s="87"/>
      <c r="GAC1" s="87"/>
      <c r="GAD1" s="87"/>
      <c r="GAE1" s="87"/>
      <c r="GAF1" s="87"/>
      <c r="GAG1" s="87"/>
      <c r="GAH1" s="87"/>
      <c r="GAI1" s="87"/>
      <c r="GAJ1" s="87"/>
      <c r="GAK1" s="87"/>
      <c r="GAL1" s="87"/>
      <c r="GAM1" s="87"/>
      <c r="GAN1" s="87"/>
      <c r="GAO1" s="87"/>
      <c r="GAP1" s="87"/>
      <c r="GAQ1" s="87"/>
      <c r="GAR1" s="87"/>
      <c r="GAS1" s="87"/>
      <c r="GAT1" s="87"/>
      <c r="GAU1" s="87"/>
      <c r="GAV1" s="87"/>
      <c r="GAW1" s="87"/>
      <c r="GAX1" s="87"/>
      <c r="GAY1" s="87"/>
      <c r="GAZ1" s="87"/>
      <c r="GBA1" s="87"/>
      <c r="GBB1" s="87"/>
      <c r="GBC1" s="87"/>
      <c r="GBD1" s="87"/>
      <c r="GBE1" s="87"/>
      <c r="GBF1" s="87"/>
      <c r="GBG1" s="87"/>
      <c r="GBH1" s="87"/>
      <c r="GBI1" s="87"/>
      <c r="GBJ1" s="87"/>
      <c r="GBK1" s="87"/>
      <c r="GBL1" s="87"/>
      <c r="GBM1" s="87"/>
      <c r="GBN1" s="87"/>
      <c r="GBO1" s="87"/>
      <c r="GBP1" s="87"/>
      <c r="GBQ1" s="87"/>
      <c r="GBR1" s="87"/>
      <c r="GBS1" s="87"/>
      <c r="GBT1" s="87"/>
      <c r="GBU1" s="87"/>
      <c r="GBV1" s="87"/>
      <c r="GBW1" s="87"/>
      <c r="GBX1" s="87"/>
      <c r="GBY1" s="87"/>
      <c r="GBZ1" s="87"/>
      <c r="GCA1" s="87"/>
      <c r="GCB1" s="87"/>
      <c r="GCC1" s="87"/>
      <c r="GCD1" s="87"/>
      <c r="GCE1" s="87"/>
      <c r="GCF1" s="87"/>
      <c r="GCG1" s="87"/>
      <c r="GCH1" s="87"/>
      <c r="GCI1" s="87"/>
      <c r="GCJ1" s="87"/>
      <c r="GCK1" s="87"/>
      <c r="GCL1" s="87"/>
      <c r="GCM1" s="87"/>
      <c r="GCN1" s="87"/>
      <c r="GCO1" s="87"/>
      <c r="GCP1" s="87"/>
      <c r="GCQ1" s="87"/>
      <c r="GCR1" s="87"/>
      <c r="GCS1" s="87"/>
      <c r="GCT1" s="87"/>
      <c r="GCU1" s="87"/>
      <c r="GCV1" s="87"/>
      <c r="GCW1" s="87"/>
      <c r="GCX1" s="87"/>
      <c r="GCY1" s="87"/>
      <c r="GCZ1" s="87"/>
      <c r="GDA1" s="87"/>
      <c r="GDB1" s="87"/>
      <c r="GDC1" s="87"/>
      <c r="GDD1" s="87"/>
      <c r="GDE1" s="87"/>
      <c r="GDF1" s="87"/>
      <c r="GDG1" s="87"/>
      <c r="GDH1" s="87"/>
      <c r="GDI1" s="87"/>
      <c r="GDJ1" s="87"/>
      <c r="GDK1" s="87"/>
      <c r="GDL1" s="87"/>
      <c r="GDM1" s="87"/>
      <c r="GDN1" s="87"/>
      <c r="GDO1" s="87"/>
      <c r="GDP1" s="87"/>
      <c r="GDQ1" s="87"/>
      <c r="GDR1" s="87"/>
      <c r="GDS1" s="87"/>
      <c r="GDT1" s="87"/>
      <c r="GDU1" s="87"/>
      <c r="GDV1" s="87"/>
      <c r="GDW1" s="87"/>
      <c r="GDX1" s="87"/>
      <c r="GDY1" s="87"/>
      <c r="GDZ1" s="87"/>
      <c r="GEA1" s="87"/>
      <c r="GEB1" s="87"/>
      <c r="GEC1" s="87"/>
      <c r="GED1" s="87"/>
      <c r="GEE1" s="87"/>
      <c r="GEF1" s="87"/>
      <c r="GEG1" s="87"/>
      <c r="GEH1" s="87"/>
      <c r="GEI1" s="87"/>
      <c r="GEJ1" s="87"/>
      <c r="GEK1" s="87"/>
      <c r="GEL1" s="87"/>
      <c r="GEM1" s="87"/>
      <c r="GEN1" s="87"/>
      <c r="GEO1" s="87"/>
      <c r="GEP1" s="87"/>
      <c r="GEQ1" s="87"/>
      <c r="GER1" s="87"/>
      <c r="GES1" s="87"/>
      <c r="GET1" s="87"/>
      <c r="GEU1" s="87"/>
      <c r="GEV1" s="87"/>
      <c r="GEW1" s="87"/>
      <c r="GEX1" s="87"/>
      <c r="GEY1" s="87"/>
      <c r="GEZ1" s="87"/>
      <c r="GFA1" s="87"/>
      <c r="GFB1" s="87"/>
      <c r="GFC1" s="87"/>
      <c r="GFD1" s="87"/>
      <c r="GFE1" s="87"/>
      <c r="GFF1" s="87"/>
      <c r="GFG1" s="87"/>
      <c r="GFH1" s="87"/>
      <c r="GFI1" s="87"/>
      <c r="GFJ1" s="87"/>
      <c r="GFK1" s="87"/>
      <c r="GFL1" s="87"/>
      <c r="GFM1" s="87"/>
      <c r="GFN1" s="87"/>
      <c r="GFO1" s="87"/>
      <c r="GFP1" s="87"/>
      <c r="GFQ1" s="87"/>
      <c r="GFR1" s="87"/>
      <c r="GFS1" s="87"/>
      <c r="GFT1" s="87"/>
      <c r="GFU1" s="87"/>
      <c r="GFV1" s="87"/>
      <c r="GFW1" s="87"/>
      <c r="GFX1" s="87"/>
      <c r="GFY1" s="87"/>
      <c r="GFZ1" s="87"/>
      <c r="GGA1" s="87"/>
      <c r="GGB1" s="87"/>
      <c r="GGC1" s="87"/>
      <c r="GGD1" s="87"/>
      <c r="GGE1" s="87"/>
      <c r="GGF1" s="87"/>
      <c r="GGG1" s="87"/>
      <c r="GGH1" s="87"/>
      <c r="GGI1" s="87"/>
      <c r="GGJ1" s="87"/>
      <c r="GGK1" s="87"/>
      <c r="GGL1" s="87"/>
      <c r="GGM1" s="87"/>
      <c r="GGN1" s="87"/>
      <c r="GGO1" s="87"/>
      <c r="GGP1" s="87"/>
      <c r="GGQ1" s="87"/>
      <c r="GGR1" s="87"/>
      <c r="GGS1" s="87"/>
      <c r="GGT1" s="87"/>
      <c r="GGU1" s="87"/>
      <c r="GGV1" s="87"/>
      <c r="GGW1" s="87"/>
      <c r="GGX1" s="87"/>
      <c r="GGY1" s="87"/>
      <c r="GGZ1" s="87"/>
      <c r="GHA1" s="87"/>
      <c r="GHB1" s="87"/>
      <c r="GHC1" s="87"/>
      <c r="GHD1" s="87"/>
      <c r="GHE1" s="87"/>
      <c r="GHF1" s="87"/>
      <c r="GHG1" s="87"/>
      <c r="GHH1" s="87"/>
      <c r="GHI1" s="87"/>
      <c r="GHJ1" s="87"/>
      <c r="GHK1" s="87"/>
      <c r="GHL1" s="87"/>
      <c r="GHM1" s="87"/>
      <c r="GHN1" s="87"/>
      <c r="GHO1" s="87"/>
      <c r="GHP1" s="87"/>
      <c r="GHQ1" s="87"/>
      <c r="GHR1" s="87"/>
      <c r="GHS1" s="87"/>
      <c r="GHT1" s="87"/>
      <c r="GHU1" s="87"/>
      <c r="GHV1" s="87"/>
      <c r="GHW1" s="87"/>
      <c r="GHX1" s="87"/>
      <c r="GHY1" s="87"/>
      <c r="GHZ1" s="87"/>
      <c r="GIA1" s="87"/>
      <c r="GIB1" s="87"/>
      <c r="GIC1" s="87"/>
      <c r="GID1" s="87"/>
      <c r="GIE1" s="87"/>
      <c r="GIF1" s="87"/>
      <c r="GIG1" s="87"/>
      <c r="GIH1" s="87"/>
      <c r="GII1" s="87"/>
      <c r="GIJ1" s="87"/>
      <c r="GIK1" s="87"/>
      <c r="GIL1" s="87"/>
      <c r="GIM1" s="87"/>
      <c r="GIN1" s="87"/>
      <c r="GIO1" s="87"/>
      <c r="GIP1" s="87"/>
      <c r="GIQ1" s="87"/>
      <c r="GIR1" s="87"/>
      <c r="GIS1" s="87"/>
      <c r="GIT1" s="87"/>
      <c r="GIU1" s="87"/>
      <c r="GIV1" s="87"/>
      <c r="GIW1" s="87"/>
      <c r="GIX1" s="87"/>
      <c r="GIY1" s="87"/>
      <c r="GIZ1" s="87"/>
      <c r="GJA1" s="87"/>
      <c r="GJB1" s="87"/>
      <c r="GJC1" s="87"/>
      <c r="GJD1" s="87"/>
      <c r="GJE1" s="87"/>
      <c r="GJF1" s="87"/>
      <c r="GJG1" s="87"/>
      <c r="GJH1" s="87"/>
      <c r="GJI1" s="87"/>
      <c r="GJJ1" s="87"/>
      <c r="GJK1" s="87"/>
      <c r="GJL1" s="87"/>
      <c r="GJM1" s="87"/>
      <c r="GJN1" s="87"/>
      <c r="GJO1" s="87"/>
      <c r="GJP1" s="87"/>
      <c r="GJQ1" s="87"/>
      <c r="GJR1" s="87"/>
      <c r="GJS1" s="87"/>
      <c r="GJT1" s="87"/>
      <c r="GJU1" s="87"/>
      <c r="GJV1" s="87"/>
      <c r="GJW1" s="87"/>
      <c r="GJX1" s="87"/>
      <c r="GJY1" s="87"/>
      <c r="GJZ1" s="87"/>
      <c r="GKA1" s="87"/>
      <c r="GKB1" s="87"/>
      <c r="GKC1" s="87"/>
      <c r="GKD1" s="87"/>
      <c r="GKE1" s="87"/>
      <c r="GKF1" s="87"/>
      <c r="GKG1" s="87"/>
      <c r="GKH1" s="87"/>
      <c r="GKI1" s="87"/>
      <c r="GKJ1" s="87"/>
      <c r="GKK1" s="87"/>
      <c r="GKL1" s="87"/>
      <c r="GKM1" s="87"/>
      <c r="GKN1" s="87"/>
      <c r="GKO1" s="87"/>
      <c r="GKP1" s="87"/>
      <c r="GKQ1" s="87"/>
      <c r="GKR1" s="87"/>
      <c r="GKS1" s="87"/>
      <c r="GKT1" s="87"/>
      <c r="GKU1" s="87"/>
      <c r="GKV1" s="87"/>
      <c r="GKW1" s="87"/>
      <c r="GKX1" s="87"/>
      <c r="GKY1" s="87"/>
      <c r="GKZ1" s="87"/>
      <c r="GLA1" s="87"/>
      <c r="GLB1" s="87"/>
      <c r="GLC1" s="87"/>
      <c r="GLD1" s="87"/>
      <c r="GLE1" s="87"/>
      <c r="GLF1" s="87"/>
      <c r="GLG1" s="87"/>
      <c r="GLH1" s="87"/>
      <c r="GLI1" s="87"/>
      <c r="GLJ1" s="87"/>
      <c r="GLK1" s="87"/>
      <c r="GLL1" s="87"/>
      <c r="GLM1" s="87"/>
      <c r="GLN1" s="87"/>
      <c r="GLO1" s="87"/>
      <c r="GLP1" s="87"/>
      <c r="GLQ1" s="87"/>
      <c r="GLR1" s="87"/>
      <c r="GLS1" s="87"/>
      <c r="GLT1" s="87"/>
      <c r="GLU1" s="87"/>
      <c r="GLV1" s="87"/>
      <c r="GLW1" s="87"/>
      <c r="GLX1" s="87"/>
      <c r="GLY1" s="87"/>
      <c r="GLZ1" s="87"/>
      <c r="GMA1" s="87"/>
      <c r="GMB1" s="87"/>
      <c r="GMC1" s="87"/>
      <c r="GMD1" s="87"/>
      <c r="GME1" s="87"/>
      <c r="GMF1" s="87"/>
      <c r="GMG1" s="87"/>
      <c r="GMH1" s="87"/>
      <c r="GMI1" s="87"/>
      <c r="GMJ1" s="87"/>
      <c r="GMK1" s="87"/>
      <c r="GML1" s="87"/>
      <c r="GMM1" s="87"/>
      <c r="GMN1" s="87"/>
      <c r="GMO1" s="87"/>
      <c r="GMP1" s="87"/>
      <c r="GMQ1" s="87"/>
      <c r="GMR1" s="87"/>
      <c r="GMS1" s="87"/>
      <c r="GMT1" s="87"/>
      <c r="GMU1" s="87"/>
      <c r="GMV1" s="87"/>
      <c r="GMW1" s="87"/>
      <c r="GMX1" s="87"/>
      <c r="GMY1" s="87"/>
      <c r="GMZ1" s="87"/>
      <c r="GNA1" s="87"/>
      <c r="GNB1" s="87"/>
      <c r="GNC1" s="87"/>
      <c r="GND1" s="87"/>
      <c r="GNE1" s="87"/>
      <c r="GNF1" s="87"/>
      <c r="GNG1" s="87"/>
      <c r="GNH1" s="87"/>
      <c r="GNI1" s="87"/>
      <c r="GNJ1" s="87"/>
      <c r="GNK1" s="87"/>
      <c r="GNL1" s="87"/>
      <c r="GNM1" s="87"/>
      <c r="GNN1" s="87"/>
      <c r="GNO1" s="87"/>
      <c r="GNP1" s="87"/>
      <c r="GNQ1" s="87"/>
      <c r="GNR1" s="87"/>
      <c r="GNS1" s="87"/>
      <c r="GNT1" s="87"/>
      <c r="GNU1" s="87"/>
      <c r="GNV1" s="87"/>
      <c r="GNW1" s="87"/>
      <c r="GNX1" s="87"/>
      <c r="GNY1" s="87"/>
      <c r="GNZ1" s="87"/>
      <c r="GOA1" s="87"/>
      <c r="GOB1" s="87"/>
      <c r="GOC1" s="87"/>
      <c r="GOD1" s="87"/>
      <c r="GOE1" s="87"/>
      <c r="GOF1" s="87"/>
      <c r="GOG1" s="87"/>
      <c r="GOH1" s="87"/>
      <c r="GOI1" s="87"/>
      <c r="GOJ1" s="87"/>
      <c r="GOK1" s="87"/>
      <c r="GOL1" s="87"/>
      <c r="GOM1" s="87"/>
      <c r="GON1" s="87"/>
      <c r="GOO1" s="87"/>
      <c r="GOP1" s="87"/>
      <c r="GOQ1" s="87"/>
      <c r="GOR1" s="87"/>
      <c r="GOS1" s="87"/>
      <c r="GOT1" s="87"/>
      <c r="GOU1" s="87"/>
      <c r="GOV1" s="87"/>
      <c r="GOW1" s="87"/>
      <c r="GOX1" s="87"/>
      <c r="GOY1" s="87"/>
      <c r="GOZ1" s="87"/>
      <c r="GPA1" s="87"/>
      <c r="GPB1" s="87"/>
      <c r="GPC1" s="87"/>
      <c r="GPD1" s="87"/>
      <c r="GPE1" s="87"/>
      <c r="GPF1" s="87"/>
      <c r="GPG1" s="87"/>
      <c r="GPH1" s="87"/>
      <c r="GPI1" s="87"/>
      <c r="GPJ1" s="87"/>
      <c r="GPK1" s="87"/>
      <c r="GPL1" s="87"/>
      <c r="GPM1" s="87"/>
      <c r="GPN1" s="87"/>
      <c r="GPO1" s="87"/>
      <c r="GPP1" s="87"/>
      <c r="GPQ1" s="87"/>
      <c r="GPR1" s="87"/>
      <c r="GPS1" s="87"/>
      <c r="GPT1" s="87"/>
      <c r="GPU1" s="87"/>
      <c r="GPV1" s="87"/>
      <c r="GPW1" s="87"/>
      <c r="GPX1" s="87"/>
      <c r="GPY1" s="87"/>
      <c r="GPZ1" s="87"/>
      <c r="GQA1" s="87"/>
      <c r="GQB1" s="87"/>
      <c r="GQC1" s="87"/>
      <c r="GQD1" s="87"/>
      <c r="GQE1" s="87"/>
      <c r="GQF1" s="87"/>
      <c r="GQG1" s="87"/>
      <c r="GQH1" s="87"/>
      <c r="GQI1" s="87"/>
      <c r="GQJ1" s="87"/>
      <c r="GQK1" s="87"/>
      <c r="GQL1" s="87"/>
      <c r="GQM1" s="87"/>
      <c r="GQN1" s="87"/>
      <c r="GQO1" s="87"/>
      <c r="GQP1" s="87"/>
      <c r="GQQ1" s="87"/>
      <c r="GQR1" s="87"/>
      <c r="GQS1" s="87"/>
      <c r="GQT1" s="87"/>
      <c r="GQU1" s="87"/>
      <c r="GQV1" s="87"/>
      <c r="GQW1" s="87"/>
      <c r="GQX1" s="87"/>
      <c r="GQY1" s="87"/>
      <c r="GQZ1" s="87"/>
      <c r="GRA1" s="87"/>
      <c r="GRB1" s="87"/>
      <c r="GRC1" s="87"/>
      <c r="GRD1" s="87"/>
      <c r="GRE1" s="87"/>
      <c r="GRF1" s="87"/>
      <c r="GRG1" s="87"/>
      <c r="GRH1" s="87"/>
      <c r="GRI1" s="87"/>
      <c r="GRJ1" s="87"/>
      <c r="GRK1" s="87"/>
      <c r="GRL1" s="87"/>
      <c r="GRM1" s="87"/>
      <c r="GRN1" s="87"/>
      <c r="GRO1" s="87"/>
      <c r="GRP1" s="87"/>
      <c r="GRQ1" s="87"/>
      <c r="GRR1" s="87"/>
      <c r="GRS1" s="87"/>
      <c r="GRT1" s="87"/>
      <c r="GRU1" s="87"/>
      <c r="GRV1" s="87"/>
      <c r="GRW1" s="87"/>
      <c r="GRX1" s="87"/>
      <c r="GRY1" s="87"/>
      <c r="GRZ1" s="87"/>
      <c r="GSA1" s="87"/>
      <c r="GSB1" s="87"/>
      <c r="GSC1" s="87"/>
      <c r="GSD1" s="87"/>
      <c r="GSE1" s="87"/>
      <c r="GSF1" s="87"/>
      <c r="GSG1" s="87"/>
      <c r="GSH1" s="87"/>
      <c r="GSI1" s="87"/>
      <c r="GSJ1" s="87"/>
      <c r="GSK1" s="87"/>
      <c r="GSL1" s="87"/>
      <c r="GSM1" s="87"/>
      <c r="GSN1" s="87"/>
      <c r="GSO1" s="87"/>
      <c r="GSP1" s="87"/>
      <c r="GSQ1" s="87"/>
      <c r="GSR1" s="87"/>
      <c r="GSS1" s="87"/>
      <c r="GST1" s="87"/>
      <c r="GSU1" s="87"/>
      <c r="GSV1" s="87"/>
      <c r="GSW1" s="87"/>
      <c r="GSX1" s="87"/>
      <c r="GSY1" s="87"/>
      <c r="GSZ1" s="87"/>
      <c r="GTA1" s="87"/>
      <c r="GTB1" s="87"/>
      <c r="GTC1" s="87"/>
      <c r="GTD1" s="87"/>
      <c r="GTE1" s="87"/>
      <c r="GTF1" s="87"/>
      <c r="GTG1" s="87"/>
      <c r="GTH1" s="87"/>
      <c r="GTI1" s="87"/>
      <c r="GTJ1" s="87"/>
      <c r="GTK1" s="87"/>
      <c r="GTL1" s="87"/>
      <c r="GTM1" s="87"/>
      <c r="GTN1" s="87"/>
      <c r="GTO1" s="87"/>
      <c r="GTP1" s="87"/>
      <c r="GTQ1" s="87"/>
      <c r="GTR1" s="87"/>
      <c r="GTS1" s="87"/>
      <c r="GTT1" s="87"/>
      <c r="GTU1" s="87"/>
      <c r="GTV1" s="87"/>
      <c r="GTW1" s="87"/>
      <c r="GTX1" s="87"/>
      <c r="GTY1" s="87"/>
      <c r="GTZ1" s="87"/>
      <c r="GUA1" s="87"/>
      <c r="GUB1" s="87"/>
      <c r="GUC1" s="87"/>
      <c r="GUD1" s="87"/>
      <c r="GUE1" s="87"/>
      <c r="GUF1" s="87"/>
      <c r="GUG1" s="87"/>
      <c r="GUH1" s="87"/>
      <c r="GUI1" s="87"/>
      <c r="GUJ1" s="87"/>
      <c r="GUK1" s="87"/>
      <c r="GUL1" s="87"/>
      <c r="GUM1" s="87"/>
      <c r="GUN1" s="87"/>
      <c r="GUO1" s="87"/>
      <c r="GUP1" s="87"/>
      <c r="GUQ1" s="87"/>
      <c r="GUR1" s="87"/>
      <c r="GUS1" s="87"/>
      <c r="GUT1" s="87"/>
      <c r="GUU1" s="87"/>
      <c r="GUV1" s="87"/>
      <c r="GUW1" s="87"/>
      <c r="GUX1" s="87"/>
      <c r="GUY1" s="87"/>
      <c r="GUZ1" s="87"/>
      <c r="GVA1" s="87"/>
      <c r="GVB1" s="87"/>
      <c r="GVC1" s="87"/>
      <c r="GVD1" s="87"/>
      <c r="GVE1" s="87"/>
      <c r="GVF1" s="87"/>
      <c r="GVG1" s="87"/>
      <c r="GVH1" s="87"/>
      <c r="GVI1" s="87"/>
      <c r="GVJ1" s="87"/>
      <c r="GVK1" s="87"/>
      <c r="GVL1" s="87"/>
      <c r="GVM1" s="87"/>
      <c r="GVN1" s="87"/>
      <c r="GVO1" s="87"/>
      <c r="GVP1" s="87"/>
      <c r="GVQ1" s="87"/>
      <c r="GVR1" s="87"/>
      <c r="GVS1" s="87"/>
      <c r="GVT1" s="87"/>
      <c r="GVU1" s="87"/>
      <c r="GVV1" s="87"/>
      <c r="GVW1" s="87"/>
      <c r="GVX1" s="87"/>
      <c r="GVY1" s="87"/>
      <c r="GVZ1" s="87"/>
      <c r="GWA1" s="87"/>
      <c r="GWB1" s="87"/>
      <c r="GWC1" s="87"/>
      <c r="GWD1" s="87"/>
      <c r="GWE1" s="87"/>
      <c r="GWF1" s="87"/>
      <c r="GWG1" s="87"/>
      <c r="GWH1" s="87"/>
      <c r="GWI1" s="87"/>
      <c r="GWJ1" s="87"/>
      <c r="GWK1" s="87"/>
      <c r="GWL1" s="87"/>
      <c r="GWM1" s="87"/>
      <c r="GWN1" s="87"/>
      <c r="GWO1" s="87"/>
      <c r="GWP1" s="87"/>
      <c r="GWQ1" s="87"/>
      <c r="GWR1" s="87"/>
      <c r="GWS1" s="87"/>
      <c r="GWT1" s="87"/>
      <c r="GWU1" s="87"/>
      <c r="GWV1" s="87"/>
      <c r="GWW1" s="87"/>
      <c r="GWX1" s="87"/>
      <c r="GWY1" s="87"/>
      <c r="GWZ1" s="87"/>
      <c r="GXA1" s="87"/>
      <c r="GXB1" s="87"/>
      <c r="GXC1" s="87"/>
      <c r="GXD1" s="87"/>
      <c r="GXE1" s="87"/>
      <c r="GXF1" s="87"/>
      <c r="GXG1" s="87"/>
      <c r="GXH1" s="87"/>
      <c r="GXI1" s="87"/>
      <c r="GXJ1" s="87"/>
      <c r="GXK1" s="87"/>
      <c r="GXL1" s="87"/>
      <c r="GXM1" s="87"/>
      <c r="GXN1" s="87"/>
      <c r="GXO1" s="87"/>
      <c r="GXP1" s="87"/>
      <c r="GXQ1" s="87"/>
      <c r="GXR1" s="87"/>
      <c r="GXS1" s="87"/>
      <c r="GXT1" s="87"/>
      <c r="GXU1" s="87"/>
      <c r="GXV1" s="87"/>
      <c r="GXW1" s="87"/>
      <c r="GXX1" s="87"/>
      <c r="GXY1" s="87"/>
      <c r="GXZ1" s="87"/>
      <c r="GYA1" s="87"/>
      <c r="GYB1" s="87"/>
      <c r="GYC1" s="87"/>
      <c r="GYD1" s="87"/>
      <c r="GYE1" s="87"/>
      <c r="GYF1" s="87"/>
      <c r="GYG1" s="87"/>
      <c r="GYH1" s="87"/>
      <c r="GYI1" s="87"/>
      <c r="GYJ1" s="87"/>
      <c r="GYK1" s="87"/>
      <c r="GYL1" s="87"/>
      <c r="GYM1" s="87"/>
      <c r="GYN1" s="87"/>
      <c r="GYO1" s="87"/>
      <c r="GYP1" s="87"/>
      <c r="GYQ1" s="87"/>
      <c r="GYR1" s="87"/>
      <c r="GYS1" s="87"/>
      <c r="GYT1" s="87"/>
      <c r="GYU1" s="87"/>
      <c r="GYV1" s="87"/>
      <c r="GYW1" s="87"/>
      <c r="GYX1" s="87"/>
      <c r="GYY1" s="87"/>
      <c r="GYZ1" s="87"/>
      <c r="GZA1" s="87"/>
      <c r="GZB1" s="87"/>
      <c r="GZC1" s="87"/>
      <c r="GZD1" s="87"/>
      <c r="GZE1" s="87"/>
      <c r="GZF1" s="87"/>
      <c r="GZG1" s="87"/>
      <c r="GZH1" s="87"/>
      <c r="GZI1" s="87"/>
      <c r="GZJ1" s="87"/>
      <c r="GZK1" s="87"/>
      <c r="GZL1" s="87"/>
      <c r="GZM1" s="87"/>
      <c r="GZN1" s="87"/>
      <c r="GZO1" s="87"/>
      <c r="GZP1" s="87"/>
      <c r="GZQ1" s="87"/>
      <c r="GZR1" s="87"/>
      <c r="GZS1" s="87"/>
      <c r="GZT1" s="87"/>
      <c r="GZU1" s="87"/>
      <c r="GZV1" s="87"/>
      <c r="GZW1" s="87"/>
      <c r="GZX1" s="87"/>
      <c r="GZY1" s="87"/>
      <c r="GZZ1" s="87"/>
      <c r="HAA1" s="87"/>
      <c r="HAB1" s="87"/>
      <c r="HAC1" s="87"/>
      <c r="HAD1" s="87"/>
      <c r="HAE1" s="87"/>
      <c r="HAF1" s="87"/>
      <c r="HAG1" s="87"/>
      <c r="HAH1" s="87"/>
      <c r="HAI1" s="87"/>
      <c r="HAJ1" s="87"/>
      <c r="HAK1" s="87"/>
      <c r="HAL1" s="87"/>
      <c r="HAM1" s="87"/>
      <c r="HAN1" s="87"/>
      <c r="HAO1" s="87"/>
      <c r="HAP1" s="87"/>
      <c r="HAQ1" s="87"/>
      <c r="HAR1" s="87"/>
      <c r="HAS1" s="87"/>
      <c r="HAT1" s="87"/>
      <c r="HAU1" s="87"/>
      <c r="HAV1" s="87"/>
      <c r="HAW1" s="87"/>
      <c r="HAX1" s="87"/>
      <c r="HAY1" s="87"/>
      <c r="HAZ1" s="87"/>
      <c r="HBA1" s="87"/>
      <c r="HBB1" s="87"/>
      <c r="HBC1" s="87"/>
      <c r="HBD1" s="87"/>
      <c r="HBE1" s="87"/>
      <c r="HBF1" s="87"/>
      <c r="HBG1" s="87"/>
      <c r="HBH1" s="87"/>
      <c r="HBI1" s="87"/>
      <c r="HBJ1" s="87"/>
      <c r="HBK1" s="87"/>
      <c r="HBL1" s="87"/>
      <c r="HBM1" s="87"/>
      <c r="HBN1" s="87"/>
      <c r="HBO1" s="87"/>
      <c r="HBP1" s="87"/>
      <c r="HBQ1" s="87"/>
      <c r="HBR1" s="87"/>
      <c r="HBS1" s="87"/>
      <c r="HBT1" s="87"/>
      <c r="HBU1" s="87"/>
      <c r="HBV1" s="87"/>
      <c r="HBW1" s="87"/>
      <c r="HBX1" s="87"/>
      <c r="HBY1" s="87"/>
      <c r="HBZ1" s="87"/>
      <c r="HCA1" s="87"/>
      <c r="HCB1" s="87"/>
      <c r="HCC1" s="87"/>
      <c r="HCD1" s="87"/>
      <c r="HCE1" s="87"/>
      <c r="HCF1" s="87"/>
      <c r="HCG1" s="87"/>
      <c r="HCH1" s="87"/>
      <c r="HCI1" s="87"/>
      <c r="HCJ1" s="87"/>
      <c r="HCK1" s="87"/>
      <c r="HCL1" s="87"/>
      <c r="HCM1" s="87"/>
      <c r="HCN1" s="87"/>
      <c r="HCO1" s="87"/>
      <c r="HCP1" s="87"/>
      <c r="HCQ1" s="87"/>
      <c r="HCR1" s="87"/>
      <c r="HCS1" s="87"/>
      <c r="HCT1" s="87"/>
      <c r="HCU1" s="87"/>
      <c r="HCV1" s="87"/>
      <c r="HCW1" s="87"/>
      <c r="HCX1" s="87"/>
      <c r="HCY1" s="87"/>
      <c r="HCZ1" s="87"/>
      <c r="HDA1" s="87"/>
      <c r="HDB1" s="87"/>
      <c r="HDC1" s="87"/>
      <c r="HDD1" s="87"/>
      <c r="HDE1" s="87"/>
      <c r="HDF1" s="87"/>
      <c r="HDG1" s="87"/>
      <c r="HDH1" s="87"/>
      <c r="HDI1" s="87"/>
      <c r="HDJ1" s="87"/>
      <c r="HDK1" s="87"/>
      <c r="HDL1" s="87"/>
      <c r="HDM1" s="87"/>
      <c r="HDN1" s="87"/>
      <c r="HDO1" s="87"/>
      <c r="HDP1" s="87"/>
      <c r="HDQ1" s="87"/>
      <c r="HDR1" s="87"/>
      <c r="HDS1" s="87"/>
      <c r="HDT1" s="87"/>
      <c r="HDU1" s="87"/>
      <c r="HDV1" s="87"/>
      <c r="HDW1" s="87"/>
      <c r="HDX1" s="87"/>
      <c r="HDY1" s="87"/>
      <c r="HDZ1" s="87"/>
      <c r="HEA1" s="87"/>
      <c r="HEB1" s="87"/>
      <c r="HEC1" s="87"/>
      <c r="HED1" s="87"/>
      <c r="HEE1" s="87"/>
      <c r="HEF1" s="87"/>
      <c r="HEG1" s="87"/>
      <c r="HEH1" s="87"/>
      <c r="HEI1" s="87"/>
      <c r="HEJ1" s="87"/>
      <c r="HEK1" s="87"/>
      <c r="HEL1" s="87"/>
      <c r="HEM1" s="87"/>
      <c r="HEN1" s="87"/>
      <c r="HEO1" s="87"/>
      <c r="HEP1" s="87"/>
      <c r="HEQ1" s="87"/>
      <c r="HER1" s="87"/>
      <c r="HES1" s="87"/>
      <c r="HET1" s="87"/>
      <c r="HEU1" s="87"/>
      <c r="HEV1" s="87"/>
      <c r="HEW1" s="87"/>
      <c r="HEX1" s="87"/>
      <c r="HEY1" s="87"/>
      <c r="HEZ1" s="87"/>
      <c r="HFA1" s="87"/>
      <c r="HFB1" s="87"/>
      <c r="HFC1" s="87"/>
      <c r="HFD1" s="87"/>
      <c r="HFE1" s="87"/>
      <c r="HFF1" s="87"/>
      <c r="HFG1" s="87"/>
      <c r="HFH1" s="87"/>
      <c r="HFI1" s="87"/>
      <c r="HFJ1" s="87"/>
      <c r="HFK1" s="87"/>
      <c r="HFL1" s="87"/>
      <c r="HFM1" s="87"/>
      <c r="HFN1" s="87"/>
      <c r="HFO1" s="87"/>
      <c r="HFP1" s="87"/>
      <c r="HFQ1" s="87"/>
      <c r="HFR1" s="87"/>
      <c r="HFS1" s="87"/>
      <c r="HFT1" s="87"/>
      <c r="HFU1" s="87"/>
      <c r="HFV1" s="87"/>
      <c r="HFW1" s="87"/>
      <c r="HFX1" s="87"/>
      <c r="HFY1" s="87"/>
      <c r="HFZ1" s="87"/>
      <c r="HGA1" s="87"/>
      <c r="HGB1" s="87"/>
      <c r="HGC1" s="87"/>
      <c r="HGD1" s="87"/>
      <c r="HGE1" s="87"/>
      <c r="HGF1" s="87"/>
      <c r="HGG1" s="87"/>
      <c r="HGH1" s="87"/>
      <c r="HGI1" s="87"/>
      <c r="HGJ1" s="87"/>
      <c r="HGK1" s="87"/>
      <c r="HGL1" s="87"/>
      <c r="HGM1" s="87"/>
      <c r="HGN1" s="87"/>
      <c r="HGO1" s="87"/>
      <c r="HGP1" s="87"/>
      <c r="HGQ1" s="87"/>
      <c r="HGR1" s="87"/>
      <c r="HGS1" s="87"/>
      <c r="HGT1" s="87"/>
      <c r="HGU1" s="87"/>
      <c r="HGV1" s="87"/>
      <c r="HGW1" s="87"/>
      <c r="HGX1" s="87"/>
      <c r="HGY1" s="87"/>
      <c r="HGZ1" s="87"/>
      <c r="HHA1" s="87"/>
      <c r="HHB1" s="87"/>
      <c r="HHC1" s="87"/>
      <c r="HHD1" s="87"/>
      <c r="HHE1" s="87"/>
      <c r="HHF1" s="87"/>
      <c r="HHG1" s="87"/>
      <c r="HHH1" s="87"/>
      <c r="HHI1" s="87"/>
      <c r="HHJ1" s="87"/>
      <c r="HHK1" s="87"/>
      <c r="HHL1" s="87"/>
      <c r="HHM1" s="87"/>
      <c r="HHN1" s="87"/>
      <c r="HHO1" s="87"/>
      <c r="HHP1" s="87"/>
      <c r="HHQ1" s="87"/>
      <c r="HHR1" s="87"/>
      <c r="HHS1" s="87"/>
      <c r="HHT1" s="87"/>
      <c r="HHU1" s="87"/>
      <c r="HHV1" s="87"/>
      <c r="HHW1" s="87"/>
      <c r="HHX1" s="87"/>
      <c r="HHY1" s="87"/>
      <c r="HHZ1" s="87"/>
      <c r="HIA1" s="87"/>
      <c r="HIB1" s="87"/>
      <c r="HIC1" s="87"/>
      <c r="HID1" s="87"/>
      <c r="HIE1" s="87"/>
      <c r="HIF1" s="87"/>
      <c r="HIG1" s="87"/>
      <c r="HIH1" s="87"/>
      <c r="HII1" s="87"/>
      <c r="HIJ1" s="87"/>
      <c r="HIK1" s="87"/>
      <c r="HIL1" s="87"/>
      <c r="HIM1" s="87"/>
      <c r="HIN1" s="87"/>
      <c r="HIO1" s="87"/>
      <c r="HIP1" s="87"/>
      <c r="HIQ1" s="87"/>
      <c r="HIR1" s="87"/>
      <c r="HIS1" s="87"/>
      <c r="HIT1" s="87"/>
      <c r="HIU1" s="87"/>
      <c r="HIV1" s="87"/>
      <c r="HIW1" s="87"/>
      <c r="HIX1" s="87"/>
      <c r="HIY1" s="87"/>
      <c r="HIZ1" s="87"/>
      <c r="HJA1" s="87"/>
      <c r="HJB1" s="87"/>
      <c r="HJC1" s="87"/>
      <c r="HJD1" s="87"/>
      <c r="HJE1" s="87"/>
      <c r="HJF1" s="87"/>
      <c r="HJG1" s="87"/>
      <c r="HJH1" s="87"/>
      <c r="HJI1" s="87"/>
      <c r="HJJ1" s="87"/>
      <c r="HJK1" s="87"/>
      <c r="HJL1" s="87"/>
      <c r="HJM1" s="87"/>
      <c r="HJN1" s="87"/>
      <c r="HJO1" s="87"/>
      <c r="HJP1" s="87"/>
      <c r="HJQ1" s="87"/>
      <c r="HJR1" s="87"/>
      <c r="HJS1" s="87"/>
      <c r="HJT1" s="87"/>
      <c r="HJU1" s="87"/>
      <c r="HJV1" s="87"/>
      <c r="HJW1" s="87"/>
      <c r="HJX1" s="87"/>
      <c r="HJY1" s="87"/>
      <c r="HJZ1" s="87"/>
      <c r="HKA1" s="87"/>
      <c r="HKB1" s="87"/>
      <c r="HKC1" s="87"/>
      <c r="HKD1" s="87"/>
      <c r="HKE1" s="87"/>
      <c r="HKF1" s="87"/>
      <c r="HKG1" s="87"/>
      <c r="HKH1" s="87"/>
      <c r="HKI1" s="87"/>
      <c r="HKJ1" s="87"/>
      <c r="HKK1" s="87"/>
      <c r="HKL1" s="87"/>
      <c r="HKM1" s="87"/>
      <c r="HKN1" s="87"/>
      <c r="HKO1" s="87"/>
      <c r="HKP1" s="87"/>
      <c r="HKQ1" s="87"/>
      <c r="HKR1" s="87"/>
      <c r="HKS1" s="87"/>
      <c r="HKT1" s="87"/>
      <c r="HKU1" s="87"/>
      <c r="HKV1" s="87"/>
      <c r="HKW1" s="87"/>
      <c r="HKX1" s="87"/>
      <c r="HKY1" s="87"/>
      <c r="HKZ1" s="87"/>
      <c r="HLA1" s="87"/>
      <c r="HLB1" s="87"/>
      <c r="HLC1" s="87"/>
      <c r="HLD1" s="87"/>
      <c r="HLE1" s="87"/>
      <c r="HLF1" s="87"/>
      <c r="HLG1" s="87"/>
      <c r="HLH1" s="87"/>
      <c r="HLI1" s="87"/>
      <c r="HLJ1" s="87"/>
      <c r="HLK1" s="87"/>
      <c r="HLL1" s="87"/>
      <c r="HLM1" s="87"/>
      <c r="HLN1" s="87"/>
      <c r="HLO1" s="87"/>
      <c r="HLP1" s="87"/>
      <c r="HLQ1" s="87"/>
      <c r="HLR1" s="87"/>
      <c r="HLS1" s="87"/>
      <c r="HLT1" s="87"/>
      <c r="HLU1" s="87"/>
      <c r="HLV1" s="87"/>
      <c r="HLW1" s="87"/>
      <c r="HLX1" s="87"/>
      <c r="HLY1" s="87"/>
      <c r="HLZ1" s="87"/>
      <c r="HMA1" s="87"/>
      <c r="HMB1" s="87"/>
      <c r="HMC1" s="87"/>
      <c r="HMD1" s="87"/>
      <c r="HME1" s="87"/>
      <c r="HMF1" s="87"/>
      <c r="HMG1" s="87"/>
      <c r="HMH1" s="87"/>
      <c r="HMI1" s="87"/>
      <c r="HMJ1" s="87"/>
      <c r="HMK1" s="87"/>
      <c r="HML1" s="87"/>
      <c r="HMM1" s="87"/>
      <c r="HMN1" s="87"/>
      <c r="HMO1" s="87"/>
      <c r="HMP1" s="87"/>
      <c r="HMQ1" s="87"/>
      <c r="HMR1" s="87"/>
      <c r="HMS1" s="87"/>
      <c r="HMT1" s="87"/>
      <c r="HMU1" s="87"/>
      <c r="HMV1" s="87"/>
      <c r="HMW1" s="87"/>
      <c r="HMX1" s="87"/>
      <c r="HMY1" s="87"/>
      <c r="HMZ1" s="87"/>
      <c r="HNA1" s="87"/>
      <c r="HNB1" s="87"/>
      <c r="HNC1" s="87"/>
      <c r="HND1" s="87"/>
      <c r="HNE1" s="87"/>
      <c r="HNF1" s="87"/>
      <c r="HNG1" s="87"/>
      <c r="HNH1" s="87"/>
      <c r="HNI1" s="87"/>
      <c r="HNJ1" s="87"/>
      <c r="HNK1" s="87"/>
      <c r="HNL1" s="87"/>
      <c r="HNM1" s="87"/>
      <c r="HNN1" s="87"/>
      <c r="HNO1" s="87"/>
      <c r="HNP1" s="87"/>
      <c r="HNQ1" s="87"/>
      <c r="HNR1" s="87"/>
      <c r="HNS1" s="87"/>
      <c r="HNT1" s="87"/>
      <c r="HNU1" s="87"/>
      <c r="HNV1" s="87"/>
      <c r="HNW1" s="87"/>
      <c r="HNX1" s="87"/>
      <c r="HNY1" s="87"/>
      <c r="HNZ1" s="87"/>
      <c r="HOA1" s="87"/>
      <c r="HOB1" s="87"/>
      <c r="HOC1" s="87"/>
      <c r="HOD1" s="87"/>
      <c r="HOE1" s="87"/>
      <c r="HOF1" s="87"/>
      <c r="HOG1" s="87"/>
      <c r="HOH1" s="87"/>
      <c r="HOI1" s="87"/>
      <c r="HOJ1" s="87"/>
      <c r="HOK1" s="87"/>
      <c r="HOL1" s="87"/>
      <c r="HOM1" s="87"/>
      <c r="HON1" s="87"/>
      <c r="HOO1" s="87"/>
      <c r="HOP1" s="87"/>
      <c r="HOQ1" s="87"/>
      <c r="HOR1" s="87"/>
      <c r="HOS1" s="87"/>
      <c r="HOT1" s="87"/>
      <c r="HOU1" s="87"/>
      <c r="HOV1" s="87"/>
      <c r="HOW1" s="87"/>
      <c r="HOX1" s="87"/>
      <c r="HOY1" s="87"/>
      <c r="HOZ1" s="87"/>
      <c r="HPA1" s="87"/>
      <c r="HPB1" s="87"/>
      <c r="HPC1" s="87"/>
      <c r="HPD1" s="87"/>
      <c r="HPE1" s="87"/>
      <c r="HPF1" s="87"/>
      <c r="HPG1" s="87"/>
      <c r="HPH1" s="87"/>
      <c r="HPI1" s="87"/>
      <c r="HPJ1" s="87"/>
      <c r="HPK1" s="87"/>
      <c r="HPL1" s="87"/>
      <c r="HPM1" s="87"/>
      <c r="HPN1" s="87"/>
      <c r="HPO1" s="87"/>
      <c r="HPP1" s="87"/>
      <c r="HPQ1" s="87"/>
      <c r="HPR1" s="87"/>
      <c r="HPS1" s="87"/>
      <c r="HPT1" s="87"/>
      <c r="HPU1" s="87"/>
      <c r="HPV1" s="87"/>
      <c r="HPW1" s="87"/>
      <c r="HPX1" s="87"/>
      <c r="HPY1" s="87"/>
      <c r="HPZ1" s="87"/>
      <c r="HQA1" s="87"/>
      <c r="HQB1" s="87"/>
      <c r="HQC1" s="87"/>
      <c r="HQD1" s="87"/>
      <c r="HQE1" s="87"/>
      <c r="HQF1" s="87"/>
      <c r="HQG1" s="87"/>
      <c r="HQH1" s="87"/>
      <c r="HQI1" s="87"/>
      <c r="HQJ1" s="87"/>
      <c r="HQK1" s="87"/>
      <c r="HQL1" s="87"/>
      <c r="HQM1" s="87"/>
      <c r="HQN1" s="87"/>
      <c r="HQO1" s="87"/>
      <c r="HQP1" s="87"/>
      <c r="HQQ1" s="87"/>
      <c r="HQR1" s="87"/>
      <c r="HQS1" s="87"/>
      <c r="HQT1" s="87"/>
      <c r="HQU1" s="87"/>
      <c r="HQV1" s="87"/>
      <c r="HQW1" s="87"/>
      <c r="HQX1" s="87"/>
      <c r="HQY1" s="87"/>
      <c r="HQZ1" s="87"/>
      <c r="HRA1" s="87"/>
      <c r="HRB1" s="87"/>
      <c r="HRC1" s="87"/>
      <c r="HRD1" s="87"/>
      <c r="HRE1" s="87"/>
      <c r="HRF1" s="87"/>
      <c r="HRG1" s="87"/>
      <c r="HRH1" s="87"/>
      <c r="HRI1" s="87"/>
      <c r="HRJ1" s="87"/>
      <c r="HRK1" s="87"/>
      <c r="HRL1" s="87"/>
      <c r="HRM1" s="87"/>
      <c r="HRN1" s="87"/>
      <c r="HRO1" s="87"/>
      <c r="HRP1" s="87"/>
      <c r="HRQ1" s="87"/>
      <c r="HRR1" s="87"/>
      <c r="HRS1" s="87"/>
      <c r="HRT1" s="87"/>
      <c r="HRU1" s="87"/>
      <c r="HRV1" s="87"/>
      <c r="HRW1" s="87"/>
      <c r="HRX1" s="87"/>
      <c r="HRY1" s="87"/>
      <c r="HRZ1" s="87"/>
      <c r="HSA1" s="87"/>
      <c r="HSB1" s="87"/>
      <c r="HSC1" s="87"/>
      <c r="HSD1" s="87"/>
      <c r="HSE1" s="87"/>
      <c r="HSF1" s="87"/>
      <c r="HSG1" s="87"/>
      <c r="HSH1" s="87"/>
      <c r="HSI1" s="87"/>
      <c r="HSJ1" s="87"/>
      <c r="HSK1" s="87"/>
      <c r="HSL1" s="87"/>
      <c r="HSM1" s="87"/>
      <c r="HSN1" s="87"/>
      <c r="HSO1" s="87"/>
      <c r="HSP1" s="87"/>
      <c r="HSQ1" s="87"/>
      <c r="HSR1" s="87"/>
      <c r="HSS1" s="87"/>
      <c r="HST1" s="87"/>
      <c r="HSU1" s="87"/>
      <c r="HSV1" s="87"/>
      <c r="HSW1" s="87"/>
      <c r="HSX1" s="87"/>
      <c r="HSY1" s="87"/>
      <c r="HSZ1" s="87"/>
      <c r="HTA1" s="87"/>
      <c r="HTB1" s="87"/>
      <c r="HTC1" s="87"/>
      <c r="HTD1" s="87"/>
      <c r="HTE1" s="87"/>
      <c r="HTF1" s="87"/>
      <c r="HTG1" s="87"/>
      <c r="HTH1" s="87"/>
      <c r="HTI1" s="87"/>
      <c r="HTJ1" s="87"/>
      <c r="HTK1" s="87"/>
      <c r="HTL1" s="87"/>
      <c r="HTM1" s="87"/>
      <c r="HTN1" s="87"/>
      <c r="HTO1" s="87"/>
      <c r="HTP1" s="87"/>
      <c r="HTQ1" s="87"/>
      <c r="HTR1" s="87"/>
      <c r="HTS1" s="87"/>
      <c r="HTT1" s="87"/>
      <c r="HTU1" s="87"/>
      <c r="HTV1" s="87"/>
      <c r="HTW1" s="87"/>
      <c r="HTX1" s="87"/>
      <c r="HTY1" s="87"/>
      <c r="HTZ1" s="87"/>
      <c r="HUA1" s="87"/>
      <c r="HUB1" s="87"/>
      <c r="HUC1" s="87"/>
      <c r="HUD1" s="87"/>
      <c r="HUE1" s="87"/>
      <c r="HUF1" s="87"/>
      <c r="HUG1" s="87"/>
      <c r="HUH1" s="87"/>
      <c r="HUI1" s="87"/>
      <c r="HUJ1" s="87"/>
      <c r="HUK1" s="87"/>
      <c r="HUL1" s="87"/>
      <c r="HUM1" s="87"/>
      <c r="HUN1" s="87"/>
      <c r="HUO1" s="87"/>
      <c r="HUP1" s="87"/>
      <c r="HUQ1" s="87"/>
      <c r="HUR1" s="87"/>
      <c r="HUS1" s="87"/>
      <c r="HUT1" s="87"/>
      <c r="HUU1" s="87"/>
      <c r="HUV1" s="87"/>
      <c r="HUW1" s="87"/>
      <c r="HUX1" s="87"/>
      <c r="HUY1" s="87"/>
      <c r="HUZ1" s="87"/>
      <c r="HVA1" s="87"/>
      <c r="HVB1" s="87"/>
      <c r="HVC1" s="87"/>
      <c r="HVD1" s="87"/>
      <c r="HVE1" s="87"/>
      <c r="HVF1" s="87"/>
      <c r="HVG1" s="87"/>
      <c r="HVH1" s="87"/>
      <c r="HVI1" s="87"/>
      <c r="HVJ1" s="87"/>
      <c r="HVK1" s="87"/>
      <c r="HVL1" s="87"/>
      <c r="HVM1" s="87"/>
      <c r="HVN1" s="87"/>
      <c r="HVO1" s="87"/>
      <c r="HVP1" s="87"/>
      <c r="HVQ1" s="87"/>
      <c r="HVR1" s="87"/>
      <c r="HVS1" s="87"/>
      <c r="HVT1" s="87"/>
      <c r="HVU1" s="87"/>
      <c r="HVV1" s="87"/>
      <c r="HVW1" s="87"/>
      <c r="HVX1" s="87"/>
      <c r="HVY1" s="87"/>
      <c r="HVZ1" s="87"/>
      <c r="HWA1" s="87"/>
      <c r="HWB1" s="87"/>
      <c r="HWC1" s="87"/>
      <c r="HWD1" s="87"/>
      <c r="HWE1" s="87"/>
      <c r="HWF1" s="87"/>
      <c r="HWG1" s="87"/>
      <c r="HWH1" s="87"/>
      <c r="HWI1" s="87"/>
      <c r="HWJ1" s="87"/>
      <c r="HWK1" s="87"/>
      <c r="HWL1" s="87"/>
      <c r="HWM1" s="87"/>
      <c r="HWN1" s="87"/>
      <c r="HWO1" s="87"/>
      <c r="HWP1" s="87"/>
      <c r="HWQ1" s="87"/>
      <c r="HWR1" s="87"/>
      <c r="HWS1" s="87"/>
      <c r="HWT1" s="87"/>
      <c r="HWU1" s="87"/>
      <c r="HWV1" s="87"/>
      <c r="HWW1" s="87"/>
      <c r="HWX1" s="87"/>
      <c r="HWY1" s="87"/>
      <c r="HWZ1" s="87"/>
      <c r="HXA1" s="87"/>
      <c r="HXB1" s="87"/>
      <c r="HXC1" s="87"/>
      <c r="HXD1" s="87"/>
      <c r="HXE1" s="87"/>
      <c r="HXF1" s="87"/>
      <c r="HXG1" s="87"/>
      <c r="HXH1" s="87"/>
      <c r="HXI1" s="87"/>
      <c r="HXJ1" s="87"/>
      <c r="HXK1" s="87"/>
      <c r="HXL1" s="87"/>
      <c r="HXM1" s="87"/>
      <c r="HXN1" s="87"/>
      <c r="HXO1" s="87"/>
      <c r="HXP1" s="87"/>
      <c r="HXQ1" s="87"/>
      <c r="HXR1" s="87"/>
      <c r="HXS1" s="87"/>
      <c r="HXT1" s="87"/>
      <c r="HXU1" s="87"/>
      <c r="HXV1" s="87"/>
      <c r="HXW1" s="87"/>
      <c r="HXX1" s="87"/>
      <c r="HXY1" s="87"/>
      <c r="HXZ1" s="87"/>
      <c r="HYA1" s="87"/>
      <c r="HYB1" s="87"/>
      <c r="HYC1" s="87"/>
      <c r="HYD1" s="87"/>
      <c r="HYE1" s="87"/>
      <c r="HYF1" s="87"/>
      <c r="HYG1" s="87"/>
      <c r="HYH1" s="87"/>
      <c r="HYI1" s="87"/>
      <c r="HYJ1" s="87"/>
      <c r="HYK1" s="87"/>
      <c r="HYL1" s="87"/>
      <c r="HYM1" s="87"/>
      <c r="HYN1" s="87"/>
      <c r="HYO1" s="87"/>
      <c r="HYP1" s="87"/>
      <c r="HYQ1" s="87"/>
      <c r="HYR1" s="87"/>
      <c r="HYS1" s="87"/>
      <c r="HYT1" s="87"/>
      <c r="HYU1" s="87"/>
      <c r="HYV1" s="87"/>
      <c r="HYW1" s="87"/>
      <c r="HYX1" s="87"/>
      <c r="HYY1" s="87"/>
      <c r="HYZ1" s="87"/>
      <c r="HZA1" s="87"/>
      <c r="HZB1" s="87"/>
      <c r="HZC1" s="87"/>
      <c r="HZD1" s="87"/>
      <c r="HZE1" s="87"/>
      <c r="HZF1" s="87"/>
      <c r="HZG1" s="87"/>
      <c r="HZH1" s="87"/>
      <c r="HZI1" s="87"/>
      <c r="HZJ1" s="87"/>
      <c r="HZK1" s="87"/>
      <c r="HZL1" s="87"/>
      <c r="HZM1" s="87"/>
      <c r="HZN1" s="87"/>
      <c r="HZO1" s="87"/>
      <c r="HZP1" s="87"/>
      <c r="HZQ1" s="87"/>
      <c r="HZR1" s="87"/>
      <c r="HZS1" s="87"/>
      <c r="HZT1" s="87"/>
      <c r="HZU1" s="87"/>
      <c r="HZV1" s="87"/>
      <c r="HZW1" s="87"/>
      <c r="HZX1" s="87"/>
      <c r="HZY1" s="87"/>
      <c r="HZZ1" s="87"/>
      <c r="IAA1" s="87"/>
      <c r="IAB1" s="87"/>
      <c r="IAC1" s="87"/>
      <c r="IAD1" s="87"/>
      <c r="IAE1" s="87"/>
      <c r="IAF1" s="87"/>
      <c r="IAG1" s="87"/>
      <c r="IAH1" s="87"/>
      <c r="IAI1" s="87"/>
      <c r="IAJ1" s="87"/>
      <c r="IAK1" s="87"/>
      <c r="IAL1" s="87"/>
      <c r="IAM1" s="87"/>
      <c r="IAN1" s="87"/>
      <c r="IAO1" s="87"/>
      <c r="IAP1" s="87"/>
      <c r="IAQ1" s="87"/>
      <c r="IAR1" s="87"/>
      <c r="IAS1" s="87"/>
      <c r="IAT1" s="87"/>
      <c r="IAU1" s="87"/>
      <c r="IAV1" s="87"/>
      <c r="IAW1" s="87"/>
      <c r="IAX1" s="87"/>
      <c r="IAY1" s="87"/>
      <c r="IAZ1" s="87"/>
      <c r="IBA1" s="87"/>
      <c r="IBB1" s="87"/>
      <c r="IBC1" s="87"/>
      <c r="IBD1" s="87"/>
      <c r="IBE1" s="87"/>
      <c r="IBF1" s="87"/>
      <c r="IBG1" s="87"/>
      <c r="IBH1" s="87"/>
      <c r="IBI1" s="87"/>
      <c r="IBJ1" s="87"/>
      <c r="IBK1" s="87"/>
      <c r="IBL1" s="87"/>
      <c r="IBM1" s="87"/>
      <c r="IBN1" s="87"/>
      <c r="IBO1" s="87"/>
      <c r="IBP1" s="87"/>
      <c r="IBQ1" s="87"/>
      <c r="IBR1" s="87"/>
      <c r="IBS1" s="87"/>
      <c r="IBT1" s="87"/>
      <c r="IBU1" s="87"/>
      <c r="IBV1" s="87"/>
      <c r="IBW1" s="87"/>
      <c r="IBX1" s="87"/>
      <c r="IBY1" s="87"/>
      <c r="IBZ1" s="87"/>
      <c r="ICA1" s="87"/>
      <c r="ICB1" s="87"/>
      <c r="ICC1" s="87"/>
      <c r="ICD1" s="87"/>
      <c r="ICE1" s="87"/>
      <c r="ICF1" s="87"/>
      <c r="ICG1" s="87"/>
      <c r="ICH1" s="87"/>
      <c r="ICI1" s="87"/>
      <c r="ICJ1" s="87"/>
      <c r="ICK1" s="87"/>
      <c r="ICL1" s="87"/>
      <c r="ICM1" s="87"/>
      <c r="ICN1" s="87"/>
      <c r="ICO1" s="87"/>
      <c r="ICP1" s="87"/>
      <c r="ICQ1" s="87"/>
      <c r="ICR1" s="87"/>
      <c r="ICS1" s="87"/>
      <c r="ICT1" s="87"/>
      <c r="ICU1" s="87"/>
      <c r="ICV1" s="87"/>
      <c r="ICW1" s="87"/>
      <c r="ICX1" s="87"/>
      <c r="ICY1" s="87"/>
      <c r="ICZ1" s="87"/>
      <c r="IDA1" s="87"/>
      <c r="IDB1" s="87"/>
      <c r="IDC1" s="87"/>
      <c r="IDD1" s="87"/>
      <c r="IDE1" s="87"/>
      <c r="IDF1" s="87"/>
      <c r="IDG1" s="87"/>
      <c r="IDH1" s="87"/>
      <c r="IDI1" s="87"/>
      <c r="IDJ1" s="87"/>
      <c r="IDK1" s="87"/>
      <c r="IDL1" s="87"/>
      <c r="IDM1" s="87"/>
      <c r="IDN1" s="87"/>
      <c r="IDO1" s="87"/>
      <c r="IDP1" s="87"/>
      <c r="IDQ1" s="87"/>
      <c r="IDR1" s="87"/>
      <c r="IDS1" s="87"/>
      <c r="IDT1" s="87"/>
      <c r="IDU1" s="87"/>
      <c r="IDV1" s="87"/>
      <c r="IDW1" s="87"/>
      <c r="IDX1" s="87"/>
      <c r="IDY1" s="87"/>
      <c r="IDZ1" s="87"/>
      <c r="IEA1" s="87"/>
      <c r="IEB1" s="87"/>
      <c r="IEC1" s="87"/>
      <c r="IED1" s="87"/>
      <c r="IEE1" s="87"/>
      <c r="IEF1" s="87"/>
      <c r="IEG1" s="87"/>
      <c r="IEH1" s="87"/>
      <c r="IEI1" s="87"/>
      <c r="IEJ1" s="87"/>
      <c r="IEK1" s="87"/>
      <c r="IEL1" s="87"/>
      <c r="IEM1" s="87"/>
      <c r="IEN1" s="87"/>
      <c r="IEO1" s="87"/>
      <c r="IEP1" s="87"/>
      <c r="IEQ1" s="87"/>
      <c r="IER1" s="87"/>
      <c r="IES1" s="87"/>
      <c r="IET1" s="87"/>
      <c r="IEU1" s="87"/>
      <c r="IEV1" s="87"/>
      <c r="IEW1" s="87"/>
      <c r="IEX1" s="87"/>
      <c r="IEY1" s="87"/>
      <c r="IEZ1" s="87"/>
      <c r="IFA1" s="87"/>
      <c r="IFB1" s="87"/>
      <c r="IFC1" s="87"/>
      <c r="IFD1" s="87"/>
      <c r="IFE1" s="87"/>
      <c r="IFF1" s="87"/>
      <c r="IFG1" s="87"/>
      <c r="IFH1" s="87"/>
      <c r="IFI1" s="87"/>
      <c r="IFJ1" s="87"/>
      <c r="IFK1" s="87"/>
      <c r="IFL1" s="87"/>
      <c r="IFM1" s="87"/>
      <c r="IFN1" s="87"/>
      <c r="IFO1" s="87"/>
      <c r="IFP1" s="87"/>
      <c r="IFQ1" s="87"/>
      <c r="IFR1" s="87"/>
      <c r="IFS1" s="87"/>
      <c r="IFT1" s="87"/>
      <c r="IFU1" s="87"/>
      <c r="IFV1" s="87"/>
      <c r="IFW1" s="87"/>
      <c r="IFX1" s="87"/>
      <c r="IFY1" s="87"/>
      <c r="IFZ1" s="87"/>
      <c r="IGA1" s="87"/>
      <c r="IGB1" s="87"/>
      <c r="IGC1" s="87"/>
      <c r="IGD1" s="87"/>
      <c r="IGE1" s="87"/>
      <c r="IGF1" s="87"/>
      <c r="IGG1" s="87"/>
      <c r="IGH1" s="87"/>
      <c r="IGI1" s="87"/>
      <c r="IGJ1" s="87"/>
      <c r="IGK1" s="87"/>
      <c r="IGL1" s="87"/>
      <c r="IGM1" s="87"/>
      <c r="IGN1" s="87"/>
      <c r="IGO1" s="87"/>
      <c r="IGP1" s="87"/>
      <c r="IGQ1" s="87"/>
      <c r="IGR1" s="87"/>
      <c r="IGS1" s="87"/>
      <c r="IGT1" s="87"/>
      <c r="IGU1" s="87"/>
      <c r="IGV1" s="87"/>
      <c r="IGW1" s="87"/>
      <c r="IGX1" s="87"/>
      <c r="IGY1" s="87"/>
      <c r="IGZ1" s="87"/>
      <c r="IHA1" s="87"/>
      <c r="IHB1" s="87"/>
      <c r="IHC1" s="87"/>
      <c r="IHD1" s="87"/>
      <c r="IHE1" s="87"/>
      <c r="IHF1" s="87"/>
      <c r="IHG1" s="87"/>
      <c r="IHH1" s="87"/>
      <c r="IHI1" s="87"/>
      <c r="IHJ1" s="87"/>
      <c r="IHK1" s="87"/>
      <c r="IHL1" s="87"/>
      <c r="IHM1" s="87"/>
      <c r="IHN1" s="87"/>
      <c r="IHO1" s="87"/>
      <c r="IHP1" s="87"/>
      <c r="IHQ1" s="87"/>
      <c r="IHR1" s="87"/>
      <c r="IHS1" s="87"/>
      <c r="IHT1" s="87"/>
      <c r="IHU1" s="87"/>
      <c r="IHV1" s="87"/>
      <c r="IHW1" s="87"/>
      <c r="IHX1" s="87"/>
      <c r="IHY1" s="87"/>
      <c r="IHZ1" s="87"/>
      <c r="IIA1" s="87"/>
      <c r="IIB1" s="87"/>
      <c r="IIC1" s="87"/>
      <c r="IID1" s="87"/>
      <c r="IIE1" s="87"/>
      <c r="IIF1" s="87"/>
      <c r="IIG1" s="87"/>
      <c r="IIH1" s="87"/>
      <c r="III1" s="87"/>
      <c r="IIJ1" s="87"/>
      <c r="IIK1" s="87"/>
      <c r="IIL1" s="87"/>
      <c r="IIM1" s="87"/>
      <c r="IIN1" s="87"/>
      <c r="IIO1" s="87"/>
      <c r="IIP1" s="87"/>
      <c r="IIQ1" s="87"/>
      <c r="IIR1" s="87"/>
      <c r="IIS1" s="87"/>
      <c r="IIT1" s="87"/>
      <c r="IIU1" s="87"/>
      <c r="IIV1" s="87"/>
      <c r="IIW1" s="87"/>
      <c r="IIX1" s="87"/>
      <c r="IIY1" s="87"/>
      <c r="IIZ1" s="87"/>
      <c r="IJA1" s="87"/>
      <c r="IJB1" s="87"/>
      <c r="IJC1" s="87"/>
      <c r="IJD1" s="87"/>
      <c r="IJE1" s="87"/>
      <c r="IJF1" s="87"/>
      <c r="IJG1" s="87"/>
      <c r="IJH1" s="87"/>
      <c r="IJI1" s="87"/>
      <c r="IJJ1" s="87"/>
      <c r="IJK1" s="87"/>
      <c r="IJL1" s="87"/>
      <c r="IJM1" s="87"/>
      <c r="IJN1" s="87"/>
      <c r="IJO1" s="87"/>
      <c r="IJP1" s="87"/>
      <c r="IJQ1" s="87"/>
      <c r="IJR1" s="87"/>
      <c r="IJS1" s="87"/>
      <c r="IJT1" s="87"/>
      <c r="IJU1" s="87"/>
      <c r="IJV1" s="87"/>
      <c r="IJW1" s="87"/>
      <c r="IJX1" s="87"/>
      <c r="IJY1" s="87"/>
      <c r="IJZ1" s="87"/>
      <c r="IKA1" s="87"/>
      <c r="IKB1" s="87"/>
      <c r="IKC1" s="87"/>
      <c r="IKD1" s="87"/>
      <c r="IKE1" s="87"/>
      <c r="IKF1" s="87"/>
      <c r="IKG1" s="87"/>
      <c r="IKH1" s="87"/>
      <c r="IKI1" s="87"/>
      <c r="IKJ1" s="87"/>
      <c r="IKK1" s="87"/>
      <c r="IKL1" s="87"/>
      <c r="IKM1" s="87"/>
      <c r="IKN1" s="87"/>
      <c r="IKO1" s="87"/>
      <c r="IKP1" s="87"/>
      <c r="IKQ1" s="87"/>
      <c r="IKR1" s="87"/>
      <c r="IKS1" s="87"/>
      <c r="IKT1" s="87"/>
      <c r="IKU1" s="87"/>
      <c r="IKV1" s="87"/>
      <c r="IKW1" s="87"/>
      <c r="IKX1" s="87"/>
      <c r="IKY1" s="87"/>
      <c r="IKZ1" s="87"/>
      <c r="ILA1" s="87"/>
      <c r="ILB1" s="87"/>
      <c r="ILC1" s="87"/>
      <c r="ILD1" s="87"/>
      <c r="ILE1" s="87"/>
      <c r="ILF1" s="87"/>
      <c r="ILG1" s="87"/>
      <c r="ILH1" s="87"/>
      <c r="ILI1" s="87"/>
      <c r="ILJ1" s="87"/>
      <c r="ILK1" s="87"/>
      <c r="ILL1" s="87"/>
      <c r="ILM1" s="87"/>
      <c r="ILN1" s="87"/>
      <c r="ILO1" s="87"/>
      <c r="ILP1" s="87"/>
      <c r="ILQ1" s="87"/>
      <c r="ILR1" s="87"/>
      <c r="ILS1" s="87"/>
      <c r="ILT1" s="87"/>
      <c r="ILU1" s="87"/>
      <c r="ILV1" s="87"/>
      <c r="ILW1" s="87"/>
      <c r="ILX1" s="87"/>
      <c r="ILY1" s="87"/>
      <c r="ILZ1" s="87"/>
      <c r="IMA1" s="87"/>
      <c r="IMB1" s="87"/>
      <c r="IMC1" s="87"/>
      <c r="IMD1" s="87"/>
      <c r="IME1" s="87"/>
      <c r="IMF1" s="87"/>
      <c r="IMG1" s="87"/>
      <c r="IMH1" s="87"/>
      <c r="IMI1" s="87"/>
      <c r="IMJ1" s="87"/>
      <c r="IMK1" s="87"/>
      <c r="IML1" s="87"/>
      <c r="IMM1" s="87"/>
      <c r="IMN1" s="87"/>
      <c r="IMO1" s="87"/>
      <c r="IMP1" s="87"/>
      <c r="IMQ1" s="87"/>
      <c r="IMR1" s="87"/>
      <c r="IMS1" s="87"/>
      <c r="IMT1" s="87"/>
      <c r="IMU1" s="87"/>
      <c r="IMV1" s="87"/>
      <c r="IMW1" s="87"/>
      <c r="IMX1" s="87"/>
      <c r="IMY1" s="87"/>
      <c r="IMZ1" s="87"/>
      <c r="INA1" s="87"/>
      <c r="INB1" s="87"/>
      <c r="INC1" s="87"/>
      <c r="IND1" s="87"/>
      <c r="INE1" s="87"/>
      <c r="INF1" s="87"/>
      <c r="ING1" s="87"/>
      <c r="INH1" s="87"/>
      <c r="INI1" s="87"/>
      <c r="INJ1" s="87"/>
      <c r="INK1" s="87"/>
      <c r="INL1" s="87"/>
      <c r="INM1" s="87"/>
      <c r="INN1" s="87"/>
      <c r="INO1" s="87"/>
      <c r="INP1" s="87"/>
      <c r="INQ1" s="87"/>
      <c r="INR1" s="87"/>
      <c r="INS1" s="87"/>
      <c r="INT1" s="87"/>
      <c r="INU1" s="87"/>
      <c r="INV1" s="87"/>
      <c r="INW1" s="87"/>
      <c r="INX1" s="87"/>
      <c r="INY1" s="87"/>
      <c r="INZ1" s="87"/>
      <c r="IOA1" s="87"/>
      <c r="IOB1" s="87"/>
      <c r="IOC1" s="87"/>
      <c r="IOD1" s="87"/>
      <c r="IOE1" s="87"/>
      <c r="IOF1" s="87"/>
      <c r="IOG1" s="87"/>
      <c r="IOH1" s="87"/>
      <c r="IOI1" s="87"/>
      <c r="IOJ1" s="87"/>
      <c r="IOK1" s="87"/>
      <c r="IOL1" s="87"/>
      <c r="IOM1" s="87"/>
      <c r="ION1" s="87"/>
      <c r="IOO1" s="87"/>
      <c r="IOP1" s="87"/>
      <c r="IOQ1" s="87"/>
      <c r="IOR1" s="87"/>
      <c r="IOS1" s="87"/>
      <c r="IOT1" s="87"/>
      <c r="IOU1" s="87"/>
      <c r="IOV1" s="87"/>
      <c r="IOW1" s="87"/>
      <c r="IOX1" s="87"/>
      <c r="IOY1" s="87"/>
      <c r="IOZ1" s="87"/>
      <c r="IPA1" s="87"/>
      <c r="IPB1" s="87"/>
      <c r="IPC1" s="87"/>
      <c r="IPD1" s="87"/>
      <c r="IPE1" s="87"/>
      <c r="IPF1" s="87"/>
      <c r="IPG1" s="87"/>
      <c r="IPH1" s="87"/>
      <c r="IPI1" s="87"/>
      <c r="IPJ1" s="87"/>
      <c r="IPK1" s="87"/>
      <c r="IPL1" s="87"/>
      <c r="IPM1" s="87"/>
      <c r="IPN1" s="87"/>
      <c r="IPO1" s="87"/>
      <c r="IPP1" s="87"/>
      <c r="IPQ1" s="87"/>
      <c r="IPR1" s="87"/>
      <c r="IPS1" s="87"/>
      <c r="IPT1" s="87"/>
      <c r="IPU1" s="87"/>
      <c r="IPV1" s="87"/>
      <c r="IPW1" s="87"/>
      <c r="IPX1" s="87"/>
      <c r="IPY1" s="87"/>
      <c r="IPZ1" s="87"/>
      <c r="IQA1" s="87"/>
      <c r="IQB1" s="87"/>
      <c r="IQC1" s="87"/>
      <c r="IQD1" s="87"/>
      <c r="IQE1" s="87"/>
      <c r="IQF1" s="87"/>
      <c r="IQG1" s="87"/>
      <c r="IQH1" s="87"/>
      <c r="IQI1" s="87"/>
      <c r="IQJ1" s="87"/>
      <c r="IQK1" s="87"/>
      <c r="IQL1" s="87"/>
      <c r="IQM1" s="87"/>
      <c r="IQN1" s="87"/>
      <c r="IQO1" s="87"/>
      <c r="IQP1" s="87"/>
      <c r="IQQ1" s="87"/>
      <c r="IQR1" s="87"/>
      <c r="IQS1" s="87"/>
      <c r="IQT1" s="87"/>
      <c r="IQU1" s="87"/>
      <c r="IQV1" s="87"/>
      <c r="IQW1" s="87"/>
      <c r="IQX1" s="87"/>
      <c r="IQY1" s="87"/>
      <c r="IQZ1" s="87"/>
      <c r="IRA1" s="87"/>
      <c r="IRB1" s="87"/>
      <c r="IRC1" s="87"/>
      <c r="IRD1" s="87"/>
      <c r="IRE1" s="87"/>
      <c r="IRF1" s="87"/>
      <c r="IRG1" s="87"/>
      <c r="IRH1" s="87"/>
      <c r="IRI1" s="87"/>
      <c r="IRJ1" s="87"/>
      <c r="IRK1" s="87"/>
      <c r="IRL1" s="87"/>
      <c r="IRM1" s="87"/>
      <c r="IRN1" s="87"/>
      <c r="IRO1" s="87"/>
      <c r="IRP1" s="87"/>
      <c r="IRQ1" s="87"/>
      <c r="IRR1" s="87"/>
      <c r="IRS1" s="87"/>
      <c r="IRT1" s="87"/>
      <c r="IRU1" s="87"/>
      <c r="IRV1" s="87"/>
      <c r="IRW1" s="87"/>
      <c r="IRX1" s="87"/>
      <c r="IRY1" s="87"/>
      <c r="IRZ1" s="87"/>
      <c r="ISA1" s="87"/>
      <c r="ISB1" s="87"/>
      <c r="ISC1" s="87"/>
      <c r="ISD1" s="87"/>
      <c r="ISE1" s="87"/>
      <c r="ISF1" s="87"/>
      <c r="ISG1" s="87"/>
      <c r="ISH1" s="87"/>
      <c r="ISI1" s="87"/>
      <c r="ISJ1" s="87"/>
      <c r="ISK1" s="87"/>
      <c r="ISL1" s="87"/>
      <c r="ISM1" s="87"/>
      <c r="ISN1" s="87"/>
      <c r="ISO1" s="87"/>
      <c r="ISP1" s="87"/>
      <c r="ISQ1" s="87"/>
      <c r="ISR1" s="87"/>
      <c r="ISS1" s="87"/>
      <c r="IST1" s="87"/>
      <c r="ISU1" s="87"/>
      <c r="ISV1" s="87"/>
      <c r="ISW1" s="87"/>
      <c r="ISX1" s="87"/>
      <c r="ISY1" s="87"/>
      <c r="ISZ1" s="87"/>
      <c r="ITA1" s="87"/>
      <c r="ITB1" s="87"/>
      <c r="ITC1" s="87"/>
      <c r="ITD1" s="87"/>
      <c r="ITE1" s="87"/>
      <c r="ITF1" s="87"/>
      <c r="ITG1" s="87"/>
      <c r="ITH1" s="87"/>
      <c r="ITI1" s="87"/>
      <c r="ITJ1" s="87"/>
      <c r="ITK1" s="87"/>
      <c r="ITL1" s="87"/>
      <c r="ITM1" s="87"/>
      <c r="ITN1" s="87"/>
      <c r="ITO1" s="87"/>
      <c r="ITP1" s="87"/>
      <c r="ITQ1" s="87"/>
      <c r="ITR1" s="87"/>
      <c r="ITS1" s="87"/>
      <c r="ITT1" s="87"/>
      <c r="ITU1" s="87"/>
      <c r="ITV1" s="87"/>
      <c r="ITW1" s="87"/>
      <c r="ITX1" s="87"/>
      <c r="ITY1" s="87"/>
      <c r="ITZ1" s="87"/>
      <c r="IUA1" s="87"/>
      <c r="IUB1" s="87"/>
      <c r="IUC1" s="87"/>
      <c r="IUD1" s="87"/>
      <c r="IUE1" s="87"/>
      <c r="IUF1" s="87"/>
      <c r="IUG1" s="87"/>
      <c r="IUH1" s="87"/>
      <c r="IUI1" s="87"/>
      <c r="IUJ1" s="87"/>
      <c r="IUK1" s="87"/>
      <c r="IUL1" s="87"/>
      <c r="IUM1" s="87"/>
      <c r="IUN1" s="87"/>
      <c r="IUO1" s="87"/>
      <c r="IUP1" s="87"/>
      <c r="IUQ1" s="87"/>
      <c r="IUR1" s="87"/>
      <c r="IUS1" s="87"/>
      <c r="IUT1" s="87"/>
      <c r="IUU1" s="87"/>
      <c r="IUV1" s="87"/>
      <c r="IUW1" s="87"/>
      <c r="IUX1" s="87"/>
      <c r="IUY1" s="87"/>
      <c r="IUZ1" s="87"/>
      <c r="IVA1" s="87"/>
      <c r="IVB1" s="87"/>
      <c r="IVC1" s="87"/>
      <c r="IVD1" s="87"/>
      <c r="IVE1" s="87"/>
      <c r="IVF1" s="87"/>
      <c r="IVG1" s="87"/>
      <c r="IVH1" s="87"/>
      <c r="IVI1" s="87"/>
      <c r="IVJ1" s="87"/>
      <c r="IVK1" s="87"/>
      <c r="IVL1" s="87"/>
      <c r="IVM1" s="87"/>
      <c r="IVN1" s="87"/>
      <c r="IVO1" s="87"/>
      <c r="IVP1" s="87"/>
      <c r="IVQ1" s="87"/>
      <c r="IVR1" s="87"/>
      <c r="IVS1" s="87"/>
      <c r="IVT1" s="87"/>
      <c r="IVU1" s="87"/>
      <c r="IVV1" s="87"/>
      <c r="IVW1" s="87"/>
      <c r="IVX1" s="87"/>
      <c r="IVY1" s="87"/>
      <c r="IVZ1" s="87"/>
      <c r="IWA1" s="87"/>
      <c r="IWB1" s="87"/>
      <c r="IWC1" s="87"/>
      <c r="IWD1" s="87"/>
      <c r="IWE1" s="87"/>
      <c r="IWF1" s="87"/>
      <c r="IWG1" s="87"/>
      <c r="IWH1" s="87"/>
      <c r="IWI1" s="87"/>
      <c r="IWJ1" s="87"/>
      <c r="IWK1" s="87"/>
      <c r="IWL1" s="87"/>
      <c r="IWM1" s="87"/>
      <c r="IWN1" s="87"/>
      <c r="IWO1" s="87"/>
      <c r="IWP1" s="87"/>
      <c r="IWQ1" s="87"/>
      <c r="IWR1" s="87"/>
      <c r="IWS1" s="87"/>
      <c r="IWT1" s="87"/>
      <c r="IWU1" s="87"/>
      <c r="IWV1" s="87"/>
      <c r="IWW1" s="87"/>
      <c r="IWX1" s="87"/>
      <c r="IWY1" s="87"/>
      <c r="IWZ1" s="87"/>
      <c r="IXA1" s="87"/>
      <c r="IXB1" s="87"/>
      <c r="IXC1" s="87"/>
      <c r="IXD1" s="87"/>
      <c r="IXE1" s="87"/>
      <c r="IXF1" s="87"/>
      <c r="IXG1" s="87"/>
      <c r="IXH1" s="87"/>
      <c r="IXI1" s="87"/>
      <c r="IXJ1" s="87"/>
      <c r="IXK1" s="87"/>
      <c r="IXL1" s="87"/>
      <c r="IXM1" s="87"/>
      <c r="IXN1" s="87"/>
      <c r="IXO1" s="87"/>
      <c r="IXP1" s="87"/>
      <c r="IXQ1" s="87"/>
      <c r="IXR1" s="87"/>
      <c r="IXS1" s="87"/>
      <c r="IXT1" s="87"/>
      <c r="IXU1" s="87"/>
      <c r="IXV1" s="87"/>
      <c r="IXW1" s="87"/>
      <c r="IXX1" s="87"/>
      <c r="IXY1" s="87"/>
      <c r="IXZ1" s="87"/>
      <c r="IYA1" s="87"/>
      <c r="IYB1" s="87"/>
      <c r="IYC1" s="87"/>
      <c r="IYD1" s="87"/>
      <c r="IYE1" s="87"/>
      <c r="IYF1" s="87"/>
      <c r="IYG1" s="87"/>
      <c r="IYH1" s="87"/>
      <c r="IYI1" s="87"/>
      <c r="IYJ1" s="87"/>
      <c r="IYK1" s="87"/>
      <c r="IYL1" s="87"/>
      <c r="IYM1" s="87"/>
      <c r="IYN1" s="87"/>
      <c r="IYO1" s="87"/>
      <c r="IYP1" s="87"/>
      <c r="IYQ1" s="87"/>
      <c r="IYR1" s="87"/>
      <c r="IYS1" s="87"/>
      <c r="IYT1" s="87"/>
      <c r="IYU1" s="87"/>
      <c r="IYV1" s="87"/>
      <c r="IYW1" s="87"/>
      <c r="IYX1" s="87"/>
      <c r="IYY1" s="87"/>
      <c r="IYZ1" s="87"/>
      <c r="IZA1" s="87"/>
      <c r="IZB1" s="87"/>
      <c r="IZC1" s="87"/>
      <c r="IZD1" s="87"/>
      <c r="IZE1" s="87"/>
      <c r="IZF1" s="87"/>
      <c r="IZG1" s="87"/>
      <c r="IZH1" s="87"/>
      <c r="IZI1" s="87"/>
      <c r="IZJ1" s="87"/>
      <c r="IZK1" s="87"/>
      <c r="IZL1" s="87"/>
      <c r="IZM1" s="87"/>
      <c r="IZN1" s="87"/>
      <c r="IZO1" s="87"/>
      <c r="IZP1" s="87"/>
      <c r="IZQ1" s="87"/>
      <c r="IZR1" s="87"/>
      <c r="IZS1" s="87"/>
      <c r="IZT1" s="87"/>
      <c r="IZU1" s="87"/>
      <c r="IZV1" s="87"/>
      <c r="IZW1" s="87"/>
      <c r="IZX1" s="87"/>
      <c r="IZY1" s="87"/>
      <c r="IZZ1" s="87"/>
      <c r="JAA1" s="87"/>
      <c r="JAB1" s="87"/>
      <c r="JAC1" s="87"/>
      <c r="JAD1" s="87"/>
      <c r="JAE1" s="87"/>
      <c r="JAF1" s="87"/>
      <c r="JAG1" s="87"/>
      <c r="JAH1" s="87"/>
      <c r="JAI1" s="87"/>
      <c r="JAJ1" s="87"/>
      <c r="JAK1" s="87"/>
      <c r="JAL1" s="87"/>
      <c r="JAM1" s="87"/>
      <c r="JAN1" s="87"/>
      <c r="JAO1" s="87"/>
      <c r="JAP1" s="87"/>
      <c r="JAQ1" s="87"/>
      <c r="JAR1" s="87"/>
      <c r="JAS1" s="87"/>
      <c r="JAT1" s="87"/>
      <c r="JAU1" s="87"/>
      <c r="JAV1" s="87"/>
      <c r="JAW1" s="87"/>
      <c r="JAX1" s="87"/>
      <c r="JAY1" s="87"/>
      <c r="JAZ1" s="87"/>
      <c r="JBA1" s="87"/>
      <c r="JBB1" s="87"/>
      <c r="JBC1" s="87"/>
      <c r="JBD1" s="87"/>
      <c r="JBE1" s="87"/>
      <c r="JBF1" s="87"/>
      <c r="JBG1" s="87"/>
      <c r="JBH1" s="87"/>
      <c r="JBI1" s="87"/>
      <c r="JBJ1" s="87"/>
      <c r="JBK1" s="87"/>
      <c r="JBL1" s="87"/>
      <c r="JBM1" s="87"/>
      <c r="JBN1" s="87"/>
      <c r="JBO1" s="87"/>
      <c r="JBP1" s="87"/>
      <c r="JBQ1" s="87"/>
      <c r="JBR1" s="87"/>
      <c r="JBS1" s="87"/>
      <c r="JBT1" s="87"/>
      <c r="JBU1" s="87"/>
      <c r="JBV1" s="87"/>
      <c r="JBW1" s="87"/>
      <c r="JBX1" s="87"/>
      <c r="JBY1" s="87"/>
      <c r="JBZ1" s="87"/>
      <c r="JCA1" s="87"/>
      <c r="JCB1" s="87"/>
      <c r="JCC1" s="87"/>
      <c r="JCD1" s="87"/>
      <c r="JCE1" s="87"/>
      <c r="JCF1" s="87"/>
      <c r="JCG1" s="87"/>
      <c r="JCH1" s="87"/>
      <c r="JCI1" s="87"/>
      <c r="JCJ1" s="87"/>
      <c r="JCK1" s="87"/>
      <c r="JCL1" s="87"/>
      <c r="JCM1" s="87"/>
      <c r="JCN1" s="87"/>
      <c r="JCO1" s="87"/>
      <c r="JCP1" s="87"/>
      <c r="JCQ1" s="87"/>
      <c r="JCR1" s="87"/>
      <c r="JCS1" s="87"/>
      <c r="JCT1" s="87"/>
      <c r="JCU1" s="87"/>
      <c r="JCV1" s="87"/>
      <c r="JCW1" s="87"/>
      <c r="JCX1" s="87"/>
      <c r="JCY1" s="87"/>
      <c r="JCZ1" s="87"/>
      <c r="JDA1" s="87"/>
      <c r="JDB1" s="87"/>
      <c r="JDC1" s="87"/>
      <c r="JDD1" s="87"/>
      <c r="JDE1" s="87"/>
      <c r="JDF1" s="87"/>
      <c r="JDG1" s="87"/>
      <c r="JDH1" s="87"/>
      <c r="JDI1" s="87"/>
      <c r="JDJ1" s="87"/>
      <c r="JDK1" s="87"/>
      <c r="JDL1" s="87"/>
      <c r="JDM1" s="87"/>
      <c r="JDN1" s="87"/>
      <c r="JDO1" s="87"/>
      <c r="JDP1" s="87"/>
      <c r="JDQ1" s="87"/>
      <c r="JDR1" s="87"/>
      <c r="JDS1" s="87"/>
      <c r="JDT1" s="87"/>
      <c r="JDU1" s="87"/>
      <c r="JDV1" s="87"/>
      <c r="JDW1" s="87"/>
      <c r="JDX1" s="87"/>
      <c r="JDY1" s="87"/>
      <c r="JDZ1" s="87"/>
      <c r="JEA1" s="87"/>
      <c r="JEB1" s="87"/>
      <c r="JEC1" s="87"/>
      <c r="JED1" s="87"/>
      <c r="JEE1" s="87"/>
      <c r="JEF1" s="87"/>
      <c r="JEG1" s="87"/>
      <c r="JEH1" s="87"/>
      <c r="JEI1" s="87"/>
      <c r="JEJ1" s="87"/>
      <c r="JEK1" s="87"/>
      <c r="JEL1" s="87"/>
      <c r="JEM1" s="87"/>
      <c r="JEN1" s="87"/>
      <c r="JEO1" s="87"/>
      <c r="JEP1" s="87"/>
      <c r="JEQ1" s="87"/>
      <c r="JER1" s="87"/>
      <c r="JES1" s="87"/>
      <c r="JET1" s="87"/>
      <c r="JEU1" s="87"/>
      <c r="JEV1" s="87"/>
      <c r="JEW1" s="87"/>
      <c r="JEX1" s="87"/>
      <c r="JEY1" s="87"/>
      <c r="JEZ1" s="87"/>
      <c r="JFA1" s="87"/>
      <c r="JFB1" s="87"/>
      <c r="JFC1" s="87"/>
      <c r="JFD1" s="87"/>
      <c r="JFE1" s="87"/>
      <c r="JFF1" s="87"/>
      <c r="JFG1" s="87"/>
      <c r="JFH1" s="87"/>
      <c r="JFI1" s="87"/>
      <c r="JFJ1" s="87"/>
      <c r="JFK1" s="87"/>
      <c r="JFL1" s="87"/>
      <c r="JFM1" s="87"/>
      <c r="JFN1" s="87"/>
      <c r="JFO1" s="87"/>
      <c r="JFP1" s="87"/>
      <c r="JFQ1" s="87"/>
      <c r="JFR1" s="87"/>
      <c r="JFS1" s="87"/>
      <c r="JFT1" s="87"/>
      <c r="JFU1" s="87"/>
      <c r="JFV1" s="87"/>
      <c r="JFW1" s="87"/>
      <c r="JFX1" s="87"/>
      <c r="JFY1" s="87"/>
      <c r="JFZ1" s="87"/>
      <c r="JGA1" s="87"/>
      <c r="JGB1" s="87"/>
      <c r="JGC1" s="87"/>
      <c r="JGD1" s="87"/>
      <c r="JGE1" s="87"/>
      <c r="JGF1" s="87"/>
      <c r="JGG1" s="87"/>
      <c r="JGH1" s="87"/>
      <c r="JGI1" s="87"/>
      <c r="JGJ1" s="87"/>
      <c r="JGK1" s="87"/>
      <c r="JGL1" s="87"/>
      <c r="JGM1" s="87"/>
      <c r="JGN1" s="87"/>
      <c r="JGO1" s="87"/>
      <c r="JGP1" s="87"/>
      <c r="JGQ1" s="87"/>
      <c r="JGR1" s="87"/>
      <c r="JGS1" s="87"/>
      <c r="JGT1" s="87"/>
      <c r="JGU1" s="87"/>
      <c r="JGV1" s="87"/>
      <c r="JGW1" s="87"/>
      <c r="JGX1" s="87"/>
      <c r="JGY1" s="87"/>
      <c r="JGZ1" s="87"/>
      <c r="JHA1" s="87"/>
      <c r="JHB1" s="87"/>
      <c r="JHC1" s="87"/>
      <c r="JHD1" s="87"/>
      <c r="JHE1" s="87"/>
      <c r="JHF1" s="87"/>
      <c r="JHG1" s="87"/>
      <c r="JHH1" s="87"/>
      <c r="JHI1" s="87"/>
      <c r="JHJ1" s="87"/>
      <c r="JHK1" s="87"/>
      <c r="JHL1" s="87"/>
      <c r="JHM1" s="87"/>
      <c r="JHN1" s="87"/>
      <c r="JHO1" s="87"/>
      <c r="JHP1" s="87"/>
      <c r="JHQ1" s="87"/>
      <c r="JHR1" s="87"/>
      <c r="JHS1" s="87"/>
      <c r="JHT1" s="87"/>
      <c r="JHU1" s="87"/>
      <c r="JHV1" s="87"/>
      <c r="JHW1" s="87"/>
      <c r="JHX1" s="87"/>
      <c r="JHY1" s="87"/>
      <c r="JHZ1" s="87"/>
      <c r="JIA1" s="87"/>
      <c r="JIB1" s="87"/>
      <c r="JIC1" s="87"/>
      <c r="JID1" s="87"/>
      <c r="JIE1" s="87"/>
      <c r="JIF1" s="87"/>
      <c r="JIG1" s="87"/>
      <c r="JIH1" s="87"/>
      <c r="JII1" s="87"/>
      <c r="JIJ1" s="87"/>
      <c r="JIK1" s="87"/>
      <c r="JIL1" s="87"/>
      <c r="JIM1" s="87"/>
      <c r="JIN1" s="87"/>
      <c r="JIO1" s="87"/>
      <c r="JIP1" s="87"/>
      <c r="JIQ1" s="87"/>
      <c r="JIR1" s="87"/>
      <c r="JIS1" s="87"/>
      <c r="JIT1" s="87"/>
      <c r="JIU1" s="87"/>
      <c r="JIV1" s="87"/>
      <c r="JIW1" s="87"/>
      <c r="JIX1" s="87"/>
      <c r="JIY1" s="87"/>
      <c r="JIZ1" s="87"/>
      <c r="JJA1" s="87"/>
      <c r="JJB1" s="87"/>
      <c r="JJC1" s="87"/>
      <c r="JJD1" s="87"/>
      <c r="JJE1" s="87"/>
      <c r="JJF1" s="87"/>
      <c r="JJG1" s="87"/>
      <c r="JJH1" s="87"/>
      <c r="JJI1" s="87"/>
      <c r="JJJ1" s="87"/>
      <c r="JJK1" s="87"/>
      <c r="JJL1" s="87"/>
      <c r="JJM1" s="87"/>
      <c r="JJN1" s="87"/>
      <c r="JJO1" s="87"/>
      <c r="JJP1" s="87"/>
      <c r="JJQ1" s="87"/>
      <c r="JJR1" s="87"/>
      <c r="JJS1" s="87"/>
      <c r="JJT1" s="87"/>
      <c r="JJU1" s="87"/>
      <c r="JJV1" s="87"/>
      <c r="JJW1" s="87"/>
      <c r="JJX1" s="87"/>
      <c r="JJY1" s="87"/>
      <c r="JJZ1" s="87"/>
      <c r="JKA1" s="87"/>
      <c r="JKB1" s="87"/>
      <c r="JKC1" s="87"/>
      <c r="JKD1" s="87"/>
      <c r="JKE1" s="87"/>
      <c r="JKF1" s="87"/>
      <c r="JKG1" s="87"/>
      <c r="JKH1" s="87"/>
      <c r="JKI1" s="87"/>
      <c r="JKJ1" s="87"/>
      <c r="JKK1" s="87"/>
      <c r="JKL1" s="87"/>
      <c r="JKM1" s="87"/>
      <c r="JKN1" s="87"/>
      <c r="JKO1" s="87"/>
      <c r="JKP1" s="87"/>
      <c r="JKQ1" s="87"/>
      <c r="JKR1" s="87"/>
      <c r="JKS1" s="87"/>
      <c r="JKT1" s="87"/>
      <c r="JKU1" s="87"/>
      <c r="JKV1" s="87"/>
      <c r="JKW1" s="87"/>
      <c r="JKX1" s="87"/>
      <c r="JKY1" s="87"/>
      <c r="JKZ1" s="87"/>
      <c r="JLA1" s="87"/>
      <c r="JLB1" s="87"/>
      <c r="JLC1" s="87"/>
      <c r="JLD1" s="87"/>
      <c r="JLE1" s="87"/>
      <c r="JLF1" s="87"/>
      <c r="JLG1" s="87"/>
      <c r="JLH1" s="87"/>
      <c r="JLI1" s="87"/>
      <c r="JLJ1" s="87"/>
      <c r="JLK1" s="87"/>
      <c r="JLL1" s="87"/>
      <c r="JLM1" s="87"/>
      <c r="JLN1" s="87"/>
      <c r="JLO1" s="87"/>
      <c r="JLP1" s="87"/>
      <c r="JLQ1" s="87"/>
      <c r="JLR1" s="87"/>
      <c r="JLS1" s="87"/>
      <c r="JLT1" s="87"/>
      <c r="JLU1" s="87"/>
      <c r="JLV1" s="87"/>
      <c r="JLW1" s="87"/>
      <c r="JLX1" s="87"/>
      <c r="JLY1" s="87"/>
      <c r="JLZ1" s="87"/>
      <c r="JMA1" s="87"/>
      <c r="JMB1" s="87"/>
      <c r="JMC1" s="87"/>
      <c r="JMD1" s="87"/>
      <c r="JME1" s="87"/>
      <c r="JMF1" s="87"/>
      <c r="JMG1" s="87"/>
      <c r="JMH1" s="87"/>
      <c r="JMI1" s="87"/>
      <c r="JMJ1" s="87"/>
      <c r="JMK1" s="87"/>
      <c r="JML1" s="87"/>
      <c r="JMM1" s="87"/>
      <c r="JMN1" s="87"/>
      <c r="JMO1" s="87"/>
      <c r="JMP1" s="87"/>
      <c r="JMQ1" s="87"/>
      <c r="JMR1" s="87"/>
      <c r="JMS1" s="87"/>
      <c r="JMT1" s="87"/>
      <c r="JMU1" s="87"/>
      <c r="JMV1" s="87"/>
      <c r="JMW1" s="87"/>
      <c r="JMX1" s="87"/>
      <c r="JMY1" s="87"/>
      <c r="JMZ1" s="87"/>
      <c r="JNA1" s="87"/>
      <c r="JNB1" s="87"/>
      <c r="JNC1" s="87"/>
      <c r="JND1" s="87"/>
      <c r="JNE1" s="87"/>
      <c r="JNF1" s="87"/>
      <c r="JNG1" s="87"/>
      <c r="JNH1" s="87"/>
      <c r="JNI1" s="87"/>
      <c r="JNJ1" s="87"/>
      <c r="JNK1" s="87"/>
      <c r="JNL1" s="87"/>
      <c r="JNM1" s="87"/>
      <c r="JNN1" s="87"/>
      <c r="JNO1" s="87"/>
      <c r="JNP1" s="87"/>
      <c r="JNQ1" s="87"/>
      <c r="JNR1" s="87"/>
      <c r="JNS1" s="87"/>
      <c r="JNT1" s="87"/>
      <c r="JNU1" s="87"/>
      <c r="JNV1" s="87"/>
      <c r="JNW1" s="87"/>
      <c r="JNX1" s="87"/>
      <c r="JNY1" s="87"/>
      <c r="JNZ1" s="87"/>
      <c r="JOA1" s="87"/>
      <c r="JOB1" s="87"/>
      <c r="JOC1" s="87"/>
      <c r="JOD1" s="87"/>
      <c r="JOE1" s="87"/>
      <c r="JOF1" s="87"/>
      <c r="JOG1" s="87"/>
      <c r="JOH1" s="87"/>
      <c r="JOI1" s="87"/>
      <c r="JOJ1" s="87"/>
      <c r="JOK1" s="87"/>
      <c r="JOL1" s="87"/>
      <c r="JOM1" s="87"/>
      <c r="JON1" s="87"/>
      <c r="JOO1" s="87"/>
      <c r="JOP1" s="87"/>
      <c r="JOQ1" s="87"/>
      <c r="JOR1" s="87"/>
      <c r="JOS1" s="87"/>
      <c r="JOT1" s="87"/>
      <c r="JOU1" s="87"/>
      <c r="JOV1" s="87"/>
      <c r="JOW1" s="87"/>
      <c r="JOX1" s="87"/>
      <c r="JOY1" s="87"/>
      <c r="JOZ1" s="87"/>
      <c r="JPA1" s="87"/>
      <c r="JPB1" s="87"/>
      <c r="JPC1" s="87"/>
      <c r="JPD1" s="87"/>
      <c r="JPE1" s="87"/>
      <c r="JPF1" s="87"/>
      <c r="JPG1" s="87"/>
      <c r="JPH1" s="87"/>
      <c r="JPI1" s="87"/>
      <c r="JPJ1" s="87"/>
      <c r="JPK1" s="87"/>
      <c r="JPL1" s="87"/>
      <c r="JPM1" s="87"/>
      <c r="JPN1" s="87"/>
      <c r="JPO1" s="87"/>
      <c r="JPP1" s="87"/>
      <c r="JPQ1" s="87"/>
      <c r="JPR1" s="87"/>
      <c r="JPS1" s="87"/>
      <c r="JPT1" s="87"/>
      <c r="JPU1" s="87"/>
      <c r="JPV1" s="87"/>
      <c r="JPW1" s="87"/>
      <c r="JPX1" s="87"/>
      <c r="JPY1" s="87"/>
      <c r="JPZ1" s="87"/>
      <c r="JQA1" s="87"/>
      <c r="JQB1" s="87"/>
      <c r="JQC1" s="87"/>
      <c r="JQD1" s="87"/>
      <c r="JQE1" s="87"/>
      <c r="JQF1" s="87"/>
      <c r="JQG1" s="87"/>
      <c r="JQH1" s="87"/>
      <c r="JQI1" s="87"/>
      <c r="JQJ1" s="87"/>
      <c r="JQK1" s="87"/>
      <c r="JQL1" s="87"/>
      <c r="JQM1" s="87"/>
      <c r="JQN1" s="87"/>
      <c r="JQO1" s="87"/>
      <c r="JQP1" s="87"/>
      <c r="JQQ1" s="87"/>
      <c r="JQR1" s="87"/>
      <c r="JQS1" s="87"/>
      <c r="JQT1" s="87"/>
      <c r="JQU1" s="87"/>
      <c r="JQV1" s="87"/>
      <c r="JQW1" s="87"/>
      <c r="JQX1" s="87"/>
      <c r="JQY1" s="87"/>
      <c r="JQZ1" s="87"/>
      <c r="JRA1" s="87"/>
      <c r="JRB1" s="87"/>
      <c r="JRC1" s="87"/>
      <c r="JRD1" s="87"/>
      <c r="JRE1" s="87"/>
      <c r="JRF1" s="87"/>
      <c r="JRG1" s="87"/>
      <c r="JRH1" s="87"/>
      <c r="JRI1" s="87"/>
      <c r="JRJ1" s="87"/>
      <c r="JRK1" s="87"/>
      <c r="JRL1" s="87"/>
      <c r="JRM1" s="87"/>
      <c r="JRN1" s="87"/>
      <c r="JRO1" s="87"/>
      <c r="JRP1" s="87"/>
      <c r="JRQ1" s="87"/>
      <c r="JRR1" s="87"/>
      <c r="JRS1" s="87"/>
      <c r="JRT1" s="87"/>
      <c r="JRU1" s="87"/>
      <c r="JRV1" s="87"/>
      <c r="JRW1" s="87"/>
      <c r="JRX1" s="87"/>
      <c r="JRY1" s="87"/>
      <c r="JRZ1" s="87"/>
      <c r="JSA1" s="87"/>
      <c r="JSB1" s="87"/>
      <c r="JSC1" s="87"/>
      <c r="JSD1" s="87"/>
      <c r="JSE1" s="87"/>
      <c r="JSF1" s="87"/>
      <c r="JSG1" s="87"/>
      <c r="JSH1" s="87"/>
      <c r="JSI1" s="87"/>
      <c r="JSJ1" s="87"/>
      <c r="JSK1" s="87"/>
      <c r="JSL1" s="87"/>
      <c r="JSM1" s="87"/>
      <c r="JSN1" s="87"/>
      <c r="JSO1" s="87"/>
      <c r="JSP1" s="87"/>
      <c r="JSQ1" s="87"/>
      <c r="JSR1" s="87"/>
      <c r="JSS1" s="87"/>
      <c r="JST1" s="87"/>
      <c r="JSU1" s="87"/>
      <c r="JSV1" s="87"/>
      <c r="JSW1" s="87"/>
      <c r="JSX1" s="87"/>
      <c r="JSY1" s="87"/>
      <c r="JSZ1" s="87"/>
      <c r="JTA1" s="87"/>
      <c r="JTB1" s="87"/>
      <c r="JTC1" s="87"/>
      <c r="JTD1" s="87"/>
      <c r="JTE1" s="87"/>
      <c r="JTF1" s="87"/>
      <c r="JTG1" s="87"/>
      <c r="JTH1" s="87"/>
      <c r="JTI1" s="87"/>
      <c r="JTJ1" s="87"/>
      <c r="JTK1" s="87"/>
      <c r="JTL1" s="87"/>
      <c r="JTM1" s="87"/>
      <c r="JTN1" s="87"/>
      <c r="JTO1" s="87"/>
      <c r="JTP1" s="87"/>
      <c r="JTQ1" s="87"/>
      <c r="JTR1" s="87"/>
      <c r="JTS1" s="87"/>
      <c r="JTT1" s="87"/>
      <c r="JTU1" s="87"/>
      <c r="JTV1" s="87"/>
      <c r="JTW1" s="87"/>
      <c r="JTX1" s="87"/>
      <c r="JTY1" s="87"/>
      <c r="JTZ1" s="87"/>
      <c r="JUA1" s="87"/>
      <c r="JUB1" s="87"/>
      <c r="JUC1" s="87"/>
      <c r="JUD1" s="87"/>
      <c r="JUE1" s="87"/>
      <c r="JUF1" s="87"/>
      <c r="JUG1" s="87"/>
      <c r="JUH1" s="87"/>
      <c r="JUI1" s="87"/>
      <c r="JUJ1" s="87"/>
      <c r="JUK1" s="87"/>
      <c r="JUL1" s="87"/>
      <c r="JUM1" s="87"/>
      <c r="JUN1" s="87"/>
      <c r="JUO1" s="87"/>
      <c r="JUP1" s="87"/>
      <c r="JUQ1" s="87"/>
      <c r="JUR1" s="87"/>
      <c r="JUS1" s="87"/>
      <c r="JUT1" s="87"/>
      <c r="JUU1" s="87"/>
      <c r="JUV1" s="87"/>
      <c r="JUW1" s="87"/>
      <c r="JUX1" s="87"/>
      <c r="JUY1" s="87"/>
      <c r="JUZ1" s="87"/>
      <c r="JVA1" s="87"/>
      <c r="JVB1" s="87"/>
      <c r="JVC1" s="87"/>
      <c r="JVD1" s="87"/>
      <c r="JVE1" s="87"/>
      <c r="JVF1" s="87"/>
      <c r="JVG1" s="87"/>
      <c r="JVH1" s="87"/>
      <c r="JVI1" s="87"/>
      <c r="JVJ1" s="87"/>
      <c r="JVK1" s="87"/>
      <c r="JVL1" s="87"/>
      <c r="JVM1" s="87"/>
      <c r="JVN1" s="87"/>
      <c r="JVO1" s="87"/>
      <c r="JVP1" s="87"/>
      <c r="JVQ1" s="87"/>
      <c r="JVR1" s="87"/>
      <c r="JVS1" s="87"/>
      <c r="JVT1" s="87"/>
      <c r="JVU1" s="87"/>
      <c r="JVV1" s="87"/>
      <c r="JVW1" s="87"/>
      <c r="JVX1" s="87"/>
      <c r="JVY1" s="87"/>
      <c r="JVZ1" s="87"/>
      <c r="JWA1" s="87"/>
      <c r="JWB1" s="87"/>
      <c r="JWC1" s="87"/>
      <c r="JWD1" s="87"/>
      <c r="JWE1" s="87"/>
      <c r="JWF1" s="87"/>
      <c r="JWG1" s="87"/>
      <c r="JWH1" s="87"/>
      <c r="JWI1" s="87"/>
      <c r="JWJ1" s="87"/>
      <c r="JWK1" s="87"/>
      <c r="JWL1" s="87"/>
      <c r="JWM1" s="87"/>
      <c r="JWN1" s="87"/>
      <c r="JWO1" s="87"/>
      <c r="JWP1" s="87"/>
      <c r="JWQ1" s="87"/>
      <c r="JWR1" s="87"/>
      <c r="JWS1" s="87"/>
      <c r="JWT1" s="87"/>
      <c r="JWU1" s="87"/>
      <c r="JWV1" s="87"/>
      <c r="JWW1" s="87"/>
      <c r="JWX1" s="87"/>
      <c r="JWY1" s="87"/>
      <c r="JWZ1" s="87"/>
      <c r="JXA1" s="87"/>
      <c r="JXB1" s="87"/>
      <c r="JXC1" s="87"/>
      <c r="JXD1" s="87"/>
      <c r="JXE1" s="87"/>
      <c r="JXF1" s="87"/>
      <c r="JXG1" s="87"/>
      <c r="JXH1" s="87"/>
      <c r="JXI1" s="87"/>
      <c r="JXJ1" s="87"/>
      <c r="JXK1" s="87"/>
      <c r="JXL1" s="87"/>
      <c r="JXM1" s="87"/>
      <c r="JXN1" s="87"/>
      <c r="JXO1" s="87"/>
      <c r="JXP1" s="87"/>
      <c r="JXQ1" s="87"/>
      <c r="JXR1" s="87"/>
      <c r="JXS1" s="87"/>
      <c r="JXT1" s="87"/>
      <c r="JXU1" s="87"/>
      <c r="JXV1" s="87"/>
      <c r="JXW1" s="87"/>
      <c r="JXX1" s="87"/>
      <c r="JXY1" s="87"/>
      <c r="JXZ1" s="87"/>
      <c r="JYA1" s="87"/>
      <c r="JYB1" s="87"/>
      <c r="JYC1" s="87"/>
      <c r="JYD1" s="87"/>
      <c r="JYE1" s="87"/>
      <c r="JYF1" s="87"/>
      <c r="JYG1" s="87"/>
      <c r="JYH1" s="87"/>
      <c r="JYI1" s="87"/>
      <c r="JYJ1" s="87"/>
      <c r="JYK1" s="87"/>
      <c r="JYL1" s="87"/>
      <c r="JYM1" s="87"/>
      <c r="JYN1" s="87"/>
      <c r="JYO1" s="87"/>
      <c r="JYP1" s="87"/>
      <c r="JYQ1" s="87"/>
      <c r="JYR1" s="87"/>
      <c r="JYS1" s="87"/>
      <c r="JYT1" s="87"/>
      <c r="JYU1" s="87"/>
      <c r="JYV1" s="87"/>
      <c r="JYW1" s="87"/>
      <c r="JYX1" s="87"/>
      <c r="JYY1" s="87"/>
      <c r="JYZ1" s="87"/>
      <c r="JZA1" s="87"/>
      <c r="JZB1" s="87"/>
      <c r="JZC1" s="87"/>
      <c r="JZD1" s="87"/>
      <c r="JZE1" s="87"/>
      <c r="JZF1" s="87"/>
      <c r="JZG1" s="87"/>
      <c r="JZH1" s="87"/>
      <c r="JZI1" s="87"/>
      <c r="JZJ1" s="87"/>
      <c r="JZK1" s="87"/>
      <c r="JZL1" s="87"/>
      <c r="JZM1" s="87"/>
      <c r="JZN1" s="87"/>
      <c r="JZO1" s="87"/>
      <c r="JZP1" s="87"/>
      <c r="JZQ1" s="87"/>
      <c r="JZR1" s="87"/>
      <c r="JZS1" s="87"/>
      <c r="JZT1" s="87"/>
      <c r="JZU1" s="87"/>
      <c r="JZV1" s="87"/>
      <c r="JZW1" s="87"/>
      <c r="JZX1" s="87"/>
      <c r="JZY1" s="87"/>
      <c r="JZZ1" s="87"/>
      <c r="KAA1" s="87"/>
      <c r="KAB1" s="87"/>
      <c r="KAC1" s="87"/>
      <c r="KAD1" s="87"/>
      <c r="KAE1" s="87"/>
      <c r="KAF1" s="87"/>
      <c r="KAG1" s="87"/>
      <c r="KAH1" s="87"/>
      <c r="KAI1" s="87"/>
      <c r="KAJ1" s="87"/>
      <c r="KAK1" s="87"/>
      <c r="KAL1" s="87"/>
      <c r="KAM1" s="87"/>
      <c r="KAN1" s="87"/>
      <c r="KAO1" s="87"/>
      <c r="KAP1" s="87"/>
      <c r="KAQ1" s="87"/>
      <c r="KAR1" s="87"/>
      <c r="KAS1" s="87"/>
      <c r="KAT1" s="87"/>
      <c r="KAU1" s="87"/>
      <c r="KAV1" s="87"/>
      <c r="KAW1" s="87"/>
      <c r="KAX1" s="87"/>
      <c r="KAY1" s="87"/>
      <c r="KAZ1" s="87"/>
      <c r="KBA1" s="87"/>
      <c r="KBB1" s="87"/>
      <c r="KBC1" s="87"/>
      <c r="KBD1" s="87"/>
      <c r="KBE1" s="87"/>
      <c r="KBF1" s="87"/>
      <c r="KBG1" s="87"/>
      <c r="KBH1" s="87"/>
      <c r="KBI1" s="87"/>
      <c r="KBJ1" s="87"/>
      <c r="KBK1" s="87"/>
      <c r="KBL1" s="87"/>
      <c r="KBM1" s="87"/>
      <c r="KBN1" s="87"/>
      <c r="KBO1" s="87"/>
      <c r="KBP1" s="87"/>
      <c r="KBQ1" s="87"/>
      <c r="KBR1" s="87"/>
      <c r="KBS1" s="87"/>
      <c r="KBT1" s="87"/>
      <c r="KBU1" s="87"/>
      <c r="KBV1" s="87"/>
      <c r="KBW1" s="87"/>
      <c r="KBX1" s="87"/>
      <c r="KBY1" s="87"/>
      <c r="KBZ1" s="87"/>
      <c r="KCA1" s="87"/>
      <c r="KCB1" s="87"/>
      <c r="KCC1" s="87"/>
      <c r="KCD1" s="87"/>
      <c r="KCE1" s="87"/>
      <c r="KCF1" s="87"/>
      <c r="KCG1" s="87"/>
      <c r="KCH1" s="87"/>
      <c r="KCI1" s="87"/>
      <c r="KCJ1" s="87"/>
      <c r="KCK1" s="87"/>
      <c r="KCL1" s="87"/>
      <c r="KCM1" s="87"/>
      <c r="KCN1" s="87"/>
      <c r="KCO1" s="87"/>
      <c r="KCP1" s="87"/>
      <c r="KCQ1" s="87"/>
      <c r="KCR1" s="87"/>
      <c r="KCS1" s="87"/>
      <c r="KCT1" s="87"/>
      <c r="KCU1" s="87"/>
      <c r="KCV1" s="87"/>
      <c r="KCW1" s="87"/>
      <c r="KCX1" s="87"/>
      <c r="KCY1" s="87"/>
      <c r="KCZ1" s="87"/>
      <c r="KDA1" s="87"/>
      <c r="KDB1" s="87"/>
      <c r="KDC1" s="87"/>
      <c r="KDD1" s="87"/>
      <c r="KDE1" s="87"/>
      <c r="KDF1" s="87"/>
      <c r="KDG1" s="87"/>
      <c r="KDH1" s="87"/>
      <c r="KDI1" s="87"/>
      <c r="KDJ1" s="87"/>
      <c r="KDK1" s="87"/>
      <c r="KDL1" s="87"/>
      <c r="KDM1" s="87"/>
      <c r="KDN1" s="87"/>
      <c r="KDO1" s="87"/>
      <c r="KDP1" s="87"/>
      <c r="KDQ1" s="87"/>
      <c r="KDR1" s="87"/>
      <c r="KDS1" s="87"/>
      <c r="KDT1" s="87"/>
      <c r="KDU1" s="87"/>
      <c r="KDV1" s="87"/>
      <c r="KDW1" s="87"/>
      <c r="KDX1" s="87"/>
      <c r="KDY1" s="87"/>
      <c r="KDZ1" s="87"/>
      <c r="KEA1" s="87"/>
      <c r="KEB1" s="87"/>
      <c r="KEC1" s="87"/>
      <c r="KED1" s="87"/>
      <c r="KEE1" s="87"/>
      <c r="KEF1" s="87"/>
      <c r="KEG1" s="87"/>
      <c r="KEH1" s="87"/>
      <c r="KEI1" s="87"/>
      <c r="KEJ1" s="87"/>
      <c r="KEK1" s="87"/>
      <c r="KEL1" s="87"/>
      <c r="KEM1" s="87"/>
      <c r="KEN1" s="87"/>
      <c r="KEO1" s="87"/>
      <c r="KEP1" s="87"/>
      <c r="KEQ1" s="87"/>
      <c r="KER1" s="87"/>
      <c r="KES1" s="87"/>
      <c r="KET1" s="87"/>
      <c r="KEU1" s="87"/>
      <c r="KEV1" s="87"/>
      <c r="KEW1" s="87"/>
      <c r="KEX1" s="87"/>
      <c r="KEY1" s="87"/>
      <c r="KEZ1" s="87"/>
      <c r="KFA1" s="87"/>
      <c r="KFB1" s="87"/>
      <c r="KFC1" s="87"/>
      <c r="KFD1" s="87"/>
      <c r="KFE1" s="87"/>
      <c r="KFF1" s="87"/>
      <c r="KFG1" s="87"/>
      <c r="KFH1" s="87"/>
      <c r="KFI1" s="87"/>
      <c r="KFJ1" s="87"/>
      <c r="KFK1" s="87"/>
      <c r="KFL1" s="87"/>
      <c r="KFM1" s="87"/>
      <c r="KFN1" s="87"/>
      <c r="KFO1" s="87"/>
      <c r="KFP1" s="87"/>
      <c r="KFQ1" s="87"/>
      <c r="KFR1" s="87"/>
      <c r="KFS1" s="87"/>
      <c r="KFT1" s="87"/>
      <c r="KFU1" s="87"/>
      <c r="KFV1" s="87"/>
      <c r="KFW1" s="87"/>
      <c r="KFX1" s="87"/>
      <c r="KFY1" s="87"/>
      <c r="KFZ1" s="87"/>
      <c r="KGA1" s="87"/>
      <c r="KGB1" s="87"/>
      <c r="KGC1" s="87"/>
      <c r="KGD1" s="87"/>
      <c r="KGE1" s="87"/>
      <c r="KGF1" s="87"/>
      <c r="KGG1" s="87"/>
      <c r="KGH1" s="87"/>
      <c r="KGI1" s="87"/>
      <c r="KGJ1" s="87"/>
      <c r="KGK1" s="87"/>
      <c r="KGL1" s="87"/>
      <c r="KGM1" s="87"/>
      <c r="KGN1" s="87"/>
      <c r="KGO1" s="87"/>
      <c r="KGP1" s="87"/>
      <c r="KGQ1" s="87"/>
      <c r="KGR1" s="87"/>
      <c r="KGS1" s="87"/>
      <c r="KGT1" s="87"/>
      <c r="KGU1" s="87"/>
      <c r="KGV1" s="87"/>
      <c r="KGW1" s="87"/>
      <c r="KGX1" s="87"/>
      <c r="KGY1" s="87"/>
      <c r="KGZ1" s="87"/>
      <c r="KHA1" s="87"/>
      <c r="KHB1" s="87"/>
      <c r="KHC1" s="87"/>
      <c r="KHD1" s="87"/>
      <c r="KHE1" s="87"/>
      <c r="KHF1" s="87"/>
      <c r="KHG1" s="87"/>
      <c r="KHH1" s="87"/>
      <c r="KHI1" s="87"/>
      <c r="KHJ1" s="87"/>
      <c r="KHK1" s="87"/>
      <c r="KHL1" s="87"/>
      <c r="KHM1" s="87"/>
      <c r="KHN1" s="87"/>
      <c r="KHO1" s="87"/>
      <c r="KHP1" s="87"/>
      <c r="KHQ1" s="87"/>
      <c r="KHR1" s="87"/>
      <c r="KHS1" s="87"/>
      <c r="KHT1" s="87"/>
      <c r="KHU1" s="87"/>
      <c r="KHV1" s="87"/>
      <c r="KHW1" s="87"/>
      <c r="KHX1" s="87"/>
      <c r="KHY1" s="87"/>
      <c r="KHZ1" s="87"/>
      <c r="KIA1" s="87"/>
      <c r="KIB1" s="87"/>
      <c r="KIC1" s="87"/>
      <c r="KID1" s="87"/>
      <c r="KIE1" s="87"/>
      <c r="KIF1" s="87"/>
      <c r="KIG1" s="87"/>
      <c r="KIH1" s="87"/>
      <c r="KII1" s="87"/>
      <c r="KIJ1" s="87"/>
      <c r="KIK1" s="87"/>
      <c r="KIL1" s="87"/>
      <c r="KIM1" s="87"/>
      <c r="KIN1" s="87"/>
      <c r="KIO1" s="87"/>
      <c r="KIP1" s="87"/>
      <c r="KIQ1" s="87"/>
      <c r="KIR1" s="87"/>
      <c r="KIS1" s="87"/>
      <c r="KIT1" s="87"/>
      <c r="KIU1" s="87"/>
      <c r="KIV1" s="87"/>
      <c r="KIW1" s="87"/>
      <c r="KIX1" s="87"/>
      <c r="KIY1" s="87"/>
      <c r="KIZ1" s="87"/>
      <c r="KJA1" s="87"/>
      <c r="KJB1" s="87"/>
      <c r="KJC1" s="87"/>
      <c r="KJD1" s="87"/>
      <c r="KJE1" s="87"/>
      <c r="KJF1" s="87"/>
      <c r="KJG1" s="87"/>
      <c r="KJH1" s="87"/>
      <c r="KJI1" s="87"/>
      <c r="KJJ1" s="87"/>
      <c r="KJK1" s="87"/>
      <c r="KJL1" s="87"/>
      <c r="KJM1" s="87"/>
      <c r="KJN1" s="87"/>
      <c r="KJO1" s="87"/>
      <c r="KJP1" s="87"/>
      <c r="KJQ1" s="87"/>
      <c r="KJR1" s="87"/>
      <c r="KJS1" s="87"/>
      <c r="KJT1" s="87"/>
      <c r="KJU1" s="87"/>
      <c r="KJV1" s="87"/>
      <c r="KJW1" s="87"/>
      <c r="KJX1" s="87"/>
      <c r="KJY1" s="87"/>
      <c r="KJZ1" s="87"/>
      <c r="KKA1" s="87"/>
      <c r="KKB1" s="87"/>
      <c r="KKC1" s="87"/>
      <c r="KKD1" s="87"/>
      <c r="KKE1" s="87"/>
      <c r="KKF1" s="87"/>
      <c r="KKG1" s="87"/>
      <c r="KKH1" s="87"/>
      <c r="KKI1" s="87"/>
      <c r="KKJ1" s="87"/>
      <c r="KKK1" s="87"/>
      <c r="KKL1" s="87"/>
      <c r="KKM1" s="87"/>
      <c r="KKN1" s="87"/>
      <c r="KKO1" s="87"/>
      <c r="KKP1" s="87"/>
      <c r="KKQ1" s="87"/>
      <c r="KKR1" s="87"/>
      <c r="KKS1" s="87"/>
      <c r="KKT1" s="87"/>
      <c r="KKU1" s="87"/>
      <c r="KKV1" s="87"/>
      <c r="KKW1" s="87"/>
      <c r="KKX1" s="87"/>
      <c r="KKY1" s="87"/>
      <c r="KKZ1" s="87"/>
      <c r="KLA1" s="87"/>
      <c r="KLB1" s="87"/>
      <c r="KLC1" s="87"/>
      <c r="KLD1" s="87"/>
      <c r="KLE1" s="87"/>
      <c r="KLF1" s="87"/>
      <c r="KLG1" s="87"/>
      <c r="KLH1" s="87"/>
      <c r="KLI1" s="87"/>
      <c r="KLJ1" s="87"/>
      <c r="KLK1" s="87"/>
      <c r="KLL1" s="87"/>
      <c r="KLM1" s="87"/>
      <c r="KLN1" s="87"/>
      <c r="KLO1" s="87"/>
      <c r="KLP1" s="87"/>
      <c r="KLQ1" s="87"/>
      <c r="KLR1" s="87"/>
      <c r="KLS1" s="87"/>
      <c r="KLT1" s="87"/>
      <c r="KLU1" s="87"/>
      <c r="KLV1" s="87"/>
      <c r="KLW1" s="87"/>
      <c r="KLX1" s="87"/>
      <c r="KLY1" s="87"/>
      <c r="KLZ1" s="87"/>
      <c r="KMA1" s="87"/>
      <c r="KMB1" s="87"/>
      <c r="KMC1" s="87"/>
      <c r="KMD1" s="87"/>
      <c r="KME1" s="87"/>
      <c r="KMF1" s="87"/>
      <c r="KMG1" s="87"/>
      <c r="KMH1" s="87"/>
      <c r="KMI1" s="87"/>
      <c r="KMJ1" s="87"/>
      <c r="KMK1" s="87"/>
      <c r="KML1" s="87"/>
      <c r="KMM1" s="87"/>
      <c r="KMN1" s="87"/>
      <c r="KMO1" s="87"/>
      <c r="KMP1" s="87"/>
      <c r="KMQ1" s="87"/>
      <c r="KMR1" s="87"/>
      <c r="KMS1" s="87"/>
      <c r="KMT1" s="87"/>
      <c r="KMU1" s="87"/>
      <c r="KMV1" s="87"/>
      <c r="KMW1" s="87"/>
      <c r="KMX1" s="87"/>
      <c r="KMY1" s="87"/>
      <c r="KMZ1" s="87"/>
      <c r="KNA1" s="87"/>
      <c r="KNB1" s="87"/>
      <c r="KNC1" s="87"/>
      <c r="KND1" s="87"/>
      <c r="KNE1" s="87"/>
      <c r="KNF1" s="87"/>
      <c r="KNG1" s="87"/>
      <c r="KNH1" s="87"/>
      <c r="KNI1" s="87"/>
      <c r="KNJ1" s="87"/>
      <c r="KNK1" s="87"/>
      <c r="KNL1" s="87"/>
      <c r="KNM1" s="87"/>
      <c r="KNN1" s="87"/>
      <c r="KNO1" s="87"/>
      <c r="KNP1" s="87"/>
      <c r="KNQ1" s="87"/>
      <c r="KNR1" s="87"/>
      <c r="KNS1" s="87"/>
      <c r="KNT1" s="87"/>
      <c r="KNU1" s="87"/>
      <c r="KNV1" s="87"/>
      <c r="KNW1" s="87"/>
      <c r="KNX1" s="87"/>
      <c r="KNY1" s="87"/>
      <c r="KNZ1" s="87"/>
      <c r="KOA1" s="87"/>
      <c r="KOB1" s="87"/>
      <c r="KOC1" s="87"/>
      <c r="KOD1" s="87"/>
      <c r="KOE1" s="87"/>
      <c r="KOF1" s="87"/>
      <c r="KOG1" s="87"/>
      <c r="KOH1" s="87"/>
      <c r="KOI1" s="87"/>
      <c r="KOJ1" s="87"/>
      <c r="KOK1" s="87"/>
      <c r="KOL1" s="87"/>
      <c r="KOM1" s="87"/>
      <c r="KON1" s="87"/>
      <c r="KOO1" s="87"/>
      <c r="KOP1" s="87"/>
      <c r="KOQ1" s="87"/>
      <c r="KOR1" s="87"/>
      <c r="KOS1" s="87"/>
      <c r="KOT1" s="87"/>
      <c r="KOU1" s="87"/>
      <c r="KOV1" s="87"/>
      <c r="KOW1" s="87"/>
      <c r="KOX1" s="87"/>
      <c r="KOY1" s="87"/>
      <c r="KOZ1" s="87"/>
      <c r="KPA1" s="87"/>
      <c r="KPB1" s="87"/>
      <c r="KPC1" s="87"/>
      <c r="KPD1" s="87"/>
      <c r="KPE1" s="87"/>
      <c r="KPF1" s="87"/>
      <c r="KPG1" s="87"/>
      <c r="KPH1" s="87"/>
      <c r="KPI1" s="87"/>
      <c r="KPJ1" s="87"/>
      <c r="KPK1" s="87"/>
      <c r="KPL1" s="87"/>
      <c r="KPM1" s="87"/>
      <c r="KPN1" s="87"/>
      <c r="KPO1" s="87"/>
      <c r="KPP1" s="87"/>
      <c r="KPQ1" s="87"/>
      <c r="KPR1" s="87"/>
      <c r="KPS1" s="87"/>
      <c r="KPT1" s="87"/>
      <c r="KPU1" s="87"/>
      <c r="KPV1" s="87"/>
      <c r="KPW1" s="87"/>
      <c r="KPX1" s="87"/>
      <c r="KPY1" s="87"/>
      <c r="KPZ1" s="87"/>
      <c r="KQA1" s="87"/>
      <c r="KQB1" s="87"/>
      <c r="KQC1" s="87"/>
      <c r="KQD1" s="87"/>
      <c r="KQE1" s="87"/>
      <c r="KQF1" s="87"/>
      <c r="KQG1" s="87"/>
      <c r="KQH1" s="87"/>
      <c r="KQI1" s="87"/>
      <c r="KQJ1" s="87"/>
      <c r="KQK1" s="87"/>
      <c r="KQL1" s="87"/>
      <c r="KQM1" s="87"/>
      <c r="KQN1" s="87"/>
      <c r="KQO1" s="87"/>
      <c r="KQP1" s="87"/>
      <c r="KQQ1" s="87"/>
      <c r="KQR1" s="87"/>
      <c r="KQS1" s="87"/>
      <c r="KQT1" s="87"/>
      <c r="KQU1" s="87"/>
      <c r="KQV1" s="87"/>
      <c r="KQW1" s="87"/>
      <c r="KQX1" s="87"/>
      <c r="KQY1" s="87"/>
      <c r="KQZ1" s="87"/>
      <c r="KRA1" s="87"/>
      <c r="KRB1" s="87"/>
      <c r="KRC1" s="87"/>
      <c r="KRD1" s="87"/>
      <c r="KRE1" s="87"/>
      <c r="KRF1" s="87"/>
      <c r="KRG1" s="87"/>
      <c r="KRH1" s="87"/>
      <c r="KRI1" s="87"/>
      <c r="KRJ1" s="87"/>
      <c r="KRK1" s="87"/>
      <c r="KRL1" s="87"/>
      <c r="KRM1" s="87"/>
      <c r="KRN1" s="87"/>
      <c r="KRO1" s="87"/>
      <c r="KRP1" s="87"/>
      <c r="KRQ1" s="87"/>
      <c r="KRR1" s="87"/>
      <c r="KRS1" s="87"/>
      <c r="KRT1" s="87"/>
      <c r="KRU1" s="87"/>
      <c r="KRV1" s="87"/>
      <c r="KRW1" s="87"/>
      <c r="KRX1" s="87"/>
      <c r="KRY1" s="87"/>
      <c r="KRZ1" s="87"/>
      <c r="KSA1" s="87"/>
      <c r="KSB1" s="87"/>
      <c r="KSC1" s="87"/>
      <c r="KSD1" s="87"/>
      <c r="KSE1" s="87"/>
      <c r="KSF1" s="87"/>
      <c r="KSG1" s="87"/>
      <c r="KSH1" s="87"/>
      <c r="KSI1" s="87"/>
      <c r="KSJ1" s="87"/>
      <c r="KSK1" s="87"/>
      <c r="KSL1" s="87"/>
      <c r="KSM1" s="87"/>
      <c r="KSN1" s="87"/>
      <c r="KSO1" s="87"/>
      <c r="KSP1" s="87"/>
      <c r="KSQ1" s="87"/>
      <c r="KSR1" s="87"/>
      <c r="KSS1" s="87"/>
      <c r="KST1" s="87"/>
      <c r="KSU1" s="87"/>
      <c r="KSV1" s="87"/>
      <c r="KSW1" s="87"/>
      <c r="KSX1" s="87"/>
      <c r="KSY1" s="87"/>
      <c r="KSZ1" s="87"/>
      <c r="KTA1" s="87"/>
      <c r="KTB1" s="87"/>
      <c r="KTC1" s="87"/>
      <c r="KTD1" s="87"/>
      <c r="KTE1" s="87"/>
      <c r="KTF1" s="87"/>
      <c r="KTG1" s="87"/>
      <c r="KTH1" s="87"/>
      <c r="KTI1" s="87"/>
      <c r="KTJ1" s="87"/>
      <c r="KTK1" s="87"/>
      <c r="KTL1" s="87"/>
      <c r="KTM1" s="87"/>
      <c r="KTN1" s="87"/>
      <c r="KTO1" s="87"/>
      <c r="KTP1" s="87"/>
      <c r="KTQ1" s="87"/>
      <c r="KTR1" s="87"/>
      <c r="KTS1" s="87"/>
      <c r="KTT1" s="87"/>
      <c r="KTU1" s="87"/>
      <c r="KTV1" s="87"/>
      <c r="KTW1" s="87"/>
      <c r="KTX1" s="87"/>
      <c r="KTY1" s="87"/>
      <c r="KTZ1" s="87"/>
      <c r="KUA1" s="87"/>
      <c r="KUB1" s="87"/>
      <c r="KUC1" s="87"/>
      <c r="KUD1" s="87"/>
      <c r="KUE1" s="87"/>
      <c r="KUF1" s="87"/>
      <c r="KUG1" s="87"/>
      <c r="KUH1" s="87"/>
      <c r="KUI1" s="87"/>
      <c r="KUJ1" s="87"/>
      <c r="KUK1" s="87"/>
      <c r="KUL1" s="87"/>
      <c r="KUM1" s="87"/>
      <c r="KUN1" s="87"/>
      <c r="KUO1" s="87"/>
      <c r="KUP1" s="87"/>
      <c r="KUQ1" s="87"/>
      <c r="KUR1" s="87"/>
      <c r="KUS1" s="87"/>
      <c r="KUT1" s="87"/>
      <c r="KUU1" s="87"/>
      <c r="KUV1" s="87"/>
      <c r="KUW1" s="87"/>
      <c r="KUX1" s="87"/>
      <c r="KUY1" s="87"/>
      <c r="KUZ1" s="87"/>
      <c r="KVA1" s="87"/>
      <c r="KVB1" s="87"/>
      <c r="KVC1" s="87"/>
      <c r="KVD1" s="87"/>
      <c r="KVE1" s="87"/>
      <c r="KVF1" s="87"/>
      <c r="KVG1" s="87"/>
      <c r="KVH1" s="87"/>
      <c r="KVI1" s="87"/>
      <c r="KVJ1" s="87"/>
      <c r="KVK1" s="87"/>
      <c r="KVL1" s="87"/>
      <c r="KVM1" s="87"/>
      <c r="KVN1" s="87"/>
      <c r="KVO1" s="87"/>
      <c r="KVP1" s="87"/>
      <c r="KVQ1" s="87"/>
      <c r="KVR1" s="87"/>
      <c r="KVS1" s="87"/>
      <c r="KVT1" s="87"/>
      <c r="KVU1" s="87"/>
      <c r="KVV1" s="87"/>
      <c r="KVW1" s="87"/>
      <c r="KVX1" s="87"/>
      <c r="KVY1" s="87"/>
      <c r="KVZ1" s="87"/>
      <c r="KWA1" s="87"/>
      <c r="KWB1" s="87"/>
      <c r="KWC1" s="87"/>
      <c r="KWD1" s="87"/>
      <c r="KWE1" s="87"/>
      <c r="KWF1" s="87"/>
      <c r="KWG1" s="87"/>
      <c r="KWH1" s="87"/>
      <c r="KWI1" s="87"/>
      <c r="KWJ1" s="87"/>
      <c r="KWK1" s="87"/>
      <c r="KWL1" s="87"/>
      <c r="KWM1" s="87"/>
      <c r="KWN1" s="87"/>
      <c r="KWO1" s="87"/>
      <c r="KWP1" s="87"/>
      <c r="KWQ1" s="87"/>
      <c r="KWR1" s="87"/>
      <c r="KWS1" s="87"/>
      <c r="KWT1" s="87"/>
      <c r="KWU1" s="87"/>
      <c r="KWV1" s="87"/>
      <c r="KWW1" s="87"/>
      <c r="KWX1" s="87"/>
      <c r="KWY1" s="87"/>
      <c r="KWZ1" s="87"/>
      <c r="KXA1" s="87"/>
      <c r="KXB1" s="87"/>
      <c r="KXC1" s="87"/>
      <c r="KXD1" s="87"/>
      <c r="KXE1" s="87"/>
      <c r="KXF1" s="87"/>
      <c r="KXG1" s="87"/>
      <c r="KXH1" s="87"/>
      <c r="KXI1" s="87"/>
      <c r="KXJ1" s="87"/>
      <c r="KXK1" s="87"/>
      <c r="KXL1" s="87"/>
      <c r="KXM1" s="87"/>
      <c r="KXN1" s="87"/>
      <c r="KXO1" s="87"/>
      <c r="KXP1" s="87"/>
      <c r="KXQ1" s="87"/>
      <c r="KXR1" s="87"/>
      <c r="KXS1" s="87"/>
      <c r="KXT1" s="87"/>
      <c r="KXU1" s="87"/>
      <c r="KXV1" s="87"/>
      <c r="KXW1" s="87"/>
      <c r="KXX1" s="87"/>
      <c r="KXY1" s="87"/>
      <c r="KXZ1" s="87"/>
      <c r="KYA1" s="87"/>
      <c r="KYB1" s="87"/>
      <c r="KYC1" s="87"/>
      <c r="KYD1" s="87"/>
      <c r="KYE1" s="87"/>
      <c r="KYF1" s="87"/>
      <c r="KYG1" s="87"/>
      <c r="KYH1" s="87"/>
      <c r="KYI1" s="87"/>
      <c r="KYJ1" s="87"/>
      <c r="KYK1" s="87"/>
      <c r="KYL1" s="87"/>
      <c r="KYM1" s="87"/>
      <c r="KYN1" s="87"/>
      <c r="KYO1" s="87"/>
      <c r="KYP1" s="87"/>
      <c r="KYQ1" s="87"/>
      <c r="KYR1" s="87"/>
      <c r="KYS1" s="87"/>
      <c r="KYT1" s="87"/>
      <c r="KYU1" s="87"/>
      <c r="KYV1" s="87"/>
      <c r="KYW1" s="87"/>
      <c r="KYX1" s="87"/>
      <c r="KYY1" s="87"/>
      <c r="KYZ1" s="87"/>
      <c r="KZA1" s="87"/>
      <c r="KZB1" s="87"/>
      <c r="KZC1" s="87"/>
      <c r="KZD1" s="87"/>
      <c r="KZE1" s="87"/>
      <c r="KZF1" s="87"/>
      <c r="KZG1" s="87"/>
      <c r="KZH1" s="87"/>
      <c r="KZI1" s="87"/>
      <c r="KZJ1" s="87"/>
      <c r="KZK1" s="87"/>
      <c r="KZL1" s="87"/>
      <c r="KZM1" s="87"/>
      <c r="KZN1" s="87"/>
      <c r="KZO1" s="87"/>
      <c r="KZP1" s="87"/>
      <c r="KZQ1" s="87"/>
      <c r="KZR1" s="87"/>
      <c r="KZS1" s="87"/>
      <c r="KZT1" s="87"/>
      <c r="KZU1" s="87"/>
      <c r="KZV1" s="87"/>
      <c r="KZW1" s="87"/>
      <c r="KZX1" s="87"/>
      <c r="KZY1" s="87"/>
      <c r="KZZ1" s="87"/>
      <c r="LAA1" s="87"/>
      <c r="LAB1" s="87"/>
      <c r="LAC1" s="87"/>
      <c r="LAD1" s="87"/>
      <c r="LAE1" s="87"/>
      <c r="LAF1" s="87"/>
      <c r="LAG1" s="87"/>
      <c r="LAH1" s="87"/>
      <c r="LAI1" s="87"/>
      <c r="LAJ1" s="87"/>
      <c r="LAK1" s="87"/>
      <c r="LAL1" s="87"/>
      <c r="LAM1" s="87"/>
      <c r="LAN1" s="87"/>
      <c r="LAO1" s="87"/>
      <c r="LAP1" s="87"/>
      <c r="LAQ1" s="87"/>
      <c r="LAR1" s="87"/>
      <c r="LAS1" s="87"/>
      <c r="LAT1" s="87"/>
      <c r="LAU1" s="87"/>
      <c r="LAV1" s="87"/>
      <c r="LAW1" s="87"/>
      <c r="LAX1" s="87"/>
      <c r="LAY1" s="87"/>
      <c r="LAZ1" s="87"/>
      <c r="LBA1" s="87"/>
      <c r="LBB1" s="87"/>
      <c r="LBC1" s="87"/>
      <c r="LBD1" s="87"/>
      <c r="LBE1" s="87"/>
      <c r="LBF1" s="87"/>
      <c r="LBG1" s="87"/>
      <c r="LBH1" s="87"/>
      <c r="LBI1" s="87"/>
      <c r="LBJ1" s="87"/>
      <c r="LBK1" s="87"/>
      <c r="LBL1" s="87"/>
      <c r="LBM1" s="87"/>
      <c r="LBN1" s="87"/>
      <c r="LBO1" s="87"/>
      <c r="LBP1" s="87"/>
      <c r="LBQ1" s="87"/>
      <c r="LBR1" s="87"/>
      <c r="LBS1" s="87"/>
      <c r="LBT1" s="87"/>
      <c r="LBU1" s="87"/>
      <c r="LBV1" s="87"/>
      <c r="LBW1" s="87"/>
      <c r="LBX1" s="87"/>
      <c r="LBY1" s="87"/>
      <c r="LBZ1" s="87"/>
      <c r="LCA1" s="87"/>
      <c r="LCB1" s="87"/>
      <c r="LCC1" s="87"/>
      <c r="LCD1" s="87"/>
      <c r="LCE1" s="87"/>
      <c r="LCF1" s="87"/>
      <c r="LCG1" s="87"/>
      <c r="LCH1" s="87"/>
      <c r="LCI1" s="87"/>
      <c r="LCJ1" s="87"/>
      <c r="LCK1" s="87"/>
      <c r="LCL1" s="87"/>
      <c r="LCM1" s="87"/>
      <c r="LCN1" s="87"/>
      <c r="LCO1" s="87"/>
      <c r="LCP1" s="87"/>
      <c r="LCQ1" s="87"/>
      <c r="LCR1" s="87"/>
      <c r="LCS1" s="87"/>
      <c r="LCT1" s="87"/>
      <c r="LCU1" s="87"/>
      <c r="LCV1" s="87"/>
      <c r="LCW1" s="87"/>
      <c r="LCX1" s="87"/>
      <c r="LCY1" s="87"/>
      <c r="LCZ1" s="87"/>
      <c r="LDA1" s="87"/>
      <c r="LDB1" s="87"/>
      <c r="LDC1" s="87"/>
      <c r="LDD1" s="87"/>
      <c r="LDE1" s="87"/>
      <c r="LDF1" s="87"/>
      <c r="LDG1" s="87"/>
      <c r="LDH1" s="87"/>
      <c r="LDI1" s="87"/>
      <c r="LDJ1" s="87"/>
      <c r="LDK1" s="87"/>
      <c r="LDL1" s="87"/>
      <c r="LDM1" s="87"/>
      <c r="LDN1" s="87"/>
      <c r="LDO1" s="87"/>
      <c r="LDP1" s="87"/>
      <c r="LDQ1" s="87"/>
      <c r="LDR1" s="87"/>
      <c r="LDS1" s="87"/>
      <c r="LDT1" s="87"/>
      <c r="LDU1" s="87"/>
      <c r="LDV1" s="87"/>
      <c r="LDW1" s="87"/>
      <c r="LDX1" s="87"/>
      <c r="LDY1" s="87"/>
      <c r="LDZ1" s="87"/>
      <c r="LEA1" s="87"/>
      <c r="LEB1" s="87"/>
      <c r="LEC1" s="87"/>
      <c r="LED1" s="87"/>
      <c r="LEE1" s="87"/>
      <c r="LEF1" s="87"/>
      <c r="LEG1" s="87"/>
      <c r="LEH1" s="87"/>
      <c r="LEI1" s="87"/>
      <c r="LEJ1" s="87"/>
      <c r="LEK1" s="87"/>
      <c r="LEL1" s="87"/>
      <c r="LEM1" s="87"/>
      <c r="LEN1" s="87"/>
      <c r="LEO1" s="87"/>
      <c r="LEP1" s="87"/>
      <c r="LEQ1" s="87"/>
      <c r="LER1" s="87"/>
      <c r="LES1" s="87"/>
      <c r="LET1" s="87"/>
      <c r="LEU1" s="87"/>
      <c r="LEV1" s="87"/>
      <c r="LEW1" s="87"/>
      <c r="LEX1" s="87"/>
      <c r="LEY1" s="87"/>
      <c r="LEZ1" s="87"/>
      <c r="LFA1" s="87"/>
      <c r="LFB1" s="87"/>
      <c r="LFC1" s="87"/>
      <c r="LFD1" s="87"/>
      <c r="LFE1" s="87"/>
      <c r="LFF1" s="87"/>
      <c r="LFG1" s="87"/>
      <c r="LFH1" s="87"/>
      <c r="LFI1" s="87"/>
      <c r="LFJ1" s="87"/>
      <c r="LFK1" s="87"/>
      <c r="LFL1" s="87"/>
      <c r="LFM1" s="87"/>
      <c r="LFN1" s="87"/>
      <c r="LFO1" s="87"/>
      <c r="LFP1" s="87"/>
      <c r="LFQ1" s="87"/>
      <c r="LFR1" s="87"/>
      <c r="LFS1" s="87"/>
      <c r="LFT1" s="87"/>
      <c r="LFU1" s="87"/>
      <c r="LFV1" s="87"/>
      <c r="LFW1" s="87"/>
      <c r="LFX1" s="87"/>
      <c r="LFY1" s="87"/>
      <c r="LFZ1" s="87"/>
      <c r="LGA1" s="87"/>
      <c r="LGB1" s="87"/>
      <c r="LGC1" s="87"/>
      <c r="LGD1" s="87"/>
      <c r="LGE1" s="87"/>
      <c r="LGF1" s="87"/>
      <c r="LGG1" s="87"/>
      <c r="LGH1" s="87"/>
      <c r="LGI1" s="87"/>
      <c r="LGJ1" s="87"/>
      <c r="LGK1" s="87"/>
      <c r="LGL1" s="87"/>
      <c r="LGM1" s="87"/>
      <c r="LGN1" s="87"/>
      <c r="LGO1" s="87"/>
      <c r="LGP1" s="87"/>
      <c r="LGQ1" s="87"/>
      <c r="LGR1" s="87"/>
      <c r="LGS1" s="87"/>
      <c r="LGT1" s="87"/>
      <c r="LGU1" s="87"/>
      <c r="LGV1" s="87"/>
      <c r="LGW1" s="87"/>
      <c r="LGX1" s="87"/>
      <c r="LGY1" s="87"/>
      <c r="LGZ1" s="87"/>
      <c r="LHA1" s="87"/>
      <c r="LHB1" s="87"/>
      <c r="LHC1" s="87"/>
      <c r="LHD1" s="87"/>
      <c r="LHE1" s="87"/>
      <c r="LHF1" s="87"/>
      <c r="LHG1" s="87"/>
      <c r="LHH1" s="87"/>
      <c r="LHI1" s="87"/>
      <c r="LHJ1" s="87"/>
      <c r="LHK1" s="87"/>
      <c r="LHL1" s="87"/>
      <c r="LHM1" s="87"/>
      <c r="LHN1" s="87"/>
      <c r="LHO1" s="87"/>
      <c r="LHP1" s="87"/>
      <c r="LHQ1" s="87"/>
      <c r="LHR1" s="87"/>
      <c r="LHS1" s="87"/>
      <c r="LHT1" s="87"/>
      <c r="LHU1" s="87"/>
      <c r="LHV1" s="87"/>
      <c r="LHW1" s="87"/>
      <c r="LHX1" s="87"/>
      <c r="LHY1" s="87"/>
      <c r="LHZ1" s="87"/>
      <c r="LIA1" s="87"/>
      <c r="LIB1" s="87"/>
      <c r="LIC1" s="87"/>
      <c r="LID1" s="87"/>
      <c r="LIE1" s="87"/>
      <c r="LIF1" s="87"/>
      <c r="LIG1" s="87"/>
      <c r="LIH1" s="87"/>
      <c r="LII1" s="87"/>
      <c r="LIJ1" s="87"/>
      <c r="LIK1" s="87"/>
      <c r="LIL1" s="87"/>
      <c r="LIM1" s="87"/>
      <c r="LIN1" s="87"/>
      <c r="LIO1" s="87"/>
      <c r="LIP1" s="87"/>
      <c r="LIQ1" s="87"/>
      <c r="LIR1" s="87"/>
      <c r="LIS1" s="87"/>
      <c r="LIT1" s="87"/>
      <c r="LIU1" s="87"/>
      <c r="LIV1" s="87"/>
      <c r="LIW1" s="87"/>
      <c r="LIX1" s="87"/>
      <c r="LIY1" s="87"/>
      <c r="LIZ1" s="87"/>
      <c r="LJA1" s="87"/>
      <c r="LJB1" s="87"/>
      <c r="LJC1" s="87"/>
      <c r="LJD1" s="87"/>
      <c r="LJE1" s="87"/>
      <c r="LJF1" s="87"/>
      <c r="LJG1" s="87"/>
      <c r="LJH1" s="87"/>
      <c r="LJI1" s="87"/>
      <c r="LJJ1" s="87"/>
      <c r="LJK1" s="87"/>
      <c r="LJL1" s="87"/>
      <c r="LJM1" s="87"/>
      <c r="LJN1" s="87"/>
      <c r="LJO1" s="87"/>
      <c r="LJP1" s="87"/>
      <c r="LJQ1" s="87"/>
      <c r="LJR1" s="87"/>
      <c r="LJS1" s="87"/>
      <c r="LJT1" s="87"/>
      <c r="LJU1" s="87"/>
      <c r="LJV1" s="87"/>
      <c r="LJW1" s="87"/>
      <c r="LJX1" s="87"/>
      <c r="LJY1" s="87"/>
      <c r="LJZ1" s="87"/>
      <c r="LKA1" s="87"/>
      <c r="LKB1" s="87"/>
      <c r="LKC1" s="87"/>
      <c r="LKD1" s="87"/>
      <c r="LKE1" s="87"/>
      <c r="LKF1" s="87"/>
      <c r="LKG1" s="87"/>
      <c r="LKH1" s="87"/>
      <c r="LKI1" s="87"/>
      <c r="LKJ1" s="87"/>
      <c r="LKK1" s="87"/>
      <c r="LKL1" s="87"/>
      <c r="LKM1" s="87"/>
      <c r="LKN1" s="87"/>
      <c r="LKO1" s="87"/>
      <c r="LKP1" s="87"/>
      <c r="LKQ1" s="87"/>
      <c r="LKR1" s="87"/>
      <c r="LKS1" s="87"/>
      <c r="LKT1" s="87"/>
      <c r="LKU1" s="87"/>
      <c r="LKV1" s="87"/>
      <c r="LKW1" s="87"/>
      <c r="LKX1" s="87"/>
      <c r="LKY1" s="87"/>
      <c r="LKZ1" s="87"/>
      <c r="LLA1" s="87"/>
      <c r="LLB1" s="87"/>
      <c r="LLC1" s="87"/>
      <c r="LLD1" s="87"/>
      <c r="LLE1" s="87"/>
      <c r="LLF1" s="87"/>
      <c r="LLG1" s="87"/>
      <c r="LLH1" s="87"/>
      <c r="LLI1" s="87"/>
      <c r="LLJ1" s="87"/>
      <c r="LLK1" s="87"/>
      <c r="LLL1" s="87"/>
      <c r="LLM1" s="87"/>
      <c r="LLN1" s="87"/>
      <c r="LLO1" s="87"/>
      <c r="LLP1" s="87"/>
      <c r="LLQ1" s="87"/>
      <c r="LLR1" s="87"/>
      <c r="LLS1" s="87"/>
      <c r="LLT1" s="87"/>
      <c r="LLU1" s="87"/>
      <c r="LLV1" s="87"/>
      <c r="LLW1" s="87"/>
      <c r="LLX1" s="87"/>
      <c r="LLY1" s="87"/>
      <c r="LLZ1" s="87"/>
      <c r="LMA1" s="87"/>
      <c r="LMB1" s="87"/>
      <c r="LMC1" s="87"/>
      <c r="LMD1" s="87"/>
      <c r="LME1" s="87"/>
      <c r="LMF1" s="87"/>
      <c r="LMG1" s="87"/>
      <c r="LMH1" s="87"/>
      <c r="LMI1" s="87"/>
      <c r="LMJ1" s="87"/>
      <c r="LMK1" s="87"/>
      <c r="LML1" s="87"/>
      <c r="LMM1" s="87"/>
      <c r="LMN1" s="87"/>
      <c r="LMO1" s="87"/>
      <c r="LMP1" s="87"/>
      <c r="LMQ1" s="87"/>
      <c r="LMR1" s="87"/>
      <c r="LMS1" s="87"/>
      <c r="LMT1" s="87"/>
      <c r="LMU1" s="87"/>
      <c r="LMV1" s="87"/>
      <c r="LMW1" s="87"/>
      <c r="LMX1" s="87"/>
      <c r="LMY1" s="87"/>
      <c r="LMZ1" s="87"/>
      <c r="LNA1" s="87"/>
      <c r="LNB1" s="87"/>
      <c r="LNC1" s="87"/>
      <c r="LND1" s="87"/>
      <c r="LNE1" s="87"/>
      <c r="LNF1" s="87"/>
      <c r="LNG1" s="87"/>
      <c r="LNH1" s="87"/>
      <c r="LNI1" s="87"/>
      <c r="LNJ1" s="87"/>
      <c r="LNK1" s="87"/>
      <c r="LNL1" s="87"/>
      <c r="LNM1" s="87"/>
      <c r="LNN1" s="87"/>
      <c r="LNO1" s="87"/>
      <c r="LNP1" s="87"/>
      <c r="LNQ1" s="87"/>
      <c r="LNR1" s="87"/>
      <c r="LNS1" s="87"/>
      <c r="LNT1" s="87"/>
      <c r="LNU1" s="87"/>
      <c r="LNV1" s="87"/>
      <c r="LNW1" s="87"/>
      <c r="LNX1" s="87"/>
      <c r="LNY1" s="87"/>
      <c r="LNZ1" s="87"/>
      <c r="LOA1" s="87"/>
      <c r="LOB1" s="87"/>
      <c r="LOC1" s="87"/>
      <c r="LOD1" s="87"/>
      <c r="LOE1" s="87"/>
      <c r="LOF1" s="87"/>
      <c r="LOG1" s="87"/>
      <c r="LOH1" s="87"/>
      <c r="LOI1" s="87"/>
      <c r="LOJ1" s="87"/>
      <c r="LOK1" s="87"/>
      <c r="LOL1" s="87"/>
      <c r="LOM1" s="87"/>
      <c r="LON1" s="87"/>
      <c r="LOO1" s="87"/>
      <c r="LOP1" s="87"/>
      <c r="LOQ1" s="87"/>
      <c r="LOR1" s="87"/>
      <c r="LOS1" s="87"/>
      <c r="LOT1" s="87"/>
      <c r="LOU1" s="87"/>
      <c r="LOV1" s="87"/>
      <c r="LOW1" s="87"/>
      <c r="LOX1" s="87"/>
      <c r="LOY1" s="87"/>
      <c r="LOZ1" s="87"/>
      <c r="LPA1" s="87"/>
      <c r="LPB1" s="87"/>
      <c r="LPC1" s="87"/>
      <c r="LPD1" s="87"/>
      <c r="LPE1" s="87"/>
      <c r="LPF1" s="87"/>
      <c r="LPG1" s="87"/>
      <c r="LPH1" s="87"/>
      <c r="LPI1" s="87"/>
      <c r="LPJ1" s="87"/>
      <c r="LPK1" s="87"/>
      <c r="LPL1" s="87"/>
      <c r="LPM1" s="87"/>
      <c r="LPN1" s="87"/>
      <c r="LPO1" s="87"/>
      <c r="LPP1" s="87"/>
      <c r="LPQ1" s="87"/>
      <c r="LPR1" s="87"/>
      <c r="LPS1" s="87"/>
      <c r="LPT1" s="87"/>
      <c r="LPU1" s="87"/>
      <c r="LPV1" s="87"/>
      <c r="LPW1" s="87"/>
      <c r="LPX1" s="87"/>
      <c r="LPY1" s="87"/>
      <c r="LPZ1" s="87"/>
      <c r="LQA1" s="87"/>
      <c r="LQB1" s="87"/>
      <c r="LQC1" s="87"/>
      <c r="LQD1" s="87"/>
      <c r="LQE1" s="87"/>
      <c r="LQF1" s="87"/>
      <c r="LQG1" s="87"/>
      <c r="LQH1" s="87"/>
      <c r="LQI1" s="87"/>
      <c r="LQJ1" s="87"/>
      <c r="LQK1" s="87"/>
      <c r="LQL1" s="87"/>
      <c r="LQM1" s="87"/>
      <c r="LQN1" s="87"/>
      <c r="LQO1" s="87"/>
      <c r="LQP1" s="87"/>
      <c r="LQQ1" s="87"/>
      <c r="LQR1" s="87"/>
      <c r="LQS1" s="87"/>
      <c r="LQT1" s="87"/>
      <c r="LQU1" s="87"/>
      <c r="LQV1" s="87"/>
      <c r="LQW1" s="87"/>
      <c r="LQX1" s="87"/>
      <c r="LQY1" s="87"/>
      <c r="LQZ1" s="87"/>
      <c r="LRA1" s="87"/>
      <c r="LRB1" s="87"/>
      <c r="LRC1" s="87"/>
      <c r="LRD1" s="87"/>
      <c r="LRE1" s="87"/>
      <c r="LRF1" s="87"/>
      <c r="LRG1" s="87"/>
      <c r="LRH1" s="87"/>
      <c r="LRI1" s="87"/>
      <c r="LRJ1" s="87"/>
      <c r="LRK1" s="87"/>
      <c r="LRL1" s="87"/>
      <c r="LRM1" s="87"/>
      <c r="LRN1" s="87"/>
      <c r="LRO1" s="87"/>
      <c r="LRP1" s="87"/>
      <c r="LRQ1" s="87"/>
      <c r="LRR1" s="87"/>
      <c r="LRS1" s="87"/>
      <c r="LRT1" s="87"/>
      <c r="LRU1" s="87"/>
      <c r="LRV1" s="87"/>
      <c r="LRW1" s="87"/>
      <c r="LRX1" s="87"/>
      <c r="LRY1" s="87"/>
      <c r="LRZ1" s="87"/>
      <c r="LSA1" s="87"/>
      <c r="LSB1" s="87"/>
      <c r="LSC1" s="87"/>
      <c r="LSD1" s="87"/>
      <c r="LSE1" s="87"/>
      <c r="LSF1" s="87"/>
      <c r="LSG1" s="87"/>
      <c r="LSH1" s="87"/>
      <c r="LSI1" s="87"/>
      <c r="LSJ1" s="87"/>
      <c r="LSK1" s="87"/>
      <c r="LSL1" s="87"/>
      <c r="LSM1" s="87"/>
      <c r="LSN1" s="87"/>
      <c r="LSO1" s="87"/>
      <c r="LSP1" s="87"/>
      <c r="LSQ1" s="87"/>
      <c r="LSR1" s="87"/>
      <c r="LSS1" s="87"/>
      <c r="LST1" s="87"/>
      <c r="LSU1" s="87"/>
      <c r="LSV1" s="87"/>
      <c r="LSW1" s="87"/>
      <c r="LSX1" s="87"/>
      <c r="LSY1" s="87"/>
      <c r="LSZ1" s="87"/>
      <c r="LTA1" s="87"/>
      <c r="LTB1" s="87"/>
      <c r="LTC1" s="87"/>
      <c r="LTD1" s="87"/>
      <c r="LTE1" s="87"/>
      <c r="LTF1" s="87"/>
      <c r="LTG1" s="87"/>
      <c r="LTH1" s="87"/>
      <c r="LTI1" s="87"/>
      <c r="LTJ1" s="87"/>
      <c r="LTK1" s="87"/>
      <c r="LTL1" s="87"/>
      <c r="LTM1" s="87"/>
      <c r="LTN1" s="87"/>
      <c r="LTO1" s="87"/>
      <c r="LTP1" s="87"/>
      <c r="LTQ1" s="87"/>
      <c r="LTR1" s="87"/>
      <c r="LTS1" s="87"/>
      <c r="LTT1" s="87"/>
      <c r="LTU1" s="87"/>
      <c r="LTV1" s="87"/>
      <c r="LTW1" s="87"/>
      <c r="LTX1" s="87"/>
      <c r="LTY1" s="87"/>
      <c r="LTZ1" s="87"/>
      <c r="LUA1" s="87"/>
      <c r="LUB1" s="87"/>
      <c r="LUC1" s="87"/>
      <c r="LUD1" s="87"/>
      <c r="LUE1" s="87"/>
      <c r="LUF1" s="87"/>
      <c r="LUG1" s="87"/>
      <c r="LUH1" s="87"/>
      <c r="LUI1" s="87"/>
      <c r="LUJ1" s="87"/>
      <c r="LUK1" s="87"/>
      <c r="LUL1" s="87"/>
      <c r="LUM1" s="87"/>
      <c r="LUN1" s="87"/>
      <c r="LUO1" s="87"/>
      <c r="LUP1" s="87"/>
      <c r="LUQ1" s="87"/>
      <c r="LUR1" s="87"/>
      <c r="LUS1" s="87"/>
      <c r="LUT1" s="87"/>
      <c r="LUU1" s="87"/>
      <c r="LUV1" s="87"/>
      <c r="LUW1" s="87"/>
      <c r="LUX1" s="87"/>
      <c r="LUY1" s="87"/>
      <c r="LUZ1" s="87"/>
      <c r="LVA1" s="87"/>
      <c r="LVB1" s="87"/>
      <c r="LVC1" s="87"/>
      <c r="LVD1" s="87"/>
      <c r="LVE1" s="87"/>
      <c r="LVF1" s="87"/>
      <c r="LVG1" s="87"/>
      <c r="LVH1" s="87"/>
      <c r="LVI1" s="87"/>
      <c r="LVJ1" s="87"/>
      <c r="LVK1" s="87"/>
      <c r="LVL1" s="87"/>
      <c r="LVM1" s="87"/>
      <c r="LVN1" s="87"/>
      <c r="LVO1" s="87"/>
      <c r="LVP1" s="87"/>
      <c r="LVQ1" s="87"/>
      <c r="LVR1" s="87"/>
      <c r="LVS1" s="87"/>
      <c r="LVT1" s="87"/>
      <c r="LVU1" s="87"/>
      <c r="LVV1" s="87"/>
      <c r="LVW1" s="87"/>
      <c r="LVX1" s="87"/>
      <c r="LVY1" s="87"/>
      <c r="LVZ1" s="87"/>
      <c r="LWA1" s="87"/>
      <c r="LWB1" s="87"/>
      <c r="LWC1" s="87"/>
      <c r="LWD1" s="87"/>
      <c r="LWE1" s="87"/>
      <c r="LWF1" s="87"/>
      <c r="LWG1" s="87"/>
      <c r="LWH1" s="87"/>
      <c r="LWI1" s="87"/>
      <c r="LWJ1" s="87"/>
      <c r="LWK1" s="87"/>
      <c r="LWL1" s="87"/>
      <c r="LWM1" s="87"/>
      <c r="LWN1" s="87"/>
      <c r="LWO1" s="87"/>
      <c r="LWP1" s="87"/>
      <c r="LWQ1" s="87"/>
      <c r="LWR1" s="87"/>
      <c r="LWS1" s="87"/>
      <c r="LWT1" s="87"/>
      <c r="LWU1" s="87"/>
      <c r="LWV1" s="87"/>
      <c r="LWW1" s="87"/>
      <c r="LWX1" s="87"/>
      <c r="LWY1" s="87"/>
      <c r="LWZ1" s="87"/>
      <c r="LXA1" s="87"/>
      <c r="LXB1" s="87"/>
      <c r="LXC1" s="87"/>
      <c r="LXD1" s="87"/>
      <c r="LXE1" s="87"/>
      <c r="LXF1" s="87"/>
      <c r="LXG1" s="87"/>
      <c r="LXH1" s="87"/>
      <c r="LXI1" s="87"/>
      <c r="LXJ1" s="87"/>
      <c r="LXK1" s="87"/>
      <c r="LXL1" s="87"/>
      <c r="LXM1" s="87"/>
      <c r="LXN1" s="87"/>
      <c r="LXO1" s="87"/>
      <c r="LXP1" s="87"/>
      <c r="LXQ1" s="87"/>
      <c r="LXR1" s="87"/>
      <c r="LXS1" s="87"/>
      <c r="LXT1" s="87"/>
      <c r="LXU1" s="87"/>
      <c r="LXV1" s="87"/>
      <c r="LXW1" s="87"/>
      <c r="LXX1" s="87"/>
      <c r="LXY1" s="87"/>
      <c r="LXZ1" s="87"/>
      <c r="LYA1" s="87"/>
      <c r="LYB1" s="87"/>
      <c r="LYC1" s="87"/>
      <c r="LYD1" s="87"/>
      <c r="LYE1" s="87"/>
      <c r="LYF1" s="87"/>
      <c r="LYG1" s="87"/>
      <c r="LYH1" s="87"/>
      <c r="LYI1" s="87"/>
      <c r="LYJ1" s="87"/>
      <c r="LYK1" s="87"/>
      <c r="LYL1" s="87"/>
      <c r="LYM1" s="87"/>
      <c r="LYN1" s="87"/>
      <c r="LYO1" s="87"/>
      <c r="LYP1" s="87"/>
      <c r="LYQ1" s="87"/>
      <c r="LYR1" s="87"/>
      <c r="LYS1" s="87"/>
      <c r="LYT1" s="87"/>
      <c r="LYU1" s="87"/>
      <c r="LYV1" s="87"/>
      <c r="LYW1" s="87"/>
      <c r="LYX1" s="87"/>
      <c r="LYY1" s="87"/>
      <c r="LYZ1" s="87"/>
      <c r="LZA1" s="87"/>
      <c r="LZB1" s="87"/>
      <c r="LZC1" s="87"/>
      <c r="LZD1" s="87"/>
      <c r="LZE1" s="87"/>
      <c r="LZF1" s="87"/>
      <c r="LZG1" s="87"/>
      <c r="LZH1" s="87"/>
      <c r="LZI1" s="87"/>
      <c r="LZJ1" s="87"/>
      <c r="LZK1" s="87"/>
      <c r="LZL1" s="87"/>
      <c r="LZM1" s="87"/>
      <c r="LZN1" s="87"/>
      <c r="LZO1" s="87"/>
      <c r="LZP1" s="87"/>
      <c r="LZQ1" s="87"/>
      <c r="LZR1" s="87"/>
      <c r="LZS1" s="87"/>
      <c r="LZT1" s="87"/>
      <c r="LZU1" s="87"/>
      <c r="LZV1" s="87"/>
      <c r="LZW1" s="87"/>
      <c r="LZX1" s="87"/>
      <c r="LZY1" s="87"/>
      <c r="LZZ1" s="87"/>
      <c r="MAA1" s="87"/>
      <c r="MAB1" s="87"/>
      <c r="MAC1" s="87"/>
      <c r="MAD1" s="87"/>
      <c r="MAE1" s="87"/>
      <c r="MAF1" s="87"/>
      <c r="MAG1" s="87"/>
      <c r="MAH1" s="87"/>
      <c r="MAI1" s="87"/>
      <c r="MAJ1" s="87"/>
      <c r="MAK1" s="87"/>
      <c r="MAL1" s="87"/>
      <c r="MAM1" s="87"/>
      <c r="MAN1" s="87"/>
      <c r="MAO1" s="87"/>
      <c r="MAP1" s="87"/>
      <c r="MAQ1" s="87"/>
      <c r="MAR1" s="87"/>
      <c r="MAS1" s="87"/>
      <c r="MAT1" s="87"/>
      <c r="MAU1" s="87"/>
      <c r="MAV1" s="87"/>
      <c r="MAW1" s="87"/>
      <c r="MAX1" s="87"/>
      <c r="MAY1" s="87"/>
      <c r="MAZ1" s="87"/>
      <c r="MBA1" s="87"/>
      <c r="MBB1" s="87"/>
      <c r="MBC1" s="87"/>
      <c r="MBD1" s="87"/>
      <c r="MBE1" s="87"/>
      <c r="MBF1" s="87"/>
      <c r="MBG1" s="87"/>
      <c r="MBH1" s="87"/>
      <c r="MBI1" s="87"/>
      <c r="MBJ1" s="87"/>
      <c r="MBK1" s="87"/>
      <c r="MBL1" s="87"/>
      <c r="MBM1" s="87"/>
      <c r="MBN1" s="87"/>
      <c r="MBO1" s="87"/>
      <c r="MBP1" s="87"/>
      <c r="MBQ1" s="87"/>
      <c r="MBR1" s="87"/>
      <c r="MBS1" s="87"/>
      <c r="MBT1" s="87"/>
      <c r="MBU1" s="87"/>
      <c r="MBV1" s="87"/>
      <c r="MBW1" s="87"/>
      <c r="MBX1" s="87"/>
      <c r="MBY1" s="87"/>
      <c r="MBZ1" s="87"/>
      <c r="MCA1" s="87"/>
      <c r="MCB1" s="87"/>
      <c r="MCC1" s="87"/>
      <c r="MCD1" s="87"/>
      <c r="MCE1" s="87"/>
      <c r="MCF1" s="87"/>
      <c r="MCG1" s="87"/>
      <c r="MCH1" s="87"/>
      <c r="MCI1" s="87"/>
      <c r="MCJ1" s="87"/>
      <c r="MCK1" s="87"/>
      <c r="MCL1" s="87"/>
      <c r="MCM1" s="87"/>
      <c r="MCN1" s="87"/>
      <c r="MCO1" s="87"/>
      <c r="MCP1" s="87"/>
      <c r="MCQ1" s="87"/>
      <c r="MCR1" s="87"/>
      <c r="MCS1" s="87"/>
      <c r="MCT1" s="87"/>
      <c r="MCU1" s="87"/>
      <c r="MCV1" s="87"/>
      <c r="MCW1" s="87"/>
      <c r="MCX1" s="87"/>
      <c r="MCY1" s="87"/>
      <c r="MCZ1" s="87"/>
      <c r="MDA1" s="87"/>
      <c r="MDB1" s="87"/>
      <c r="MDC1" s="87"/>
      <c r="MDD1" s="87"/>
      <c r="MDE1" s="87"/>
      <c r="MDF1" s="87"/>
      <c r="MDG1" s="87"/>
      <c r="MDH1" s="87"/>
      <c r="MDI1" s="87"/>
      <c r="MDJ1" s="87"/>
      <c r="MDK1" s="87"/>
      <c r="MDL1" s="87"/>
      <c r="MDM1" s="87"/>
      <c r="MDN1" s="87"/>
      <c r="MDO1" s="87"/>
      <c r="MDP1" s="87"/>
      <c r="MDQ1" s="87"/>
      <c r="MDR1" s="87"/>
      <c r="MDS1" s="87"/>
      <c r="MDT1" s="87"/>
      <c r="MDU1" s="87"/>
      <c r="MDV1" s="87"/>
      <c r="MDW1" s="87"/>
      <c r="MDX1" s="87"/>
      <c r="MDY1" s="87"/>
      <c r="MDZ1" s="87"/>
      <c r="MEA1" s="87"/>
      <c r="MEB1" s="87"/>
      <c r="MEC1" s="87"/>
      <c r="MED1" s="87"/>
      <c r="MEE1" s="87"/>
      <c r="MEF1" s="87"/>
      <c r="MEG1" s="87"/>
      <c r="MEH1" s="87"/>
      <c r="MEI1" s="87"/>
      <c r="MEJ1" s="87"/>
      <c r="MEK1" s="87"/>
      <c r="MEL1" s="87"/>
      <c r="MEM1" s="87"/>
      <c r="MEN1" s="87"/>
      <c r="MEO1" s="87"/>
      <c r="MEP1" s="87"/>
      <c r="MEQ1" s="87"/>
      <c r="MER1" s="87"/>
      <c r="MES1" s="87"/>
      <c r="MET1" s="87"/>
      <c r="MEU1" s="87"/>
      <c r="MEV1" s="87"/>
      <c r="MEW1" s="87"/>
      <c r="MEX1" s="87"/>
      <c r="MEY1" s="87"/>
      <c r="MEZ1" s="87"/>
      <c r="MFA1" s="87"/>
      <c r="MFB1" s="87"/>
      <c r="MFC1" s="87"/>
      <c r="MFD1" s="87"/>
      <c r="MFE1" s="87"/>
      <c r="MFF1" s="87"/>
      <c r="MFG1" s="87"/>
      <c r="MFH1" s="87"/>
      <c r="MFI1" s="87"/>
      <c r="MFJ1" s="87"/>
      <c r="MFK1" s="87"/>
      <c r="MFL1" s="87"/>
      <c r="MFM1" s="87"/>
      <c r="MFN1" s="87"/>
      <c r="MFO1" s="87"/>
      <c r="MFP1" s="87"/>
      <c r="MFQ1" s="87"/>
      <c r="MFR1" s="87"/>
      <c r="MFS1" s="87"/>
      <c r="MFT1" s="87"/>
      <c r="MFU1" s="87"/>
      <c r="MFV1" s="87"/>
      <c r="MFW1" s="87"/>
      <c r="MFX1" s="87"/>
      <c r="MFY1" s="87"/>
      <c r="MFZ1" s="87"/>
      <c r="MGA1" s="87"/>
      <c r="MGB1" s="87"/>
      <c r="MGC1" s="87"/>
      <c r="MGD1" s="87"/>
      <c r="MGE1" s="87"/>
      <c r="MGF1" s="87"/>
      <c r="MGG1" s="87"/>
      <c r="MGH1" s="87"/>
      <c r="MGI1" s="87"/>
      <c r="MGJ1" s="87"/>
      <c r="MGK1" s="87"/>
      <c r="MGL1" s="87"/>
      <c r="MGM1" s="87"/>
      <c r="MGN1" s="87"/>
      <c r="MGO1" s="87"/>
      <c r="MGP1" s="87"/>
      <c r="MGQ1" s="87"/>
      <c r="MGR1" s="87"/>
      <c r="MGS1" s="87"/>
      <c r="MGT1" s="87"/>
      <c r="MGU1" s="87"/>
      <c r="MGV1" s="87"/>
      <c r="MGW1" s="87"/>
      <c r="MGX1" s="87"/>
      <c r="MGY1" s="87"/>
      <c r="MGZ1" s="87"/>
      <c r="MHA1" s="87"/>
      <c r="MHB1" s="87"/>
      <c r="MHC1" s="87"/>
      <c r="MHD1" s="87"/>
      <c r="MHE1" s="87"/>
      <c r="MHF1" s="87"/>
      <c r="MHG1" s="87"/>
      <c r="MHH1" s="87"/>
      <c r="MHI1" s="87"/>
      <c r="MHJ1" s="87"/>
      <c r="MHK1" s="87"/>
      <c r="MHL1" s="87"/>
      <c r="MHM1" s="87"/>
      <c r="MHN1" s="87"/>
      <c r="MHO1" s="87"/>
      <c r="MHP1" s="87"/>
      <c r="MHQ1" s="87"/>
      <c r="MHR1" s="87"/>
      <c r="MHS1" s="87"/>
      <c r="MHT1" s="87"/>
      <c r="MHU1" s="87"/>
      <c r="MHV1" s="87"/>
      <c r="MHW1" s="87"/>
      <c r="MHX1" s="87"/>
      <c r="MHY1" s="87"/>
      <c r="MHZ1" s="87"/>
      <c r="MIA1" s="87"/>
      <c r="MIB1" s="87"/>
      <c r="MIC1" s="87"/>
      <c r="MID1" s="87"/>
      <c r="MIE1" s="87"/>
      <c r="MIF1" s="87"/>
      <c r="MIG1" s="87"/>
      <c r="MIH1" s="87"/>
      <c r="MII1" s="87"/>
      <c r="MIJ1" s="87"/>
      <c r="MIK1" s="87"/>
      <c r="MIL1" s="87"/>
      <c r="MIM1" s="87"/>
      <c r="MIN1" s="87"/>
      <c r="MIO1" s="87"/>
      <c r="MIP1" s="87"/>
      <c r="MIQ1" s="87"/>
      <c r="MIR1" s="87"/>
      <c r="MIS1" s="87"/>
      <c r="MIT1" s="87"/>
      <c r="MIU1" s="87"/>
      <c r="MIV1" s="87"/>
      <c r="MIW1" s="87"/>
      <c r="MIX1" s="87"/>
      <c r="MIY1" s="87"/>
      <c r="MIZ1" s="87"/>
      <c r="MJA1" s="87"/>
      <c r="MJB1" s="87"/>
      <c r="MJC1" s="87"/>
      <c r="MJD1" s="87"/>
      <c r="MJE1" s="87"/>
      <c r="MJF1" s="87"/>
      <c r="MJG1" s="87"/>
      <c r="MJH1" s="87"/>
      <c r="MJI1" s="87"/>
      <c r="MJJ1" s="87"/>
      <c r="MJK1" s="87"/>
      <c r="MJL1" s="87"/>
      <c r="MJM1" s="87"/>
      <c r="MJN1" s="87"/>
      <c r="MJO1" s="87"/>
      <c r="MJP1" s="87"/>
      <c r="MJQ1" s="87"/>
      <c r="MJR1" s="87"/>
      <c r="MJS1" s="87"/>
      <c r="MJT1" s="87"/>
      <c r="MJU1" s="87"/>
      <c r="MJV1" s="87"/>
      <c r="MJW1" s="87"/>
      <c r="MJX1" s="87"/>
      <c r="MJY1" s="87"/>
      <c r="MJZ1" s="87"/>
      <c r="MKA1" s="87"/>
      <c r="MKB1" s="87"/>
      <c r="MKC1" s="87"/>
      <c r="MKD1" s="87"/>
      <c r="MKE1" s="87"/>
      <c r="MKF1" s="87"/>
      <c r="MKG1" s="87"/>
      <c r="MKH1" s="87"/>
      <c r="MKI1" s="87"/>
      <c r="MKJ1" s="87"/>
      <c r="MKK1" s="87"/>
      <c r="MKL1" s="87"/>
      <c r="MKM1" s="87"/>
      <c r="MKN1" s="87"/>
      <c r="MKO1" s="87"/>
      <c r="MKP1" s="87"/>
      <c r="MKQ1" s="87"/>
      <c r="MKR1" s="87"/>
      <c r="MKS1" s="87"/>
      <c r="MKT1" s="87"/>
      <c r="MKU1" s="87"/>
      <c r="MKV1" s="87"/>
      <c r="MKW1" s="87"/>
      <c r="MKX1" s="87"/>
      <c r="MKY1" s="87"/>
      <c r="MKZ1" s="87"/>
      <c r="MLA1" s="87"/>
      <c r="MLB1" s="87"/>
      <c r="MLC1" s="87"/>
      <c r="MLD1" s="87"/>
      <c r="MLE1" s="87"/>
      <c r="MLF1" s="87"/>
      <c r="MLG1" s="87"/>
      <c r="MLH1" s="87"/>
      <c r="MLI1" s="87"/>
      <c r="MLJ1" s="87"/>
      <c r="MLK1" s="87"/>
      <c r="MLL1" s="87"/>
      <c r="MLM1" s="87"/>
      <c r="MLN1" s="87"/>
      <c r="MLO1" s="87"/>
      <c r="MLP1" s="87"/>
      <c r="MLQ1" s="87"/>
      <c r="MLR1" s="87"/>
      <c r="MLS1" s="87"/>
      <c r="MLT1" s="87"/>
      <c r="MLU1" s="87"/>
      <c r="MLV1" s="87"/>
      <c r="MLW1" s="87"/>
      <c r="MLX1" s="87"/>
      <c r="MLY1" s="87"/>
      <c r="MLZ1" s="87"/>
      <c r="MMA1" s="87"/>
      <c r="MMB1" s="87"/>
      <c r="MMC1" s="87"/>
      <c r="MMD1" s="87"/>
      <c r="MME1" s="87"/>
      <c r="MMF1" s="87"/>
      <c r="MMG1" s="87"/>
      <c r="MMH1" s="87"/>
      <c r="MMI1" s="87"/>
      <c r="MMJ1" s="87"/>
      <c r="MMK1" s="87"/>
      <c r="MML1" s="87"/>
      <c r="MMM1" s="87"/>
      <c r="MMN1" s="87"/>
      <c r="MMO1" s="87"/>
      <c r="MMP1" s="87"/>
      <c r="MMQ1" s="87"/>
      <c r="MMR1" s="87"/>
      <c r="MMS1" s="87"/>
      <c r="MMT1" s="87"/>
      <c r="MMU1" s="87"/>
      <c r="MMV1" s="87"/>
      <c r="MMW1" s="87"/>
      <c r="MMX1" s="87"/>
      <c r="MMY1" s="87"/>
      <c r="MMZ1" s="87"/>
      <c r="MNA1" s="87"/>
      <c r="MNB1" s="87"/>
      <c r="MNC1" s="87"/>
      <c r="MND1" s="87"/>
      <c r="MNE1" s="87"/>
      <c r="MNF1" s="87"/>
      <c r="MNG1" s="87"/>
      <c r="MNH1" s="87"/>
      <c r="MNI1" s="87"/>
      <c r="MNJ1" s="87"/>
      <c r="MNK1" s="87"/>
      <c r="MNL1" s="87"/>
      <c r="MNM1" s="87"/>
      <c r="MNN1" s="87"/>
      <c r="MNO1" s="87"/>
      <c r="MNP1" s="87"/>
      <c r="MNQ1" s="87"/>
      <c r="MNR1" s="87"/>
      <c r="MNS1" s="87"/>
      <c r="MNT1" s="87"/>
      <c r="MNU1" s="87"/>
      <c r="MNV1" s="87"/>
      <c r="MNW1" s="87"/>
      <c r="MNX1" s="87"/>
      <c r="MNY1" s="87"/>
      <c r="MNZ1" s="87"/>
      <c r="MOA1" s="87"/>
      <c r="MOB1" s="87"/>
      <c r="MOC1" s="87"/>
      <c r="MOD1" s="87"/>
      <c r="MOE1" s="87"/>
      <c r="MOF1" s="87"/>
      <c r="MOG1" s="87"/>
      <c r="MOH1" s="87"/>
      <c r="MOI1" s="87"/>
      <c r="MOJ1" s="87"/>
      <c r="MOK1" s="87"/>
      <c r="MOL1" s="87"/>
      <c r="MOM1" s="87"/>
      <c r="MON1" s="87"/>
      <c r="MOO1" s="87"/>
      <c r="MOP1" s="87"/>
      <c r="MOQ1" s="87"/>
      <c r="MOR1" s="87"/>
      <c r="MOS1" s="87"/>
      <c r="MOT1" s="87"/>
      <c r="MOU1" s="87"/>
      <c r="MOV1" s="87"/>
      <c r="MOW1" s="87"/>
      <c r="MOX1" s="87"/>
      <c r="MOY1" s="87"/>
      <c r="MOZ1" s="87"/>
      <c r="MPA1" s="87"/>
      <c r="MPB1" s="87"/>
      <c r="MPC1" s="87"/>
      <c r="MPD1" s="87"/>
      <c r="MPE1" s="87"/>
      <c r="MPF1" s="87"/>
      <c r="MPG1" s="87"/>
      <c r="MPH1" s="87"/>
      <c r="MPI1" s="87"/>
      <c r="MPJ1" s="87"/>
      <c r="MPK1" s="87"/>
      <c r="MPL1" s="87"/>
      <c r="MPM1" s="87"/>
      <c r="MPN1" s="87"/>
      <c r="MPO1" s="87"/>
      <c r="MPP1" s="87"/>
      <c r="MPQ1" s="87"/>
      <c r="MPR1" s="87"/>
      <c r="MPS1" s="87"/>
      <c r="MPT1" s="87"/>
      <c r="MPU1" s="87"/>
      <c r="MPV1" s="87"/>
      <c r="MPW1" s="87"/>
      <c r="MPX1" s="87"/>
      <c r="MPY1" s="87"/>
      <c r="MPZ1" s="87"/>
      <c r="MQA1" s="87"/>
      <c r="MQB1" s="87"/>
      <c r="MQC1" s="87"/>
      <c r="MQD1" s="87"/>
      <c r="MQE1" s="87"/>
      <c r="MQF1" s="87"/>
      <c r="MQG1" s="87"/>
      <c r="MQH1" s="87"/>
      <c r="MQI1" s="87"/>
      <c r="MQJ1" s="87"/>
      <c r="MQK1" s="87"/>
      <c r="MQL1" s="87"/>
      <c r="MQM1" s="87"/>
      <c r="MQN1" s="87"/>
      <c r="MQO1" s="87"/>
      <c r="MQP1" s="87"/>
      <c r="MQQ1" s="87"/>
      <c r="MQR1" s="87"/>
      <c r="MQS1" s="87"/>
      <c r="MQT1" s="87"/>
      <c r="MQU1" s="87"/>
      <c r="MQV1" s="87"/>
      <c r="MQW1" s="87"/>
      <c r="MQX1" s="87"/>
      <c r="MQY1" s="87"/>
      <c r="MQZ1" s="87"/>
      <c r="MRA1" s="87"/>
      <c r="MRB1" s="87"/>
      <c r="MRC1" s="87"/>
      <c r="MRD1" s="87"/>
      <c r="MRE1" s="87"/>
      <c r="MRF1" s="87"/>
      <c r="MRG1" s="87"/>
      <c r="MRH1" s="87"/>
      <c r="MRI1" s="87"/>
      <c r="MRJ1" s="87"/>
      <c r="MRK1" s="87"/>
      <c r="MRL1" s="87"/>
      <c r="MRM1" s="87"/>
      <c r="MRN1" s="87"/>
      <c r="MRO1" s="87"/>
      <c r="MRP1" s="87"/>
      <c r="MRQ1" s="87"/>
      <c r="MRR1" s="87"/>
      <c r="MRS1" s="87"/>
      <c r="MRT1" s="87"/>
      <c r="MRU1" s="87"/>
      <c r="MRV1" s="87"/>
      <c r="MRW1" s="87"/>
      <c r="MRX1" s="87"/>
      <c r="MRY1" s="87"/>
      <c r="MRZ1" s="87"/>
      <c r="MSA1" s="87"/>
      <c r="MSB1" s="87"/>
      <c r="MSC1" s="87"/>
      <c r="MSD1" s="87"/>
      <c r="MSE1" s="87"/>
      <c r="MSF1" s="87"/>
      <c r="MSG1" s="87"/>
      <c r="MSH1" s="87"/>
      <c r="MSI1" s="87"/>
      <c r="MSJ1" s="87"/>
      <c r="MSK1" s="87"/>
      <c r="MSL1" s="87"/>
      <c r="MSM1" s="87"/>
      <c r="MSN1" s="87"/>
      <c r="MSO1" s="87"/>
      <c r="MSP1" s="87"/>
      <c r="MSQ1" s="87"/>
      <c r="MSR1" s="87"/>
      <c r="MSS1" s="87"/>
      <c r="MST1" s="87"/>
      <c r="MSU1" s="87"/>
      <c r="MSV1" s="87"/>
      <c r="MSW1" s="87"/>
      <c r="MSX1" s="87"/>
      <c r="MSY1" s="87"/>
      <c r="MSZ1" s="87"/>
      <c r="MTA1" s="87"/>
      <c r="MTB1" s="87"/>
      <c r="MTC1" s="87"/>
      <c r="MTD1" s="87"/>
      <c r="MTE1" s="87"/>
      <c r="MTF1" s="87"/>
      <c r="MTG1" s="87"/>
      <c r="MTH1" s="87"/>
      <c r="MTI1" s="87"/>
      <c r="MTJ1" s="87"/>
      <c r="MTK1" s="87"/>
      <c r="MTL1" s="87"/>
      <c r="MTM1" s="87"/>
      <c r="MTN1" s="87"/>
      <c r="MTO1" s="87"/>
      <c r="MTP1" s="87"/>
      <c r="MTQ1" s="87"/>
      <c r="MTR1" s="87"/>
      <c r="MTS1" s="87"/>
      <c r="MTT1" s="87"/>
      <c r="MTU1" s="87"/>
      <c r="MTV1" s="87"/>
      <c r="MTW1" s="87"/>
      <c r="MTX1" s="87"/>
      <c r="MTY1" s="87"/>
      <c r="MTZ1" s="87"/>
      <c r="MUA1" s="87"/>
      <c r="MUB1" s="87"/>
      <c r="MUC1" s="87"/>
      <c r="MUD1" s="87"/>
      <c r="MUE1" s="87"/>
      <c r="MUF1" s="87"/>
      <c r="MUG1" s="87"/>
      <c r="MUH1" s="87"/>
      <c r="MUI1" s="87"/>
      <c r="MUJ1" s="87"/>
      <c r="MUK1" s="87"/>
      <c r="MUL1" s="87"/>
      <c r="MUM1" s="87"/>
      <c r="MUN1" s="87"/>
      <c r="MUO1" s="87"/>
      <c r="MUP1" s="87"/>
      <c r="MUQ1" s="87"/>
      <c r="MUR1" s="87"/>
      <c r="MUS1" s="87"/>
      <c r="MUT1" s="87"/>
      <c r="MUU1" s="87"/>
      <c r="MUV1" s="87"/>
      <c r="MUW1" s="87"/>
      <c r="MUX1" s="87"/>
      <c r="MUY1" s="87"/>
      <c r="MUZ1" s="87"/>
      <c r="MVA1" s="87"/>
      <c r="MVB1" s="87"/>
      <c r="MVC1" s="87"/>
      <c r="MVD1" s="87"/>
      <c r="MVE1" s="87"/>
      <c r="MVF1" s="87"/>
      <c r="MVG1" s="87"/>
      <c r="MVH1" s="87"/>
      <c r="MVI1" s="87"/>
      <c r="MVJ1" s="87"/>
      <c r="MVK1" s="87"/>
      <c r="MVL1" s="87"/>
      <c r="MVM1" s="87"/>
      <c r="MVN1" s="87"/>
      <c r="MVO1" s="87"/>
      <c r="MVP1" s="87"/>
      <c r="MVQ1" s="87"/>
      <c r="MVR1" s="87"/>
      <c r="MVS1" s="87"/>
      <c r="MVT1" s="87"/>
      <c r="MVU1" s="87"/>
      <c r="MVV1" s="87"/>
      <c r="MVW1" s="87"/>
      <c r="MVX1" s="87"/>
      <c r="MVY1" s="87"/>
      <c r="MVZ1" s="87"/>
      <c r="MWA1" s="87"/>
      <c r="MWB1" s="87"/>
      <c r="MWC1" s="87"/>
      <c r="MWD1" s="87"/>
      <c r="MWE1" s="87"/>
      <c r="MWF1" s="87"/>
      <c r="MWG1" s="87"/>
      <c r="MWH1" s="87"/>
      <c r="MWI1" s="87"/>
      <c r="MWJ1" s="87"/>
      <c r="MWK1" s="87"/>
      <c r="MWL1" s="87"/>
      <c r="MWM1" s="87"/>
      <c r="MWN1" s="87"/>
      <c r="MWO1" s="87"/>
      <c r="MWP1" s="87"/>
      <c r="MWQ1" s="87"/>
      <c r="MWR1" s="87"/>
      <c r="MWS1" s="87"/>
      <c r="MWT1" s="87"/>
      <c r="MWU1" s="87"/>
      <c r="MWV1" s="87"/>
      <c r="MWW1" s="87"/>
      <c r="MWX1" s="87"/>
      <c r="MWY1" s="87"/>
      <c r="MWZ1" s="87"/>
      <c r="MXA1" s="87"/>
      <c r="MXB1" s="87"/>
      <c r="MXC1" s="87"/>
      <c r="MXD1" s="87"/>
      <c r="MXE1" s="87"/>
      <c r="MXF1" s="87"/>
      <c r="MXG1" s="87"/>
      <c r="MXH1" s="87"/>
      <c r="MXI1" s="87"/>
      <c r="MXJ1" s="87"/>
      <c r="MXK1" s="87"/>
      <c r="MXL1" s="87"/>
      <c r="MXM1" s="87"/>
      <c r="MXN1" s="87"/>
      <c r="MXO1" s="87"/>
      <c r="MXP1" s="87"/>
      <c r="MXQ1" s="87"/>
      <c r="MXR1" s="87"/>
      <c r="MXS1" s="87"/>
      <c r="MXT1" s="87"/>
      <c r="MXU1" s="87"/>
      <c r="MXV1" s="87"/>
      <c r="MXW1" s="87"/>
      <c r="MXX1" s="87"/>
      <c r="MXY1" s="87"/>
      <c r="MXZ1" s="87"/>
      <c r="MYA1" s="87"/>
      <c r="MYB1" s="87"/>
      <c r="MYC1" s="87"/>
      <c r="MYD1" s="87"/>
      <c r="MYE1" s="87"/>
      <c r="MYF1" s="87"/>
      <c r="MYG1" s="87"/>
      <c r="MYH1" s="87"/>
      <c r="MYI1" s="87"/>
      <c r="MYJ1" s="87"/>
      <c r="MYK1" s="87"/>
      <c r="MYL1" s="87"/>
      <c r="MYM1" s="87"/>
      <c r="MYN1" s="87"/>
      <c r="MYO1" s="87"/>
      <c r="MYP1" s="87"/>
      <c r="MYQ1" s="87"/>
      <c r="MYR1" s="87"/>
      <c r="MYS1" s="87"/>
      <c r="MYT1" s="87"/>
      <c r="MYU1" s="87"/>
      <c r="MYV1" s="87"/>
      <c r="MYW1" s="87"/>
      <c r="MYX1" s="87"/>
      <c r="MYY1" s="87"/>
      <c r="MYZ1" s="87"/>
      <c r="MZA1" s="87"/>
      <c r="MZB1" s="87"/>
      <c r="MZC1" s="87"/>
      <c r="MZD1" s="87"/>
      <c r="MZE1" s="87"/>
      <c r="MZF1" s="87"/>
      <c r="MZG1" s="87"/>
      <c r="MZH1" s="87"/>
      <c r="MZI1" s="87"/>
      <c r="MZJ1" s="87"/>
      <c r="MZK1" s="87"/>
      <c r="MZL1" s="87"/>
      <c r="MZM1" s="87"/>
      <c r="MZN1" s="87"/>
      <c r="MZO1" s="87"/>
      <c r="MZP1" s="87"/>
      <c r="MZQ1" s="87"/>
      <c r="MZR1" s="87"/>
      <c r="MZS1" s="87"/>
      <c r="MZT1" s="87"/>
      <c r="MZU1" s="87"/>
      <c r="MZV1" s="87"/>
      <c r="MZW1" s="87"/>
      <c r="MZX1" s="87"/>
      <c r="MZY1" s="87"/>
      <c r="MZZ1" s="87"/>
      <c r="NAA1" s="87"/>
      <c r="NAB1" s="87"/>
      <c r="NAC1" s="87"/>
      <c r="NAD1" s="87"/>
      <c r="NAE1" s="87"/>
      <c r="NAF1" s="87"/>
      <c r="NAG1" s="87"/>
      <c r="NAH1" s="87"/>
      <c r="NAI1" s="87"/>
      <c r="NAJ1" s="87"/>
      <c r="NAK1" s="87"/>
      <c r="NAL1" s="87"/>
      <c r="NAM1" s="87"/>
      <c r="NAN1" s="87"/>
      <c r="NAO1" s="87"/>
      <c r="NAP1" s="87"/>
      <c r="NAQ1" s="87"/>
      <c r="NAR1" s="87"/>
      <c r="NAS1" s="87"/>
      <c r="NAT1" s="87"/>
      <c r="NAU1" s="87"/>
      <c r="NAV1" s="87"/>
      <c r="NAW1" s="87"/>
      <c r="NAX1" s="87"/>
      <c r="NAY1" s="87"/>
      <c r="NAZ1" s="87"/>
      <c r="NBA1" s="87"/>
      <c r="NBB1" s="87"/>
      <c r="NBC1" s="87"/>
      <c r="NBD1" s="87"/>
      <c r="NBE1" s="87"/>
      <c r="NBF1" s="87"/>
      <c r="NBG1" s="87"/>
      <c r="NBH1" s="87"/>
      <c r="NBI1" s="87"/>
      <c r="NBJ1" s="87"/>
      <c r="NBK1" s="87"/>
      <c r="NBL1" s="87"/>
      <c r="NBM1" s="87"/>
      <c r="NBN1" s="87"/>
      <c r="NBO1" s="87"/>
      <c r="NBP1" s="87"/>
      <c r="NBQ1" s="87"/>
      <c r="NBR1" s="87"/>
      <c r="NBS1" s="87"/>
      <c r="NBT1" s="87"/>
      <c r="NBU1" s="87"/>
      <c r="NBV1" s="87"/>
      <c r="NBW1" s="87"/>
      <c r="NBX1" s="87"/>
      <c r="NBY1" s="87"/>
      <c r="NBZ1" s="87"/>
      <c r="NCA1" s="87"/>
      <c r="NCB1" s="87"/>
      <c r="NCC1" s="87"/>
      <c r="NCD1" s="87"/>
      <c r="NCE1" s="87"/>
      <c r="NCF1" s="87"/>
      <c r="NCG1" s="87"/>
      <c r="NCH1" s="87"/>
      <c r="NCI1" s="87"/>
      <c r="NCJ1" s="87"/>
      <c r="NCK1" s="87"/>
      <c r="NCL1" s="87"/>
      <c r="NCM1" s="87"/>
      <c r="NCN1" s="87"/>
      <c r="NCO1" s="87"/>
      <c r="NCP1" s="87"/>
      <c r="NCQ1" s="87"/>
      <c r="NCR1" s="87"/>
      <c r="NCS1" s="87"/>
      <c r="NCT1" s="87"/>
      <c r="NCU1" s="87"/>
      <c r="NCV1" s="87"/>
      <c r="NCW1" s="87"/>
      <c r="NCX1" s="87"/>
      <c r="NCY1" s="87"/>
      <c r="NCZ1" s="87"/>
      <c r="NDA1" s="87"/>
      <c r="NDB1" s="87"/>
      <c r="NDC1" s="87"/>
      <c r="NDD1" s="87"/>
      <c r="NDE1" s="87"/>
      <c r="NDF1" s="87"/>
      <c r="NDG1" s="87"/>
      <c r="NDH1" s="87"/>
      <c r="NDI1" s="87"/>
      <c r="NDJ1" s="87"/>
      <c r="NDK1" s="87"/>
      <c r="NDL1" s="87"/>
      <c r="NDM1" s="87"/>
      <c r="NDN1" s="87"/>
      <c r="NDO1" s="87"/>
      <c r="NDP1" s="87"/>
      <c r="NDQ1" s="87"/>
      <c r="NDR1" s="87"/>
      <c r="NDS1" s="87"/>
      <c r="NDT1" s="87"/>
      <c r="NDU1" s="87"/>
      <c r="NDV1" s="87"/>
      <c r="NDW1" s="87"/>
      <c r="NDX1" s="87"/>
      <c r="NDY1" s="87"/>
      <c r="NDZ1" s="87"/>
      <c r="NEA1" s="87"/>
      <c r="NEB1" s="87"/>
      <c r="NEC1" s="87"/>
      <c r="NED1" s="87"/>
      <c r="NEE1" s="87"/>
      <c r="NEF1" s="87"/>
      <c r="NEG1" s="87"/>
      <c r="NEH1" s="87"/>
      <c r="NEI1" s="87"/>
      <c r="NEJ1" s="87"/>
      <c r="NEK1" s="87"/>
      <c r="NEL1" s="87"/>
      <c r="NEM1" s="87"/>
      <c r="NEN1" s="87"/>
      <c r="NEO1" s="87"/>
      <c r="NEP1" s="87"/>
      <c r="NEQ1" s="87"/>
      <c r="NER1" s="87"/>
      <c r="NES1" s="87"/>
      <c r="NET1" s="87"/>
      <c r="NEU1" s="87"/>
      <c r="NEV1" s="87"/>
      <c r="NEW1" s="87"/>
      <c r="NEX1" s="87"/>
      <c r="NEY1" s="87"/>
      <c r="NEZ1" s="87"/>
      <c r="NFA1" s="87"/>
      <c r="NFB1" s="87"/>
      <c r="NFC1" s="87"/>
      <c r="NFD1" s="87"/>
      <c r="NFE1" s="87"/>
      <c r="NFF1" s="87"/>
      <c r="NFG1" s="87"/>
      <c r="NFH1" s="87"/>
      <c r="NFI1" s="87"/>
      <c r="NFJ1" s="87"/>
      <c r="NFK1" s="87"/>
      <c r="NFL1" s="87"/>
      <c r="NFM1" s="87"/>
      <c r="NFN1" s="87"/>
      <c r="NFO1" s="87"/>
      <c r="NFP1" s="87"/>
      <c r="NFQ1" s="87"/>
      <c r="NFR1" s="87"/>
      <c r="NFS1" s="87"/>
      <c r="NFT1" s="87"/>
      <c r="NFU1" s="87"/>
      <c r="NFV1" s="87"/>
      <c r="NFW1" s="87"/>
      <c r="NFX1" s="87"/>
      <c r="NFY1" s="87"/>
      <c r="NFZ1" s="87"/>
      <c r="NGA1" s="87"/>
      <c r="NGB1" s="87"/>
      <c r="NGC1" s="87"/>
      <c r="NGD1" s="87"/>
      <c r="NGE1" s="87"/>
      <c r="NGF1" s="87"/>
      <c r="NGG1" s="87"/>
      <c r="NGH1" s="87"/>
      <c r="NGI1" s="87"/>
      <c r="NGJ1" s="87"/>
      <c r="NGK1" s="87"/>
      <c r="NGL1" s="87"/>
      <c r="NGM1" s="87"/>
      <c r="NGN1" s="87"/>
      <c r="NGO1" s="87"/>
      <c r="NGP1" s="87"/>
      <c r="NGQ1" s="87"/>
      <c r="NGR1" s="87"/>
      <c r="NGS1" s="87"/>
      <c r="NGT1" s="87"/>
      <c r="NGU1" s="87"/>
      <c r="NGV1" s="87"/>
      <c r="NGW1" s="87"/>
      <c r="NGX1" s="87"/>
      <c r="NGY1" s="87"/>
      <c r="NGZ1" s="87"/>
      <c r="NHA1" s="87"/>
      <c r="NHB1" s="87"/>
      <c r="NHC1" s="87"/>
      <c r="NHD1" s="87"/>
      <c r="NHE1" s="87"/>
      <c r="NHF1" s="87"/>
      <c r="NHG1" s="87"/>
      <c r="NHH1" s="87"/>
      <c r="NHI1" s="87"/>
      <c r="NHJ1" s="87"/>
      <c r="NHK1" s="87"/>
      <c r="NHL1" s="87"/>
      <c r="NHM1" s="87"/>
      <c r="NHN1" s="87"/>
      <c r="NHO1" s="87"/>
      <c r="NHP1" s="87"/>
      <c r="NHQ1" s="87"/>
      <c r="NHR1" s="87"/>
      <c r="NHS1" s="87"/>
      <c r="NHT1" s="87"/>
      <c r="NHU1" s="87"/>
      <c r="NHV1" s="87"/>
      <c r="NHW1" s="87"/>
      <c r="NHX1" s="87"/>
      <c r="NHY1" s="87"/>
      <c r="NHZ1" s="87"/>
      <c r="NIA1" s="87"/>
      <c r="NIB1" s="87"/>
      <c r="NIC1" s="87"/>
      <c r="NID1" s="87"/>
      <c r="NIE1" s="87"/>
      <c r="NIF1" s="87"/>
      <c r="NIG1" s="87"/>
      <c r="NIH1" s="87"/>
      <c r="NII1" s="87"/>
      <c r="NIJ1" s="87"/>
      <c r="NIK1" s="87"/>
      <c r="NIL1" s="87"/>
      <c r="NIM1" s="87"/>
      <c r="NIN1" s="87"/>
      <c r="NIO1" s="87"/>
      <c r="NIP1" s="87"/>
      <c r="NIQ1" s="87"/>
      <c r="NIR1" s="87"/>
      <c r="NIS1" s="87"/>
      <c r="NIT1" s="87"/>
      <c r="NIU1" s="87"/>
      <c r="NIV1" s="87"/>
      <c r="NIW1" s="87"/>
      <c r="NIX1" s="87"/>
      <c r="NIY1" s="87"/>
      <c r="NIZ1" s="87"/>
      <c r="NJA1" s="87"/>
      <c r="NJB1" s="87"/>
      <c r="NJC1" s="87"/>
      <c r="NJD1" s="87"/>
      <c r="NJE1" s="87"/>
      <c r="NJF1" s="87"/>
      <c r="NJG1" s="87"/>
      <c r="NJH1" s="87"/>
      <c r="NJI1" s="87"/>
      <c r="NJJ1" s="87"/>
      <c r="NJK1" s="87"/>
      <c r="NJL1" s="87"/>
      <c r="NJM1" s="87"/>
      <c r="NJN1" s="87"/>
      <c r="NJO1" s="87"/>
      <c r="NJP1" s="87"/>
      <c r="NJQ1" s="87"/>
      <c r="NJR1" s="87"/>
      <c r="NJS1" s="87"/>
      <c r="NJT1" s="87"/>
      <c r="NJU1" s="87"/>
      <c r="NJV1" s="87"/>
      <c r="NJW1" s="87"/>
      <c r="NJX1" s="87"/>
      <c r="NJY1" s="87"/>
      <c r="NJZ1" s="87"/>
      <c r="NKA1" s="87"/>
      <c r="NKB1" s="87"/>
      <c r="NKC1" s="87"/>
      <c r="NKD1" s="87"/>
      <c r="NKE1" s="87"/>
      <c r="NKF1" s="87"/>
      <c r="NKG1" s="87"/>
      <c r="NKH1" s="87"/>
      <c r="NKI1" s="87"/>
      <c r="NKJ1" s="87"/>
      <c r="NKK1" s="87"/>
      <c r="NKL1" s="87"/>
      <c r="NKM1" s="87"/>
      <c r="NKN1" s="87"/>
      <c r="NKO1" s="87"/>
      <c r="NKP1" s="87"/>
      <c r="NKQ1" s="87"/>
      <c r="NKR1" s="87"/>
      <c r="NKS1" s="87"/>
      <c r="NKT1" s="87"/>
      <c r="NKU1" s="87"/>
      <c r="NKV1" s="87"/>
      <c r="NKW1" s="87"/>
      <c r="NKX1" s="87"/>
      <c r="NKY1" s="87"/>
      <c r="NKZ1" s="87"/>
      <c r="NLA1" s="87"/>
      <c r="NLB1" s="87"/>
      <c r="NLC1" s="87"/>
      <c r="NLD1" s="87"/>
      <c r="NLE1" s="87"/>
      <c r="NLF1" s="87"/>
      <c r="NLG1" s="87"/>
      <c r="NLH1" s="87"/>
      <c r="NLI1" s="87"/>
      <c r="NLJ1" s="87"/>
      <c r="NLK1" s="87"/>
      <c r="NLL1" s="87"/>
      <c r="NLM1" s="87"/>
      <c r="NLN1" s="87"/>
      <c r="NLO1" s="87"/>
      <c r="NLP1" s="87"/>
      <c r="NLQ1" s="87"/>
      <c r="NLR1" s="87"/>
      <c r="NLS1" s="87"/>
      <c r="NLT1" s="87"/>
      <c r="NLU1" s="87"/>
      <c r="NLV1" s="87"/>
      <c r="NLW1" s="87"/>
      <c r="NLX1" s="87"/>
      <c r="NLY1" s="87"/>
      <c r="NLZ1" s="87"/>
      <c r="NMA1" s="87"/>
      <c r="NMB1" s="87"/>
      <c r="NMC1" s="87"/>
      <c r="NMD1" s="87"/>
      <c r="NME1" s="87"/>
      <c r="NMF1" s="87"/>
      <c r="NMG1" s="87"/>
      <c r="NMH1" s="87"/>
      <c r="NMI1" s="87"/>
      <c r="NMJ1" s="87"/>
      <c r="NMK1" s="87"/>
      <c r="NML1" s="87"/>
      <c r="NMM1" s="87"/>
      <c r="NMN1" s="87"/>
      <c r="NMO1" s="87"/>
      <c r="NMP1" s="87"/>
      <c r="NMQ1" s="87"/>
      <c r="NMR1" s="87"/>
      <c r="NMS1" s="87"/>
      <c r="NMT1" s="87"/>
      <c r="NMU1" s="87"/>
      <c r="NMV1" s="87"/>
      <c r="NMW1" s="87"/>
      <c r="NMX1" s="87"/>
      <c r="NMY1" s="87"/>
      <c r="NMZ1" s="87"/>
      <c r="NNA1" s="87"/>
      <c r="NNB1" s="87"/>
      <c r="NNC1" s="87"/>
      <c r="NND1" s="87"/>
      <c r="NNE1" s="87"/>
      <c r="NNF1" s="87"/>
      <c r="NNG1" s="87"/>
      <c r="NNH1" s="87"/>
      <c r="NNI1" s="87"/>
      <c r="NNJ1" s="87"/>
      <c r="NNK1" s="87"/>
      <c r="NNL1" s="87"/>
      <c r="NNM1" s="87"/>
      <c r="NNN1" s="87"/>
      <c r="NNO1" s="87"/>
      <c r="NNP1" s="87"/>
      <c r="NNQ1" s="87"/>
      <c r="NNR1" s="87"/>
      <c r="NNS1" s="87"/>
      <c r="NNT1" s="87"/>
      <c r="NNU1" s="87"/>
      <c r="NNV1" s="87"/>
      <c r="NNW1" s="87"/>
      <c r="NNX1" s="87"/>
      <c r="NNY1" s="87"/>
      <c r="NNZ1" s="87"/>
      <c r="NOA1" s="87"/>
      <c r="NOB1" s="87"/>
      <c r="NOC1" s="87"/>
      <c r="NOD1" s="87"/>
      <c r="NOE1" s="87"/>
      <c r="NOF1" s="87"/>
      <c r="NOG1" s="87"/>
      <c r="NOH1" s="87"/>
      <c r="NOI1" s="87"/>
      <c r="NOJ1" s="87"/>
      <c r="NOK1" s="87"/>
      <c r="NOL1" s="87"/>
      <c r="NOM1" s="87"/>
      <c r="NON1" s="87"/>
      <c r="NOO1" s="87"/>
      <c r="NOP1" s="87"/>
      <c r="NOQ1" s="87"/>
      <c r="NOR1" s="87"/>
      <c r="NOS1" s="87"/>
      <c r="NOT1" s="87"/>
      <c r="NOU1" s="87"/>
      <c r="NOV1" s="87"/>
      <c r="NOW1" s="87"/>
      <c r="NOX1" s="87"/>
      <c r="NOY1" s="87"/>
      <c r="NOZ1" s="87"/>
      <c r="NPA1" s="87"/>
      <c r="NPB1" s="87"/>
      <c r="NPC1" s="87"/>
      <c r="NPD1" s="87"/>
      <c r="NPE1" s="87"/>
      <c r="NPF1" s="87"/>
      <c r="NPG1" s="87"/>
      <c r="NPH1" s="87"/>
      <c r="NPI1" s="87"/>
      <c r="NPJ1" s="87"/>
      <c r="NPK1" s="87"/>
      <c r="NPL1" s="87"/>
      <c r="NPM1" s="87"/>
      <c r="NPN1" s="87"/>
      <c r="NPO1" s="87"/>
      <c r="NPP1" s="87"/>
      <c r="NPQ1" s="87"/>
      <c r="NPR1" s="87"/>
      <c r="NPS1" s="87"/>
      <c r="NPT1" s="87"/>
      <c r="NPU1" s="87"/>
      <c r="NPV1" s="87"/>
      <c r="NPW1" s="87"/>
      <c r="NPX1" s="87"/>
      <c r="NPY1" s="87"/>
      <c r="NPZ1" s="87"/>
      <c r="NQA1" s="87"/>
      <c r="NQB1" s="87"/>
      <c r="NQC1" s="87"/>
      <c r="NQD1" s="87"/>
      <c r="NQE1" s="87"/>
      <c r="NQF1" s="87"/>
      <c r="NQG1" s="87"/>
      <c r="NQH1" s="87"/>
      <c r="NQI1" s="87"/>
      <c r="NQJ1" s="87"/>
      <c r="NQK1" s="87"/>
      <c r="NQL1" s="87"/>
      <c r="NQM1" s="87"/>
      <c r="NQN1" s="87"/>
      <c r="NQO1" s="87"/>
      <c r="NQP1" s="87"/>
      <c r="NQQ1" s="87"/>
      <c r="NQR1" s="87"/>
      <c r="NQS1" s="87"/>
      <c r="NQT1" s="87"/>
      <c r="NQU1" s="87"/>
      <c r="NQV1" s="87"/>
      <c r="NQW1" s="87"/>
      <c r="NQX1" s="87"/>
      <c r="NQY1" s="87"/>
      <c r="NQZ1" s="87"/>
      <c r="NRA1" s="87"/>
      <c r="NRB1" s="87"/>
      <c r="NRC1" s="87"/>
      <c r="NRD1" s="87"/>
      <c r="NRE1" s="87"/>
      <c r="NRF1" s="87"/>
      <c r="NRG1" s="87"/>
      <c r="NRH1" s="87"/>
      <c r="NRI1" s="87"/>
      <c r="NRJ1" s="87"/>
      <c r="NRK1" s="87"/>
      <c r="NRL1" s="87"/>
      <c r="NRM1" s="87"/>
      <c r="NRN1" s="87"/>
      <c r="NRO1" s="87"/>
      <c r="NRP1" s="87"/>
      <c r="NRQ1" s="87"/>
      <c r="NRR1" s="87"/>
      <c r="NRS1" s="87"/>
      <c r="NRT1" s="87"/>
      <c r="NRU1" s="87"/>
      <c r="NRV1" s="87"/>
      <c r="NRW1" s="87"/>
      <c r="NRX1" s="87"/>
      <c r="NRY1" s="87"/>
      <c r="NRZ1" s="87"/>
      <c r="NSA1" s="87"/>
      <c r="NSB1" s="87"/>
      <c r="NSC1" s="87"/>
      <c r="NSD1" s="87"/>
      <c r="NSE1" s="87"/>
      <c r="NSF1" s="87"/>
      <c r="NSG1" s="87"/>
      <c r="NSH1" s="87"/>
      <c r="NSI1" s="87"/>
      <c r="NSJ1" s="87"/>
      <c r="NSK1" s="87"/>
      <c r="NSL1" s="87"/>
      <c r="NSM1" s="87"/>
      <c r="NSN1" s="87"/>
      <c r="NSO1" s="87"/>
      <c r="NSP1" s="87"/>
      <c r="NSQ1" s="87"/>
      <c r="NSR1" s="87"/>
      <c r="NSS1" s="87"/>
      <c r="NST1" s="87"/>
      <c r="NSU1" s="87"/>
      <c r="NSV1" s="87"/>
      <c r="NSW1" s="87"/>
      <c r="NSX1" s="87"/>
      <c r="NSY1" s="87"/>
      <c r="NSZ1" s="87"/>
      <c r="NTA1" s="87"/>
      <c r="NTB1" s="87"/>
      <c r="NTC1" s="87"/>
      <c r="NTD1" s="87"/>
      <c r="NTE1" s="87"/>
      <c r="NTF1" s="87"/>
      <c r="NTG1" s="87"/>
      <c r="NTH1" s="87"/>
      <c r="NTI1" s="87"/>
      <c r="NTJ1" s="87"/>
      <c r="NTK1" s="87"/>
      <c r="NTL1" s="87"/>
      <c r="NTM1" s="87"/>
      <c r="NTN1" s="87"/>
      <c r="NTO1" s="87"/>
      <c r="NTP1" s="87"/>
      <c r="NTQ1" s="87"/>
      <c r="NTR1" s="87"/>
      <c r="NTS1" s="87"/>
      <c r="NTT1" s="87"/>
      <c r="NTU1" s="87"/>
      <c r="NTV1" s="87"/>
      <c r="NTW1" s="87"/>
      <c r="NTX1" s="87"/>
      <c r="NTY1" s="87"/>
      <c r="NTZ1" s="87"/>
      <c r="NUA1" s="87"/>
      <c r="NUB1" s="87"/>
      <c r="NUC1" s="87"/>
      <c r="NUD1" s="87"/>
      <c r="NUE1" s="87"/>
      <c r="NUF1" s="87"/>
      <c r="NUG1" s="87"/>
      <c r="NUH1" s="87"/>
      <c r="NUI1" s="87"/>
      <c r="NUJ1" s="87"/>
      <c r="NUK1" s="87"/>
      <c r="NUL1" s="87"/>
      <c r="NUM1" s="87"/>
      <c r="NUN1" s="87"/>
      <c r="NUO1" s="87"/>
      <c r="NUP1" s="87"/>
      <c r="NUQ1" s="87"/>
      <c r="NUR1" s="87"/>
      <c r="NUS1" s="87"/>
      <c r="NUT1" s="87"/>
      <c r="NUU1" s="87"/>
      <c r="NUV1" s="87"/>
      <c r="NUW1" s="87"/>
      <c r="NUX1" s="87"/>
      <c r="NUY1" s="87"/>
      <c r="NUZ1" s="87"/>
      <c r="NVA1" s="87"/>
      <c r="NVB1" s="87"/>
      <c r="NVC1" s="87"/>
      <c r="NVD1" s="87"/>
      <c r="NVE1" s="87"/>
      <c r="NVF1" s="87"/>
      <c r="NVG1" s="87"/>
      <c r="NVH1" s="87"/>
      <c r="NVI1" s="87"/>
      <c r="NVJ1" s="87"/>
      <c r="NVK1" s="87"/>
      <c r="NVL1" s="87"/>
      <c r="NVM1" s="87"/>
      <c r="NVN1" s="87"/>
      <c r="NVO1" s="87"/>
      <c r="NVP1" s="87"/>
      <c r="NVQ1" s="87"/>
      <c r="NVR1" s="87"/>
      <c r="NVS1" s="87"/>
      <c r="NVT1" s="87"/>
      <c r="NVU1" s="87"/>
      <c r="NVV1" s="87"/>
      <c r="NVW1" s="87"/>
      <c r="NVX1" s="87"/>
      <c r="NVY1" s="87"/>
      <c r="NVZ1" s="87"/>
      <c r="NWA1" s="87"/>
      <c r="NWB1" s="87"/>
      <c r="NWC1" s="87"/>
      <c r="NWD1" s="87"/>
      <c r="NWE1" s="87"/>
      <c r="NWF1" s="87"/>
      <c r="NWG1" s="87"/>
      <c r="NWH1" s="87"/>
      <c r="NWI1" s="87"/>
      <c r="NWJ1" s="87"/>
      <c r="NWK1" s="87"/>
      <c r="NWL1" s="87"/>
      <c r="NWM1" s="87"/>
      <c r="NWN1" s="87"/>
      <c r="NWO1" s="87"/>
      <c r="NWP1" s="87"/>
      <c r="NWQ1" s="87"/>
      <c r="NWR1" s="87"/>
      <c r="NWS1" s="87"/>
      <c r="NWT1" s="87"/>
      <c r="NWU1" s="87"/>
      <c r="NWV1" s="87"/>
      <c r="NWW1" s="87"/>
      <c r="NWX1" s="87"/>
      <c r="NWY1" s="87"/>
      <c r="NWZ1" s="87"/>
      <c r="NXA1" s="87"/>
      <c r="NXB1" s="87"/>
      <c r="NXC1" s="87"/>
      <c r="NXD1" s="87"/>
      <c r="NXE1" s="87"/>
      <c r="NXF1" s="87"/>
      <c r="NXG1" s="87"/>
      <c r="NXH1" s="87"/>
      <c r="NXI1" s="87"/>
      <c r="NXJ1" s="87"/>
      <c r="NXK1" s="87"/>
      <c r="NXL1" s="87"/>
      <c r="NXM1" s="87"/>
      <c r="NXN1" s="87"/>
      <c r="NXO1" s="87"/>
      <c r="NXP1" s="87"/>
      <c r="NXQ1" s="87"/>
      <c r="NXR1" s="87"/>
      <c r="NXS1" s="87"/>
      <c r="NXT1" s="87"/>
      <c r="NXU1" s="87"/>
      <c r="NXV1" s="87"/>
      <c r="NXW1" s="87"/>
      <c r="NXX1" s="87"/>
      <c r="NXY1" s="87"/>
      <c r="NXZ1" s="87"/>
      <c r="NYA1" s="87"/>
      <c r="NYB1" s="87"/>
      <c r="NYC1" s="87"/>
      <c r="NYD1" s="87"/>
      <c r="NYE1" s="87"/>
      <c r="NYF1" s="87"/>
      <c r="NYG1" s="87"/>
      <c r="NYH1" s="87"/>
      <c r="NYI1" s="87"/>
      <c r="NYJ1" s="87"/>
      <c r="NYK1" s="87"/>
      <c r="NYL1" s="87"/>
      <c r="NYM1" s="87"/>
      <c r="NYN1" s="87"/>
      <c r="NYO1" s="87"/>
      <c r="NYP1" s="87"/>
      <c r="NYQ1" s="87"/>
      <c r="NYR1" s="87"/>
      <c r="NYS1" s="87"/>
      <c r="NYT1" s="87"/>
      <c r="NYU1" s="87"/>
      <c r="NYV1" s="87"/>
      <c r="NYW1" s="87"/>
      <c r="NYX1" s="87"/>
      <c r="NYY1" s="87"/>
      <c r="NYZ1" s="87"/>
      <c r="NZA1" s="87"/>
      <c r="NZB1" s="87"/>
      <c r="NZC1" s="87"/>
      <c r="NZD1" s="87"/>
      <c r="NZE1" s="87"/>
      <c r="NZF1" s="87"/>
      <c r="NZG1" s="87"/>
      <c r="NZH1" s="87"/>
      <c r="NZI1" s="87"/>
      <c r="NZJ1" s="87"/>
      <c r="NZK1" s="87"/>
      <c r="NZL1" s="87"/>
      <c r="NZM1" s="87"/>
      <c r="NZN1" s="87"/>
      <c r="NZO1" s="87"/>
      <c r="NZP1" s="87"/>
      <c r="NZQ1" s="87"/>
      <c r="NZR1" s="87"/>
      <c r="NZS1" s="87"/>
      <c r="NZT1" s="87"/>
      <c r="NZU1" s="87"/>
      <c r="NZV1" s="87"/>
      <c r="NZW1" s="87"/>
      <c r="NZX1" s="87"/>
      <c r="NZY1" s="87"/>
      <c r="NZZ1" s="87"/>
      <c r="OAA1" s="87"/>
      <c r="OAB1" s="87"/>
      <c r="OAC1" s="87"/>
      <c r="OAD1" s="87"/>
      <c r="OAE1" s="87"/>
      <c r="OAF1" s="87"/>
      <c r="OAG1" s="87"/>
      <c r="OAH1" s="87"/>
      <c r="OAI1" s="87"/>
      <c r="OAJ1" s="87"/>
      <c r="OAK1" s="87"/>
      <c r="OAL1" s="87"/>
      <c r="OAM1" s="87"/>
      <c r="OAN1" s="87"/>
      <c r="OAO1" s="87"/>
      <c r="OAP1" s="87"/>
      <c r="OAQ1" s="87"/>
      <c r="OAR1" s="87"/>
      <c r="OAS1" s="87"/>
      <c r="OAT1" s="87"/>
      <c r="OAU1" s="87"/>
      <c r="OAV1" s="87"/>
      <c r="OAW1" s="87"/>
      <c r="OAX1" s="87"/>
      <c r="OAY1" s="87"/>
      <c r="OAZ1" s="87"/>
      <c r="OBA1" s="87"/>
      <c r="OBB1" s="87"/>
      <c r="OBC1" s="87"/>
      <c r="OBD1" s="87"/>
      <c r="OBE1" s="87"/>
      <c r="OBF1" s="87"/>
      <c r="OBG1" s="87"/>
      <c r="OBH1" s="87"/>
      <c r="OBI1" s="87"/>
      <c r="OBJ1" s="87"/>
      <c r="OBK1" s="87"/>
      <c r="OBL1" s="87"/>
      <c r="OBM1" s="87"/>
      <c r="OBN1" s="87"/>
      <c r="OBO1" s="87"/>
      <c r="OBP1" s="87"/>
      <c r="OBQ1" s="87"/>
      <c r="OBR1" s="87"/>
      <c r="OBS1" s="87"/>
      <c r="OBT1" s="87"/>
      <c r="OBU1" s="87"/>
      <c r="OBV1" s="87"/>
      <c r="OBW1" s="87"/>
      <c r="OBX1" s="87"/>
      <c r="OBY1" s="87"/>
      <c r="OBZ1" s="87"/>
      <c r="OCA1" s="87"/>
      <c r="OCB1" s="87"/>
      <c r="OCC1" s="87"/>
      <c r="OCD1" s="87"/>
      <c r="OCE1" s="87"/>
      <c r="OCF1" s="87"/>
      <c r="OCG1" s="87"/>
      <c r="OCH1" s="87"/>
      <c r="OCI1" s="87"/>
      <c r="OCJ1" s="87"/>
      <c r="OCK1" s="87"/>
      <c r="OCL1" s="87"/>
      <c r="OCM1" s="87"/>
      <c r="OCN1" s="87"/>
      <c r="OCO1" s="87"/>
      <c r="OCP1" s="87"/>
      <c r="OCQ1" s="87"/>
      <c r="OCR1" s="87"/>
      <c r="OCS1" s="87"/>
      <c r="OCT1" s="87"/>
      <c r="OCU1" s="87"/>
      <c r="OCV1" s="87"/>
      <c r="OCW1" s="87"/>
      <c r="OCX1" s="87"/>
      <c r="OCY1" s="87"/>
      <c r="OCZ1" s="87"/>
      <c r="ODA1" s="87"/>
      <c r="ODB1" s="87"/>
      <c r="ODC1" s="87"/>
      <c r="ODD1" s="87"/>
      <c r="ODE1" s="87"/>
      <c r="ODF1" s="87"/>
      <c r="ODG1" s="87"/>
      <c r="ODH1" s="87"/>
      <c r="ODI1" s="87"/>
      <c r="ODJ1" s="87"/>
      <c r="ODK1" s="87"/>
      <c r="ODL1" s="87"/>
      <c r="ODM1" s="87"/>
      <c r="ODN1" s="87"/>
      <c r="ODO1" s="87"/>
      <c r="ODP1" s="87"/>
      <c r="ODQ1" s="87"/>
      <c r="ODR1" s="87"/>
      <c r="ODS1" s="87"/>
      <c r="ODT1" s="87"/>
      <c r="ODU1" s="87"/>
      <c r="ODV1" s="87"/>
      <c r="ODW1" s="87"/>
      <c r="ODX1" s="87"/>
      <c r="ODY1" s="87"/>
      <c r="ODZ1" s="87"/>
      <c r="OEA1" s="87"/>
      <c r="OEB1" s="87"/>
      <c r="OEC1" s="87"/>
      <c r="OED1" s="87"/>
      <c r="OEE1" s="87"/>
      <c r="OEF1" s="87"/>
      <c r="OEG1" s="87"/>
      <c r="OEH1" s="87"/>
      <c r="OEI1" s="87"/>
      <c r="OEJ1" s="87"/>
      <c r="OEK1" s="87"/>
      <c r="OEL1" s="87"/>
      <c r="OEM1" s="87"/>
      <c r="OEN1" s="87"/>
      <c r="OEO1" s="87"/>
      <c r="OEP1" s="87"/>
      <c r="OEQ1" s="87"/>
      <c r="OER1" s="87"/>
      <c r="OES1" s="87"/>
      <c r="OET1" s="87"/>
      <c r="OEU1" s="87"/>
      <c r="OEV1" s="87"/>
      <c r="OEW1" s="87"/>
      <c r="OEX1" s="87"/>
      <c r="OEY1" s="87"/>
      <c r="OEZ1" s="87"/>
      <c r="OFA1" s="87"/>
      <c r="OFB1" s="87"/>
      <c r="OFC1" s="87"/>
      <c r="OFD1" s="87"/>
      <c r="OFE1" s="87"/>
      <c r="OFF1" s="87"/>
      <c r="OFG1" s="87"/>
      <c r="OFH1" s="87"/>
      <c r="OFI1" s="87"/>
      <c r="OFJ1" s="87"/>
      <c r="OFK1" s="87"/>
      <c r="OFL1" s="87"/>
      <c r="OFM1" s="87"/>
      <c r="OFN1" s="87"/>
      <c r="OFO1" s="87"/>
      <c r="OFP1" s="87"/>
      <c r="OFQ1" s="87"/>
      <c r="OFR1" s="87"/>
      <c r="OFS1" s="87"/>
      <c r="OFT1" s="87"/>
      <c r="OFU1" s="87"/>
      <c r="OFV1" s="87"/>
      <c r="OFW1" s="87"/>
      <c r="OFX1" s="87"/>
      <c r="OFY1" s="87"/>
      <c r="OFZ1" s="87"/>
      <c r="OGA1" s="87"/>
      <c r="OGB1" s="87"/>
      <c r="OGC1" s="87"/>
      <c r="OGD1" s="87"/>
      <c r="OGE1" s="87"/>
      <c r="OGF1" s="87"/>
      <c r="OGG1" s="87"/>
      <c r="OGH1" s="87"/>
      <c r="OGI1" s="87"/>
      <c r="OGJ1" s="87"/>
      <c r="OGK1" s="87"/>
      <c r="OGL1" s="87"/>
      <c r="OGM1" s="87"/>
      <c r="OGN1" s="87"/>
      <c r="OGO1" s="87"/>
      <c r="OGP1" s="87"/>
      <c r="OGQ1" s="87"/>
      <c r="OGR1" s="87"/>
      <c r="OGS1" s="87"/>
      <c r="OGT1" s="87"/>
      <c r="OGU1" s="87"/>
      <c r="OGV1" s="87"/>
      <c r="OGW1" s="87"/>
      <c r="OGX1" s="87"/>
      <c r="OGY1" s="87"/>
      <c r="OGZ1" s="87"/>
      <c r="OHA1" s="87"/>
      <c r="OHB1" s="87"/>
      <c r="OHC1" s="87"/>
      <c r="OHD1" s="87"/>
      <c r="OHE1" s="87"/>
      <c r="OHF1" s="87"/>
      <c r="OHG1" s="87"/>
      <c r="OHH1" s="87"/>
      <c r="OHI1" s="87"/>
      <c r="OHJ1" s="87"/>
      <c r="OHK1" s="87"/>
      <c r="OHL1" s="87"/>
      <c r="OHM1" s="87"/>
      <c r="OHN1" s="87"/>
      <c r="OHO1" s="87"/>
      <c r="OHP1" s="87"/>
      <c r="OHQ1" s="87"/>
      <c r="OHR1" s="87"/>
      <c r="OHS1" s="87"/>
      <c r="OHT1" s="87"/>
      <c r="OHU1" s="87"/>
      <c r="OHV1" s="87"/>
      <c r="OHW1" s="87"/>
      <c r="OHX1" s="87"/>
      <c r="OHY1" s="87"/>
      <c r="OHZ1" s="87"/>
      <c r="OIA1" s="87"/>
      <c r="OIB1" s="87"/>
      <c r="OIC1" s="87"/>
      <c r="OID1" s="87"/>
      <c r="OIE1" s="87"/>
      <c r="OIF1" s="87"/>
      <c r="OIG1" s="87"/>
      <c r="OIH1" s="87"/>
      <c r="OII1" s="87"/>
      <c r="OIJ1" s="87"/>
      <c r="OIK1" s="87"/>
      <c r="OIL1" s="87"/>
      <c r="OIM1" s="87"/>
      <c r="OIN1" s="87"/>
      <c r="OIO1" s="87"/>
      <c r="OIP1" s="87"/>
      <c r="OIQ1" s="87"/>
      <c r="OIR1" s="87"/>
      <c r="OIS1" s="87"/>
      <c r="OIT1" s="87"/>
      <c r="OIU1" s="87"/>
      <c r="OIV1" s="87"/>
      <c r="OIW1" s="87"/>
      <c r="OIX1" s="87"/>
      <c r="OIY1" s="87"/>
      <c r="OIZ1" s="87"/>
      <c r="OJA1" s="87"/>
      <c r="OJB1" s="87"/>
      <c r="OJC1" s="87"/>
      <c r="OJD1" s="87"/>
      <c r="OJE1" s="87"/>
      <c r="OJF1" s="87"/>
      <c r="OJG1" s="87"/>
      <c r="OJH1" s="87"/>
      <c r="OJI1" s="87"/>
      <c r="OJJ1" s="87"/>
      <c r="OJK1" s="87"/>
      <c r="OJL1" s="87"/>
      <c r="OJM1" s="87"/>
      <c r="OJN1" s="87"/>
      <c r="OJO1" s="87"/>
      <c r="OJP1" s="87"/>
      <c r="OJQ1" s="87"/>
      <c r="OJR1" s="87"/>
      <c r="OJS1" s="87"/>
      <c r="OJT1" s="87"/>
      <c r="OJU1" s="87"/>
      <c r="OJV1" s="87"/>
      <c r="OJW1" s="87"/>
      <c r="OJX1" s="87"/>
      <c r="OJY1" s="87"/>
      <c r="OJZ1" s="87"/>
      <c r="OKA1" s="87"/>
      <c r="OKB1" s="87"/>
      <c r="OKC1" s="87"/>
      <c r="OKD1" s="87"/>
      <c r="OKE1" s="87"/>
      <c r="OKF1" s="87"/>
      <c r="OKG1" s="87"/>
      <c r="OKH1" s="87"/>
      <c r="OKI1" s="87"/>
      <c r="OKJ1" s="87"/>
      <c r="OKK1" s="87"/>
      <c r="OKL1" s="87"/>
      <c r="OKM1" s="87"/>
      <c r="OKN1" s="87"/>
      <c r="OKO1" s="87"/>
      <c r="OKP1" s="87"/>
      <c r="OKQ1" s="87"/>
      <c r="OKR1" s="87"/>
      <c r="OKS1" s="87"/>
      <c r="OKT1" s="87"/>
      <c r="OKU1" s="87"/>
      <c r="OKV1" s="87"/>
      <c r="OKW1" s="87"/>
      <c r="OKX1" s="87"/>
      <c r="OKY1" s="87"/>
      <c r="OKZ1" s="87"/>
      <c r="OLA1" s="87"/>
      <c r="OLB1" s="87"/>
      <c r="OLC1" s="87"/>
      <c r="OLD1" s="87"/>
      <c r="OLE1" s="87"/>
      <c r="OLF1" s="87"/>
      <c r="OLG1" s="87"/>
      <c r="OLH1" s="87"/>
      <c r="OLI1" s="87"/>
      <c r="OLJ1" s="87"/>
      <c r="OLK1" s="87"/>
      <c r="OLL1" s="87"/>
      <c r="OLM1" s="87"/>
      <c r="OLN1" s="87"/>
      <c r="OLO1" s="87"/>
      <c r="OLP1" s="87"/>
      <c r="OLQ1" s="87"/>
      <c r="OLR1" s="87"/>
      <c r="OLS1" s="87"/>
      <c r="OLT1" s="87"/>
      <c r="OLU1" s="87"/>
      <c r="OLV1" s="87"/>
      <c r="OLW1" s="87"/>
      <c r="OLX1" s="87"/>
      <c r="OLY1" s="87"/>
      <c r="OLZ1" s="87"/>
      <c r="OMA1" s="87"/>
      <c r="OMB1" s="87"/>
      <c r="OMC1" s="87"/>
      <c r="OMD1" s="87"/>
      <c r="OME1" s="87"/>
      <c r="OMF1" s="87"/>
      <c r="OMG1" s="87"/>
      <c r="OMH1" s="87"/>
      <c r="OMI1" s="87"/>
      <c r="OMJ1" s="87"/>
      <c r="OMK1" s="87"/>
      <c r="OML1" s="87"/>
      <c r="OMM1" s="87"/>
      <c r="OMN1" s="87"/>
      <c r="OMO1" s="87"/>
      <c r="OMP1" s="87"/>
      <c r="OMQ1" s="87"/>
      <c r="OMR1" s="87"/>
      <c r="OMS1" s="87"/>
      <c r="OMT1" s="87"/>
      <c r="OMU1" s="87"/>
      <c r="OMV1" s="87"/>
      <c r="OMW1" s="87"/>
      <c r="OMX1" s="87"/>
      <c r="OMY1" s="87"/>
      <c r="OMZ1" s="87"/>
      <c r="ONA1" s="87"/>
      <c r="ONB1" s="87"/>
      <c r="ONC1" s="87"/>
      <c r="OND1" s="87"/>
      <c r="ONE1" s="87"/>
      <c r="ONF1" s="87"/>
      <c r="ONG1" s="87"/>
      <c r="ONH1" s="87"/>
      <c r="ONI1" s="87"/>
      <c r="ONJ1" s="87"/>
      <c r="ONK1" s="87"/>
      <c r="ONL1" s="87"/>
      <c r="ONM1" s="87"/>
      <c r="ONN1" s="87"/>
      <c r="ONO1" s="87"/>
      <c r="ONP1" s="87"/>
      <c r="ONQ1" s="87"/>
      <c r="ONR1" s="87"/>
      <c r="ONS1" s="87"/>
      <c r="ONT1" s="87"/>
      <c r="ONU1" s="87"/>
      <c r="ONV1" s="87"/>
      <c r="ONW1" s="87"/>
      <c r="ONX1" s="87"/>
      <c r="ONY1" s="87"/>
      <c r="ONZ1" s="87"/>
      <c r="OOA1" s="87"/>
      <c r="OOB1" s="87"/>
      <c r="OOC1" s="87"/>
      <c r="OOD1" s="87"/>
      <c r="OOE1" s="87"/>
      <c r="OOF1" s="87"/>
      <c r="OOG1" s="87"/>
      <c r="OOH1" s="87"/>
      <c r="OOI1" s="87"/>
      <c r="OOJ1" s="87"/>
      <c r="OOK1" s="87"/>
      <c r="OOL1" s="87"/>
      <c r="OOM1" s="87"/>
      <c r="OON1" s="87"/>
      <c r="OOO1" s="87"/>
      <c r="OOP1" s="87"/>
      <c r="OOQ1" s="87"/>
      <c r="OOR1" s="87"/>
      <c r="OOS1" s="87"/>
      <c r="OOT1" s="87"/>
      <c r="OOU1" s="87"/>
      <c r="OOV1" s="87"/>
      <c r="OOW1" s="87"/>
      <c r="OOX1" s="87"/>
      <c r="OOY1" s="87"/>
      <c r="OOZ1" s="87"/>
      <c r="OPA1" s="87"/>
      <c r="OPB1" s="87"/>
      <c r="OPC1" s="87"/>
      <c r="OPD1" s="87"/>
      <c r="OPE1" s="87"/>
      <c r="OPF1" s="87"/>
      <c r="OPG1" s="87"/>
      <c r="OPH1" s="87"/>
      <c r="OPI1" s="87"/>
      <c r="OPJ1" s="87"/>
      <c r="OPK1" s="87"/>
      <c r="OPL1" s="87"/>
      <c r="OPM1" s="87"/>
      <c r="OPN1" s="87"/>
      <c r="OPO1" s="87"/>
      <c r="OPP1" s="87"/>
      <c r="OPQ1" s="87"/>
      <c r="OPR1" s="87"/>
      <c r="OPS1" s="87"/>
      <c r="OPT1" s="87"/>
      <c r="OPU1" s="87"/>
      <c r="OPV1" s="87"/>
      <c r="OPW1" s="87"/>
      <c r="OPX1" s="87"/>
      <c r="OPY1" s="87"/>
      <c r="OPZ1" s="87"/>
      <c r="OQA1" s="87"/>
      <c r="OQB1" s="87"/>
      <c r="OQC1" s="87"/>
      <c r="OQD1" s="87"/>
      <c r="OQE1" s="87"/>
      <c r="OQF1" s="87"/>
      <c r="OQG1" s="87"/>
      <c r="OQH1" s="87"/>
      <c r="OQI1" s="87"/>
      <c r="OQJ1" s="87"/>
      <c r="OQK1" s="87"/>
      <c r="OQL1" s="87"/>
      <c r="OQM1" s="87"/>
      <c r="OQN1" s="87"/>
      <c r="OQO1" s="87"/>
      <c r="OQP1" s="87"/>
      <c r="OQQ1" s="87"/>
      <c r="OQR1" s="87"/>
      <c r="OQS1" s="87"/>
      <c r="OQT1" s="87"/>
      <c r="OQU1" s="87"/>
      <c r="OQV1" s="87"/>
      <c r="OQW1" s="87"/>
      <c r="OQX1" s="87"/>
      <c r="OQY1" s="87"/>
      <c r="OQZ1" s="87"/>
      <c r="ORA1" s="87"/>
      <c r="ORB1" s="87"/>
      <c r="ORC1" s="87"/>
      <c r="ORD1" s="87"/>
      <c r="ORE1" s="87"/>
      <c r="ORF1" s="87"/>
      <c r="ORG1" s="87"/>
      <c r="ORH1" s="87"/>
      <c r="ORI1" s="87"/>
      <c r="ORJ1" s="87"/>
      <c r="ORK1" s="87"/>
      <c r="ORL1" s="87"/>
      <c r="ORM1" s="87"/>
      <c r="ORN1" s="87"/>
      <c r="ORO1" s="87"/>
      <c r="ORP1" s="87"/>
      <c r="ORQ1" s="87"/>
      <c r="ORR1" s="87"/>
      <c r="ORS1" s="87"/>
      <c r="ORT1" s="87"/>
      <c r="ORU1" s="87"/>
      <c r="ORV1" s="87"/>
      <c r="ORW1" s="87"/>
      <c r="ORX1" s="87"/>
      <c r="ORY1" s="87"/>
      <c r="ORZ1" s="87"/>
      <c r="OSA1" s="87"/>
      <c r="OSB1" s="87"/>
      <c r="OSC1" s="87"/>
      <c r="OSD1" s="87"/>
      <c r="OSE1" s="87"/>
      <c r="OSF1" s="87"/>
      <c r="OSG1" s="87"/>
      <c r="OSH1" s="87"/>
      <c r="OSI1" s="87"/>
      <c r="OSJ1" s="87"/>
      <c r="OSK1" s="87"/>
      <c r="OSL1" s="87"/>
      <c r="OSM1" s="87"/>
      <c r="OSN1" s="87"/>
      <c r="OSO1" s="87"/>
      <c r="OSP1" s="87"/>
      <c r="OSQ1" s="87"/>
      <c r="OSR1" s="87"/>
      <c r="OSS1" s="87"/>
      <c r="OST1" s="87"/>
      <c r="OSU1" s="87"/>
      <c r="OSV1" s="87"/>
      <c r="OSW1" s="87"/>
      <c r="OSX1" s="87"/>
      <c r="OSY1" s="87"/>
      <c r="OSZ1" s="87"/>
      <c r="OTA1" s="87"/>
      <c r="OTB1" s="87"/>
      <c r="OTC1" s="87"/>
      <c r="OTD1" s="87"/>
      <c r="OTE1" s="87"/>
      <c r="OTF1" s="87"/>
      <c r="OTG1" s="87"/>
      <c r="OTH1" s="87"/>
      <c r="OTI1" s="87"/>
      <c r="OTJ1" s="87"/>
      <c r="OTK1" s="87"/>
      <c r="OTL1" s="87"/>
      <c r="OTM1" s="87"/>
      <c r="OTN1" s="87"/>
      <c r="OTO1" s="87"/>
      <c r="OTP1" s="87"/>
      <c r="OTQ1" s="87"/>
      <c r="OTR1" s="87"/>
      <c r="OTS1" s="87"/>
      <c r="OTT1" s="87"/>
      <c r="OTU1" s="87"/>
      <c r="OTV1" s="87"/>
      <c r="OTW1" s="87"/>
      <c r="OTX1" s="87"/>
      <c r="OTY1" s="87"/>
      <c r="OTZ1" s="87"/>
      <c r="OUA1" s="87"/>
      <c r="OUB1" s="87"/>
      <c r="OUC1" s="87"/>
      <c r="OUD1" s="87"/>
      <c r="OUE1" s="87"/>
      <c r="OUF1" s="87"/>
      <c r="OUG1" s="87"/>
      <c r="OUH1" s="87"/>
      <c r="OUI1" s="87"/>
      <c r="OUJ1" s="87"/>
      <c r="OUK1" s="87"/>
      <c r="OUL1" s="87"/>
      <c r="OUM1" s="87"/>
      <c r="OUN1" s="87"/>
      <c r="OUO1" s="87"/>
      <c r="OUP1" s="87"/>
      <c r="OUQ1" s="87"/>
      <c r="OUR1" s="87"/>
      <c r="OUS1" s="87"/>
      <c r="OUT1" s="87"/>
      <c r="OUU1" s="87"/>
      <c r="OUV1" s="87"/>
      <c r="OUW1" s="87"/>
      <c r="OUX1" s="87"/>
      <c r="OUY1" s="87"/>
      <c r="OUZ1" s="87"/>
      <c r="OVA1" s="87"/>
      <c r="OVB1" s="87"/>
      <c r="OVC1" s="87"/>
      <c r="OVD1" s="87"/>
      <c r="OVE1" s="87"/>
      <c r="OVF1" s="87"/>
      <c r="OVG1" s="87"/>
      <c r="OVH1" s="87"/>
      <c r="OVI1" s="87"/>
      <c r="OVJ1" s="87"/>
      <c r="OVK1" s="87"/>
      <c r="OVL1" s="87"/>
      <c r="OVM1" s="87"/>
      <c r="OVN1" s="87"/>
      <c r="OVO1" s="87"/>
      <c r="OVP1" s="87"/>
      <c r="OVQ1" s="87"/>
      <c r="OVR1" s="87"/>
      <c r="OVS1" s="87"/>
      <c r="OVT1" s="87"/>
      <c r="OVU1" s="87"/>
      <c r="OVV1" s="87"/>
      <c r="OVW1" s="87"/>
      <c r="OVX1" s="87"/>
      <c r="OVY1" s="87"/>
      <c r="OVZ1" s="87"/>
      <c r="OWA1" s="87"/>
      <c r="OWB1" s="87"/>
      <c r="OWC1" s="87"/>
      <c r="OWD1" s="87"/>
      <c r="OWE1" s="87"/>
      <c r="OWF1" s="87"/>
      <c r="OWG1" s="87"/>
      <c r="OWH1" s="87"/>
      <c r="OWI1" s="87"/>
      <c r="OWJ1" s="87"/>
      <c r="OWK1" s="87"/>
      <c r="OWL1" s="87"/>
      <c r="OWM1" s="87"/>
      <c r="OWN1" s="87"/>
      <c r="OWO1" s="87"/>
      <c r="OWP1" s="87"/>
      <c r="OWQ1" s="87"/>
      <c r="OWR1" s="87"/>
      <c r="OWS1" s="87"/>
      <c r="OWT1" s="87"/>
      <c r="OWU1" s="87"/>
      <c r="OWV1" s="87"/>
      <c r="OWW1" s="87"/>
      <c r="OWX1" s="87"/>
      <c r="OWY1" s="87"/>
      <c r="OWZ1" s="87"/>
      <c r="OXA1" s="87"/>
      <c r="OXB1" s="87"/>
      <c r="OXC1" s="87"/>
      <c r="OXD1" s="87"/>
      <c r="OXE1" s="87"/>
      <c r="OXF1" s="87"/>
      <c r="OXG1" s="87"/>
      <c r="OXH1" s="87"/>
      <c r="OXI1" s="87"/>
      <c r="OXJ1" s="87"/>
      <c r="OXK1" s="87"/>
      <c r="OXL1" s="87"/>
      <c r="OXM1" s="87"/>
      <c r="OXN1" s="87"/>
      <c r="OXO1" s="87"/>
      <c r="OXP1" s="87"/>
      <c r="OXQ1" s="87"/>
      <c r="OXR1" s="87"/>
      <c r="OXS1" s="87"/>
      <c r="OXT1" s="87"/>
      <c r="OXU1" s="87"/>
      <c r="OXV1" s="87"/>
      <c r="OXW1" s="87"/>
      <c r="OXX1" s="87"/>
      <c r="OXY1" s="87"/>
      <c r="OXZ1" s="87"/>
      <c r="OYA1" s="87"/>
      <c r="OYB1" s="87"/>
      <c r="OYC1" s="87"/>
      <c r="OYD1" s="87"/>
      <c r="OYE1" s="87"/>
      <c r="OYF1" s="87"/>
      <c r="OYG1" s="87"/>
      <c r="OYH1" s="87"/>
      <c r="OYI1" s="87"/>
      <c r="OYJ1" s="87"/>
      <c r="OYK1" s="87"/>
      <c r="OYL1" s="87"/>
      <c r="OYM1" s="87"/>
      <c r="OYN1" s="87"/>
      <c r="OYO1" s="87"/>
      <c r="OYP1" s="87"/>
      <c r="OYQ1" s="87"/>
      <c r="OYR1" s="87"/>
      <c r="OYS1" s="87"/>
      <c r="OYT1" s="87"/>
      <c r="OYU1" s="87"/>
      <c r="OYV1" s="87"/>
      <c r="OYW1" s="87"/>
      <c r="OYX1" s="87"/>
      <c r="OYY1" s="87"/>
      <c r="OYZ1" s="87"/>
      <c r="OZA1" s="87"/>
      <c r="OZB1" s="87"/>
      <c r="OZC1" s="87"/>
      <c r="OZD1" s="87"/>
      <c r="OZE1" s="87"/>
      <c r="OZF1" s="87"/>
      <c r="OZG1" s="87"/>
      <c r="OZH1" s="87"/>
      <c r="OZI1" s="87"/>
      <c r="OZJ1" s="87"/>
      <c r="OZK1" s="87"/>
      <c r="OZL1" s="87"/>
      <c r="OZM1" s="87"/>
      <c r="OZN1" s="87"/>
      <c r="OZO1" s="87"/>
      <c r="OZP1" s="87"/>
      <c r="OZQ1" s="87"/>
      <c r="OZR1" s="87"/>
      <c r="OZS1" s="87"/>
      <c r="OZT1" s="87"/>
      <c r="OZU1" s="87"/>
      <c r="OZV1" s="87"/>
      <c r="OZW1" s="87"/>
      <c r="OZX1" s="87"/>
      <c r="OZY1" s="87"/>
      <c r="OZZ1" s="87"/>
      <c r="PAA1" s="87"/>
      <c r="PAB1" s="87"/>
      <c r="PAC1" s="87"/>
      <c r="PAD1" s="87"/>
      <c r="PAE1" s="87"/>
      <c r="PAF1" s="87"/>
      <c r="PAG1" s="87"/>
      <c r="PAH1" s="87"/>
      <c r="PAI1" s="87"/>
      <c r="PAJ1" s="87"/>
      <c r="PAK1" s="87"/>
      <c r="PAL1" s="87"/>
      <c r="PAM1" s="87"/>
      <c r="PAN1" s="87"/>
      <c r="PAO1" s="87"/>
      <c r="PAP1" s="87"/>
      <c r="PAQ1" s="87"/>
      <c r="PAR1" s="87"/>
      <c r="PAS1" s="87"/>
      <c r="PAT1" s="87"/>
      <c r="PAU1" s="87"/>
      <c r="PAV1" s="87"/>
      <c r="PAW1" s="87"/>
      <c r="PAX1" s="87"/>
      <c r="PAY1" s="87"/>
      <c r="PAZ1" s="87"/>
      <c r="PBA1" s="87"/>
      <c r="PBB1" s="87"/>
      <c r="PBC1" s="87"/>
      <c r="PBD1" s="87"/>
      <c r="PBE1" s="87"/>
      <c r="PBF1" s="87"/>
      <c r="PBG1" s="87"/>
      <c r="PBH1" s="87"/>
      <c r="PBI1" s="87"/>
      <c r="PBJ1" s="87"/>
      <c r="PBK1" s="87"/>
      <c r="PBL1" s="87"/>
      <c r="PBM1" s="87"/>
      <c r="PBN1" s="87"/>
      <c r="PBO1" s="87"/>
      <c r="PBP1" s="87"/>
      <c r="PBQ1" s="87"/>
      <c r="PBR1" s="87"/>
      <c r="PBS1" s="87"/>
      <c r="PBT1" s="87"/>
      <c r="PBU1" s="87"/>
      <c r="PBV1" s="87"/>
      <c r="PBW1" s="87"/>
      <c r="PBX1" s="87"/>
      <c r="PBY1" s="87"/>
      <c r="PBZ1" s="87"/>
      <c r="PCA1" s="87"/>
      <c r="PCB1" s="87"/>
      <c r="PCC1" s="87"/>
      <c r="PCD1" s="87"/>
      <c r="PCE1" s="87"/>
      <c r="PCF1" s="87"/>
      <c r="PCG1" s="87"/>
      <c r="PCH1" s="87"/>
      <c r="PCI1" s="87"/>
      <c r="PCJ1" s="87"/>
      <c r="PCK1" s="87"/>
      <c r="PCL1" s="87"/>
      <c r="PCM1" s="87"/>
      <c r="PCN1" s="87"/>
      <c r="PCO1" s="87"/>
      <c r="PCP1" s="87"/>
      <c r="PCQ1" s="87"/>
      <c r="PCR1" s="87"/>
      <c r="PCS1" s="87"/>
      <c r="PCT1" s="87"/>
      <c r="PCU1" s="87"/>
      <c r="PCV1" s="87"/>
      <c r="PCW1" s="87"/>
      <c r="PCX1" s="87"/>
      <c r="PCY1" s="87"/>
      <c r="PCZ1" s="87"/>
      <c r="PDA1" s="87"/>
      <c r="PDB1" s="87"/>
      <c r="PDC1" s="87"/>
      <c r="PDD1" s="87"/>
      <c r="PDE1" s="87"/>
      <c r="PDF1" s="87"/>
      <c r="PDG1" s="87"/>
      <c r="PDH1" s="87"/>
      <c r="PDI1" s="87"/>
      <c r="PDJ1" s="87"/>
      <c r="PDK1" s="87"/>
      <c r="PDL1" s="87"/>
      <c r="PDM1" s="87"/>
      <c r="PDN1" s="87"/>
      <c r="PDO1" s="87"/>
      <c r="PDP1" s="87"/>
      <c r="PDQ1" s="87"/>
      <c r="PDR1" s="87"/>
      <c r="PDS1" s="87"/>
      <c r="PDT1" s="87"/>
      <c r="PDU1" s="87"/>
      <c r="PDV1" s="87"/>
      <c r="PDW1" s="87"/>
      <c r="PDX1" s="87"/>
      <c r="PDY1" s="87"/>
      <c r="PDZ1" s="87"/>
      <c r="PEA1" s="87"/>
      <c r="PEB1" s="87"/>
      <c r="PEC1" s="87"/>
      <c r="PED1" s="87"/>
      <c r="PEE1" s="87"/>
      <c r="PEF1" s="87"/>
      <c r="PEG1" s="87"/>
      <c r="PEH1" s="87"/>
      <c r="PEI1" s="87"/>
      <c r="PEJ1" s="87"/>
      <c r="PEK1" s="87"/>
      <c r="PEL1" s="87"/>
      <c r="PEM1" s="87"/>
      <c r="PEN1" s="87"/>
      <c r="PEO1" s="87"/>
      <c r="PEP1" s="87"/>
      <c r="PEQ1" s="87"/>
      <c r="PER1" s="87"/>
      <c r="PES1" s="87"/>
      <c r="PET1" s="87"/>
      <c r="PEU1" s="87"/>
      <c r="PEV1" s="87"/>
      <c r="PEW1" s="87"/>
      <c r="PEX1" s="87"/>
      <c r="PEY1" s="87"/>
      <c r="PEZ1" s="87"/>
      <c r="PFA1" s="87"/>
      <c r="PFB1" s="87"/>
      <c r="PFC1" s="87"/>
      <c r="PFD1" s="87"/>
      <c r="PFE1" s="87"/>
      <c r="PFF1" s="87"/>
      <c r="PFG1" s="87"/>
      <c r="PFH1" s="87"/>
      <c r="PFI1" s="87"/>
      <c r="PFJ1" s="87"/>
      <c r="PFK1" s="87"/>
      <c r="PFL1" s="87"/>
      <c r="PFM1" s="87"/>
      <c r="PFN1" s="87"/>
      <c r="PFO1" s="87"/>
      <c r="PFP1" s="87"/>
      <c r="PFQ1" s="87"/>
      <c r="PFR1" s="87"/>
      <c r="PFS1" s="87"/>
      <c r="PFT1" s="87"/>
      <c r="PFU1" s="87"/>
      <c r="PFV1" s="87"/>
      <c r="PFW1" s="87"/>
      <c r="PFX1" s="87"/>
      <c r="PFY1" s="87"/>
      <c r="PFZ1" s="87"/>
      <c r="PGA1" s="87"/>
      <c r="PGB1" s="87"/>
      <c r="PGC1" s="87"/>
      <c r="PGD1" s="87"/>
      <c r="PGE1" s="87"/>
      <c r="PGF1" s="87"/>
      <c r="PGG1" s="87"/>
      <c r="PGH1" s="87"/>
      <c r="PGI1" s="87"/>
      <c r="PGJ1" s="87"/>
      <c r="PGK1" s="87"/>
      <c r="PGL1" s="87"/>
      <c r="PGM1" s="87"/>
      <c r="PGN1" s="87"/>
      <c r="PGO1" s="87"/>
      <c r="PGP1" s="87"/>
      <c r="PGQ1" s="87"/>
      <c r="PGR1" s="87"/>
      <c r="PGS1" s="87"/>
      <c r="PGT1" s="87"/>
      <c r="PGU1" s="87"/>
      <c r="PGV1" s="87"/>
      <c r="PGW1" s="87"/>
      <c r="PGX1" s="87"/>
      <c r="PGY1" s="87"/>
      <c r="PGZ1" s="87"/>
      <c r="PHA1" s="87"/>
      <c r="PHB1" s="87"/>
      <c r="PHC1" s="87"/>
      <c r="PHD1" s="87"/>
      <c r="PHE1" s="87"/>
      <c r="PHF1" s="87"/>
      <c r="PHG1" s="87"/>
      <c r="PHH1" s="87"/>
      <c r="PHI1" s="87"/>
      <c r="PHJ1" s="87"/>
      <c r="PHK1" s="87"/>
      <c r="PHL1" s="87"/>
      <c r="PHM1" s="87"/>
      <c r="PHN1" s="87"/>
      <c r="PHO1" s="87"/>
      <c r="PHP1" s="87"/>
      <c r="PHQ1" s="87"/>
      <c r="PHR1" s="87"/>
      <c r="PHS1" s="87"/>
      <c r="PHT1" s="87"/>
      <c r="PHU1" s="87"/>
      <c r="PHV1" s="87"/>
      <c r="PHW1" s="87"/>
      <c r="PHX1" s="87"/>
      <c r="PHY1" s="87"/>
      <c r="PHZ1" s="87"/>
      <c r="PIA1" s="87"/>
      <c r="PIB1" s="87"/>
      <c r="PIC1" s="87"/>
      <c r="PID1" s="87"/>
      <c r="PIE1" s="87"/>
      <c r="PIF1" s="87"/>
      <c r="PIG1" s="87"/>
      <c r="PIH1" s="87"/>
      <c r="PII1" s="87"/>
      <c r="PIJ1" s="87"/>
      <c r="PIK1" s="87"/>
      <c r="PIL1" s="87"/>
      <c r="PIM1" s="87"/>
      <c r="PIN1" s="87"/>
      <c r="PIO1" s="87"/>
      <c r="PIP1" s="87"/>
      <c r="PIQ1" s="87"/>
      <c r="PIR1" s="87"/>
      <c r="PIS1" s="87"/>
      <c r="PIT1" s="87"/>
      <c r="PIU1" s="87"/>
      <c r="PIV1" s="87"/>
      <c r="PIW1" s="87"/>
      <c r="PIX1" s="87"/>
      <c r="PIY1" s="87"/>
      <c r="PIZ1" s="87"/>
      <c r="PJA1" s="87"/>
      <c r="PJB1" s="87"/>
      <c r="PJC1" s="87"/>
      <c r="PJD1" s="87"/>
      <c r="PJE1" s="87"/>
      <c r="PJF1" s="87"/>
      <c r="PJG1" s="87"/>
      <c r="PJH1" s="87"/>
      <c r="PJI1" s="87"/>
      <c r="PJJ1" s="87"/>
      <c r="PJK1" s="87"/>
      <c r="PJL1" s="87"/>
      <c r="PJM1" s="87"/>
      <c r="PJN1" s="87"/>
      <c r="PJO1" s="87"/>
      <c r="PJP1" s="87"/>
      <c r="PJQ1" s="87"/>
      <c r="PJR1" s="87"/>
      <c r="PJS1" s="87"/>
      <c r="PJT1" s="87"/>
      <c r="PJU1" s="87"/>
      <c r="PJV1" s="87"/>
      <c r="PJW1" s="87"/>
      <c r="PJX1" s="87"/>
      <c r="PJY1" s="87"/>
      <c r="PJZ1" s="87"/>
      <c r="PKA1" s="87"/>
      <c r="PKB1" s="87"/>
      <c r="PKC1" s="87"/>
      <c r="PKD1" s="87"/>
      <c r="PKE1" s="87"/>
      <c r="PKF1" s="87"/>
      <c r="PKG1" s="87"/>
      <c r="PKH1" s="87"/>
      <c r="PKI1" s="87"/>
      <c r="PKJ1" s="87"/>
      <c r="PKK1" s="87"/>
      <c r="PKL1" s="87"/>
      <c r="PKM1" s="87"/>
      <c r="PKN1" s="87"/>
      <c r="PKO1" s="87"/>
      <c r="PKP1" s="87"/>
      <c r="PKQ1" s="87"/>
      <c r="PKR1" s="87"/>
      <c r="PKS1" s="87"/>
      <c r="PKT1" s="87"/>
      <c r="PKU1" s="87"/>
      <c r="PKV1" s="87"/>
      <c r="PKW1" s="87"/>
      <c r="PKX1" s="87"/>
      <c r="PKY1" s="87"/>
      <c r="PKZ1" s="87"/>
      <c r="PLA1" s="87"/>
      <c r="PLB1" s="87"/>
      <c r="PLC1" s="87"/>
      <c r="PLD1" s="87"/>
      <c r="PLE1" s="87"/>
      <c r="PLF1" s="87"/>
      <c r="PLG1" s="87"/>
      <c r="PLH1" s="87"/>
      <c r="PLI1" s="87"/>
      <c r="PLJ1" s="87"/>
      <c r="PLK1" s="87"/>
      <c r="PLL1" s="87"/>
      <c r="PLM1" s="87"/>
      <c r="PLN1" s="87"/>
      <c r="PLO1" s="87"/>
      <c r="PLP1" s="87"/>
      <c r="PLQ1" s="87"/>
      <c r="PLR1" s="87"/>
      <c r="PLS1" s="87"/>
      <c r="PLT1" s="87"/>
      <c r="PLU1" s="87"/>
      <c r="PLV1" s="87"/>
      <c r="PLW1" s="87"/>
      <c r="PLX1" s="87"/>
      <c r="PLY1" s="87"/>
      <c r="PLZ1" s="87"/>
      <c r="PMA1" s="87"/>
      <c r="PMB1" s="87"/>
      <c r="PMC1" s="87"/>
      <c r="PMD1" s="87"/>
      <c r="PME1" s="87"/>
      <c r="PMF1" s="87"/>
      <c r="PMG1" s="87"/>
      <c r="PMH1" s="87"/>
      <c r="PMI1" s="87"/>
      <c r="PMJ1" s="87"/>
      <c r="PMK1" s="87"/>
      <c r="PML1" s="87"/>
      <c r="PMM1" s="87"/>
      <c r="PMN1" s="87"/>
      <c r="PMO1" s="87"/>
      <c r="PMP1" s="87"/>
      <c r="PMQ1" s="87"/>
      <c r="PMR1" s="87"/>
      <c r="PMS1" s="87"/>
      <c r="PMT1" s="87"/>
      <c r="PMU1" s="87"/>
      <c r="PMV1" s="87"/>
      <c r="PMW1" s="87"/>
      <c r="PMX1" s="87"/>
      <c r="PMY1" s="87"/>
      <c r="PMZ1" s="87"/>
      <c r="PNA1" s="87"/>
      <c r="PNB1" s="87"/>
      <c r="PNC1" s="87"/>
      <c r="PND1" s="87"/>
      <c r="PNE1" s="87"/>
      <c r="PNF1" s="87"/>
      <c r="PNG1" s="87"/>
      <c r="PNH1" s="87"/>
      <c r="PNI1" s="87"/>
      <c r="PNJ1" s="87"/>
      <c r="PNK1" s="87"/>
      <c r="PNL1" s="87"/>
      <c r="PNM1" s="87"/>
      <c r="PNN1" s="87"/>
      <c r="PNO1" s="87"/>
      <c r="PNP1" s="87"/>
      <c r="PNQ1" s="87"/>
      <c r="PNR1" s="87"/>
      <c r="PNS1" s="87"/>
      <c r="PNT1" s="87"/>
      <c r="PNU1" s="87"/>
      <c r="PNV1" s="87"/>
      <c r="PNW1" s="87"/>
      <c r="PNX1" s="87"/>
      <c r="PNY1" s="87"/>
      <c r="PNZ1" s="87"/>
      <c r="POA1" s="87"/>
      <c r="POB1" s="87"/>
      <c r="POC1" s="87"/>
      <c r="POD1" s="87"/>
      <c r="POE1" s="87"/>
      <c r="POF1" s="87"/>
      <c r="POG1" s="87"/>
      <c r="POH1" s="87"/>
      <c r="POI1" s="87"/>
      <c r="POJ1" s="87"/>
      <c r="POK1" s="87"/>
      <c r="POL1" s="87"/>
      <c r="POM1" s="87"/>
      <c r="PON1" s="87"/>
      <c r="POO1" s="87"/>
      <c r="POP1" s="87"/>
      <c r="POQ1" s="87"/>
      <c r="POR1" s="87"/>
      <c r="POS1" s="87"/>
      <c r="POT1" s="87"/>
      <c r="POU1" s="87"/>
      <c r="POV1" s="87"/>
      <c r="POW1" s="87"/>
      <c r="POX1" s="87"/>
      <c r="POY1" s="87"/>
      <c r="POZ1" s="87"/>
      <c r="PPA1" s="87"/>
      <c r="PPB1" s="87"/>
      <c r="PPC1" s="87"/>
      <c r="PPD1" s="87"/>
      <c r="PPE1" s="87"/>
      <c r="PPF1" s="87"/>
      <c r="PPG1" s="87"/>
      <c r="PPH1" s="87"/>
      <c r="PPI1" s="87"/>
      <c r="PPJ1" s="87"/>
      <c r="PPK1" s="87"/>
      <c r="PPL1" s="87"/>
      <c r="PPM1" s="87"/>
      <c r="PPN1" s="87"/>
      <c r="PPO1" s="87"/>
      <c r="PPP1" s="87"/>
      <c r="PPQ1" s="87"/>
      <c r="PPR1" s="87"/>
      <c r="PPS1" s="87"/>
      <c r="PPT1" s="87"/>
      <c r="PPU1" s="87"/>
      <c r="PPV1" s="87"/>
      <c r="PPW1" s="87"/>
      <c r="PPX1" s="87"/>
      <c r="PPY1" s="87"/>
      <c r="PPZ1" s="87"/>
      <c r="PQA1" s="87"/>
      <c r="PQB1" s="87"/>
      <c r="PQC1" s="87"/>
      <c r="PQD1" s="87"/>
      <c r="PQE1" s="87"/>
      <c r="PQF1" s="87"/>
      <c r="PQG1" s="87"/>
      <c r="PQH1" s="87"/>
      <c r="PQI1" s="87"/>
      <c r="PQJ1" s="87"/>
      <c r="PQK1" s="87"/>
      <c r="PQL1" s="87"/>
      <c r="PQM1" s="87"/>
      <c r="PQN1" s="87"/>
      <c r="PQO1" s="87"/>
      <c r="PQP1" s="87"/>
      <c r="PQQ1" s="87"/>
      <c r="PQR1" s="87"/>
      <c r="PQS1" s="87"/>
      <c r="PQT1" s="87"/>
      <c r="PQU1" s="87"/>
      <c r="PQV1" s="87"/>
      <c r="PQW1" s="87"/>
      <c r="PQX1" s="87"/>
      <c r="PQY1" s="87"/>
      <c r="PQZ1" s="87"/>
      <c r="PRA1" s="87"/>
      <c r="PRB1" s="87"/>
      <c r="PRC1" s="87"/>
      <c r="PRD1" s="87"/>
      <c r="PRE1" s="87"/>
      <c r="PRF1" s="87"/>
      <c r="PRG1" s="87"/>
      <c r="PRH1" s="87"/>
      <c r="PRI1" s="87"/>
      <c r="PRJ1" s="87"/>
      <c r="PRK1" s="87"/>
      <c r="PRL1" s="87"/>
      <c r="PRM1" s="87"/>
      <c r="PRN1" s="87"/>
      <c r="PRO1" s="87"/>
      <c r="PRP1" s="87"/>
      <c r="PRQ1" s="87"/>
      <c r="PRR1" s="87"/>
      <c r="PRS1" s="87"/>
      <c r="PRT1" s="87"/>
      <c r="PRU1" s="87"/>
      <c r="PRV1" s="87"/>
      <c r="PRW1" s="87"/>
      <c r="PRX1" s="87"/>
      <c r="PRY1" s="87"/>
      <c r="PRZ1" s="87"/>
      <c r="PSA1" s="87"/>
      <c r="PSB1" s="87"/>
      <c r="PSC1" s="87"/>
      <c r="PSD1" s="87"/>
      <c r="PSE1" s="87"/>
      <c r="PSF1" s="87"/>
      <c r="PSG1" s="87"/>
      <c r="PSH1" s="87"/>
      <c r="PSI1" s="87"/>
      <c r="PSJ1" s="87"/>
      <c r="PSK1" s="87"/>
      <c r="PSL1" s="87"/>
      <c r="PSM1" s="87"/>
      <c r="PSN1" s="87"/>
      <c r="PSO1" s="87"/>
      <c r="PSP1" s="87"/>
      <c r="PSQ1" s="87"/>
      <c r="PSR1" s="87"/>
      <c r="PSS1" s="87"/>
      <c r="PST1" s="87"/>
      <c r="PSU1" s="87"/>
      <c r="PSV1" s="87"/>
      <c r="PSW1" s="87"/>
      <c r="PSX1" s="87"/>
      <c r="PSY1" s="87"/>
      <c r="PSZ1" s="87"/>
      <c r="PTA1" s="87"/>
      <c r="PTB1" s="87"/>
      <c r="PTC1" s="87"/>
      <c r="PTD1" s="87"/>
      <c r="PTE1" s="87"/>
      <c r="PTF1" s="87"/>
      <c r="PTG1" s="87"/>
      <c r="PTH1" s="87"/>
      <c r="PTI1" s="87"/>
      <c r="PTJ1" s="87"/>
      <c r="PTK1" s="87"/>
      <c r="PTL1" s="87"/>
      <c r="PTM1" s="87"/>
      <c r="PTN1" s="87"/>
      <c r="PTO1" s="87"/>
      <c r="PTP1" s="87"/>
      <c r="PTQ1" s="87"/>
      <c r="PTR1" s="87"/>
      <c r="PTS1" s="87"/>
      <c r="PTT1" s="87"/>
      <c r="PTU1" s="87"/>
      <c r="PTV1" s="87"/>
      <c r="PTW1" s="87"/>
      <c r="PTX1" s="87"/>
      <c r="PTY1" s="87"/>
      <c r="PTZ1" s="87"/>
      <c r="PUA1" s="87"/>
      <c r="PUB1" s="87"/>
      <c r="PUC1" s="87"/>
      <c r="PUD1" s="87"/>
      <c r="PUE1" s="87"/>
      <c r="PUF1" s="87"/>
      <c r="PUG1" s="87"/>
      <c r="PUH1" s="87"/>
      <c r="PUI1" s="87"/>
      <c r="PUJ1" s="87"/>
      <c r="PUK1" s="87"/>
      <c r="PUL1" s="87"/>
      <c r="PUM1" s="87"/>
      <c r="PUN1" s="87"/>
      <c r="PUO1" s="87"/>
      <c r="PUP1" s="87"/>
      <c r="PUQ1" s="87"/>
      <c r="PUR1" s="87"/>
      <c r="PUS1" s="87"/>
      <c r="PUT1" s="87"/>
      <c r="PUU1" s="87"/>
      <c r="PUV1" s="87"/>
      <c r="PUW1" s="87"/>
      <c r="PUX1" s="87"/>
      <c r="PUY1" s="87"/>
      <c r="PUZ1" s="87"/>
      <c r="PVA1" s="87"/>
      <c r="PVB1" s="87"/>
      <c r="PVC1" s="87"/>
      <c r="PVD1" s="87"/>
      <c r="PVE1" s="87"/>
      <c r="PVF1" s="87"/>
      <c r="PVG1" s="87"/>
      <c r="PVH1" s="87"/>
      <c r="PVI1" s="87"/>
      <c r="PVJ1" s="87"/>
      <c r="PVK1" s="87"/>
      <c r="PVL1" s="87"/>
      <c r="PVM1" s="87"/>
      <c r="PVN1" s="87"/>
      <c r="PVO1" s="87"/>
      <c r="PVP1" s="87"/>
      <c r="PVQ1" s="87"/>
      <c r="PVR1" s="87"/>
      <c r="PVS1" s="87"/>
      <c r="PVT1" s="87"/>
      <c r="PVU1" s="87"/>
      <c r="PVV1" s="87"/>
      <c r="PVW1" s="87"/>
      <c r="PVX1" s="87"/>
      <c r="PVY1" s="87"/>
      <c r="PVZ1" s="87"/>
      <c r="PWA1" s="87"/>
      <c r="PWB1" s="87"/>
      <c r="PWC1" s="87"/>
      <c r="PWD1" s="87"/>
      <c r="PWE1" s="87"/>
      <c r="PWF1" s="87"/>
      <c r="PWG1" s="87"/>
      <c r="PWH1" s="87"/>
      <c r="PWI1" s="87"/>
      <c r="PWJ1" s="87"/>
      <c r="PWK1" s="87"/>
      <c r="PWL1" s="87"/>
      <c r="PWM1" s="87"/>
      <c r="PWN1" s="87"/>
      <c r="PWO1" s="87"/>
      <c r="PWP1" s="87"/>
      <c r="PWQ1" s="87"/>
      <c r="PWR1" s="87"/>
      <c r="PWS1" s="87"/>
      <c r="PWT1" s="87"/>
      <c r="PWU1" s="87"/>
      <c r="PWV1" s="87"/>
      <c r="PWW1" s="87"/>
      <c r="PWX1" s="87"/>
      <c r="PWY1" s="87"/>
      <c r="PWZ1" s="87"/>
      <c r="PXA1" s="87"/>
      <c r="PXB1" s="87"/>
      <c r="PXC1" s="87"/>
      <c r="PXD1" s="87"/>
      <c r="PXE1" s="87"/>
      <c r="PXF1" s="87"/>
      <c r="PXG1" s="87"/>
      <c r="PXH1" s="87"/>
      <c r="PXI1" s="87"/>
      <c r="PXJ1" s="87"/>
      <c r="PXK1" s="87"/>
      <c r="PXL1" s="87"/>
      <c r="PXM1" s="87"/>
      <c r="PXN1" s="87"/>
      <c r="PXO1" s="87"/>
      <c r="PXP1" s="87"/>
      <c r="PXQ1" s="87"/>
      <c r="PXR1" s="87"/>
      <c r="PXS1" s="87"/>
      <c r="PXT1" s="87"/>
      <c r="PXU1" s="87"/>
      <c r="PXV1" s="87"/>
      <c r="PXW1" s="87"/>
      <c r="PXX1" s="87"/>
      <c r="PXY1" s="87"/>
      <c r="PXZ1" s="87"/>
      <c r="PYA1" s="87"/>
      <c r="PYB1" s="87"/>
      <c r="PYC1" s="87"/>
      <c r="PYD1" s="87"/>
      <c r="PYE1" s="87"/>
      <c r="PYF1" s="87"/>
      <c r="PYG1" s="87"/>
      <c r="PYH1" s="87"/>
      <c r="PYI1" s="87"/>
      <c r="PYJ1" s="87"/>
      <c r="PYK1" s="87"/>
      <c r="PYL1" s="87"/>
      <c r="PYM1" s="87"/>
      <c r="PYN1" s="87"/>
      <c r="PYO1" s="87"/>
      <c r="PYP1" s="87"/>
      <c r="PYQ1" s="87"/>
      <c r="PYR1" s="87"/>
      <c r="PYS1" s="87"/>
      <c r="PYT1" s="87"/>
      <c r="PYU1" s="87"/>
      <c r="PYV1" s="87"/>
      <c r="PYW1" s="87"/>
      <c r="PYX1" s="87"/>
      <c r="PYY1" s="87"/>
      <c r="PYZ1" s="87"/>
      <c r="PZA1" s="87"/>
      <c r="PZB1" s="87"/>
      <c r="PZC1" s="87"/>
      <c r="PZD1" s="87"/>
      <c r="PZE1" s="87"/>
      <c r="PZF1" s="87"/>
      <c r="PZG1" s="87"/>
      <c r="PZH1" s="87"/>
      <c r="PZI1" s="87"/>
      <c r="PZJ1" s="87"/>
      <c r="PZK1" s="87"/>
      <c r="PZL1" s="87"/>
      <c r="PZM1" s="87"/>
      <c r="PZN1" s="87"/>
      <c r="PZO1" s="87"/>
      <c r="PZP1" s="87"/>
      <c r="PZQ1" s="87"/>
      <c r="PZR1" s="87"/>
      <c r="PZS1" s="87"/>
      <c r="PZT1" s="87"/>
      <c r="PZU1" s="87"/>
      <c r="PZV1" s="87"/>
      <c r="PZW1" s="87"/>
      <c r="PZX1" s="87"/>
      <c r="PZY1" s="87"/>
      <c r="PZZ1" s="87"/>
      <c r="QAA1" s="87"/>
      <c r="QAB1" s="87"/>
      <c r="QAC1" s="87"/>
      <c r="QAD1" s="87"/>
      <c r="QAE1" s="87"/>
      <c r="QAF1" s="87"/>
      <c r="QAG1" s="87"/>
      <c r="QAH1" s="87"/>
      <c r="QAI1" s="87"/>
      <c r="QAJ1" s="87"/>
      <c r="QAK1" s="87"/>
      <c r="QAL1" s="87"/>
      <c r="QAM1" s="87"/>
      <c r="QAN1" s="87"/>
      <c r="QAO1" s="87"/>
      <c r="QAP1" s="87"/>
      <c r="QAQ1" s="87"/>
      <c r="QAR1" s="87"/>
      <c r="QAS1" s="87"/>
      <c r="QAT1" s="87"/>
      <c r="QAU1" s="87"/>
      <c r="QAV1" s="87"/>
      <c r="QAW1" s="87"/>
      <c r="QAX1" s="87"/>
      <c r="QAY1" s="87"/>
      <c r="QAZ1" s="87"/>
      <c r="QBA1" s="87"/>
      <c r="QBB1" s="87"/>
      <c r="QBC1" s="87"/>
      <c r="QBD1" s="87"/>
      <c r="QBE1" s="87"/>
      <c r="QBF1" s="87"/>
      <c r="QBG1" s="87"/>
      <c r="QBH1" s="87"/>
      <c r="QBI1" s="87"/>
      <c r="QBJ1" s="87"/>
      <c r="QBK1" s="87"/>
      <c r="QBL1" s="87"/>
      <c r="QBM1" s="87"/>
      <c r="QBN1" s="87"/>
      <c r="QBO1" s="87"/>
      <c r="QBP1" s="87"/>
      <c r="QBQ1" s="87"/>
      <c r="QBR1" s="87"/>
      <c r="QBS1" s="87"/>
      <c r="QBT1" s="87"/>
      <c r="QBU1" s="87"/>
      <c r="QBV1" s="87"/>
      <c r="QBW1" s="87"/>
      <c r="QBX1" s="87"/>
      <c r="QBY1" s="87"/>
      <c r="QBZ1" s="87"/>
      <c r="QCA1" s="87"/>
      <c r="QCB1" s="87"/>
      <c r="QCC1" s="87"/>
      <c r="QCD1" s="87"/>
      <c r="QCE1" s="87"/>
      <c r="QCF1" s="87"/>
      <c r="QCG1" s="87"/>
      <c r="QCH1" s="87"/>
      <c r="QCI1" s="87"/>
      <c r="QCJ1" s="87"/>
      <c r="QCK1" s="87"/>
      <c r="QCL1" s="87"/>
      <c r="QCM1" s="87"/>
      <c r="QCN1" s="87"/>
      <c r="QCO1" s="87"/>
      <c r="QCP1" s="87"/>
      <c r="QCQ1" s="87"/>
      <c r="QCR1" s="87"/>
      <c r="QCS1" s="87"/>
      <c r="QCT1" s="87"/>
      <c r="QCU1" s="87"/>
      <c r="QCV1" s="87"/>
      <c r="QCW1" s="87"/>
      <c r="QCX1" s="87"/>
      <c r="QCY1" s="87"/>
      <c r="QCZ1" s="87"/>
      <c r="QDA1" s="87"/>
      <c r="QDB1" s="87"/>
      <c r="QDC1" s="87"/>
      <c r="QDD1" s="87"/>
      <c r="QDE1" s="87"/>
      <c r="QDF1" s="87"/>
      <c r="QDG1" s="87"/>
      <c r="QDH1" s="87"/>
      <c r="QDI1" s="87"/>
      <c r="QDJ1" s="87"/>
      <c r="QDK1" s="87"/>
      <c r="QDL1" s="87"/>
      <c r="QDM1" s="87"/>
      <c r="QDN1" s="87"/>
      <c r="QDO1" s="87"/>
      <c r="QDP1" s="87"/>
      <c r="QDQ1" s="87"/>
      <c r="QDR1" s="87"/>
      <c r="QDS1" s="87"/>
      <c r="QDT1" s="87"/>
      <c r="QDU1" s="87"/>
      <c r="QDV1" s="87"/>
      <c r="QDW1" s="87"/>
      <c r="QDX1" s="87"/>
      <c r="QDY1" s="87"/>
      <c r="QDZ1" s="87"/>
      <c r="QEA1" s="87"/>
      <c r="QEB1" s="87"/>
      <c r="QEC1" s="87"/>
      <c r="QED1" s="87"/>
      <c r="QEE1" s="87"/>
      <c r="QEF1" s="87"/>
      <c r="QEG1" s="87"/>
      <c r="QEH1" s="87"/>
      <c r="QEI1" s="87"/>
      <c r="QEJ1" s="87"/>
      <c r="QEK1" s="87"/>
      <c r="QEL1" s="87"/>
      <c r="QEM1" s="87"/>
      <c r="QEN1" s="87"/>
      <c r="QEO1" s="87"/>
      <c r="QEP1" s="87"/>
      <c r="QEQ1" s="87"/>
      <c r="QER1" s="87"/>
      <c r="QES1" s="87"/>
      <c r="QET1" s="87"/>
      <c r="QEU1" s="87"/>
      <c r="QEV1" s="87"/>
      <c r="QEW1" s="87"/>
      <c r="QEX1" s="87"/>
      <c r="QEY1" s="87"/>
      <c r="QEZ1" s="87"/>
      <c r="QFA1" s="87"/>
      <c r="QFB1" s="87"/>
      <c r="QFC1" s="87"/>
      <c r="QFD1" s="87"/>
      <c r="QFE1" s="87"/>
      <c r="QFF1" s="87"/>
      <c r="QFG1" s="87"/>
      <c r="QFH1" s="87"/>
      <c r="QFI1" s="87"/>
      <c r="QFJ1" s="87"/>
      <c r="QFK1" s="87"/>
      <c r="QFL1" s="87"/>
      <c r="QFM1" s="87"/>
      <c r="QFN1" s="87"/>
      <c r="QFO1" s="87"/>
      <c r="QFP1" s="87"/>
      <c r="QFQ1" s="87"/>
      <c r="QFR1" s="87"/>
      <c r="QFS1" s="87"/>
      <c r="QFT1" s="87"/>
      <c r="QFU1" s="87"/>
      <c r="QFV1" s="87"/>
      <c r="QFW1" s="87"/>
      <c r="QFX1" s="87"/>
      <c r="QFY1" s="87"/>
      <c r="QFZ1" s="87"/>
      <c r="QGA1" s="87"/>
      <c r="QGB1" s="87"/>
      <c r="QGC1" s="87"/>
      <c r="QGD1" s="87"/>
      <c r="QGE1" s="87"/>
      <c r="QGF1" s="87"/>
      <c r="QGG1" s="87"/>
      <c r="QGH1" s="87"/>
      <c r="QGI1" s="87"/>
      <c r="QGJ1" s="87"/>
      <c r="QGK1" s="87"/>
      <c r="QGL1" s="87"/>
      <c r="QGM1" s="87"/>
      <c r="QGN1" s="87"/>
      <c r="QGO1" s="87"/>
      <c r="QGP1" s="87"/>
      <c r="QGQ1" s="87"/>
      <c r="QGR1" s="87"/>
      <c r="QGS1" s="87"/>
      <c r="QGT1" s="87"/>
      <c r="QGU1" s="87"/>
      <c r="QGV1" s="87"/>
      <c r="QGW1" s="87"/>
      <c r="QGX1" s="87"/>
      <c r="QGY1" s="87"/>
      <c r="QGZ1" s="87"/>
      <c r="QHA1" s="87"/>
      <c r="QHB1" s="87"/>
      <c r="QHC1" s="87"/>
      <c r="QHD1" s="87"/>
      <c r="QHE1" s="87"/>
      <c r="QHF1" s="87"/>
      <c r="QHG1" s="87"/>
      <c r="QHH1" s="87"/>
      <c r="QHI1" s="87"/>
      <c r="QHJ1" s="87"/>
      <c r="QHK1" s="87"/>
      <c r="QHL1" s="87"/>
      <c r="QHM1" s="87"/>
      <c r="QHN1" s="87"/>
      <c r="QHO1" s="87"/>
      <c r="QHP1" s="87"/>
      <c r="QHQ1" s="87"/>
      <c r="QHR1" s="87"/>
      <c r="QHS1" s="87"/>
      <c r="QHT1" s="87"/>
      <c r="QHU1" s="87"/>
      <c r="QHV1" s="87"/>
      <c r="QHW1" s="87"/>
      <c r="QHX1" s="87"/>
      <c r="QHY1" s="87"/>
      <c r="QHZ1" s="87"/>
      <c r="QIA1" s="87"/>
      <c r="QIB1" s="87"/>
      <c r="QIC1" s="87"/>
      <c r="QID1" s="87"/>
      <c r="QIE1" s="87"/>
      <c r="QIF1" s="87"/>
      <c r="QIG1" s="87"/>
      <c r="QIH1" s="87"/>
      <c r="QII1" s="87"/>
      <c r="QIJ1" s="87"/>
      <c r="QIK1" s="87"/>
      <c r="QIL1" s="87"/>
      <c r="QIM1" s="87"/>
      <c r="QIN1" s="87"/>
      <c r="QIO1" s="87"/>
      <c r="QIP1" s="87"/>
      <c r="QIQ1" s="87"/>
      <c r="QIR1" s="87"/>
      <c r="QIS1" s="87"/>
      <c r="QIT1" s="87"/>
      <c r="QIU1" s="87"/>
      <c r="QIV1" s="87"/>
      <c r="QIW1" s="87"/>
      <c r="QIX1" s="87"/>
      <c r="QIY1" s="87"/>
      <c r="QIZ1" s="87"/>
      <c r="QJA1" s="87"/>
      <c r="QJB1" s="87"/>
      <c r="QJC1" s="87"/>
      <c r="QJD1" s="87"/>
      <c r="QJE1" s="87"/>
      <c r="QJF1" s="87"/>
      <c r="QJG1" s="87"/>
      <c r="QJH1" s="87"/>
      <c r="QJI1" s="87"/>
      <c r="QJJ1" s="87"/>
      <c r="QJK1" s="87"/>
      <c r="QJL1" s="87"/>
      <c r="QJM1" s="87"/>
      <c r="QJN1" s="87"/>
      <c r="QJO1" s="87"/>
      <c r="QJP1" s="87"/>
      <c r="QJQ1" s="87"/>
      <c r="QJR1" s="87"/>
      <c r="QJS1" s="87"/>
      <c r="QJT1" s="87"/>
      <c r="QJU1" s="87"/>
      <c r="QJV1" s="87"/>
      <c r="QJW1" s="87"/>
      <c r="QJX1" s="87"/>
      <c r="QJY1" s="87"/>
      <c r="QJZ1" s="87"/>
      <c r="QKA1" s="87"/>
      <c r="QKB1" s="87"/>
      <c r="QKC1" s="87"/>
      <c r="QKD1" s="87"/>
      <c r="QKE1" s="87"/>
      <c r="QKF1" s="87"/>
      <c r="QKG1" s="87"/>
      <c r="QKH1" s="87"/>
      <c r="QKI1" s="87"/>
      <c r="QKJ1" s="87"/>
      <c r="QKK1" s="87"/>
      <c r="QKL1" s="87"/>
      <c r="QKM1" s="87"/>
      <c r="QKN1" s="87"/>
      <c r="QKO1" s="87"/>
      <c r="QKP1" s="87"/>
      <c r="QKQ1" s="87"/>
      <c r="QKR1" s="87"/>
      <c r="QKS1" s="87"/>
      <c r="QKT1" s="87"/>
      <c r="QKU1" s="87"/>
      <c r="QKV1" s="87"/>
      <c r="QKW1" s="87"/>
      <c r="QKX1" s="87"/>
      <c r="QKY1" s="87"/>
      <c r="QKZ1" s="87"/>
      <c r="QLA1" s="87"/>
      <c r="QLB1" s="87"/>
      <c r="QLC1" s="87"/>
      <c r="QLD1" s="87"/>
      <c r="QLE1" s="87"/>
      <c r="QLF1" s="87"/>
      <c r="QLG1" s="87"/>
      <c r="QLH1" s="87"/>
      <c r="QLI1" s="87"/>
      <c r="QLJ1" s="87"/>
      <c r="QLK1" s="87"/>
      <c r="QLL1" s="87"/>
      <c r="QLM1" s="87"/>
      <c r="QLN1" s="87"/>
      <c r="QLO1" s="87"/>
      <c r="QLP1" s="87"/>
      <c r="QLQ1" s="87"/>
      <c r="QLR1" s="87"/>
      <c r="QLS1" s="87"/>
      <c r="QLT1" s="87"/>
      <c r="QLU1" s="87"/>
      <c r="QLV1" s="87"/>
      <c r="QLW1" s="87"/>
      <c r="QLX1" s="87"/>
      <c r="QLY1" s="87"/>
      <c r="QLZ1" s="87"/>
      <c r="QMA1" s="87"/>
      <c r="QMB1" s="87"/>
      <c r="QMC1" s="87"/>
      <c r="QMD1" s="87"/>
      <c r="QME1" s="87"/>
      <c r="QMF1" s="87"/>
      <c r="QMG1" s="87"/>
      <c r="QMH1" s="87"/>
      <c r="QMI1" s="87"/>
      <c r="QMJ1" s="87"/>
      <c r="QMK1" s="87"/>
      <c r="QML1" s="87"/>
      <c r="QMM1" s="87"/>
      <c r="QMN1" s="87"/>
      <c r="QMO1" s="87"/>
      <c r="QMP1" s="87"/>
      <c r="QMQ1" s="87"/>
      <c r="QMR1" s="87"/>
      <c r="QMS1" s="87"/>
      <c r="QMT1" s="87"/>
      <c r="QMU1" s="87"/>
      <c r="QMV1" s="87"/>
      <c r="QMW1" s="87"/>
      <c r="QMX1" s="87"/>
      <c r="QMY1" s="87"/>
      <c r="QMZ1" s="87"/>
      <c r="QNA1" s="87"/>
      <c r="QNB1" s="87"/>
      <c r="QNC1" s="87"/>
      <c r="QND1" s="87"/>
      <c r="QNE1" s="87"/>
      <c r="QNF1" s="87"/>
      <c r="QNG1" s="87"/>
      <c r="QNH1" s="87"/>
      <c r="QNI1" s="87"/>
      <c r="QNJ1" s="87"/>
      <c r="QNK1" s="87"/>
      <c r="QNL1" s="87"/>
      <c r="QNM1" s="87"/>
      <c r="QNN1" s="87"/>
      <c r="QNO1" s="87"/>
      <c r="QNP1" s="87"/>
      <c r="QNQ1" s="87"/>
      <c r="QNR1" s="87"/>
      <c r="QNS1" s="87"/>
      <c r="QNT1" s="87"/>
      <c r="QNU1" s="87"/>
      <c r="QNV1" s="87"/>
      <c r="QNW1" s="87"/>
      <c r="QNX1" s="87"/>
      <c r="QNY1" s="87"/>
      <c r="QNZ1" s="87"/>
      <c r="QOA1" s="87"/>
      <c r="QOB1" s="87"/>
      <c r="QOC1" s="87"/>
      <c r="QOD1" s="87"/>
      <c r="QOE1" s="87"/>
      <c r="QOF1" s="87"/>
      <c r="QOG1" s="87"/>
      <c r="QOH1" s="87"/>
      <c r="QOI1" s="87"/>
      <c r="QOJ1" s="87"/>
      <c r="QOK1" s="87"/>
      <c r="QOL1" s="87"/>
      <c r="QOM1" s="87"/>
      <c r="QON1" s="87"/>
      <c r="QOO1" s="87"/>
      <c r="QOP1" s="87"/>
      <c r="QOQ1" s="87"/>
      <c r="QOR1" s="87"/>
      <c r="QOS1" s="87"/>
      <c r="QOT1" s="87"/>
      <c r="QOU1" s="87"/>
      <c r="QOV1" s="87"/>
      <c r="QOW1" s="87"/>
      <c r="QOX1" s="87"/>
      <c r="QOY1" s="87"/>
      <c r="QOZ1" s="87"/>
      <c r="QPA1" s="87"/>
      <c r="QPB1" s="87"/>
      <c r="QPC1" s="87"/>
      <c r="QPD1" s="87"/>
      <c r="QPE1" s="87"/>
      <c r="QPF1" s="87"/>
      <c r="QPG1" s="87"/>
      <c r="QPH1" s="87"/>
      <c r="QPI1" s="87"/>
      <c r="QPJ1" s="87"/>
      <c r="QPK1" s="87"/>
      <c r="QPL1" s="87"/>
      <c r="QPM1" s="87"/>
      <c r="QPN1" s="87"/>
      <c r="QPO1" s="87"/>
      <c r="QPP1" s="87"/>
      <c r="QPQ1" s="87"/>
      <c r="QPR1" s="87"/>
      <c r="QPS1" s="87"/>
      <c r="QPT1" s="87"/>
      <c r="QPU1" s="87"/>
      <c r="QPV1" s="87"/>
      <c r="QPW1" s="87"/>
      <c r="QPX1" s="87"/>
      <c r="QPY1" s="87"/>
      <c r="QPZ1" s="87"/>
      <c r="QQA1" s="87"/>
      <c r="QQB1" s="87"/>
      <c r="QQC1" s="87"/>
      <c r="QQD1" s="87"/>
      <c r="QQE1" s="87"/>
      <c r="QQF1" s="87"/>
      <c r="QQG1" s="87"/>
      <c r="QQH1" s="87"/>
      <c r="QQI1" s="87"/>
      <c r="QQJ1" s="87"/>
      <c r="QQK1" s="87"/>
      <c r="QQL1" s="87"/>
      <c r="QQM1" s="87"/>
      <c r="QQN1" s="87"/>
      <c r="QQO1" s="87"/>
      <c r="QQP1" s="87"/>
      <c r="QQQ1" s="87"/>
      <c r="QQR1" s="87"/>
      <c r="QQS1" s="87"/>
      <c r="QQT1" s="87"/>
      <c r="QQU1" s="87"/>
      <c r="QQV1" s="87"/>
      <c r="QQW1" s="87"/>
      <c r="QQX1" s="87"/>
      <c r="QQY1" s="87"/>
      <c r="QQZ1" s="87"/>
      <c r="QRA1" s="87"/>
      <c r="QRB1" s="87"/>
      <c r="QRC1" s="87"/>
      <c r="QRD1" s="87"/>
      <c r="QRE1" s="87"/>
      <c r="QRF1" s="87"/>
      <c r="QRG1" s="87"/>
      <c r="QRH1" s="87"/>
      <c r="QRI1" s="87"/>
      <c r="QRJ1" s="87"/>
      <c r="QRK1" s="87"/>
      <c r="QRL1" s="87"/>
      <c r="QRM1" s="87"/>
      <c r="QRN1" s="87"/>
      <c r="QRO1" s="87"/>
      <c r="QRP1" s="87"/>
      <c r="QRQ1" s="87"/>
      <c r="QRR1" s="87"/>
      <c r="QRS1" s="87"/>
      <c r="QRT1" s="87"/>
      <c r="QRU1" s="87"/>
      <c r="QRV1" s="87"/>
      <c r="QRW1" s="87"/>
      <c r="QRX1" s="87"/>
      <c r="QRY1" s="87"/>
      <c r="QRZ1" s="87"/>
      <c r="QSA1" s="87"/>
      <c r="QSB1" s="87"/>
      <c r="QSC1" s="87"/>
      <c r="QSD1" s="87"/>
      <c r="QSE1" s="87"/>
      <c r="QSF1" s="87"/>
      <c r="QSG1" s="87"/>
      <c r="QSH1" s="87"/>
      <c r="QSI1" s="87"/>
      <c r="QSJ1" s="87"/>
      <c r="QSK1" s="87"/>
      <c r="QSL1" s="87"/>
      <c r="QSM1" s="87"/>
      <c r="QSN1" s="87"/>
      <c r="QSO1" s="87"/>
      <c r="QSP1" s="87"/>
      <c r="QSQ1" s="87"/>
      <c r="QSR1" s="87"/>
      <c r="QSS1" s="87"/>
      <c r="QST1" s="87"/>
      <c r="QSU1" s="87"/>
      <c r="QSV1" s="87"/>
      <c r="QSW1" s="87"/>
      <c r="QSX1" s="87"/>
      <c r="QSY1" s="87"/>
      <c r="QSZ1" s="87"/>
      <c r="QTA1" s="87"/>
      <c r="QTB1" s="87"/>
      <c r="QTC1" s="87"/>
      <c r="QTD1" s="87"/>
      <c r="QTE1" s="87"/>
      <c r="QTF1" s="87"/>
      <c r="QTG1" s="87"/>
      <c r="QTH1" s="87"/>
      <c r="QTI1" s="87"/>
      <c r="QTJ1" s="87"/>
      <c r="QTK1" s="87"/>
      <c r="QTL1" s="87"/>
      <c r="QTM1" s="87"/>
      <c r="QTN1" s="87"/>
      <c r="QTO1" s="87"/>
      <c r="QTP1" s="87"/>
      <c r="QTQ1" s="87"/>
      <c r="QTR1" s="87"/>
      <c r="QTS1" s="87"/>
      <c r="QTT1" s="87"/>
      <c r="QTU1" s="87"/>
      <c r="QTV1" s="87"/>
      <c r="QTW1" s="87"/>
      <c r="QTX1" s="87"/>
      <c r="QTY1" s="87"/>
      <c r="QTZ1" s="87"/>
      <c r="QUA1" s="87"/>
      <c r="QUB1" s="87"/>
      <c r="QUC1" s="87"/>
      <c r="QUD1" s="87"/>
      <c r="QUE1" s="87"/>
      <c r="QUF1" s="87"/>
      <c r="QUG1" s="87"/>
      <c r="QUH1" s="87"/>
      <c r="QUI1" s="87"/>
      <c r="QUJ1" s="87"/>
      <c r="QUK1" s="87"/>
      <c r="QUL1" s="87"/>
      <c r="QUM1" s="87"/>
      <c r="QUN1" s="87"/>
      <c r="QUO1" s="87"/>
      <c r="QUP1" s="87"/>
      <c r="QUQ1" s="87"/>
      <c r="QUR1" s="87"/>
      <c r="QUS1" s="87"/>
      <c r="QUT1" s="87"/>
      <c r="QUU1" s="87"/>
      <c r="QUV1" s="87"/>
      <c r="QUW1" s="87"/>
      <c r="QUX1" s="87"/>
      <c r="QUY1" s="87"/>
      <c r="QUZ1" s="87"/>
      <c r="QVA1" s="87"/>
      <c r="QVB1" s="87"/>
      <c r="QVC1" s="87"/>
      <c r="QVD1" s="87"/>
      <c r="QVE1" s="87"/>
      <c r="QVF1" s="87"/>
      <c r="QVG1" s="87"/>
      <c r="QVH1" s="87"/>
      <c r="QVI1" s="87"/>
      <c r="QVJ1" s="87"/>
      <c r="QVK1" s="87"/>
      <c r="QVL1" s="87"/>
      <c r="QVM1" s="87"/>
      <c r="QVN1" s="87"/>
      <c r="QVO1" s="87"/>
      <c r="QVP1" s="87"/>
      <c r="QVQ1" s="87"/>
      <c r="QVR1" s="87"/>
      <c r="QVS1" s="87"/>
      <c r="QVT1" s="87"/>
      <c r="QVU1" s="87"/>
      <c r="QVV1" s="87"/>
      <c r="QVW1" s="87"/>
      <c r="QVX1" s="87"/>
      <c r="QVY1" s="87"/>
      <c r="QVZ1" s="87"/>
      <c r="QWA1" s="87"/>
      <c r="QWB1" s="87"/>
      <c r="QWC1" s="87"/>
      <c r="QWD1" s="87"/>
      <c r="QWE1" s="87"/>
      <c r="QWF1" s="87"/>
      <c r="QWG1" s="87"/>
      <c r="QWH1" s="87"/>
      <c r="QWI1" s="87"/>
      <c r="QWJ1" s="87"/>
      <c r="QWK1" s="87"/>
      <c r="QWL1" s="87"/>
      <c r="QWM1" s="87"/>
      <c r="QWN1" s="87"/>
      <c r="QWO1" s="87"/>
      <c r="QWP1" s="87"/>
      <c r="QWQ1" s="87"/>
      <c r="QWR1" s="87"/>
      <c r="QWS1" s="87"/>
      <c r="QWT1" s="87"/>
      <c r="QWU1" s="87"/>
      <c r="QWV1" s="87"/>
      <c r="QWW1" s="87"/>
      <c r="QWX1" s="87"/>
      <c r="QWY1" s="87"/>
      <c r="QWZ1" s="87"/>
      <c r="QXA1" s="87"/>
      <c r="QXB1" s="87"/>
      <c r="QXC1" s="87"/>
      <c r="QXD1" s="87"/>
      <c r="QXE1" s="87"/>
      <c r="QXF1" s="87"/>
      <c r="QXG1" s="87"/>
      <c r="QXH1" s="87"/>
      <c r="QXI1" s="87"/>
      <c r="QXJ1" s="87"/>
      <c r="QXK1" s="87"/>
      <c r="QXL1" s="87"/>
      <c r="QXM1" s="87"/>
      <c r="QXN1" s="87"/>
      <c r="QXO1" s="87"/>
      <c r="QXP1" s="87"/>
      <c r="QXQ1" s="87"/>
      <c r="QXR1" s="87"/>
      <c r="QXS1" s="87"/>
      <c r="QXT1" s="87"/>
      <c r="QXU1" s="87"/>
      <c r="QXV1" s="87"/>
      <c r="QXW1" s="87"/>
      <c r="QXX1" s="87"/>
      <c r="QXY1" s="87"/>
      <c r="QXZ1" s="87"/>
      <c r="QYA1" s="87"/>
      <c r="QYB1" s="87"/>
      <c r="QYC1" s="87"/>
      <c r="QYD1" s="87"/>
      <c r="QYE1" s="87"/>
      <c r="QYF1" s="87"/>
      <c r="QYG1" s="87"/>
      <c r="QYH1" s="87"/>
      <c r="QYI1" s="87"/>
      <c r="QYJ1" s="87"/>
      <c r="QYK1" s="87"/>
      <c r="QYL1" s="87"/>
      <c r="QYM1" s="87"/>
      <c r="QYN1" s="87"/>
      <c r="QYO1" s="87"/>
      <c r="QYP1" s="87"/>
      <c r="QYQ1" s="87"/>
      <c r="QYR1" s="87"/>
      <c r="QYS1" s="87"/>
      <c r="QYT1" s="87"/>
      <c r="QYU1" s="87"/>
      <c r="QYV1" s="87"/>
      <c r="QYW1" s="87"/>
      <c r="QYX1" s="87"/>
      <c r="QYY1" s="87"/>
      <c r="QYZ1" s="87"/>
      <c r="QZA1" s="87"/>
      <c r="QZB1" s="87"/>
      <c r="QZC1" s="87"/>
      <c r="QZD1" s="87"/>
      <c r="QZE1" s="87"/>
      <c r="QZF1" s="87"/>
      <c r="QZG1" s="87"/>
      <c r="QZH1" s="87"/>
      <c r="QZI1" s="87"/>
      <c r="QZJ1" s="87"/>
      <c r="QZK1" s="87"/>
      <c r="QZL1" s="87"/>
      <c r="QZM1" s="87"/>
      <c r="QZN1" s="87"/>
      <c r="QZO1" s="87"/>
      <c r="QZP1" s="87"/>
      <c r="QZQ1" s="87"/>
      <c r="QZR1" s="87"/>
      <c r="QZS1" s="87"/>
      <c r="QZT1" s="87"/>
      <c r="QZU1" s="87"/>
      <c r="QZV1" s="87"/>
      <c r="QZW1" s="87"/>
      <c r="QZX1" s="87"/>
      <c r="QZY1" s="87"/>
      <c r="QZZ1" s="87"/>
      <c r="RAA1" s="87"/>
      <c r="RAB1" s="87"/>
      <c r="RAC1" s="87"/>
      <c r="RAD1" s="87"/>
      <c r="RAE1" s="87"/>
      <c r="RAF1" s="87"/>
      <c r="RAG1" s="87"/>
      <c r="RAH1" s="87"/>
      <c r="RAI1" s="87"/>
      <c r="RAJ1" s="87"/>
      <c r="RAK1" s="87"/>
      <c r="RAL1" s="87"/>
      <c r="RAM1" s="87"/>
      <c r="RAN1" s="87"/>
      <c r="RAO1" s="87"/>
      <c r="RAP1" s="87"/>
      <c r="RAQ1" s="87"/>
      <c r="RAR1" s="87"/>
      <c r="RAS1" s="87"/>
      <c r="RAT1" s="87"/>
      <c r="RAU1" s="87"/>
      <c r="RAV1" s="87"/>
      <c r="RAW1" s="87"/>
      <c r="RAX1" s="87"/>
      <c r="RAY1" s="87"/>
      <c r="RAZ1" s="87"/>
      <c r="RBA1" s="87"/>
      <c r="RBB1" s="87"/>
      <c r="RBC1" s="87"/>
      <c r="RBD1" s="87"/>
      <c r="RBE1" s="87"/>
      <c r="RBF1" s="87"/>
      <c r="RBG1" s="87"/>
      <c r="RBH1" s="87"/>
      <c r="RBI1" s="87"/>
      <c r="RBJ1" s="87"/>
      <c r="RBK1" s="87"/>
      <c r="RBL1" s="87"/>
      <c r="RBM1" s="87"/>
      <c r="RBN1" s="87"/>
      <c r="RBO1" s="87"/>
      <c r="RBP1" s="87"/>
      <c r="RBQ1" s="87"/>
      <c r="RBR1" s="87"/>
      <c r="RBS1" s="87"/>
      <c r="RBT1" s="87"/>
      <c r="RBU1" s="87"/>
      <c r="RBV1" s="87"/>
      <c r="RBW1" s="87"/>
      <c r="RBX1" s="87"/>
      <c r="RBY1" s="87"/>
      <c r="RBZ1" s="87"/>
      <c r="RCA1" s="87"/>
      <c r="RCB1" s="87"/>
      <c r="RCC1" s="87"/>
      <c r="RCD1" s="87"/>
      <c r="RCE1" s="87"/>
      <c r="RCF1" s="87"/>
      <c r="RCG1" s="87"/>
      <c r="RCH1" s="87"/>
      <c r="RCI1" s="87"/>
      <c r="RCJ1" s="87"/>
      <c r="RCK1" s="87"/>
      <c r="RCL1" s="87"/>
      <c r="RCM1" s="87"/>
      <c r="RCN1" s="87"/>
      <c r="RCO1" s="87"/>
      <c r="RCP1" s="87"/>
      <c r="RCQ1" s="87"/>
      <c r="RCR1" s="87"/>
      <c r="RCS1" s="87"/>
      <c r="RCT1" s="87"/>
      <c r="RCU1" s="87"/>
      <c r="RCV1" s="87"/>
      <c r="RCW1" s="87"/>
      <c r="RCX1" s="87"/>
      <c r="RCY1" s="87"/>
      <c r="RCZ1" s="87"/>
      <c r="RDA1" s="87"/>
      <c r="RDB1" s="87"/>
      <c r="RDC1" s="87"/>
      <c r="RDD1" s="87"/>
      <c r="RDE1" s="87"/>
      <c r="RDF1" s="87"/>
      <c r="RDG1" s="87"/>
      <c r="RDH1" s="87"/>
      <c r="RDI1" s="87"/>
      <c r="RDJ1" s="87"/>
      <c r="RDK1" s="87"/>
      <c r="RDL1" s="87"/>
      <c r="RDM1" s="87"/>
      <c r="RDN1" s="87"/>
      <c r="RDO1" s="87"/>
      <c r="RDP1" s="87"/>
      <c r="RDQ1" s="87"/>
      <c r="RDR1" s="87"/>
      <c r="RDS1" s="87"/>
      <c r="RDT1" s="87"/>
      <c r="RDU1" s="87"/>
      <c r="RDV1" s="87"/>
      <c r="RDW1" s="87"/>
      <c r="RDX1" s="87"/>
      <c r="RDY1" s="87"/>
      <c r="RDZ1" s="87"/>
      <c r="REA1" s="87"/>
      <c r="REB1" s="87"/>
      <c r="REC1" s="87"/>
      <c r="RED1" s="87"/>
      <c r="REE1" s="87"/>
      <c r="REF1" s="87"/>
      <c r="REG1" s="87"/>
      <c r="REH1" s="87"/>
      <c r="REI1" s="87"/>
      <c r="REJ1" s="87"/>
      <c r="REK1" s="87"/>
      <c r="REL1" s="87"/>
      <c r="REM1" s="87"/>
      <c r="REN1" s="87"/>
      <c r="REO1" s="87"/>
      <c r="REP1" s="87"/>
      <c r="REQ1" s="87"/>
      <c r="RER1" s="87"/>
      <c r="RES1" s="87"/>
      <c r="RET1" s="87"/>
      <c r="REU1" s="87"/>
      <c r="REV1" s="87"/>
      <c r="REW1" s="87"/>
      <c r="REX1" s="87"/>
      <c r="REY1" s="87"/>
      <c r="REZ1" s="87"/>
      <c r="RFA1" s="87"/>
      <c r="RFB1" s="87"/>
      <c r="RFC1" s="87"/>
      <c r="RFD1" s="87"/>
      <c r="RFE1" s="87"/>
      <c r="RFF1" s="87"/>
      <c r="RFG1" s="87"/>
      <c r="RFH1" s="87"/>
      <c r="RFI1" s="87"/>
      <c r="RFJ1" s="87"/>
      <c r="RFK1" s="87"/>
      <c r="RFL1" s="87"/>
      <c r="RFM1" s="87"/>
      <c r="RFN1" s="87"/>
      <c r="RFO1" s="87"/>
      <c r="RFP1" s="87"/>
      <c r="RFQ1" s="87"/>
      <c r="RFR1" s="87"/>
      <c r="RFS1" s="87"/>
      <c r="RFT1" s="87"/>
      <c r="RFU1" s="87"/>
      <c r="RFV1" s="87"/>
      <c r="RFW1" s="87"/>
      <c r="RFX1" s="87"/>
      <c r="RFY1" s="87"/>
      <c r="RFZ1" s="87"/>
      <c r="RGA1" s="87"/>
      <c r="RGB1" s="87"/>
      <c r="RGC1" s="87"/>
      <c r="RGD1" s="87"/>
      <c r="RGE1" s="87"/>
      <c r="RGF1" s="87"/>
      <c r="RGG1" s="87"/>
      <c r="RGH1" s="87"/>
      <c r="RGI1" s="87"/>
      <c r="RGJ1" s="87"/>
      <c r="RGK1" s="87"/>
      <c r="RGL1" s="87"/>
      <c r="RGM1" s="87"/>
      <c r="RGN1" s="87"/>
      <c r="RGO1" s="87"/>
      <c r="RGP1" s="87"/>
      <c r="RGQ1" s="87"/>
      <c r="RGR1" s="87"/>
      <c r="RGS1" s="87"/>
      <c r="RGT1" s="87"/>
      <c r="RGU1" s="87"/>
      <c r="RGV1" s="87"/>
      <c r="RGW1" s="87"/>
      <c r="RGX1" s="87"/>
      <c r="RGY1" s="87"/>
      <c r="RGZ1" s="87"/>
      <c r="RHA1" s="87"/>
      <c r="RHB1" s="87"/>
      <c r="RHC1" s="87"/>
      <c r="RHD1" s="87"/>
      <c r="RHE1" s="87"/>
      <c r="RHF1" s="87"/>
      <c r="RHG1" s="87"/>
      <c r="RHH1" s="87"/>
      <c r="RHI1" s="87"/>
      <c r="RHJ1" s="87"/>
      <c r="RHK1" s="87"/>
      <c r="RHL1" s="87"/>
      <c r="RHM1" s="87"/>
      <c r="RHN1" s="87"/>
      <c r="RHO1" s="87"/>
      <c r="RHP1" s="87"/>
      <c r="RHQ1" s="87"/>
      <c r="RHR1" s="87"/>
      <c r="RHS1" s="87"/>
      <c r="RHT1" s="87"/>
      <c r="RHU1" s="87"/>
      <c r="RHV1" s="87"/>
      <c r="RHW1" s="87"/>
      <c r="RHX1" s="87"/>
      <c r="RHY1" s="87"/>
      <c r="RHZ1" s="87"/>
      <c r="RIA1" s="87"/>
      <c r="RIB1" s="87"/>
      <c r="RIC1" s="87"/>
      <c r="RID1" s="87"/>
      <c r="RIE1" s="87"/>
      <c r="RIF1" s="87"/>
      <c r="RIG1" s="87"/>
      <c r="RIH1" s="87"/>
      <c r="RII1" s="87"/>
      <c r="RIJ1" s="87"/>
      <c r="RIK1" s="87"/>
      <c r="RIL1" s="87"/>
      <c r="RIM1" s="87"/>
      <c r="RIN1" s="87"/>
      <c r="RIO1" s="87"/>
      <c r="RIP1" s="87"/>
      <c r="RIQ1" s="87"/>
      <c r="RIR1" s="87"/>
      <c r="RIS1" s="87"/>
      <c r="RIT1" s="87"/>
      <c r="RIU1" s="87"/>
      <c r="RIV1" s="87"/>
      <c r="RIW1" s="87"/>
      <c r="RIX1" s="87"/>
      <c r="RIY1" s="87"/>
      <c r="RIZ1" s="87"/>
      <c r="RJA1" s="87"/>
      <c r="RJB1" s="87"/>
      <c r="RJC1" s="87"/>
      <c r="RJD1" s="87"/>
      <c r="RJE1" s="87"/>
      <c r="RJF1" s="87"/>
      <c r="RJG1" s="87"/>
      <c r="RJH1" s="87"/>
      <c r="RJI1" s="87"/>
      <c r="RJJ1" s="87"/>
      <c r="RJK1" s="87"/>
      <c r="RJL1" s="87"/>
      <c r="RJM1" s="87"/>
      <c r="RJN1" s="87"/>
      <c r="RJO1" s="87"/>
      <c r="RJP1" s="87"/>
      <c r="RJQ1" s="87"/>
      <c r="RJR1" s="87"/>
      <c r="RJS1" s="87"/>
      <c r="RJT1" s="87"/>
      <c r="RJU1" s="87"/>
      <c r="RJV1" s="87"/>
      <c r="RJW1" s="87"/>
      <c r="RJX1" s="87"/>
      <c r="RJY1" s="87"/>
      <c r="RJZ1" s="87"/>
      <c r="RKA1" s="87"/>
      <c r="RKB1" s="87"/>
      <c r="RKC1" s="87"/>
      <c r="RKD1" s="87"/>
      <c r="RKE1" s="87"/>
      <c r="RKF1" s="87"/>
      <c r="RKG1" s="87"/>
      <c r="RKH1" s="87"/>
      <c r="RKI1" s="87"/>
      <c r="RKJ1" s="87"/>
      <c r="RKK1" s="87"/>
      <c r="RKL1" s="87"/>
      <c r="RKM1" s="87"/>
      <c r="RKN1" s="87"/>
      <c r="RKO1" s="87"/>
      <c r="RKP1" s="87"/>
      <c r="RKQ1" s="87"/>
      <c r="RKR1" s="87"/>
      <c r="RKS1" s="87"/>
      <c r="RKT1" s="87"/>
      <c r="RKU1" s="87"/>
      <c r="RKV1" s="87"/>
      <c r="RKW1" s="87"/>
      <c r="RKX1" s="87"/>
      <c r="RKY1" s="87"/>
      <c r="RKZ1" s="87"/>
      <c r="RLA1" s="87"/>
      <c r="RLB1" s="87"/>
      <c r="RLC1" s="87"/>
      <c r="RLD1" s="87"/>
      <c r="RLE1" s="87"/>
      <c r="RLF1" s="87"/>
      <c r="RLG1" s="87"/>
      <c r="RLH1" s="87"/>
      <c r="RLI1" s="87"/>
      <c r="RLJ1" s="87"/>
      <c r="RLK1" s="87"/>
      <c r="RLL1" s="87"/>
      <c r="RLM1" s="87"/>
      <c r="RLN1" s="87"/>
      <c r="RLO1" s="87"/>
      <c r="RLP1" s="87"/>
      <c r="RLQ1" s="87"/>
      <c r="RLR1" s="87"/>
      <c r="RLS1" s="87"/>
      <c r="RLT1" s="87"/>
      <c r="RLU1" s="87"/>
      <c r="RLV1" s="87"/>
      <c r="RLW1" s="87"/>
      <c r="RLX1" s="87"/>
      <c r="RLY1" s="87"/>
      <c r="RLZ1" s="87"/>
      <c r="RMA1" s="87"/>
      <c r="RMB1" s="87"/>
      <c r="RMC1" s="87"/>
      <c r="RMD1" s="87"/>
      <c r="RME1" s="87"/>
      <c r="RMF1" s="87"/>
      <c r="RMG1" s="87"/>
      <c r="RMH1" s="87"/>
      <c r="RMI1" s="87"/>
      <c r="RMJ1" s="87"/>
      <c r="RMK1" s="87"/>
      <c r="RML1" s="87"/>
      <c r="RMM1" s="87"/>
      <c r="RMN1" s="87"/>
      <c r="RMO1" s="87"/>
      <c r="RMP1" s="87"/>
      <c r="RMQ1" s="87"/>
      <c r="RMR1" s="87"/>
      <c r="RMS1" s="87"/>
      <c r="RMT1" s="87"/>
      <c r="RMU1" s="87"/>
      <c r="RMV1" s="87"/>
      <c r="RMW1" s="87"/>
      <c r="RMX1" s="87"/>
      <c r="RMY1" s="87"/>
      <c r="RMZ1" s="87"/>
      <c r="RNA1" s="87"/>
      <c r="RNB1" s="87"/>
      <c r="RNC1" s="87"/>
      <c r="RND1" s="87"/>
      <c r="RNE1" s="87"/>
      <c r="RNF1" s="87"/>
      <c r="RNG1" s="87"/>
      <c r="RNH1" s="87"/>
      <c r="RNI1" s="87"/>
      <c r="RNJ1" s="87"/>
      <c r="RNK1" s="87"/>
      <c r="RNL1" s="87"/>
      <c r="RNM1" s="87"/>
      <c r="RNN1" s="87"/>
      <c r="RNO1" s="87"/>
      <c r="RNP1" s="87"/>
      <c r="RNQ1" s="87"/>
      <c r="RNR1" s="87"/>
      <c r="RNS1" s="87"/>
      <c r="RNT1" s="87"/>
      <c r="RNU1" s="87"/>
      <c r="RNV1" s="87"/>
      <c r="RNW1" s="87"/>
      <c r="RNX1" s="87"/>
      <c r="RNY1" s="87"/>
      <c r="RNZ1" s="87"/>
      <c r="ROA1" s="87"/>
      <c r="ROB1" s="87"/>
      <c r="ROC1" s="87"/>
      <c r="ROD1" s="87"/>
      <c r="ROE1" s="87"/>
      <c r="ROF1" s="87"/>
      <c r="ROG1" s="87"/>
      <c r="ROH1" s="87"/>
      <c r="ROI1" s="87"/>
      <c r="ROJ1" s="87"/>
      <c r="ROK1" s="87"/>
      <c r="ROL1" s="87"/>
      <c r="ROM1" s="87"/>
      <c r="RON1" s="87"/>
      <c r="ROO1" s="87"/>
      <c r="ROP1" s="87"/>
      <c r="ROQ1" s="87"/>
      <c r="ROR1" s="87"/>
      <c r="ROS1" s="87"/>
      <c r="ROT1" s="87"/>
      <c r="ROU1" s="87"/>
      <c r="ROV1" s="87"/>
      <c r="ROW1" s="87"/>
      <c r="ROX1" s="87"/>
      <c r="ROY1" s="87"/>
      <c r="ROZ1" s="87"/>
      <c r="RPA1" s="87"/>
      <c r="RPB1" s="87"/>
      <c r="RPC1" s="87"/>
      <c r="RPD1" s="87"/>
      <c r="RPE1" s="87"/>
      <c r="RPF1" s="87"/>
      <c r="RPG1" s="87"/>
      <c r="RPH1" s="87"/>
      <c r="RPI1" s="87"/>
      <c r="RPJ1" s="87"/>
      <c r="RPK1" s="87"/>
      <c r="RPL1" s="87"/>
      <c r="RPM1" s="87"/>
      <c r="RPN1" s="87"/>
      <c r="RPO1" s="87"/>
      <c r="RPP1" s="87"/>
      <c r="RPQ1" s="87"/>
      <c r="RPR1" s="87"/>
      <c r="RPS1" s="87"/>
      <c r="RPT1" s="87"/>
      <c r="RPU1" s="87"/>
      <c r="RPV1" s="87"/>
      <c r="RPW1" s="87"/>
      <c r="RPX1" s="87"/>
      <c r="RPY1" s="87"/>
      <c r="RPZ1" s="87"/>
      <c r="RQA1" s="87"/>
      <c r="RQB1" s="87"/>
      <c r="RQC1" s="87"/>
      <c r="RQD1" s="87"/>
      <c r="RQE1" s="87"/>
      <c r="RQF1" s="87"/>
      <c r="RQG1" s="87"/>
      <c r="RQH1" s="87"/>
      <c r="RQI1" s="87"/>
      <c r="RQJ1" s="87"/>
      <c r="RQK1" s="87"/>
      <c r="RQL1" s="87"/>
      <c r="RQM1" s="87"/>
      <c r="RQN1" s="87"/>
      <c r="RQO1" s="87"/>
      <c r="RQP1" s="87"/>
      <c r="RQQ1" s="87"/>
      <c r="RQR1" s="87"/>
      <c r="RQS1" s="87"/>
      <c r="RQT1" s="87"/>
      <c r="RQU1" s="87"/>
      <c r="RQV1" s="87"/>
      <c r="RQW1" s="87"/>
      <c r="RQX1" s="87"/>
      <c r="RQY1" s="87"/>
      <c r="RQZ1" s="87"/>
      <c r="RRA1" s="87"/>
      <c r="RRB1" s="87"/>
      <c r="RRC1" s="87"/>
      <c r="RRD1" s="87"/>
      <c r="RRE1" s="87"/>
      <c r="RRF1" s="87"/>
      <c r="RRG1" s="87"/>
      <c r="RRH1" s="87"/>
      <c r="RRI1" s="87"/>
      <c r="RRJ1" s="87"/>
      <c r="RRK1" s="87"/>
      <c r="RRL1" s="87"/>
      <c r="RRM1" s="87"/>
      <c r="RRN1" s="87"/>
      <c r="RRO1" s="87"/>
      <c r="RRP1" s="87"/>
      <c r="RRQ1" s="87"/>
      <c r="RRR1" s="87"/>
      <c r="RRS1" s="87"/>
      <c r="RRT1" s="87"/>
      <c r="RRU1" s="87"/>
      <c r="RRV1" s="87"/>
      <c r="RRW1" s="87"/>
      <c r="RRX1" s="87"/>
      <c r="RRY1" s="87"/>
      <c r="RRZ1" s="87"/>
      <c r="RSA1" s="87"/>
      <c r="RSB1" s="87"/>
      <c r="RSC1" s="87"/>
      <c r="RSD1" s="87"/>
      <c r="RSE1" s="87"/>
      <c r="RSF1" s="87"/>
      <c r="RSG1" s="87"/>
      <c r="RSH1" s="87"/>
      <c r="RSI1" s="87"/>
      <c r="RSJ1" s="87"/>
      <c r="RSK1" s="87"/>
      <c r="RSL1" s="87"/>
      <c r="RSM1" s="87"/>
      <c r="RSN1" s="87"/>
      <c r="RSO1" s="87"/>
      <c r="RSP1" s="87"/>
      <c r="RSQ1" s="87"/>
      <c r="RSR1" s="87"/>
      <c r="RSS1" s="87"/>
      <c r="RST1" s="87"/>
      <c r="RSU1" s="87"/>
      <c r="RSV1" s="87"/>
      <c r="RSW1" s="87"/>
      <c r="RSX1" s="87"/>
      <c r="RSY1" s="87"/>
      <c r="RSZ1" s="87"/>
      <c r="RTA1" s="87"/>
      <c r="RTB1" s="87"/>
      <c r="RTC1" s="87"/>
      <c r="RTD1" s="87"/>
      <c r="RTE1" s="87"/>
      <c r="RTF1" s="87"/>
      <c r="RTG1" s="87"/>
      <c r="RTH1" s="87"/>
      <c r="RTI1" s="87"/>
      <c r="RTJ1" s="87"/>
      <c r="RTK1" s="87"/>
      <c r="RTL1" s="87"/>
      <c r="RTM1" s="87"/>
      <c r="RTN1" s="87"/>
      <c r="RTO1" s="87"/>
      <c r="RTP1" s="87"/>
      <c r="RTQ1" s="87"/>
      <c r="RTR1" s="87"/>
      <c r="RTS1" s="87"/>
      <c r="RTT1" s="87"/>
      <c r="RTU1" s="87"/>
      <c r="RTV1" s="87"/>
      <c r="RTW1" s="87"/>
      <c r="RTX1" s="87"/>
      <c r="RTY1" s="87"/>
      <c r="RTZ1" s="87"/>
      <c r="RUA1" s="87"/>
      <c r="RUB1" s="87"/>
      <c r="RUC1" s="87"/>
      <c r="RUD1" s="87"/>
      <c r="RUE1" s="87"/>
      <c r="RUF1" s="87"/>
      <c r="RUG1" s="87"/>
      <c r="RUH1" s="87"/>
      <c r="RUI1" s="87"/>
      <c r="RUJ1" s="87"/>
      <c r="RUK1" s="87"/>
      <c r="RUL1" s="87"/>
      <c r="RUM1" s="87"/>
      <c r="RUN1" s="87"/>
      <c r="RUO1" s="87"/>
      <c r="RUP1" s="87"/>
      <c r="RUQ1" s="87"/>
      <c r="RUR1" s="87"/>
      <c r="RUS1" s="87"/>
      <c r="RUT1" s="87"/>
      <c r="RUU1" s="87"/>
      <c r="RUV1" s="87"/>
      <c r="RUW1" s="87"/>
      <c r="RUX1" s="87"/>
      <c r="RUY1" s="87"/>
      <c r="RUZ1" s="87"/>
      <c r="RVA1" s="87"/>
      <c r="RVB1" s="87"/>
      <c r="RVC1" s="87"/>
      <c r="RVD1" s="87"/>
      <c r="RVE1" s="87"/>
      <c r="RVF1" s="87"/>
      <c r="RVG1" s="87"/>
      <c r="RVH1" s="87"/>
      <c r="RVI1" s="87"/>
      <c r="RVJ1" s="87"/>
      <c r="RVK1" s="87"/>
      <c r="RVL1" s="87"/>
      <c r="RVM1" s="87"/>
      <c r="RVN1" s="87"/>
      <c r="RVO1" s="87"/>
      <c r="RVP1" s="87"/>
      <c r="RVQ1" s="87"/>
      <c r="RVR1" s="87"/>
      <c r="RVS1" s="87"/>
      <c r="RVT1" s="87"/>
      <c r="RVU1" s="87"/>
      <c r="RVV1" s="87"/>
      <c r="RVW1" s="87"/>
      <c r="RVX1" s="87"/>
      <c r="RVY1" s="87"/>
      <c r="RVZ1" s="87"/>
      <c r="RWA1" s="87"/>
      <c r="RWB1" s="87"/>
      <c r="RWC1" s="87"/>
      <c r="RWD1" s="87"/>
      <c r="RWE1" s="87"/>
      <c r="RWF1" s="87"/>
      <c r="RWG1" s="87"/>
      <c r="RWH1" s="87"/>
      <c r="RWI1" s="87"/>
      <c r="RWJ1" s="87"/>
      <c r="RWK1" s="87"/>
      <c r="RWL1" s="87"/>
      <c r="RWM1" s="87"/>
      <c r="RWN1" s="87"/>
      <c r="RWO1" s="87"/>
      <c r="RWP1" s="87"/>
      <c r="RWQ1" s="87"/>
      <c r="RWR1" s="87"/>
      <c r="RWS1" s="87"/>
      <c r="RWT1" s="87"/>
      <c r="RWU1" s="87"/>
      <c r="RWV1" s="87"/>
      <c r="RWW1" s="87"/>
      <c r="RWX1" s="87"/>
      <c r="RWY1" s="87"/>
      <c r="RWZ1" s="87"/>
      <c r="RXA1" s="87"/>
      <c r="RXB1" s="87"/>
      <c r="RXC1" s="87"/>
      <c r="RXD1" s="87"/>
      <c r="RXE1" s="87"/>
      <c r="RXF1" s="87"/>
      <c r="RXG1" s="87"/>
      <c r="RXH1" s="87"/>
      <c r="RXI1" s="87"/>
      <c r="RXJ1" s="87"/>
      <c r="RXK1" s="87"/>
      <c r="RXL1" s="87"/>
      <c r="RXM1" s="87"/>
      <c r="RXN1" s="87"/>
      <c r="RXO1" s="87"/>
      <c r="RXP1" s="87"/>
      <c r="RXQ1" s="87"/>
      <c r="RXR1" s="87"/>
      <c r="RXS1" s="87"/>
      <c r="RXT1" s="87"/>
      <c r="RXU1" s="87"/>
      <c r="RXV1" s="87"/>
      <c r="RXW1" s="87"/>
      <c r="RXX1" s="87"/>
      <c r="RXY1" s="87"/>
      <c r="RXZ1" s="87"/>
      <c r="RYA1" s="87"/>
      <c r="RYB1" s="87"/>
      <c r="RYC1" s="87"/>
      <c r="RYD1" s="87"/>
      <c r="RYE1" s="87"/>
      <c r="RYF1" s="87"/>
      <c r="RYG1" s="87"/>
      <c r="RYH1" s="87"/>
      <c r="RYI1" s="87"/>
      <c r="RYJ1" s="87"/>
      <c r="RYK1" s="87"/>
      <c r="RYL1" s="87"/>
      <c r="RYM1" s="87"/>
      <c r="RYN1" s="87"/>
      <c r="RYO1" s="87"/>
      <c r="RYP1" s="87"/>
      <c r="RYQ1" s="87"/>
      <c r="RYR1" s="87"/>
      <c r="RYS1" s="87"/>
      <c r="RYT1" s="87"/>
      <c r="RYU1" s="87"/>
      <c r="RYV1" s="87"/>
      <c r="RYW1" s="87"/>
      <c r="RYX1" s="87"/>
      <c r="RYY1" s="87"/>
      <c r="RYZ1" s="87"/>
      <c r="RZA1" s="87"/>
      <c r="RZB1" s="87"/>
      <c r="RZC1" s="87"/>
      <c r="RZD1" s="87"/>
      <c r="RZE1" s="87"/>
      <c r="RZF1" s="87"/>
      <c r="RZG1" s="87"/>
      <c r="RZH1" s="87"/>
      <c r="RZI1" s="87"/>
      <c r="RZJ1" s="87"/>
      <c r="RZK1" s="87"/>
      <c r="RZL1" s="87"/>
      <c r="RZM1" s="87"/>
      <c r="RZN1" s="87"/>
      <c r="RZO1" s="87"/>
      <c r="RZP1" s="87"/>
      <c r="RZQ1" s="87"/>
      <c r="RZR1" s="87"/>
      <c r="RZS1" s="87"/>
      <c r="RZT1" s="87"/>
      <c r="RZU1" s="87"/>
      <c r="RZV1" s="87"/>
      <c r="RZW1" s="87"/>
      <c r="RZX1" s="87"/>
      <c r="RZY1" s="87"/>
      <c r="RZZ1" s="87"/>
      <c r="SAA1" s="87"/>
      <c r="SAB1" s="87"/>
      <c r="SAC1" s="87"/>
      <c r="SAD1" s="87"/>
      <c r="SAE1" s="87"/>
      <c r="SAF1" s="87"/>
      <c r="SAG1" s="87"/>
      <c r="SAH1" s="87"/>
      <c r="SAI1" s="87"/>
      <c r="SAJ1" s="87"/>
      <c r="SAK1" s="87"/>
      <c r="SAL1" s="87"/>
      <c r="SAM1" s="87"/>
      <c r="SAN1" s="87"/>
      <c r="SAO1" s="87"/>
      <c r="SAP1" s="87"/>
      <c r="SAQ1" s="87"/>
      <c r="SAR1" s="87"/>
      <c r="SAS1" s="87"/>
      <c r="SAT1" s="87"/>
      <c r="SAU1" s="87"/>
      <c r="SAV1" s="87"/>
      <c r="SAW1" s="87"/>
      <c r="SAX1" s="87"/>
      <c r="SAY1" s="87"/>
      <c r="SAZ1" s="87"/>
      <c r="SBA1" s="87"/>
      <c r="SBB1" s="87"/>
      <c r="SBC1" s="87"/>
      <c r="SBD1" s="87"/>
      <c r="SBE1" s="87"/>
      <c r="SBF1" s="87"/>
      <c r="SBG1" s="87"/>
      <c r="SBH1" s="87"/>
      <c r="SBI1" s="87"/>
      <c r="SBJ1" s="87"/>
      <c r="SBK1" s="87"/>
      <c r="SBL1" s="87"/>
      <c r="SBM1" s="87"/>
      <c r="SBN1" s="87"/>
      <c r="SBO1" s="87"/>
      <c r="SBP1" s="87"/>
      <c r="SBQ1" s="87"/>
      <c r="SBR1" s="87"/>
      <c r="SBS1" s="87"/>
      <c r="SBT1" s="87"/>
      <c r="SBU1" s="87"/>
      <c r="SBV1" s="87"/>
      <c r="SBW1" s="87"/>
      <c r="SBX1" s="87"/>
      <c r="SBY1" s="87"/>
      <c r="SBZ1" s="87"/>
      <c r="SCA1" s="87"/>
      <c r="SCB1" s="87"/>
      <c r="SCC1" s="87"/>
      <c r="SCD1" s="87"/>
      <c r="SCE1" s="87"/>
      <c r="SCF1" s="87"/>
      <c r="SCG1" s="87"/>
      <c r="SCH1" s="87"/>
      <c r="SCI1" s="87"/>
      <c r="SCJ1" s="87"/>
      <c r="SCK1" s="87"/>
      <c r="SCL1" s="87"/>
      <c r="SCM1" s="87"/>
      <c r="SCN1" s="87"/>
      <c r="SCO1" s="87"/>
      <c r="SCP1" s="87"/>
      <c r="SCQ1" s="87"/>
      <c r="SCR1" s="87"/>
      <c r="SCS1" s="87"/>
      <c r="SCT1" s="87"/>
      <c r="SCU1" s="87"/>
      <c r="SCV1" s="87"/>
      <c r="SCW1" s="87"/>
      <c r="SCX1" s="87"/>
      <c r="SCY1" s="87"/>
      <c r="SCZ1" s="87"/>
      <c r="SDA1" s="87"/>
      <c r="SDB1" s="87"/>
      <c r="SDC1" s="87"/>
      <c r="SDD1" s="87"/>
      <c r="SDE1" s="87"/>
      <c r="SDF1" s="87"/>
      <c r="SDG1" s="87"/>
      <c r="SDH1" s="87"/>
      <c r="SDI1" s="87"/>
      <c r="SDJ1" s="87"/>
      <c r="SDK1" s="87"/>
      <c r="SDL1" s="87"/>
      <c r="SDM1" s="87"/>
      <c r="SDN1" s="87"/>
      <c r="SDO1" s="87"/>
      <c r="SDP1" s="87"/>
      <c r="SDQ1" s="87"/>
      <c r="SDR1" s="87"/>
      <c r="SDS1" s="87"/>
      <c r="SDT1" s="87"/>
      <c r="SDU1" s="87"/>
      <c r="SDV1" s="87"/>
      <c r="SDW1" s="87"/>
      <c r="SDX1" s="87"/>
      <c r="SDY1" s="87"/>
      <c r="SDZ1" s="87"/>
      <c r="SEA1" s="87"/>
      <c r="SEB1" s="87"/>
      <c r="SEC1" s="87"/>
      <c r="SED1" s="87"/>
      <c r="SEE1" s="87"/>
      <c r="SEF1" s="87"/>
      <c r="SEG1" s="87"/>
      <c r="SEH1" s="87"/>
      <c r="SEI1" s="87"/>
      <c r="SEJ1" s="87"/>
      <c r="SEK1" s="87"/>
      <c r="SEL1" s="87"/>
      <c r="SEM1" s="87"/>
      <c r="SEN1" s="87"/>
      <c r="SEO1" s="87"/>
      <c r="SEP1" s="87"/>
      <c r="SEQ1" s="87"/>
      <c r="SER1" s="87"/>
      <c r="SES1" s="87"/>
      <c r="SET1" s="87"/>
      <c r="SEU1" s="87"/>
      <c r="SEV1" s="87"/>
      <c r="SEW1" s="87"/>
      <c r="SEX1" s="87"/>
      <c r="SEY1" s="87"/>
      <c r="SEZ1" s="87"/>
      <c r="SFA1" s="87"/>
      <c r="SFB1" s="87"/>
      <c r="SFC1" s="87"/>
      <c r="SFD1" s="87"/>
      <c r="SFE1" s="87"/>
      <c r="SFF1" s="87"/>
      <c r="SFG1" s="87"/>
      <c r="SFH1" s="87"/>
      <c r="SFI1" s="87"/>
      <c r="SFJ1" s="87"/>
      <c r="SFK1" s="87"/>
      <c r="SFL1" s="87"/>
      <c r="SFM1" s="87"/>
      <c r="SFN1" s="87"/>
      <c r="SFO1" s="87"/>
      <c r="SFP1" s="87"/>
      <c r="SFQ1" s="87"/>
      <c r="SFR1" s="87"/>
      <c r="SFS1" s="87"/>
      <c r="SFT1" s="87"/>
      <c r="SFU1" s="87"/>
      <c r="SFV1" s="87"/>
      <c r="SFW1" s="87"/>
      <c r="SFX1" s="87"/>
      <c r="SFY1" s="87"/>
      <c r="SFZ1" s="87"/>
      <c r="SGA1" s="87"/>
      <c r="SGB1" s="87"/>
      <c r="SGC1" s="87"/>
      <c r="SGD1" s="87"/>
      <c r="SGE1" s="87"/>
      <c r="SGF1" s="87"/>
      <c r="SGG1" s="87"/>
      <c r="SGH1" s="87"/>
      <c r="SGI1" s="87"/>
      <c r="SGJ1" s="87"/>
      <c r="SGK1" s="87"/>
      <c r="SGL1" s="87"/>
      <c r="SGM1" s="87"/>
      <c r="SGN1" s="87"/>
      <c r="SGO1" s="87"/>
      <c r="SGP1" s="87"/>
      <c r="SGQ1" s="87"/>
      <c r="SGR1" s="87"/>
      <c r="SGS1" s="87"/>
      <c r="SGT1" s="87"/>
      <c r="SGU1" s="87"/>
      <c r="SGV1" s="87"/>
      <c r="SGW1" s="87"/>
      <c r="SGX1" s="87"/>
      <c r="SGY1" s="87"/>
      <c r="SGZ1" s="87"/>
      <c r="SHA1" s="87"/>
      <c r="SHB1" s="87"/>
      <c r="SHC1" s="87"/>
      <c r="SHD1" s="87"/>
      <c r="SHE1" s="87"/>
      <c r="SHF1" s="87"/>
      <c r="SHG1" s="87"/>
      <c r="SHH1" s="87"/>
      <c r="SHI1" s="87"/>
      <c r="SHJ1" s="87"/>
      <c r="SHK1" s="87"/>
      <c r="SHL1" s="87"/>
      <c r="SHM1" s="87"/>
      <c r="SHN1" s="87"/>
      <c r="SHO1" s="87"/>
      <c r="SHP1" s="87"/>
      <c r="SHQ1" s="87"/>
      <c r="SHR1" s="87"/>
      <c r="SHS1" s="87"/>
      <c r="SHT1" s="87"/>
      <c r="SHU1" s="87"/>
      <c r="SHV1" s="87"/>
      <c r="SHW1" s="87"/>
      <c r="SHX1" s="87"/>
      <c r="SHY1" s="87"/>
      <c r="SHZ1" s="87"/>
      <c r="SIA1" s="87"/>
      <c r="SIB1" s="87"/>
      <c r="SIC1" s="87"/>
      <c r="SID1" s="87"/>
      <c r="SIE1" s="87"/>
      <c r="SIF1" s="87"/>
      <c r="SIG1" s="87"/>
      <c r="SIH1" s="87"/>
      <c r="SII1" s="87"/>
      <c r="SIJ1" s="87"/>
      <c r="SIK1" s="87"/>
      <c r="SIL1" s="87"/>
      <c r="SIM1" s="87"/>
      <c r="SIN1" s="87"/>
      <c r="SIO1" s="87"/>
      <c r="SIP1" s="87"/>
      <c r="SIQ1" s="87"/>
      <c r="SIR1" s="87"/>
      <c r="SIS1" s="87"/>
      <c r="SIT1" s="87"/>
      <c r="SIU1" s="87"/>
      <c r="SIV1" s="87"/>
      <c r="SIW1" s="87"/>
      <c r="SIX1" s="87"/>
      <c r="SIY1" s="87"/>
      <c r="SIZ1" s="87"/>
      <c r="SJA1" s="87"/>
      <c r="SJB1" s="87"/>
      <c r="SJC1" s="87"/>
      <c r="SJD1" s="87"/>
      <c r="SJE1" s="87"/>
      <c r="SJF1" s="87"/>
      <c r="SJG1" s="87"/>
      <c r="SJH1" s="87"/>
      <c r="SJI1" s="87"/>
      <c r="SJJ1" s="87"/>
      <c r="SJK1" s="87"/>
      <c r="SJL1" s="87"/>
      <c r="SJM1" s="87"/>
      <c r="SJN1" s="87"/>
      <c r="SJO1" s="87"/>
      <c r="SJP1" s="87"/>
      <c r="SJQ1" s="87"/>
      <c r="SJR1" s="87"/>
      <c r="SJS1" s="87"/>
      <c r="SJT1" s="87"/>
      <c r="SJU1" s="87"/>
      <c r="SJV1" s="87"/>
      <c r="SJW1" s="87"/>
      <c r="SJX1" s="87"/>
      <c r="SJY1" s="87"/>
      <c r="SJZ1" s="87"/>
      <c r="SKA1" s="87"/>
      <c r="SKB1" s="87"/>
      <c r="SKC1" s="87"/>
      <c r="SKD1" s="87"/>
      <c r="SKE1" s="87"/>
      <c r="SKF1" s="87"/>
      <c r="SKG1" s="87"/>
      <c r="SKH1" s="87"/>
      <c r="SKI1" s="87"/>
      <c r="SKJ1" s="87"/>
      <c r="SKK1" s="87"/>
      <c r="SKL1" s="87"/>
      <c r="SKM1" s="87"/>
      <c r="SKN1" s="87"/>
      <c r="SKO1" s="87"/>
      <c r="SKP1" s="87"/>
      <c r="SKQ1" s="87"/>
      <c r="SKR1" s="87"/>
      <c r="SKS1" s="87"/>
      <c r="SKT1" s="87"/>
      <c r="SKU1" s="87"/>
      <c r="SKV1" s="87"/>
      <c r="SKW1" s="87"/>
      <c r="SKX1" s="87"/>
      <c r="SKY1" s="87"/>
      <c r="SKZ1" s="87"/>
      <c r="SLA1" s="87"/>
      <c r="SLB1" s="87"/>
      <c r="SLC1" s="87"/>
      <c r="SLD1" s="87"/>
      <c r="SLE1" s="87"/>
      <c r="SLF1" s="87"/>
      <c r="SLG1" s="87"/>
      <c r="SLH1" s="87"/>
      <c r="SLI1" s="87"/>
      <c r="SLJ1" s="87"/>
      <c r="SLK1" s="87"/>
      <c r="SLL1" s="87"/>
      <c r="SLM1" s="87"/>
      <c r="SLN1" s="87"/>
      <c r="SLO1" s="87"/>
      <c r="SLP1" s="87"/>
      <c r="SLQ1" s="87"/>
      <c r="SLR1" s="87"/>
      <c r="SLS1" s="87"/>
      <c r="SLT1" s="87"/>
      <c r="SLU1" s="87"/>
      <c r="SLV1" s="87"/>
      <c r="SLW1" s="87"/>
      <c r="SLX1" s="87"/>
      <c r="SLY1" s="87"/>
      <c r="SLZ1" s="87"/>
      <c r="SMA1" s="87"/>
      <c r="SMB1" s="87"/>
      <c r="SMC1" s="87"/>
      <c r="SMD1" s="87"/>
      <c r="SME1" s="87"/>
      <c r="SMF1" s="87"/>
      <c r="SMG1" s="87"/>
      <c r="SMH1" s="87"/>
      <c r="SMI1" s="87"/>
      <c r="SMJ1" s="87"/>
      <c r="SMK1" s="87"/>
      <c r="SML1" s="87"/>
      <c r="SMM1" s="87"/>
      <c r="SMN1" s="87"/>
      <c r="SMO1" s="87"/>
      <c r="SMP1" s="87"/>
      <c r="SMQ1" s="87"/>
      <c r="SMR1" s="87"/>
      <c r="SMS1" s="87"/>
      <c r="SMT1" s="87"/>
      <c r="SMU1" s="87"/>
      <c r="SMV1" s="87"/>
      <c r="SMW1" s="87"/>
      <c r="SMX1" s="87"/>
      <c r="SMY1" s="87"/>
      <c r="SMZ1" s="87"/>
      <c r="SNA1" s="87"/>
      <c r="SNB1" s="87"/>
      <c r="SNC1" s="87"/>
      <c r="SND1" s="87"/>
      <c r="SNE1" s="87"/>
      <c r="SNF1" s="87"/>
      <c r="SNG1" s="87"/>
      <c r="SNH1" s="87"/>
      <c r="SNI1" s="87"/>
      <c r="SNJ1" s="87"/>
      <c r="SNK1" s="87"/>
      <c r="SNL1" s="87"/>
      <c r="SNM1" s="87"/>
      <c r="SNN1" s="87"/>
      <c r="SNO1" s="87"/>
      <c r="SNP1" s="87"/>
      <c r="SNQ1" s="87"/>
      <c r="SNR1" s="87"/>
      <c r="SNS1" s="87"/>
      <c r="SNT1" s="87"/>
      <c r="SNU1" s="87"/>
      <c r="SNV1" s="87"/>
      <c r="SNW1" s="87"/>
      <c r="SNX1" s="87"/>
      <c r="SNY1" s="87"/>
      <c r="SNZ1" s="87"/>
      <c r="SOA1" s="87"/>
      <c r="SOB1" s="87"/>
      <c r="SOC1" s="87"/>
      <c r="SOD1" s="87"/>
      <c r="SOE1" s="87"/>
      <c r="SOF1" s="87"/>
      <c r="SOG1" s="87"/>
      <c r="SOH1" s="87"/>
      <c r="SOI1" s="87"/>
      <c r="SOJ1" s="87"/>
      <c r="SOK1" s="87"/>
      <c r="SOL1" s="87"/>
      <c r="SOM1" s="87"/>
      <c r="SON1" s="87"/>
      <c r="SOO1" s="87"/>
      <c r="SOP1" s="87"/>
      <c r="SOQ1" s="87"/>
      <c r="SOR1" s="87"/>
      <c r="SOS1" s="87"/>
      <c r="SOT1" s="87"/>
      <c r="SOU1" s="87"/>
      <c r="SOV1" s="87"/>
      <c r="SOW1" s="87"/>
      <c r="SOX1" s="87"/>
      <c r="SOY1" s="87"/>
      <c r="SOZ1" s="87"/>
      <c r="SPA1" s="87"/>
      <c r="SPB1" s="87"/>
      <c r="SPC1" s="87"/>
      <c r="SPD1" s="87"/>
      <c r="SPE1" s="87"/>
      <c r="SPF1" s="87"/>
      <c r="SPG1" s="87"/>
      <c r="SPH1" s="87"/>
      <c r="SPI1" s="87"/>
      <c r="SPJ1" s="87"/>
      <c r="SPK1" s="87"/>
      <c r="SPL1" s="87"/>
      <c r="SPM1" s="87"/>
      <c r="SPN1" s="87"/>
      <c r="SPO1" s="87"/>
      <c r="SPP1" s="87"/>
      <c r="SPQ1" s="87"/>
      <c r="SPR1" s="87"/>
      <c r="SPS1" s="87"/>
      <c r="SPT1" s="87"/>
      <c r="SPU1" s="87"/>
      <c r="SPV1" s="87"/>
      <c r="SPW1" s="87"/>
      <c r="SPX1" s="87"/>
      <c r="SPY1" s="87"/>
      <c r="SPZ1" s="87"/>
      <c r="SQA1" s="87"/>
      <c r="SQB1" s="87"/>
      <c r="SQC1" s="87"/>
      <c r="SQD1" s="87"/>
      <c r="SQE1" s="87"/>
      <c r="SQF1" s="87"/>
      <c r="SQG1" s="87"/>
      <c r="SQH1" s="87"/>
      <c r="SQI1" s="87"/>
      <c r="SQJ1" s="87"/>
      <c r="SQK1" s="87"/>
      <c r="SQL1" s="87"/>
      <c r="SQM1" s="87"/>
      <c r="SQN1" s="87"/>
      <c r="SQO1" s="87"/>
      <c r="SQP1" s="87"/>
      <c r="SQQ1" s="87"/>
      <c r="SQR1" s="87"/>
      <c r="SQS1" s="87"/>
      <c r="SQT1" s="87"/>
      <c r="SQU1" s="87"/>
      <c r="SQV1" s="87"/>
      <c r="SQW1" s="87"/>
      <c r="SQX1" s="87"/>
      <c r="SQY1" s="87"/>
      <c r="SQZ1" s="87"/>
      <c r="SRA1" s="87"/>
      <c r="SRB1" s="87"/>
      <c r="SRC1" s="87"/>
      <c r="SRD1" s="87"/>
      <c r="SRE1" s="87"/>
      <c r="SRF1" s="87"/>
      <c r="SRG1" s="87"/>
      <c r="SRH1" s="87"/>
      <c r="SRI1" s="87"/>
      <c r="SRJ1" s="87"/>
      <c r="SRK1" s="87"/>
      <c r="SRL1" s="87"/>
      <c r="SRM1" s="87"/>
      <c r="SRN1" s="87"/>
      <c r="SRO1" s="87"/>
      <c r="SRP1" s="87"/>
      <c r="SRQ1" s="87"/>
      <c r="SRR1" s="87"/>
      <c r="SRS1" s="87"/>
      <c r="SRT1" s="87"/>
      <c r="SRU1" s="87"/>
      <c r="SRV1" s="87"/>
      <c r="SRW1" s="87"/>
      <c r="SRX1" s="87"/>
      <c r="SRY1" s="87"/>
      <c r="SRZ1" s="87"/>
      <c r="SSA1" s="87"/>
      <c r="SSB1" s="87"/>
      <c r="SSC1" s="87"/>
      <c r="SSD1" s="87"/>
      <c r="SSE1" s="87"/>
      <c r="SSF1" s="87"/>
      <c r="SSG1" s="87"/>
      <c r="SSH1" s="87"/>
      <c r="SSI1" s="87"/>
      <c r="SSJ1" s="87"/>
      <c r="SSK1" s="87"/>
      <c r="SSL1" s="87"/>
      <c r="SSM1" s="87"/>
      <c r="SSN1" s="87"/>
      <c r="SSO1" s="87"/>
      <c r="SSP1" s="87"/>
      <c r="SSQ1" s="87"/>
      <c r="SSR1" s="87"/>
      <c r="SSS1" s="87"/>
      <c r="SST1" s="87"/>
      <c r="SSU1" s="87"/>
      <c r="SSV1" s="87"/>
      <c r="SSW1" s="87"/>
      <c r="SSX1" s="87"/>
      <c r="SSY1" s="87"/>
      <c r="SSZ1" s="87"/>
      <c r="STA1" s="87"/>
      <c r="STB1" s="87"/>
      <c r="STC1" s="87"/>
      <c r="STD1" s="87"/>
      <c r="STE1" s="87"/>
      <c r="STF1" s="87"/>
      <c r="STG1" s="87"/>
      <c r="STH1" s="87"/>
      <c r="STI1" s="87"/>
      <c r="STJ1" s="87"/>
      <c r="STK1" s="87"/>
      <c r="STL1" s="87"/>
      <c r="STM1" s="87"/>
      <c r="STN1" s="87"/>
      <c r="STO1" s="87"/>
      <c r="STP1" s="87"/>
      <c r="STQ1" s="87"/>
      <c r="STR1" s="87"/>
      <c r="STS1" s="87"/>
      <c r="STT1" s="87"/>
      <c r="STU1" s="87"/>
      <c r="STV1" s="87"/>
      <c r="STW1" s="87"/>
      <c r="STX1" s="87"/>
      <c r="STY1" s="87"/>
      <c r="STZ1" s="87"/>
      <c r="SUA1" s="87"/>
      <c r="SUB1" s="87"/>
      <c r="SUC1" s="87"/>
      <c r="SUD1" s="87"/>
      <c r="SUE1" s="87"/>
      <c r="SUF1" s="87"/>
      <c r="SUG1" s="87"/>
      <c r="SUH1" s="87"/>
      <c r="SUI1" s="87"/>
      <c r="SUJ1" s="87"/>
      <c r="SUK1" s="87"/>
      <c r="SUL1" s="87"/>
      <c r="SUM1" s="87"/>
      <c r="SUN1" s="87"/>
      <c r="SUO1" s="87"/>
      <c r="SUP1" s="87"/>
      <c r="SUQ1" s="87"/>
      <c r="SUR1" s="87"/>
      <c r="SUS1" s="87"/>
      <c r="SUT1" s="87"/>
      <c r="SUU1" s="87"/>
      <c r="SUV1" s="87"/>
      <c r="SUW1" s="87"/>
      <c r="SUX1" s="87"/>
      <c r="SUY1" s="87"/>
      <c r="SUZ1" s="87"/>
      <c r="SVA1" s="87"/>
      <c r="SVB1" s="87"/>
      <c r="SVC1" s="87"/>
      <c r="SVD1" s="87"/>
      <c r="SVE1" s="87"/>
      <c r="SVF1" s="87"/>
      <c r="SVG1" s="87"/>
      <c r="SVH1" s="87"/>
      <c r="SVI1" s="87"/>
      <c r="SVJ1" s="87"/>
      <c r="SVK1" s="87"/>
      <c r="SVL1" s="87"/>
      <c r="SVM1" s="87"/>
      <c r="SVN1" s="87"/>
      <c r="SVO1" s="87"/>
      <c r="SVP1" s="87"/>
      <c r="SVQ1" s="87"/>
      <c r="SVR1" s="87"/>
      <c r="SVS1" s="87"/>
      <c r="SVT1" s="87"/>
      <c r="SVU1" s="87"/>
      <c r="SVV1" s="87"/>
      <c r="SVW1" s="87"/>
      <c r="SVX1" s="87"/>
      <c r="SVY1" s="87"/>
      <c r="SVZ1" s="87"/>
      <c r="SWA1" s="87"/>
      <c r="SWB1" s="87"/>
      <c r="SWC1" s="87"/>
      <c r="SWD1" s="87"/>
      <c r="SWE1" s="87"/>
      <c r="SWF1" s="87"/>
      <c r="SWG1" s="87"/>
      <c r="SWH1" s="87"/>
      <c r="SWI1" s="87"/>
      <c r="SWJ1" s="87"/>
      <c r="SWK1" s="87"/>
      <c r="SWL1" s="87"/>
      <c r="SWM1" s="87"/>
      <c r="SWN1" s="87"/>
      <c r="SWO1" s="87"/>
      <c r="SWP1" s="87"/>
      <c r="SWQ1" s="87"/>
      <c r="SWR1" s="87"/>
      <c r="SWS1" s="87"/>
      <c r="SWT1" s="87"/>
      <c r="SWU1" s="87"/>
      <c r="SWV1" s="87"/>
      <c r="SWW1" s="87"/>
      <c r="SWX1" s="87"/>
      <c r="SWY1" s="87"/>
      <c r="SWZ1" s="87"/>
      <c r="SXA1" s="87"/>
      <c r="SXB1" s="87"/>
      <c r="SXC1" s="87"/>
      <c r="SXD1" s="87"/>
      <c r="SXE1" s="87"/>
      <c r="SXF1" s="87"/>
      <c r="SXG1" s="87"/>
      <c r="SXH1" s="87"/>
      <c r="SXI1" s="87"/>
      <c r="SXJ1" s="87"/>
      <c r="SXK1" s="87"/>
      <c r="SXL1" s="87"/>
      <c r="SXM1" s="87"/>
      <c r="SXN1" s="87"/>
      <c r="SXO1" s="87"/>
      <c r="SXP1" s="87"/>
      <c r="SXQ1" s="87"/>
      <c r="SXR1" s="87"/>
      <c r="SXS1" s="87"/>
      <c r="SXT1" s="87"/>
      <c r="SXU1" s="87"/>
      <c r="SXV1" s="87"/>
      <c r="SXW1" s="87"/>
      <c r="SXX1" s="87"/>
      <c r="SXY1" s="87"/>
      <c r="SXZ1" s="87"/>
      <c r="SYA1" s="87"/>
      <c r="SYB1" s="87"/>
      <c r="SYC1" s="87"/>
      <c r="SYD1" s="87"/>
      <c r="SYE1" s="87"/>
      <c r="SYF1" s="87"/>
      <c r="SYG1" s="87"/>
      <c r="SYH1" s="87"/>
      <c r="SYI1" s="87"/>
      <c r="SYJ1" s="87"/>
      <c r="SYK1" s="87"/>
      <c r="SYL1" s="87"/>
      <c r="SYM1" s="87"/>
      <c r="SYN1" s="87"/>
      <c r="SYO1" s="87"/>
      <c r="SYP1" s="87"/>
      <c r="SYQ1" s="87"/>
      <c r="SYR1" s="87"/>
      <c r="SYS1" s="87"/>
      <c r="SYT1" s="87"/>
      <c r="SYU1" s="87"/>
      <c r="SYV1" s="87"/>
      <c r="SYW1" s="87"/>
      <c r="SYX1" s="87"/>
      <c r="SYY1" s="87"/>
      <c r="SYZ1" s="87"/>
      <c r="SZA1" s="87"/>
      <c r="SZB1" s="87"/>
      <c r="SZC1" s="87"/>
      <c r="SZD1" s="87"/>
      <c r="SZE1" s="87"/>
      <c r="SZF1" s="87"/>
      <c r="SZG1" s="87"/>
      <c r="SZH1" s="87"/>
      <c r="SZI1" s="87"/>
      <c r="SZJ1" s="87"/>
      <c r="SZK1" s="87"/>
      <c r="SZL1" s="87"/>
      <c r="SZM1" s="87"/>
      <c r="SZN1" s="87"/>
      <c r="SZO1" s="87"/>
      <c r="SZP1" s="87"/>
      <c r="SZQ1" s="87"/>
      <c r="SZR1" s="87"/>
      <c r="SZS1" s="87"/>
      <c r="SZT1" s="87"/>
      <c r="SZU1" s="87"/>
      <c r="SZV1" s="87"/>
      <c r="SZW1" s="87"/>
      <c r="SZX1" s="87"/>
      <c r="SZY1" s="87"/>
      <c r="SZZ1" s="87"/>
      <c r="TAA1" s="87"/>
      <c r="TAB1" s="87"/>
      <c r="TAC1" s="87"/>
      <c r="TAD1" s="87"/>
      <c r="TAE1" s="87"/>
      <c r="TAF1" s="87"/>
      <c r="TAG1" s="87"/>
      <c r="TAH1" s="87"/>
      <c r="TAI1" s="87"/>
      <c r="TAJ1" s="87"/>
      <c r="TAK1" s="87"/>
      <c r="TAL1" s="87"/>
      <c r="TAM1" s="87"/>
      <c r="TAN1" s="87"/>
      <c r="TAO1" s="87"/>
      <c r="TAP1" s="87"/>
      <c r="TAQ1" s="87"/>
      <c r="TAR1" s="87"/>
      <c r="TAS1" s="87"/>
      <c r="TAT1" s="87"/>
      <c r="TAU1" s="87"/>
      <c r="TAV1" s="87"/>
      <c r="TAW1" s="87"/>
      <c r="TAX1" s="87"/>
      <c r="TAY1" s="87"/>
      <c r="TAZ1" s="87"/>
      <c r="TBA1" s="87"/>
      <c r="TBB1" s="87"/>
      <c r="TBC1" s="87"/>
      <c r="TBD1" s="87"/>
      <c r="TBE1" s="87"/>
      <c r="TBF1" s="87"/>
      <c r="TBG1" s="87"/>
      <c r="TBH1" s="87"/>
      <c r="TBI1" s="87"/>
      <c r="TBJ1" s="87"/>
      <c r="TBK1" s="87"/>
      <c r="TBL1" s="87"/>
      <c r="TBM1" s="87"/>
      <c r="TBN1" s="87"/>
      <c r="TBO1" s="87"/>
      <c r="TBP1" s="87"/>
      <c r="TBQ1" s="87"/>
      <c r="TBR1" s="87"/>
      <c r="TBS1" s="87"/>
      <c r="TBT1" s="87"/>
      <c r="TBU1" s="87"/>
      <c r="TBV1" s="87"/>
      <c r="TBW1" s="87"/>
      <c r="TBX1" s="87"/>
      <c r="TBY1" s="87"/>
      <c r="TBZ1" s="87"/>
      <c r="TCA1" s="87"/>
      <c r="TCB1" s="87"/>
      <c r="TCC1" s="87"/>
      <c r="TCD1" s="87"/>
      <c r="TCE1" s="87"/>
      <c r="TCF1" s="87"/>
      <c r="TCG1" s="87"/>
      <c r="TCH1" s="87"/>
      <c r="TCI1" s="87"/>
      <c r="TCJ1" s="87"/>
      <c r="TCK1" s="87"/>
      <c r="TCL1" s="87"/>
      <c r="TCM1" s="87"/>
      <c r="TCN1" s="87"/>
      <c r="TCO1" s="87"/>
      <c r="TCP1" s="87"/>
      <c r="TCQ1" s="87"/>
      <c r="TCR1" s="87"/>
      <c r="TCS1" s="87"/>
      <c r="TCT1" s="87"/>
      <c r="TCU1" s="87"/>
      <c r="TCV1" s="87"/>
      <c r="TCW1" s="87"/>
      <c r="TCX1" s="87"/>
      <c r="TCY1" s="87"/>
      <c r="TCZ1" s="87"/>
      <c r="TDA1" s="87"/>
      <c r="TDB1" s="87"/>
      <c r="TDC1" s="87"/>
      <c r="TDD1" s="87"/>
      <c r="TDE1" s="87"/>
      <c r="TDF1" s="87"/>
      <c r="TDG1" s="87"/>
      <c r="TDH1" s="87"/>
      <c r="TDI1" s="87"/>
      <c r="TDJ1" s="87"/>
      <c r="TDK1" s="87"/>
      <c r="TDL1" s="87"/>
      <c r="TDM1" s="87"/>
      <c r="TDN1" s="87"/>
      <c r="TDO1" s="87"/>
      <c r="TDP1" s="87"/>
      <c r="TDQ1" s="87"/>
      <c r="TDR1" s="87"/>
      <c r="TDS1" s="87"/>
      <c r="TDT1" s="87"/>
      <c r="TDU1" s="87"/>
      <c r="TDV1" s="87"/>
      <c r="TDW1" s="87"/>
      <c r="TDX1" s="87"/>
      <c r="TDY1" s="87"/>
      <c r="TDZ1" s="87"/>
      <c r="TEA1" s="87"/>
      <c r="TEB1" s="87"/>
      <c r="TEC1" s="87"/>
      <c r="TED1" s="87"/>
      <c r="TEE1" s="87"/>
      <c r="TEF1" s="87"/>
      <c r="TEG1" s="87"/>
      <c r="TEH1" s="87"/>
      <c r="TEI1" s="87"/>
      <c r="TEJ1" s="87"/>
      <c r="TEK1" s="87"/>
      <c r="TEL1" s="87"/>
      <c r="TEM1" s="87"/>
      <c r="TEN1" s="87"/>
      <c r="TEO1" s="87"/>
      <c r="TEP1" s="87"/>
      <c r="TEQ1" s="87"/>
      <c r="TER1" s="87"/>
      <c r="TES1" s="87"/>
      <c r="TET1" s="87"/>
      <c r="TEU1" s="87"/>
      <c r="TEV1" s="87"/>
      <c r="TEW1" s="87"/>
      <c r="TEX1" s="87"/>
      <c r="TEY1" s="87"/>
      <c r="TEZ1" s="87"/>
      <c r="TFA1" s="87"/>
      <c r="TFB1" s="87"/>
      <c r="TFC1" s="87"/>
      <c r="TFD1" s="87"/>
      <c r="TFE1" s="87"/>
      <c r="TFF1" s="87"/>
      <c r="TFG1" s="87"/>
      <c r="TFH1" s="87"/>
      <c r="TFI1" s="87"/>
      <c r="TFJ1" s="87"/>
      <c r="TFK1" s="87"/>
      <c r="TFL1" s="87"/>
      <c r="TFM1" s="87"/>
      <c r="TFN1" s="87"/>
      <c r="TFO1" s="87"/>
      <c r="TFP1" s="87"/>
      <c r="TFQ1" s="87"/>
      <c r="TFR1" s="87"/>
      <c r="TFS1" s="87"/>
      <c r="TFT1" s="87"/>
      <c r="TFU1" s="87"/>
      <c r="TFV1" s="87"/>
      <c r="TFW1" s="87"/>
      <c r="TFX1" s="87"/>
      <c r="TFY1" s="87"/>
      <c r="TFZ1" s="87"/>
      <c r="TGA1" s="87"/>
      <c r="TGB1" s="87"/>
      <c r="TGC1" s="87"/>
      <c r="TGD1" s="87"/>
      <c r="TGE1" s="87"/>
      <c r="TGF1" s="87"/>
      <c r="TGG1" s="87"/>
      <c r="TGH1" s="87"/>
      <c r="TGI1" s="87"/>
      <c r="TGJ1" s="87"/>
      <c r="TGK1" s="87"/>
      <c r="TGL1" s="87"/>
      <c r="TGM1" s="87"/>
      <c r="TGN1" s="87"/>
      <c r="TGO1" s="87"/>
      <c r="TGP1" s="87"/>
      <c r="TGQ1" s="87"/>
      <c r="TGR1" s="87"/>
      <c r="TGS1" s="87"/>
      <c r="TGT1" s="87"/>
      <c r="TGU1" s="87"/>
      <c r="TGV1" s="87"/>
      <c r="TGW1" s="87"/>
      <c r="TGX1" s="87"/>
      <c r="TGY1" s="87"/>
      <c r="TGZ1" s="87"/>
      <c r="THA1" s="87"/>
      <c r="THB1" s="87"/>
      <c r="THC1" s="87"/>
      <c r="THD1" s="87"/>
      <c r="THE1" s="87"/>
      <c r="THF1" s="87"/>
      <c r="THG1" s="87"/>
      <c r="THH1" s="87"/>
      <c r="THI1" s="87"/>
      <c r="THJ1" s="87"/>
      <c r="THK1" s="87"/>
      <c r="THL1" s="87"/>
      <c r="THM1" s="87"/>
      <c r="THN1" s="87"/>
      <c r="THO1" s="87"/>
      <c r="THP1" s="87"/>
      <c r="THQ1" s="87"/>
      <c r="THR1" s="87"/>
      <c r="THS1" s="87"/>
      <c r="THT1" s="87"/>
      <c r="THU1" s="87"/>
      <c r="THV1" s="87"/>
      <c r="THW1" s="87"/>
      <c r="THX1" s="87"/>
      <c r="THY1" s="87"/>
      <c r="THZ1" s="87"/>
      <c r="TIA1" s="87"/>
      <c r="TIB1" s="87"/>
      <c r="TIC1" s="87"/>
      <c r="TID1" s="87"/>
      <c r="TIE1" s="87"/>
      <c r="TIF1" s="87"/>
      <c r="TIG1" s="87"/>
      <c r="TIH1" s="87"/>
      <c r="TII1" s="87"/>
      <c r="TIJ1" s="87"/>
      <c r="TIK1" s="87"/>
      <c r="TIL1" s="87"/>
      <c r="TIM1" s="87"/>
      <c r="TIN1" s="87"/>
      <c r="TIO1" s="87"/>
      <c r="TIP1" s="87"/>
      <c r="TIQ1" s="87"/>
      <c r="TIR1" s="87"/>
      <c r="TIS1" s="87"/>
      <c r="TIT1" s="87"/>
      <c r="TIU1" s="87"/>
      <c r="TIV1" s="87"/>
      <c r="TIW1" s="87"/>
      <c r="TIX1" s="87"/>
      <c r="TIY1" s="87"/>
      <c r="TIZ1" s="87"/>
      <c r="TJA1" s="87"/>
      <c r="TJB1" s="87"/>
      <c r="TJC1" s="87"/>
      <c r="TJD1" s="87"/>
      <c r="TJE1" s="87"/>
      <c r="TJF1" s="87"/>
      <c r="TJG1" s="87"/>
      <c r="TJH1" s="87"/>
      <c r="TJI1" s="87"/>
      <c r="TJJ1" s="87"/>
      <c r="TJK1" s="87"/>
      <c r="TJL1" s="87"/>
      <c r="TJM1" s="87"/>
      <c r="TJN1" s="87"/>
      <c r="TJO1" s="87"/>
      <c r="TJP1" s="87"/>
      <c r="TJQ1" s="87"/>
      <c r="TJR1" s="87"/>
      <c r="TJS1" s="87"/>
      <c r="TJT1" s="87"/>
      <c r="TJU1" s="87"/>
      <c r="TJV1" s="87"/>
      <c r="TJW1" s="87"/>
      <c r="TJX1" s="87"/>
      <c r="TJY1" s="87"/>
      <c r="TJZ1" s="87"/>
      <c r="TKA1" s="87"/>
      <c r="TKB1" s="87"/>
      <c r="TKC1" s="87"/>
      <c r="TKD1" s="87"/>
      <c r="TKE1" s="87"/>
      <c r="TKF1" s="87"/>
      <c r="TKG1" s="87"/>
      <c r="TKH1" s="87"/>
      <c r="TKI1" s="87"/>
      <c r="TKJ1" s="87"/>
      <c r="TKK1" s="87"/>
      <c r="TKL1" s="87"/>
      <c r="TKM1" s="87"/>
      <c r="TKN1" s="87"/>
      <c r="TKO1" s="87"/>
      <c r="TKP1" s="87"/>
      <c r="TKQ1" s="87"/>
      <c r="TKR1" s="87"/>
      <c r="TKS1" s="87"/>
      <c r="TKT1" s="87"/>
      <c r="TKU1" s="87"/>
      <c r="TKV1" s="87"/>
      <c r="TKW1" s="87"/>
      <c r="TKX1" s="87"/>
      <c r="TKY1" s="87"/>
      <c r="TKZ1" s="87"/>
      <c r="TLA1" s="87"/>
      <c r="TLB1" s="87"/>
      <c r="TLC1" s="87"/>
      <c r="TLD1" s="87"/>
      <c r="TLE1" s="87"/>
      <c r="TLF1" s="87"/>
      <c r="TLG1" s="87"/>
      <c r="TLH1" s="87"/>
      <c r="TLI1" s="87"/>
      <c r="TLJ1" s="87"/>
      <c r="TLK1" s="87"/>
      <c r="TLL1" s="87"/>
      <c r="TLM1" s="87"/>
      <c r="TLN1" s="87"/>
      <c r="TLO1" s="87"/>
      <c r="TLP1" s="87"/>
      <c r="TLQ1" s="87"/>
      <c r="TLR1" s="87"/>
      <c r="TLS1" s="87"/>
      <c r="TLT1" s="87"/>
      <c r="TLU1" s="87"/>
      <c r="TLV1" s="87"/>
      <c r="TLW1" s="87"/>
      <c r="TLX1" s="87"/>
      <c r="TLY1" s="87"/>
      <c r="TLZ1" s="87"/>
      <c r="TMA1" s="87"/>
      <c r="TMB1" s="87"/>
      <c r="TMC1" s="87"/>
      <c r="TMD1" s="87"/>
      <c r="TME1" s="87"/>
      <c r="TMF1" s="87"/>
      <c r="TMG1" s="87"/>
      <c r="TMH1" s="87"/>
      <c r="TMI1" s="87"/>
      <c r="TMJ1" s="87"/>
      <c r="TMK1" s="87"/>
      <c r="TML1" s="87"/>
      <c r="TMM1" s="87"/>
      <c r="TMN1" s="87"/>
      <c r="TMO1" s="87"/>
      <c r="TMP1" s="87"/>
      <c r="TMQ1" s="87"/>
      <c r="TMR1" s="87"/>
      <c r="TMS1" s="87"/>
      <c r="TMT1" s="87"/>
      <c r="TMU1" s="87"/>
      <c r="TMV1" s="87"/>
      <c r="TMW1" s="87"/>
      <c r="TMX1" s="87"/>
      <c r="TMY1" s="87"/>
      <c r="TMZ1" s="87"/>
      <c r="TNA1" s="87"/>
      <c r="TNB1" s="87"/>
      <c r="TNC1" s="87"/>
      <c r="TND1" s="87"/>
      <c r="TNE1" s="87"/>
      <c r="TNF1" s="87"/>
      <c r="TNG1" s="87"/>
      <c r="TNH1" s="87"/>
      <c r="TNI1" s="87"/>
      <c r="TNJ1" s="87"/>
      <c r="TNK1" s="87"/>
      <c r="TNL1" s="87"/>
      <c r="TNM1" s="87"/>
      <c r="TNN1" s="87"/>
      <c r="TNO1" s="87"/>
      <c r="TNP1" s="87"/>
      <c r="TNQ1" s="87"/>
      <c r="TNR1" s="87"/>
      <c r="TNS1" s="87"/>
      <c r="TNT1" s="87"/>
      <c r="TNU1" s="87"/>
      <c r="TNV1" s="87"/>
      <c r="TNW1" s="87"/>
      <c r="TNX1" s="87"/>
      <c r="TNY1" s="87"/>
      <c r="TNZ1" s="87"/>
      <c r="TOA1" s="87"/>
      <c r="TOB1" s="87"/>
      <c r="TOC1" s="87"/>
      <c r="TOD1" s="87"/>
      <c r="TOE1" s="87"/>
      <c r="TOF1" s="87"/>
      <c r="TOG1" s="87"/>
      <c r="TOH1" s="87"/>
      <c r="TOI1" s="87"/>
      <c r="TOJ1" s="87"/>
      <c r="TOK1" s="87"/>
      <c r="TOL1" s="87"/>
      <c r="TOM1" s="87"/>
      <c r="TON1" s="87"/>
      <c r="TOO1" s="87"/>
      <c r="TOP1" s="87"/>
      <c r="TOQ1" s="87"/>
      <c r="TOR1" s="87"/>
      <c r="TOS1" s="87"/>
      <c r="TOT1" s="87"/>
      <c r="TOU1" s="87"/>
      <c r="TOV1" s="87"/>
      <c r="TOW1" s="87"/>
      <c r="TOX1" s="87"/>
      <c r="TOY1" s="87"/>
      <c r="TOZ1" s="87"/>
      <c r="TPA1" s="87"/>
      <c r="TPB1" s="87"/>
      <c r="TPC1" s="87"/>
      <c r="TPD1" s="87"/>
      <c r="TPE1" s="87"/>
      <c r="TPF1" s="87"/>
      <c r="TPG1" s="87"/>
      <c r="TPH1" s="87"/>
      <c r="TPI1" s="87"/>
      <c r="TPJ1" s="87"/>
      <c r="TPK1" s="87"/>
      <c r="TPL1" s="87"/>
      <c r="TPM1" s="87"/>
      <c r="TPN1" s="87"/>
      <c r="TPO1" s="87"/>
      <c r="TPP1" s="87"/>
      <c r="TPQ1" s="87"/>
      <c r="TPR1" s="87"/>
      <c r="TPS1" s="87"/>
      <c r="TPT1" s="87"/>
      <c r="TPU1" s="87"/>
      <c r="TPV1" s="87"/>
      <c r="TPW1" s="87"/>
      <c r="TPX1" s="87"/>
      <c r="TPY1" s="87"/>
      <c r="TPZ1" s="87"/>
      <c r="TQA1" s="87"/>
      <c r="TQB1" s="87"/>
      <c r="TQC1" s="87"/>
      <c r="TQD1" s="87"/>
      <c r="TQE1" s="87"/>
      <c r="TQF1" s="87"/>
      <c r="TQG1" s="87"/>
      <c r="TQH1" s="87"/>
      <c r="TQI1" s="87"/>
      <c r="TQJ1" s="87"/>
      <c r="TQK1" s="87"/>
      <c r="TQL1" s="87"/>
      <c r="TQM1" s="87"/>
      <c r="TQN1" s="87"/>
      <c r="TQO1" s="87"/>
      <c r="TQP1" s="87"/>
      <c r="TQQ1" s="87"/>
      <c r="TQR1" s="87"/>
      <c r="TQS1" s="87"/>
      <c r="TQT1" s="87"/>
      <c r="TQU1" s="87"/>
      <c r="TQV1" s="87"/>
      <c r="TQW1" s="87"/>
      <c r="TQX1" s="87"/>
      <c r="TQY1" s="87"/>
      <c r="TQZ1" s="87"/>
      <c r="TRA1" s="87"/>
      <c r="TRB1" s="87"/>
      <c r="TRC1" s="87"/>
      <c r="TRD1" s="87"/>
      <c r="TRE1" s="87"/>
      <c r="TRF1" s="87"/>
      <c r="TRG1" s="87"/>
      <c r="TRH1" s="87"/>
      <c r="TRI1" s="87"/>
      <c r="TRJ1" s="87"/>
      <c r="TRK1" s="87"/>
      <c r="TRL1" s="87"/>
      <c r="TRM1" s="87"/>
      <c r="TRN1" s="87"/>
      <c r="TRO1" s="87"/>
      <c r="TRP1" s="87"/>
      <c r="TRQ1" s="87"/>
      <c r="TRR1" s="87"/>
      <c r="TRS1" s="87"/>
      <c r="TRT1" s="87"/>
      <c r="TRU1" s="87"/>
      <c r="TRV1" s="87"/>
      <c r="TRW1" s="87"/>
      <c r="TRX1" s="87"/>
      <c r="TRY1" s="87"/>
      <c r="TRZ1" s="87"/>
      <c r="TSA1" s="87"/>
      <c r="TSB1" s="87"/>
      <c r="TSC1" s="87"/>
      <c r="TSD1" s="87"/>
      <c r="TSE1" s="87"/>
      <c r="TSF1" s="87"/>
      <c r="TSG1" s="87"/>
      <c r="TSH1" s="87"/>
      <c r="TSI1" s="87"/>
      <c r="TSJ1" s="87"/>
      <c r="TSK1" s="87"/>
      <c r="TSL1" s="87"/>
      <c r="TSM1" s="87"/>
      <c r="TSN1" s="87"/>
      <c r="TSO1" s="87"/>
      <c r="TSP1" s="87"/>
      <c r="TSQ1" s="87"/>
      <c r="TSR1" s="87"/>
      <c r="TSS1" s="87"/>
      <c r="TST1" s="87"/>
      <c r="TSU1" s="87"/>
      <c r="TSV1" s="87"/>
      <c r="TSW1" s="87"/>
      <c r="TSX1" s="87"/>
      <c r="TSY1" s="87"/>
      <c r="TSZ1" s="87"/>
      <c r="TTA1" s="87"/>
      <c r="TTB1" s="87"/>
      <c r="TTC1" s="87"/>
      <c r="TTD1" s="87"/>
      <c r="TTE1" s="87"/>
      <c r="TTF1" s="87"/>
      <c r="TTG1" s="87"/>
      <c r="TTH1" s="87"/>
      <c r="TTI1" s="87"/>
      <c r="TTJ1" s="87"/>
      <c r="TTK1" s="87"/>
      <c r="TTL1" s="87"/>
      <c r="TTM1" s="87"/>
      <c r="TTN1" s="87"/>
      <c r="TTO1" s="87"/>
      <c r="TTP1" s="87"/>
      <c r="TTQ1" s="87"/>
      <c r="TTR1" s="87"/>
      <c r="TTS1" s="87"/>
      <c r="TTT1" s="87"/>
      <c r="TTU1" s="87"/>
      <c r="TTV1" s="87"/>
      <c r="TTW1" s="87"/>
      <c r="TTX1" s="87"/>
      <c r="TTY1" s="87"/>
      <c r="TTZ1" s="87"/>
      <c r="TUA1" s="87"/>
      <c r="TUB1" s="87"/>
      <c r="TUC1" s="87"/>
      <c r="TUD1" s="87"/>
      <c r="TUE1" s="87"/>
      <c r="TUF1" s="87"/>
      <c r="TUG1" s="87"/>
      <c r="TUH1" s="87"/>
      <c r="TUI1" s="87"/>
      <c r="TUJ1" s="87"/>
      <c r="TUK1" s="87"/>
      <c r="TUL1" s="87"/>
      <c r="TUM1" s="87"/>
      <c r="TUN1" s="87"/>
      <c r="TUO1" s="87"/>
      <c r="TUP1" s="87"/>
      <c r="TUQ1" s="87"/>
      <c r="TUR1" s="87"/>
      <c r="TUS1" s="87"/>
      <c r="TUT1" s="87"/>
      <c r="TUU1" s="87"/>
      <c r="TUV1" s="87"/>
      <c r="TUW1" s="87"/>
      <c r="TUX1" s="87"/>
      <c r="TUY1" s="87"/>
      <c r="TUZ1" s="87"/>
      <c r="TVA1" s="87"/>
      <c r="TVB1" s="87"/>
      <c r="TVC1" s="87"/>
      <c r="TVD1" s="87"/>
      <c r="TVE1" s="87"/>
      <c r="TVF1" s="87"/>
      <c r="TVG1" s="87"/>
      <c r="TVH1" s="87"/>
      <c r="TVI1" s="87"/>
      <c r="TVJ1" s="87"/>
      <c r="TVK1" s="87"/>
      <c r="TVL1" s="87"/>
      <c r="TVM1" s="87"/>
      <c r="TVN1" s="87"/>
      <c r="TVO1" s="87"/>
      <c r="TVP1" s="87"/>
      <c r="TVQ1" s="87"/>
      <c r="TVR1" s="87"/>
      <c r="TVS1" s="87"/>
      <c r="TVT1" s="87"/>
      <c r="TVU1" s="87"/>
      <c r="TVV1" s="87"/>
      <c r="TVW1" s="87"/>
      <c r="TVX1" s="87"/>
      <c r="TVY1" s="87"/>
      <c r="TVZ1" s="87"/>
      <c r="TWA1" s="87"/>
      <c r="TWB1" s="87"/>
      <c r="TWC1" s="87"/>
      <c r="TWD1" s="87"/>
      <c r="TWE1" s="87"/>
      <c r="TWF1" s="87"/>
      <c r="TWG1" s="87"/>
      <c r="TWH1" s="87"/>
      <c r="TWI1" s="87"/>
      <c r="TWJ1" s="87"/>
      <c r="TWK1" s="87"/>
      <c r="TWL1" s="87"/>
      <c r="TWM1" s="87"/>
      <c r="TWN1" s="87"/>
      <c r="TWO1" s="87"/>
      <c r="TWP1" s="87"/>
      <c r="TWQ1" s="87"/>
      <c r="TWR1" s="87"/>
      <c r="TWS1" s="87"/>
      <c r="TWT1" s="87"/>
      <c r="TWU1" s="87"/>
      <c r="TWV1" s="87"/>
      <c r="TWW1" s="87"/>
      <c r="TWX1" s="87"/>
      <c r="TWY1" s="87"/>
      <c r="TWZ1" s="87"/>
      <c r="TXA1" s="87"/>
      <c r="TXB1" s="87"/>
      <c r="TXC1" s="87"/>
      <c r="TXD1" s="87"/>
      <c r="TXE1" s="87"/>
      <c r="TXF1" s="87"/>
      <c r="TXG1" s="87"/>
      <c r="TXH1" s="87"/>
      <c r="TXI1" s="87"/>
      <c r="TXJ1" s="87"/>
      <c r="TXK1" s="87"/>
      <c r="TXL1" s="87"/>
      <c r="TXM1" s="87"/>
      <c r="TXN1" s="87"/>
      <c r="TXO1" s="87"/>
      <c r="TXP1" s="87"/>
      <c r="TXQ1" s="87"/>
      <c r="TXR1" s="87"/>
      <c r="TXS1" s="87"/>
      <c r="TXT1" s="87"/>
      <c r="TXU1" s="87"/>
      <c r="TXV1" s="87"/>
      <c r="TXW1" s="87"/>
      <c r="TXX1" s="87"/>
      <c r="TXY1" s="87"/>
      <c r="TXZ1" s="87"/>
      <c r="TYA1" s="87"/>
      <c r="TYB1" s="87"/>
      <c r="TYC1" s="87"/>
      <c r="TYD1" s="87"/>
      <c r="TYE1" s="87"/>
      <c r="TYF1" s="87"/>
      <c r="TYG1" s="87"/>
      <c r="TYH1" s="87"/>
      <c r="TYI1" s="87"/>
      <c r="TYJ1" s="87"/>
      <c r="TYK1" s="87"/>
      <c r="TYL1" s="87"/>
      <c r="TYM1" s="87"/>
      <c r="TYN1" s="87"/>
      <c r="TYO1" s="87"/>
      <c r="TYP1" s="87"/>
      <c r="TYQ1" s="87"/>
      <c r="TYR1" s="87"/>
      <c r="TYS1" s="87"/>
      <c r="TYT1" s="87"/>
      <c r="TYU1" s="87"/>
      <c r="TYV1" s="87"/>
      <c r="TYW1" s="87"/>
      <c r="TYX1" s="87"/>
      <c r="TYY1" s="87"/>
      <c r="TYZ1" s="87"/>
      <c r="TZA1" s="87"/>
      <c r="TZB1" s="87"/>
      <c r="TZC1" s="87"/>
      <c r="TZD1" s="87"/>
      <c r="TZE1" s="87"/>
      <c r="TZF1" s="87"/>
      <c r="TZG1" s="87"/>
      <c r="TZH1" s="87"/>
      <c r="TZI1" s="87"/>
      <c r="TZJ1" s="87"/>
      <c r="TZK1" s="87"/>
      <c r="TZL1" s="87"/>
      <c r="TZM1" s="87"/>
      <c r="TZN1" s="87"/>
      <c r="TZO1" s="87"/>
      <c r="TZP1" s="87"/>
      <c r="TZQ1" s="87"/>
      <c r="TZR1" s="87"/>
      <c r="TZS1" s="87"/>
      <c r="TZT1" s="87"/>
      <c r="TZU1" s="87"/>
      <c r="TZV1" s="87"/>
      <c r="TZW1" s="87"/>
      <c r="TZX1" s="87"/>
      <c r="TZY1" s="87"/>
      <c r="TZZ1" s="87"/>
      <c r="UAA1" s="87"/>
      <c r="UAB1" s="87"/>
      <c r="UAC1" s="87"/>
      <c r="UAD1" s="87"/>
      <c r="UAE1" s="87"/>
      <c r="UAF1" s="87"/>
      <c r="UAG1" s="87"/>
      <c r="UAH1" s="87"/>
      <c r="UAI1" s="87"/>
      <c r="UAJ1" s="87"/>
      <c r="UAK1" s="87"/>
      <c r="UAL1" s="87"/>
      <c r="UAM1" s="87"/>
      <c r="UAN1" s="87"/>
      <c r="UAO1" s="87"/>
      <c r="UAP1" s="87"/>
      <c r="UAQ1" s="87"/>
      <c r="UAR1" s="87"/>
      <c r="UAS1" s="87"/>
      <c r="UAT1" s="87"/>
      <c r="UAU1" s="87"/>
      <c r="UAV1" s="87"/>
      <c r="UAW1" s="87"/>
      <c r="UAX1" s="87"/>
      <c r="UAY1" s="87"/>
      <c r="UAZ1" s="87"/>
      <c r="UBA1" s="87"/>
      <c r="UBB1" s="87"/>
      <c r="UBC1" s="87"/>
      <c r="UBD1" s="87"/>
      <c r="UBE1" s="87"/>
      <c r="UBF1" s="87"/>
      <c r="UBG1" s="87"/>
      <c r="UBH1" s="87"/>
      <c r="UBI1" s="87"/>
      <c r="UBJ1" s="87"/>
      <c r="UBK1" s="87"/>
      <c r="UBL1" s="87"/>
      <c r="UBM1" s="87"/>
      <c r="UBN1" s="87"/>
      <c r="UBO1" s="87"/>
      <c r="UBP1" s="87"/>
      <c r="UBQ1" s="87"/>
      <c r="UBR1" s="87"/>
      <c r="UBS1" s="87"/>
      <c r="UBT1" s="87"/>
      <c r="UBU1" s="87"/>
      <c r="UBV1" s="87"/>
      <c r="UBW1" s="87"/>
      <c r="UBX1" s="87"/>
      <c r="UBY1" s="87"/>
      <c r="UBZ1" s="87"/>
      <c r="UCA1" s="87"/>
      <c r="UCB1" s="87"/>
      <c r="UCC1" s="87"/>
      <c r="UCD1" s="87"/>
      <c r="UCE1" s="87"/>
      <c r="UCF1" s="87"/>
      <c r="UCG1" s="87"/>
      <c r="UCH1" s="87"/>
      <c r="UCI1" s="87"/>
      <c r="UCJ1" s="87"/>
      <c r="UCK1" s="87"/>
      <c r="UCL1" s="87"/>
      <c r="UCM1" s="87"/>
      <c r="UCN1" s="87"/>
      <c r="UCO1" s="87"/>
      <c r="UCP1" s="87"/>
      <c r="UCQ1" s="87"/>
      <c r="UCR1" s="87"/>
      <c r="UCS1" s="87"/>
      <c r="UCT1" s="87"/>
      <c r="UCU1" s="87"/>
      <c r="UCV1" s="87"/>
      <c r="UCW1" s="87"/>
      <c r="UCX1" s="87"/>
      <c r="UCY1" s="87"/>
      <c r="UCZ1" s="87"/>
      <c r="UDA1" s="87"/>
      <c r="UDB1" s="87"/>
      <c r="UDC1" s="87"/>
      <c r="UDD1" s="87"/>
      <c r="UDE1" s="87"/>
      <c r="UDF1" s="87"/>
      <c r="UDG1" s="87"/>
      <c r="UDH1" s="87"/>
      <c r="UDI1" s="87"/>
      <c r="UDJ1" s="87"/>
      <c r="UDK1" s="87"/>
      <c r="UDL1" s="87"/>
      <c r="UDM1" s="87"/>
      <c r="UDN1" s="87"/>
      <c r="UDO1" s="87"/>
      <c r="UDP1" s="87"/>
      <c r="UDQ1" s="87"/>
      <c r="UDR1" s="87"/>
      <c r="UDS1" s="87"/>
      <c r="UDT1" s="87"/>
      <c r="UDU1" s="87"/>
      <c r="UDV1" s="87"/>
      <c r="UDW1" s="87"/>
      <c r="UDX1" s="87"/>
      <c r="UDY1" s="87"/>
      <c r="UDZ1" s="87"/>
      <c r="UEA1" s="87"/>
      <c r="UEB1" s="87"/>
      <c r="UEC1" s="87"/>
      <c r="UED1" s="87"/>
      <c r="UEE1" s="87"/>
      <c r="UEF1" s="87"/>
      <c r="UEG1" s="87"/>
      <c r="UEH1" s="87"/>
      <c r="UEI1" s="87"/>
      <c r="UEJ1" s="87"/>
      <c r="UEK1" s="87"/>
      <c r="UEL1" s="87"/>
      <c r="UEM1" s="87"/>
      <c r="UEN1" s="87"/>
      <c r="UEO1" s="87"/>
      <c r="UEP1" s="87"/>
      <c r="UEQ1" s="87"/>
      <c r="UER1" s="87"/>
      <c r="UES1" s="87"/>
      <c r="UET1" s="87"/>
      <c r="UEU1" s="87"/>
      <c r="UEV1" s="87"/>
      <c r="UEW1" s="87"/>
      <c r="UEX1" s="87"/>
      <c r="UEY1" s="87"/>
      <c r="UEZ1" s="87"/>
      <c r="UFA1" s="87"/>
      <c r="UFB1" s="87"/>
      <c r="UFC1" s="87"/>
      <c r="UFD1" s="87"/>
      <c r="UFE1" s="87"/>
      <c r="UFF1" s="87"/>
      <c r="UFG1" s="87"/>
      <c r="UFH1" s="87"/>
      <c r="UFI1" s="87"/>
      <c r="UFJ1" s="87"/>
      <c r="UFK1" s="87"/>
      <c r="UFL1" s="87"/>
      <c r="UFM1" s="87"/>
      <c r="UFN1" s="87"/>
      <c r="UFO1" s="87"/>
      <c r="UFP1" s="87"/>
      <c r="UFQ1" s="87"/>
      <c r="UFR1" s="87"/>
      <c r="UFS1" s="87"/>
      <c r="UFT1" s="87"/>
      <c r="UFU1" s="87"/>
      <c r="UFV1" s="87"/>
      <c r="UFW1" s="87"/>
      <c r="UFX1" s="87"/>
      <c r="UFY1" s="87"/>
      <c r="UFZ1" s="87"/>
      <c r="UGA1" s="87"/>
      <c r="UGB1" s="87"/>
      <c r="UGC1" s="87"/>
      <c r="UGD1" s="87"/>
      <c r="UGE1" s="87"/>
      <c r="UGF1" s="87"/>
      <c r="UGG1" s="87"/>
      <c r="UGH1" s="87"/>
      <c r="UGI1" s="87"/>
      <c r="UGJ1" s="87"/>
      <c r="UGK1" s="87"/>
      <c r="UGL1" s="87"/>
      <c r="UGM1" s="87"/>
      <c r="UGN1" s="87"/>
      <c r="UGO1" s="87"/>
      <c r="UGP1" s="87"/>
      <c r="UGQ1" s="87"/>
      <c r="UGR1" s="87"/>
      <c r="UGS1" s="87"/>
      <c r="UGT1" s="87"/>
      <c r="UGU1" s="87"/>
      <c r="UGV1" s="87"/>
      <c r="UGW1" s="87"/>
      <c r="UGX1" s="87"/>
      <c r="UGY1" s="87"/>
      <c r="UGZ1" s="87"/>
      <c r="UHA1" s="87"/>
      <c r="UHB1" s="87"/>
      <c r="UHC1" s="87"/>
      <c r="UHD1" s="87"/>
      <c r="UHE1" s="87"/>
      <c r="UHF1" s="87"/>
      <c r="UHG1" s="87"/>
      <c r="UHH1" s="87"/>
      <c r="UHI1" s="87"/>
      <c r="UHJ1" s="87"/>
      <c r="UHK1" s="87"/>
      <c r="UHL1" s="87"/>
      <c r="UHM1" s="87"/>
      <c r="UHN1" s="87"/>
      <c r="UHO1" s="87"/>
      <c r="UHP1" s="87"/>
      <c r="UHQ1" s="87"/>
      <c r="UHR1" s="87"/>
      <c r="UHS1" s="87"/>
      <c r="UHT1" s="87"/>
      <c r="UHU1" s="87"/>
      <c r="UHV1" s="87"/>
      <c r="UHW1" s="87"/>
      <c r="UHX1" s="87"/>
      <c r="UHY1" s="87"/>
      <c r="UHZ1" s="87"/>
      <c r="UIA1" s="87"/>
      <c r="UIB1" s="87"/>
      <c r="UIC1" s="87"/>
      <c r="UID1" s="87"/>
      <c r="UIE1" s="87"/>
      <c r="UIF1" s="87"/>
      <c r="UIG1" s="87"/>
      <c r="UIH1" s="87"/>
      <c r="UII1" s="87"/>
      <c r="UIJ1" s="87"/>
      <c r="UIK1" s="87"/>
      <c r="UIL1" s="87"/>
      <c r="UIM1" s="87"/>
      <c r="UIN1" s="87"/>
      <c r="UIO1" s="87"/>
      <c r="UIP1" s="87"/>
      <c r="UIQ1" s="87"/>
      <c r="UIR1" s="87"/>
      <c r="UIS1" s="87"/>
      <c r="UIT1" s="87"/>
      <c r="UIU1" s="87"/>
      <c r="UIV1" s="87"/>
      <c r="UIW1" s="87"/>
      <c r="UIX1" s="87"/>
      <c r="UIY1" s="87"/>
      <c r="UIZ1" s="87"/>
      <c r="UJA1" s="87"/>
      <c r="UJB1" s="87"/>
      <c r="UJC1" s="87"/>
      <c r="UJD1" s="87"/>
      <c r="UJE1" s="87"/>
      <c r="UJF1" s="87"/>
      <c r="UJG1" s="87"/>
      <c r="UJH1" s="87"/>
      <c r="UJI1" s="87"/>
      <c r="UJJ1" s="87"/>
      <c r="UJK1" s="87"/>
      <c r="UJL1" s="87"/>
      <c r="UJM1" s="87"/>
      <c r="UJN1" s="87"/>
      <c r="UJO1" s="87"/>
      <c r="UJP1" s="87"/>
      <c r="UJQ1" s="87"/>
      <c r="UJR1" s="87"/>
      <c r="UJS1" s="87"/>
      <c r="UJT1" s="87"/>
      <c r="UJU1" s="87"/>
      <c r="UJV1" s="87"/>
      <c r="UJW1" s="87"/>
      <c r="UJX1" s="87"/>
      <c r="UJY1" s="87"/>
      <c r="UJZ1" s="87"/>
      <c r="UKA1" s="87"/>
      <c r="UKB1" s="87"/>
      <c r="UKC1" s="87"/>
      <c r="UKD1" s="87"/>
      <c r="UKE1" s="87"/>
      <c r="UKF1" s="87"/>
      <c r="UKG1" s="87"/>
      <c r="UKH1" s="87"/>
      <c r="UKI1" s="87"/>
      <c r="UKJ1" s="87"/>
      <c r="UKK1" s="87"/>
      <c r="UKL1" s="87"/>
      <c r="UKM1" s="87"/>
      <c r="UKN1" s="87"/>
      <c r="UKO1" s="87"/>
      <c r="UKP1" s="87"/>
      <c r="UKQ1" s="87"/>
      <c r="UKR1" s="87"/>
      <c r="UKS1" s="87"/>
      <c r="UKT1" s="87"/>
      <c r="UKU1" s="87"/>
      <c r="UKV1" s="87"/>
      <c r="UKW1" s="87"/>
      <c r="UKX1" s="87"/>
      <c r="UKY1" s="87"/>
      <c r="UKZ1" s="87"/>
      <c r="ULA1" s="87"/>
      <c r="ULB1" s="87"/>
      <c r="ULC1" s="87"/>
      <c r="ULD1" s="87"/>
      <c r="ULE1" s="87"/>
      <c r="ULF1" s="87"/>
      <c r="ULG1" s="87"/>
      <c r="ULH1" s="87"/>
      <c r="ULI1" s="87"/>
      <c r="ULJ1" s="87"/>
      <c r="ULK1" s="87"/>
      <c r="ULL1" s="87"/>
      <c r="ULM1" s="87"/>
      <c r="ULN1" s="87"/>
      <c r="ULO1" s="87"/>
      <c r="ULP1" s="87"/>
      <c r="ULQ1" s="87"/>
      <c r="ULR1" s="87"/>
      <c r="ULS1" s="87"/>
      <c r="ULT1" s="87"/>
      <c r="ULU1" s="87"/>
      <c r="ULV1" s="87"/>
      <c r="ULW1" s="87"/>
      <c r="ULX1" s="87"/>
      <c r="ULY1" s="87"/>
      <c r="ULZ1" s="87"/>
      <c r="UMA1" s="87"/>
      <c r="UMB1" s="87"/>
      <c r="UMC1" s="87"/>
      <c r="UMD1" s="87"/>
      <c r="UME1" s="87"/>
      <c r="UMF1" s="87"/>
      <c r="UMG1" s="87"/>
      <c r="UMH1" s="87"/>
      <c r="UMI1" s="87"/>
      <c r="UMJ1" s="87"/>
      <c r="UMK1" s="87"/>
      <c r="UML1" s="87"/>
      <c r="UMM1" s="87"/>
      <c r="UMN1" s="87"/>
      <c r="UMO1" s="87"/>
      <c r="UMP1" s="87"/>
      <c r="UMQ1" s="87"/>
      <c r="UMR1" s="87"/>
      <c r="UMS1" s="87"/>
      <c r="UMT1" s="87"/>
      <c r="UMU1" s="87"/>
      <c r="UMV1" s="87"/>
      <c r="UMW1" s="87"/>
      <c r="UMX1" s="87"/>
      <c r="UMY1" s="87"/>
      <c r="UMZ1" s="87"/>
      <c r="UNA1" s="87"/>
      <c r="UNB1" s="87"/>
      <c r="UNC1" s="87"/>
      <c r="UND1" s="87"/>
      <c r="UNE1" s="87"/>
      <c r="UNF1" s="87"/>
      <c r="UNG1" s="87"/>
      <c r="UNH1" s="87"/>
      <c r="UNI1" s="87"/>
      <c r="UNJ1" s="87"/>
      <c r="UNK1" s="87"/>
      <c r="UNL1" s="87"/>
      <c r="UNM1" s="87"/>
      <c r="UNN1" s="87"/>
      <c r="UNO1" s="87"/>
      <c r="UNP1" s="87"/>
      <c r="UNQ1" s="87"/>
      <c r="UNR1" s="87"/>
      <c r="UNS1" s="87"/>
      <c r="UNT1" s="87"/>
      <c r="UNU1" s="87"/>
      <c r="UNV1" s="87"/>
      <c r="UNW1" s="87"/>
      <c r="UNX1" s="87"/>
      <c r="UNY1" s="87"/>
      <c r="UNZ1" s="87"/>
      <c r="UOA1" s="87"/>
      <c r="UOB1" s="87"/>
      <c r="UOC1" s="87"/>
      <c r="UOD1" s="87"/>
      <c r="UOE1" s="87"/>
      <c r="UOF1" s="87"/>
      <c r="UOG1" s="87"/>
      <c r="UOH1" s="87"/>
      <c r="UOI1" s="87"/>
      <c r="UOJ1" s="87"/>
      <c r="UOK1" s="87"/>
      <c r="UOL1" s="87"/>
      <c r="UOM1" s="87"/>
      <c r="UON1" s="87"/>
      <c r="UOO1" s="87"/>
      <c r="UOP1" s="87"/>
      <c r="UOQ1" s="87"/>
      <c r="UOR1" s="87"/>
      <c r="UOS1" s="87"/>
      <c r="UOT1" s="87"/>
      <c r="UOU1" s="87"/>
      <c r="UOV1" s="87"/>
      <c r="UOW1" s="87"/>
      <c r="UOX1" s="87"/>
      <c r="UOY1" s="87"/>
      <c r="UOZ1" s="87"/>
      <c r="UPA1" s="87"/>
      <c r="UPB1" s="87"/>
      <c r="UPC1" s="87"/>
      <c r="UPD1" s="87"/>
      <c r="UPE1" s="87"/>
      <c r="UPF1" s="87"/>
      <c r="UPG1" s="87"/>
      <c r="UPH1" s="87"/>
      <c r="UPI1" s="87"/>
      <c r="UPJ1" s="87"/>
      <c r="UPK1" s="87"/>
      <c r="UPL1" s="87"/>
      <c r="UPM1" s="87"/>
      <c r="UPN1" s="87"/>
      <c r="UPO1" s="87"/>
      <c r="UPP1" s="87"/>
      <c r="UPQ1" s="87"/>
      <c r="UPR1" s="87"/>
      <c r="UPS1" s="87"/>
      <c r="UPT1" s="87"/>
      <c r="UPU1" s="87"/>
      <c r="UPV1" s="87"/>
      <c r="UPW1" s="87"/>
      <c r="UPX1" s="87"/>
      <c r="UPY1" s="87"/>
      <c r="UPZ1" s="87"/>
      <c r="UQA1" s="87"/>
      <c r="UQB1" s="87"/>
      <c r="UQC1" s="87"/>
      <c r="UQD1" s="87"/>
      <c r="UQE1" s="87"/>
      <c r="UQF1" s="87"/>
      <c r="UQG1" s="87"/>
      <c r="UQH1" s="87"/>
      <c r="UQI1" s="87"/>
      <c r="UQJ1" s="87"/>
      <c r="UQK1" s="87"/>
      <c r="UQL1" s="87"/>
      <c r="UQM1" s="87"/>
      <c r="UQN1" s="87"/>
      <c r="UQO1" s="87"/>
      <c r="UQP1" s="87"/>
      <c r="UQQ1" s="87"/>
      <c r="UQR1" s="87"/>
      <c r="UQS1" s="87"/>
      <c r="UQT1" s="87"/>
      <c r="UQU1" s="87"/>
      <c r="UQV1" s="87"/>
      <c r="UQW1" s="87"/>
      <c r="UQX1" s="87"/>
      <c r="UQY1" s="87"/>
      <c r="UQZ1" s="87"/>
      <c r="URA1" s="87"/>
      <c r="URB1" s="87"/>
      <c r="URC1" s="87"/>
      <c r="URD1" s="87"/>
      <c r="URE1" s="87"/>
      <c r="URF1" s="87"/>
      <c r="URG1" s="87"/>
      <c r="URH1" s="87"/>
      <c r="URI1" s="87"/>
      <c r="URJ1" s="87"/>
      <c r="URK1" s="87"/>
      <c r="URL1" s="87"/>
      <c r="URM1" s="87"/>
      <c r="URN1" s="87"/>
      <c r="URO1" s="87"/>
      <c r="URP1" s="87"/>
      <c r="URQ1" s="87"/>
      <c r="URR1" s="87"/>
      <c r="URS1" s="87"/>
      <c r="URT1" s="87"/>
      <c r="URU1" s="87"/>
      <c r="URV1" s="87"/>
      <c r="URW1" s="87"/>
      <c r="URX1" s="87"/>
      <c r="URY1" s="87"/>
      <c r="URZ1" s="87"/>
      <c r="USA1" s="87"/>
      <c r="USB1" s="87"/>
      <c r="USC1" s="87"/>
      <c r="USD1" s="87"/>
      <c r="USE1" s="87"/>
      <c r="USF1" s="87"/>
      <c r="USG1" s="87"/>
      <c r="USH1" s="87"/>
      <c r="USI1" s="87"/>
      <c r="USJ1" s="87"/>
      <c r="USK1" s="87"/>
      <c r="USL1" s="87"/>
      <c r="USM1" s="87"/>
      <c r="USN1" s="87"/>
      <c r="USO1" s="87"/>
      <c r="USP1" s="87"/>
      <c r="USQ1" s="87"/>
      <c r="USR1" s="87"/>
      <c r="USS1" s="87"/>
      <c r="UST1" s="87"/>
      <c r="USU1" s="87"/>
      <c r="USV1" s="87"/>
      <c r="USW1" s="87"/>
      <c r="USX1" s="87"/>
      <c r="USY1" s="87"/>
      <c r="USZ1" s="87"/>
      <c r="UTA1" s="87"/>
      <c r="UTB1" s="87"/>
      <c r="UTC1" s="87"/>
      <c r="UTD1" s="87"/>
      <c r="UTE1" s="87"/>
      <c r="UTF1" s="87"/>
      <c r="UTG1" s="87"/>
      <c r="UTH1" s="87"/>
      <c r="UTI1" s="87"/>
      <c r="UTJ1" s="87"/>
      <c r="UTK1" s="87"/>
      <c r="UTL1" s="87"/>
      <c r="UTM1" s="87"/>
      <c r="UTN1" s="87"/>
      <c r="UTO1" s="87"/>
      <c r="UTP1" s="87"/>
      <c r="UTQ1" s="87"/>
      <c r="UTR1" s="87"/>
      <c r="UTS1" s="87"/>
      <c r="UTT1" s="87"/>
      <c r="UTU1" s="87"/>
      <c r="UTV1" s="87"/>
      <c r="UTW1" s="87"/>
      <c r="UTX1" s="87"/>
      <c r="UTY1" s="87"/>
      <c r="UTZ1" s="87"/>
      <c r="UUA1" s="87"/>
      <c r="UUB1" s="87"/>
      <c r="UUC1" s="87"/>
      <c r="UUD1" s="87"/>
      <c r="UUE1" s="87"/>
      <c r="UUF1" s="87"/>
      <c r="UUG1" s="87"/>
      <c r="UUH1" s="87"/>
      <c r="UUI1" s="87"/>
      <c r="UUJ1" s="87"/>
      <c r="UUK1" s="87"/>
      <c r="UUL1" s="87"/>
      <c r="UUM1" s="87"/>
      <c r="UUN1" s="87"/>
      <c r="UUO1" s="87"/>
      <c r="UUP1" s="87"/>
      <c r="UUQ1" s="87"/>
      <c r="UUR1" s="87"/>
      <c r="UUS1" s="87"/>
      <c r="UUT1" s="87"/>
      <c r="UUU1" s="87"/>
      <c r="UUV1" s="87"/>
      <c r="UUW1" s="87"/>
      <c r="UUX1" s="87"/>
      <c r="UUY1" s="87"/>
      <c r="UUZ1" s="87"/>
      <c r="UVA1" s="87"/>
      <c r="UVB1" s="87"/>
      <c r="UVC1" s="87"/>
      <c r="UVD1" s="87"/>
      <c r="UVE1" s="87"/>
      <c r="UVF1" s="87"/>
      <c r="UVG1" s="87"/>
      <c r="UVH1" s="87"/>
      <c r="UVI1" s="87"/>
      <c r="UVJ1" s="87"/>
      <c r="UVK1" s="87"/>
      <c r="UVL1" s="87"/>
      <c r="UVM1" s="87"/>
      <c r="UVN1" s="87"/>
      <c r="UVO1" s="87"/>
      <c r="UVP1" s="87"/>
      <c r="UVQ1" s="87"/>
      <c r="UVR1" s="87"/>
      <c r="UVS1" s="87"/>
      <c r="UVT1" s="87"/>
      <c r="UVU1" s="87"/>
      <c r="UVV1" s="87"/>
      <c r="UVW1" s="87"/>
      <c r="UVX1" s="87"/>
      <c r="UVY1" s="87"/>
      <c r="UVZ1" s="87"/>
      <c r="UWA1" s="87"/>
      <c r="UWB1" s="87"/>
      <c r="UWC1" s="87"/>
      <c r="UWD1" s="87"/>
      <c r="UWE1" s="87"/>
      <c r="UWF1" s="87"/>
      <c r="UWG1" s="87"/>
      <c r="UWH1" s="87"/>
      <c r="UWI1" s="87"/>
      <c r="UWJ1" s="87"/>
      <c r="UWK1" s="87"/>
      <c r="UWL1" s="87"/>
      <c r="UWM1" s="87"/>
      <c r="UWN1" s="87"/>
      <c r="UWO1" s="87"/>
      <c r="UWP1" s="87"/>
      <c r="UWQ1" s="87"/>
      <c r="UWR1" s="87"/>
      <c r="UWS1" s="87"/>
      <c r="UWT1" s="87"/>
      <c r="UWU1" s="87"/>
      <c r="UWV1" s="87"/>
      <c r="UWW1" s="87"/>
      <c r="UWX1" s="87"/>
      <c r="UWY1" s="87"/>
      <c r="UWZ1" s="87"/>
      <c r="UXA1" s="87"/>
      <c r="UXB1" s="87"/>
      <c r="UXC1" s="87"/>
      <c r="UXD1" s="87"/>
      <c r="UXE1" s="87"/>
      <c r="UXF1" s="87"/>
      <c r="UXG1" s="87"/>
      <c r="UXH1" s="87"/>
      <c r="UXI1" s="87"/>
      <c r="UXJ1" s="87"/>
      <c r="UXK1" s="87"/>
      <c r="UXL1" s="87"/>
      <c r="UXM1" s="87"/>
      <c r="UXN1" s="87"/>
      <c r="UXO1" s="87"/>
      <c r="UXP1" s="87"/>
      <c r="UXQ1" s="87"/>
      <c r="UXR1" s="87"/>
      <c r="UXS1" s="87"/>
      <c r="UXT1" s="87"/>
      <c r="UXU1" s="87"/>
      <c r="UXV1" s="87"/>
      <c r="UXW1" s="87"/>
      <c r="UXX1" s="87"/>
      <c r="UXY1" s="87"/>
      <c r="UXZ1" s="87"/>
      <c r="UYA1" s="87"/>
      <c r="UYB1" s="87"/>
      <c r="UYC1" s="87"/>
      <c r="UYD1" s="87"/>
      <c r="UYE1" s="87"/>
      <c r="UYF1" s="87"/>
      <c r="UYG1" s="87"/>
      <c r="UYH1" s="87"/>
      <c r="UYI1" s="87"/>
      <c r="UYJ1" s="87"/>
      <c r="UYK1" s="87"/>
      <c r="UYL1" s="87"/>
      <c r="UYM1" s="87"/>
      <c r="UYN1" s="87"/>
      <c r="UYO1" s="87"/>
      <c r="UYP1" s="87"/>
      <c r="UYQ1" s="87"/>
      <c r="UYR1" s="87"/>
      <c r="UYS1" s="87"/>
      <c r="UYT1" s="87"/>
      <c r="UYU1" s="87"/>
      <c r="UYV1" s="87"/>
      <c r="UYW1" s="87"/>
      <c r="UYX1" s="87"/>
      <c r="UYY1" s="87"/>
      <c r="UYZ1" s="87"/>
      <c r="UZA1" s="87"/>
      <c r="UZB1" s="87"/>
      <c r="UZC1" s="87"/>
      <c r="UZD1" s="87"/>
      <c r="UZE1" s="87"/>
      <c r="UZF1" s="87"/>
      <c r="UZG1" s="87"/>
      <c r="UZH1" s="87"/>
      <c r="UZI1" s="87"/>
      <c r="UZJ1" s="87"/>
      <c r="UZK1" s="87"/>
      <c r="UZL1" s="87"/>
      <c r="UZM1" s="87"/>
      <c r="UZN1" s="87"/>
      <c r="UZO1" s="87"/>
      <c r="UZP1" s="87"/>
      <c r="UZQ1" s="87"/>
      <c r="UZR1" s="87"/>
      <c r="UZS1" s="87"/>
      <c r="UZT1" s="87"/>
      <c r="UZU1" s="87"/>
      <c r="UZV1" s="87"/>
      <c r="UZW1" s="87"/>
      <c r="UZX1" s="87"/>
      <c r="UZY1" s="87"/>
      <c r="UZZ1" s="87"/>
      <c r="VAA1" s="87"/>
      <c r="VAB1" s="87"/>
      <c r="VAC1" s="87"/>
      <c r="VAD1" s="87"/>
      <c r="VAE1" s="87"/>
      <c r="VAF1" s="87"/>
      <c r="VAG1" s="87"/>
      <c r="VAH1" s="87"/>
      <c r="VAI1" s="87"/>
      <c r="VAJ1" s="87"/>
      <c r="VAK1" s="87"/>
      <c r="VAL1" s="87"/>
      <c r="VAM1" s="87"/>
      <c r="VAN1" s="87"/>
      <c r="VAO1" s="87"/>
      <c r="VAP1" s="87"/>
      <c r="VAQ1" s="87"/>
      <c r="VAR1" s="87"/>
      <c r="VAS1" s="87"/>
      <c r="VAT1" s="87"/>
      <c r="VAU1" s="87"/>
      <c r="VAV1" s="87"/>
      <c r="VAW1" s="87"/>
      <c r="VAX1" s="87"/>
      <c r="VAY1" s="87"/>
      <c r="VAZ1" s="87"/>
      <c r="VBA1" s="87"/>
      <c r="VBB1" s="87"/>
      <c r="VBC1" s="87"/>
      <c r="VBD1" s="87"/>
      <c r="VBE1" s="87"/>
      <c r="VBF1" s="87"/>
      <c r="VBG1" s="87"/>
      <c r="VBH1" s="87"/>
      <c r="VBI1" s="87"/>
      <c r="VBJ1" s="87"/>
      <c r="VBK1" s="87"/>
      <c r="VBL1" s="87"/>
      <c r="VBM1" s="87"/>
      <c r="VBN1" s="87"/>
      <c r="VBO1" s="87"/>
      <c r="VBP1" s="87"/>
      <c r="VBQ1" s="87"/>
      <c r="VBR1" s="87"/>
      <c r="VBS1" s="87"/>
      <c r="VBT1" s="87"/>
      <c r="VBU1" s="87"/>
      <c r="VBV1" s="87"/>
      <c r="VBW1" s="87"/>
      <c r="VBX1" s="87"/>
      <c r="VBY1" s="87"/>
      <c r="VBZ1" s="87"/>
      <c r="VCA1" s="87"/>
      <c r="VCB1" s="87"/>
      <c r="VCC1" s="87"/>
      <c r="VCD1" s="87"/>
      <c r="VCE1" s="87"/>
      <c r="VCF1" s="87"/>
      <c r="VCG1" s="87"/>
      <c r="VCH1" s="87"/>
      <c r="VCI1" s="87"/>
      <c r="VCJ1" s="87"/>
      <c r="VCK1" s="87"/>
      <c r="VCL1" s="87"/>
      <c r="VCM1" s="87"/>
      <c r="VCN1" s="87"/>
      <c r="VCO1" s="87"/>
      <c r="VCP1" s="87"/>
      <c r="VCQ1" s="87"/>
      <c r="VCR1" s="87"/>
      <c r="VCS1" s="87"/>
      <c r="VCT1" s="87"/>
      <c r="VCU1" s="87"/>
      <c r="VCV1" s="87"/>
      <c r="VCW1" s="87"/>
      <c r="VCX1" s="87"/>
      <c r="VCY1" s="87"/>
      <c r="VCZ1" s="87"/>
      <c r="VDA1" s="87"/>
      <c r="VDB1" s="87"/>
      <c r="VDC1" s="87"/>
      <c r="VDD1" s="87"/>
      <c r="VDE1" s="87"/>
      <c r="VDF1" s="87"/>
      <c r="VDG1" s="87"/>
      <c r="VDH1" s="87"/>
      <c r="VDI1" s="87"/>
      <c r="VDJ1" s="87"/>
      <c r="VDK1" s="87"/>
      <c r="VDL1" s="87"/>
      <c r="VDM1" s="87"/>
      <c r="VDN1" s="87"/>
      <c r="VDO1" s="87"/>
      <c r="VDP1" s="87"/>
      <c r="VDQ1" s="87"/>
      <c r="VDR1" s="87"/>
      <c r="VDS1" s="87"/>
      <c r="VDT1" s="87"/>
      <c r="VDU1" s="87"/>
      <c r="VDV1" s="87"/>
      <c r="VDW1" s="87"/>
      <c r="VDX1" s="87"/>
      <c r="VDY1" s="87"/>
      <c r="VDZ1" s="87"/>
      <c r="VEA1" s="87"/>
      <c r="VEB1" s="87"/>
      <c r="VEC1" s="87"/>
      <c r="VED1" s="87"/>
      <c r="VEE1" s="87"/>
      <c r="VEF1" s="87"/>
      <c r="VEG1" s="87"/>
      <c r="VEH1" s="87"/>
      <c r="VEI1" s="87"/>
      <c r="VEJ1" s="87"/>
      <c r="VEK1" s="87"/>
      <c r="VEL1" s="87"/>
      <c r="VEM1" s="87"/>
      <c r="VEN1" s="87"/>
      <c r="VEO1" s="87"/>
      <c r="VEP1" s="87"/>
      <c r="VEQ1" s="87"/>
      <c r="VER1" s="87"/>
      <c r="VES1" s="87"/>
      <c r="VET1" s="87"/>
      <c r="VEU1" s="87"/>
      <c r="VEV1" s="87"/>
      <c r="VEW1" s="87"/>
      <c r="VEX1" s="87"/>
      <c r="VEY1" s="87"/>
      <c r="VEZ1" s="87"/>
      <c r="VFA1" s="87"/>
      <c r="VFB1" s="87"/>
      <c r="VFC1" s="87"/>
      <c r="VFD1" s="87"/>
      <c r="VFE1" s="87"/>
      <c r="VFF1" s="87"/>
      <c r="VFG1" s="87"/>
      <c r="VFH1" s="87"/>
      <c r="VFI1" s="87"/>
      <c r="VFJ1" s="87"/>
      <c r="VFK1" s="87"/>
      <c r="VFL1" s="87"/>
      <c r="VFM1" s="87"/>
      <c r="VFN1" s="87"/>
      <c r="VFO1" s="87"/>
      <c r="VFP1" s="87"/>
      <c r="VFQ1" s="87"/>
      <c r="VFR1" s="87"/>
      <c r="VFS1" s="87"/>
      <c r="VFT1" s="87"/>
      <c r="VFU1" s="87"/>
      <c r="VFV1" s="87"/>
      <c r="VFW1" s="87"/>
      <c r="VFX1" s="87"/>
      <c r="VFY1" s="87"/>
      <c r="VFZ1" s="87"/>
      <c r="VGA1" s="87"/>
      <c r="VGB1" s="87"/>
      <c r="VGC1" s="87"/>
      <c r="VGD1" s="87"/>
      <c r="VGE1" s="87"/>
      <c r="VGF1" s="87"/>
      <c r="VGG1" s="87"/>
      <c r="VGH1" s="87"/>
      <c r="VGI1" s="87"/>
      <c r="VGJ1" s="87"/>
      <c r="VGK1" s="87"/>
      <c r="VGL1" s="87"/>
      <c r="VGM1" s="87"/>
      <c r="VGN1" s="87"/>
      <c r="VGO1" s="87"/>
      <c r="VGP1" s="87"/>
      <c r="VGQ1" s="87"/>
      <c r="VGR1" s="87"/>
      <c r="VGS1" s="87"/>
      <c r="VGT1" s="87"/>
      <c r="VGU1" s="87"/>
      <c r="VGV1" s="87"/>
      <c r="VGW1" s="87"/>
      <c r="VGX1" s="87"/>
      <c r="VGY1" s="87"/>
      <c r="VGZ1" s="87"/>
      <c r="VHA1" s="87"/>
      <c r="VHB1" s="87"/>
      <c r="VHC1" s="87"/>
      <c r="VHD1" s="87"/>
      <c r="VHE1" s="87"/>
      <c r="VHF1" s="87"/>
      <c r="VHG1" s="87"/>
      <c r="VHH1" s="87"/>
      <c r="VHI1" s="87"/>
      <c r="VHJ1" s="87"/>
      <c r="VHK1" s="87"/>
      <c r="VHL1" s="87"/>
      <c r="VHM1" s="87"/>
      <c r="VHN1" s="87"/>
      <c r="VHO1" s="87"/>
      <c r="VHP1" s="87"/>
      <c r="VHQ1" s="87"/>
      <c r="VHR1" s="87"/>
      <c r="VHS1" s="87"/>
      <c r="VHT1" s="87"/>
      <c r="VHU1" s="87"/>
      <c r="VHV1" s="87"/>
      <c r="VHW1" s="87"/>
      <c r="VHX1" s="87"/>
      <c r="VHY1" s="87"/>
      <c r="VHZ1" s="87"/>
      <c r="VIA1" s="87"/>
      <c r="VIB1" s="87"/>
      <c r="VIC1" s="87"/>
      <c r="VID1" s="87"/>
      <c r="VIE1" s="87"/>
      <c r="VIF1" s="87"/>
      <c r="VIG1" s="87"/>
      <c r="VIH1" s="87"/>
      <c r="VII1" s="87"/>
      <c r="VIJ1" s="87"/>
      <c r="VIK1" s="87"/>
      <c r="VIL1" s="87"/>
      <c r="VIM1" s="87"/>
      <c r="VIN1" s="87"/>
      <c r="VIO1" s="87"/>
      <c r="VIP1" s="87"/>
      <c r="VIQ1" s="87"/>
      <c r="VIR1" s="87"/>
      <c r="VIS1" s="87"/>
      <c r="VIT1" s="87"/>
      <c r="VIU1" s="87"/>
      <c r="VIV1" s="87"/>
      <c r="VIW1" s="87"/>
      <c r="VIX1" s="87"/>
      <c r="VIY1" s="87"/>
      <c r="VIZ1" s="87"/>
      <c r="VJA1" s="87"/>
      <c r="VJB1" s="87"/>
      <c r="VJC1" s="87"/>
      <c r="VJD1" s="87"/>
      <c r="VJE1" s="87"/>
      <c r="VJF1" s="87"/>
      <c r="VJG1" s="87"/>
      <c r="VJH1" s="87"/>
      <c r="VJI1" s="87"/>
      <c r="VJJ1" s="87"/>
      <c r="VJK1" s="87"/>
      <c r="VJL1" s="87"/>
      <c r="VJM1" s="87"/>
      <c r="VJN1" s="87"/>
      <c r="VJO1" s="87"/>
      <c r="VJP1" s="87"/>
      <c r="VJQ1" s="87"/>
      <c r="VJR1" s="87"/>
      <c r="VJS1" s="87"/>
      <c r="VJT1" s="87"/>
      <c r="VJU1" s="87"/>
      <c r="VJV1" s="87"/>
      <c r="VJW1" s="87"/>
      <c r="VJX1" s="87"/>
      <c r="VJY1" s="87"/>
      <c r="VJZ1" s="87"/>
      <c r="VKA1" s="87"/>
      <c r="VKB1" s="87"/>
      <c r="VKC1" s="87"/>
      <c r="VKD1" s="87"/>
      <c r="VKE1" s="87"/>
      <c r="VKF1" s="87"/>
      <c r="VKG1" s="87"/>
      <c r="VKH1" s="87"/>
      <c r="VKI1" s="87"/>
      <c r="VKJ1" s="87"/>
      <c r="VKK1" s="87"/>
      <c r="VKL1" s="87"/>
      <c r="VKM1" s="87"/>
      <c r="VKN1" s="87"/>
      <c r="VKO1" s="87"/>
      <c r="VKP1" s="87"/>
      <c r="VKQ1" s="87"/>
      <c r="VKR1" s="87"/>
      <c r="VKS1" s="87"/>
      <c r="VKT1" s="87"/>
      <c r="VKU1" s="87"/>
      <c r="VKV1" s="87"/>
      <c r="VKW1" s="87"/>
      <c r="VKX1" s="87"/>
      <c r="VKY1" s="87"/>
      <c r="VKZ1" s="87"/>
      <c r="VLA1" s="87"/>
      <c r="VLB1" s="87"/>
      <c r="VLC1" s="87"/>
      <c r="VLD1" s="87"/>
      <c r="VLE1" s="87"/>
      <c r="VLF1" s="87"/>
      <c r="VLG1" s="87"/>
      <c r="VLH1" s="87"/>
      <c r="VLI1" s="87"/>
      <c r="VLJ1" s="87"/>
      <c r="VLK1" s="87"/>
      <c r="VLL1" s="87"/>
      <c r="VLM1" s="87"/>
      <c r="VLN1" s="87"/>
      <c r="VLO1" s="87"/>
      <c r="VLP1" s="87"/>
      <c r="VLQ1" s="87"/>
      <c r="VLR1" s="87"/>
      <c r="VLS1" s="87"/>
      <c r="VLT1" s="87"/>
      <c r="VLU1" s="87"/>
      <c r="VLV1" s="87"/>
      <c r="VLW1" s="87"/>
      <c r="VLX1" s="87"/>
      <c r="VLY1" s="87"/>
      <c r="VLZ1" s="87"/>
      <c r="VMA1" s="87"/>
      <c r="VMB1" s="87"/>
      <c r="VMC1" s="87"/>
      <c r="VMD1" s="87"/>
      <c r="VME1" s="87"/>
      <c r="VMF1" s="87"/>
      <c r="VMG1" s="87"/>
      <c r="VMH1" s="87"/>
      <c r="VMI1" s="87"/>
      <c r="VMJ1" s="87"/>
      <c r="VMK1" s="87"/>
      <c r="VML1" s="87"/>
      <c r="VMM1" s="87"/>
      <c r="VMN1" s="87"/>
      <c r="VMO1" s="87"/>
      <c r="VMP1" s="87"/>
      <c r="VMQ1" s="87"/>
      <c r="VMR1" s="87"/>
      <c r="VMS1" s="87"/>
      <c r="VMT1" s="87"/>
      <c r="VMU1" s="87"/>
      <c r="VMV1" s="87"/>
      <c r="VMW1" s="87"/>
      <c r="VMX1" s="87"/>
      <c r="VMY1" s="87"/>
      <c r="VMZ1" s="87"/>
      <c r="VNA1" s="87"/>
      <c r="VNB1" s="87"/>
      <c r="VNC1" s="87"/>
      <c r="VND1" s="87"/>
      <c r="VNE1" s="87"/>
      <c r="VNF1" s="87"/>
      <c r="VNG1" s="87"/>
      <c r="VNH1" s="87"/>
      <c r="VNI1" s="87"/>
      <c r="VNJ1" s="87"/>
      <c r="VNK1" s="87"/>
      <c r="VNL1" s="87"/>
      <c r="VNM1" s="87"/>
      <c r="VNN1" s="87"/>
      <c r="VNO1" s="87"/>
      <c r="VNP1" s="87"/>
      <c r="VNQ1" s="87"/>
      <c r="VNR1" s="87"/>
      <c r="VNS1" s="87"/>
      <c r="VNT1" s="87"/>
      <c r="VNU1" s="87"/>
      <c r="VNV1" s="87"/>
      <c r="VNW1" s="87"/>
      <c r="VNX1" s="87"/>
      <c r="VNY1" s="87"/>
      <c r="VNZ1" s="87"/>
      <c r="VOA1" s="87"/>
      <c r="VOB1" s="87"/>
      <c r="VOC1" s="87"/>
      <c r="VOD1" s="87"/>
      <c r="VOE1" s="87"/>
      <c r="VOF1" s="87"/>
      <c r="VOG1" s="87"/>
      <c r="VOH1" s="87"/>
      <c r="VOI1" s="87"/>
      <c r="VOJ1" s="87"/>
      <c r="VOK1" s="87"/>
      <c r="VOL1" s="87"/>
      <c r="VOM1" s="87"/>
      <c r="VON1" s="87"/>
      <c r="VOO1" s="87"/>
      <c r="VOP1" s="87"/>
      <c r="VOQ1" s="87"/>
      <c r="VOR1" s="87"/>
      <c r="VOS1" s="87"/>
      <c r="VOT1" s="87"/>
      <c r="VOU1" s="87"/>
      <c r="VOV1" s="87"/>
      <c r="VOW1" s="87"/>
      <c r="VOX1" s="87"/>
      <c r="VOY1" s="87"/>
      <c r="VOZ1" s="87"/>
      <c r="VPA1" s="87"/>
      <c r="VPB1" s="87"/>
      <c r="VPC1" s="87"/>
      <c r="VPD1" s="87"/>
      <c r="VPE1" s="87"/>
      <c r="VPF1" s="87"/>
      <c r="VPG1" s="87"/>
      <c r="VPH1" s="87"/>
      <c r="VPI1" s="87"/>
      <c r="VPJ1" s="87"/>
      <c r="VPK1" s="87"/>
      <c r="VPL1" s="87"/>
      <c r="VPM1" s="87"/>
      <c r="VPN1" s="87"/>
      <c r="VPO1" s="87"/>
      <c r="VPP1" s="87"/>
      <c r="VPQ1" s="87"/>
      <c r="VPR1" s="87"/>
      <c r="VPS1" s="87"/>
      <c r="VPT1" s="87"/>
      <c r="VPU1" s="87"/>
      <c r="VPV1" s="87"/>
      <c r="VPW1" s="87"/>
      <c r="VPX1" s="87"/>
      <c r="VPY1" s="87"/>
      <c r="VPZ1" s="87"/>
      <c r="VQA1" s="87"/>
      <c r="VQB1" s="87"/>
      <c r="VQC1" s="87"/>
      <c r="VQD1" s="87"/>
      <c r="VQE1" s="87"/>
      <c r="VQF1" s="87"/>
      <c r="VQG1" s="87"/>
      <c r="VQH1" s="87"/>
      <c r="VQI1" s="87"/>
      <c r="VQJ1" s="87"/>
      <c r="VQK1" s="87"/>
      <c r="VQL1" s="87"/>
      <c r="VQM1" s="87"/>
      <c r="VQN1" s="87"/>
      <c r="VQO1" s="87"/>
      <c r="VQP1" s="87"/>
      <c r="VQQ1" s="87"/>
      <c r="VQR1" s="87"/>
      <c r="VQS1" s="87"/>
      <c r="VQT1" s="87"/>
      <c r="VQU1" s="87"/>
      <c r="VQV1" s="87"/>
      <c r="VQW1" s="87"/>
      <c r="VQX1" s="87"/>
      <c r="VQY1" s="87"/>
      <c r="VQZ1" s="87"/>
      <c r="VRA1" s="87"/>
      <c r="VRB1" s="87"/>
      <c r="VRC1" s="87"/>
      <c r="VRD1" s="87"/>
      <c r="VRE1" s="87"/>
      <c r="VRF1" s="87"/>
      <c r="VRG1" s="87"/>
      <c r="VRH1" s="87"/>
      <c r="VRI1" s="87"/>
      <c r="VRJ1" s="87"/>
      <c r="VRK1" s="87"/>
      <c r="VRL1" s="87"/>
      <c r="VRM1" s="87"/>
      <c r="VRN1" s="87"/>
      <c r="VRO1" s="87"/>
      <c r="VRP1" s="87"/>
      <c r="VRQ1" s="87"/>
      <c r="VRR1" s="87"/>
      <c r="VRS1" s="87"/>
      <c r="VRT1" s="87"/>
      <c r="VRU1" s="87"/>
      <c r="VRV1" s="87"/>
      <c r="VRW1" s="87"/>
      <c r="VRX1" s="87"/>
      <c r="VRY1" s="87"/>
      <c r="VRZ1" s="87"/>
      <c r="VSA1" s="87"/>
      <c r="VSB1" s="87"/>
      <c r="VSC1" s="87"/>
      <c r="VSD1" s="87"/>
      <c r="VSE1" s="87"/>
      <c r="VSF1" s="87"/>
      <c r="VSG1" s="87"/>
      <c r="VSH1" s="87"/>
      <c r="VSI1" s="87"/>
      <c r="VSJ1" s="87"/>
      <c r="VSK1" s="87"/>
      <c r="VSL1" s="87"/>
      <c r="VSM1" s="87"/>
      <c r="VSN1" s="87"/>
      <c r="VSO1" s="87"/>
      <c r="VSP1" s="87"/>
      <c r="VSQ1" s="87"/>
      <c r="VSR1" s="87"/>
      <c r="VSS1" s="87"/>
      <c r="VST1" s="87"/>
      <c r="VSU1" s="87"/>
      <c r="VSV1" s="87"/>
      <c r="VSW1" s="87"/>
      <c r="VSX1" s="87"/>
      <c r="VSY1" s="87"/>
      <c r="VSZ1" s="87"/>
      <c r="VTA1" s="87"/>
      <c r="VTB1" s="87"/>
      <c r="VTC1" s="87"/>
      <c r="VTD1" s="87"/>
      <c r="VTE1" s="87"/>
      <c r="VTF1" s="87"/>
      <c r="VTG1" s="87"/>
      <c r="VTH1" s="87"/>
      <c r="VTI1" s="87"/>
      <c r="VTJ1" s="87"/>
      <c r="VTK1" s="87"/>
      <c r="VTL1" s="87"/>
      <c r="VTM1" s="87"/>
      <c r="VTN1" s="87"/>
      <c r="VTO1" s="87"/>
      <c r="VTP1" s="87"/>
      <c r="VTQ1" s="87"/>
      <c r="VTR1" s="87"/>
      <c r="VTS1" s="87"/>
      <c r="VTT1" s="87"/>
      <c r="VTU1" s="87"/>
      <c r="VTV1" s="87"/>
      <c r="VTW1" s="87"/>
      <c r="VTX1" s="87"/>
      <c r="VTY1" s="87"/>
      <c r="VTZ1" s="87"/>
      <c r="VUA1" s="87"/>
      <c r="VUB1" s="87"/>
      <c r="VUC1" s="87"/>
      <c r="VUD1" s="87"/>
      <c r="VUE1" s="87"/>
      <c r="VUF1" s="87"/>
      <c r="VUG1" s="87"/>
      <c r="VUH1" s="87"/>
      <c r="VUI1" s="87"/>
      <c r="VUJ1" s="87"/>
      <c r="VUK1" s="87"/>
      <c r="VUL1" s="87"/>
      <c r="VUM1" s="87"/>
      <c r="VUN1" s="87"/>
      <c r="VUO1" s="87"/>
      <c r="VUP1" s="87"/>
      <c r="VUQ1" s="87"/>
      <c r="VUR1" s="87"/>
      <c r="VUS1" s="87"/>
      <c r="VUT1" s="87"/>
      <c r="VUU1" s="87"/>
      <c r="VUV1" s="87"/>
      <c r="VUW1" s="87"/>
      <c r="VUX1" s="87"/>
      <c r="VUY1" s="87"/>
      <c r="VUZ1" s="87"/>
      <c r="VVA1" s="87"/>
      <c r="VVB1" s="87"/>
      <c r="VVC1" s="87"/>
      <c r="VVD1" s="87"/>
      <c r="VVE1" s="87"/>
      <c r="VVF1" s="87"/>
      <c r="VVG1" s="87"/>
    </row>
    <row r="2" s="52" customFormat="1" ht="15" customHeight="1" spans="1:59">
      <c r="A2" s="55"/>
      <c r="B2" s="56"/>
      <c r="C2" s="56"/>
      <c r="D2" s="57"/>
      <c r="E2" s="62"/>
      <c r="F2" s="63"/>
      <c r="G2" s="64"/>
      <c r="H2" s="65"/>
      <c r="I2" s="56"/>
      <c r="J2" s="57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69"/>
      <c r="W2" s="56"/>
      <c r="X2" s="69"/>
      <c r="Y2" s="56"/>
      <c r="Z2" s="56"/>
      <c r="AA2" s="56"/>
      <c r="AB2" s="56"/>
      <c r="AC2" s="56"/>
      <c r="AD2" s="72"/>
      <c r="AE2" s="73"/>
      <c r="AF2" s="73"/>
      <c r="AG2" s="78"/>
      <c r="AH2" s="78"/>
      <c r="AI2" s="73"/>
      <c r="AJ2" s="79"/>
      <c r="AK2" s="57"/>
      <c r="AL2" s="56"/>
      <c r="AM2" s="56"/>
      <c r="AN2" s="69"/>
      <c r="AO2" s="56"/>
      <c r="AP2" s="56"/>
      <c r="AQ2" s="56"/>
      <c r="AR2" s="69"/>
      <c r="AS2" s="56"/>
      <c r="AT2" s="69"/>
      <c r="AU2" s="56"/>
      <c r="AV2" s="81"/>
      <c r="AW2" s="69"/>
      <c r="AX2" s="83"/>
      <c r="AY2" s="69"/>
      <c r="AZ2" s="56"/>
      <c r="BA2" s="57"/>
      <c r="BB2" s="85"/>
      <c r="BC2" s="56"/>
      <c r="BD2" s="57"/>
      <c r="BE2" s="57"/>
      <c r="BF2" s="88"/>
      <c r="BG2" s="72"/>
    </row>
    <row r="3" spans="11:28">
      <c r="K3" s="48"/>
      <c r="L3" s="48"/>
      <c r="M3" s="48"/>
      <c r="N3" s="48"/>
      <c r="O3" s="48"/>
      <c r="P3" s="27"/>
      <c r="Q3" s="27"/>
      <c r="R3" s="48"/>
      <c r="S3" s="48"/>
      <c r="T3" s="48"/>
      <c r="U3" s="48"/>
      <c r="V3" s="48"/>
      <c r="W3" s="27"/>
      <c r="X3" s="27"/>
      <c r="Y3" s="27"/>
      <c r="Z3" s="27"/>
      <c r="AA3" s="27"/>
      <c r="AB3" s="27"/>
    </row>
  </sheetData>
  <sortState ref="A4:P196">
    <sortCondition ref="M88"/>
  </sortState>
  <conditionalFormatting sqref="AZ1">
    <cfRule type="containsText" dxfId="1" priority="1" stopIfTrue="1" operator="between" text="alterado">
      <formula>NOT(ISERROR(SEARCH("alterado",AZ1)))</formula>
    </cfRule>
  </conditionalFormatting>
  <dataValidations count="11">
    <dataValidation type="list" allowBlank="1" showInputMessage="1" showErrorMessage="1" sqref="P1:Q2;Y1:AB2">
      <formula1>"SI,NO"</formula1>
    </dataValidation>
    <dataValidation type="list" allowBlank="1" showInputMessage="1" showErrorMessage="1" sqref="N1:O2">
      <formula1>"si,no"</formula1>
    </dataValidation>
    <dataValidation type="list" showInputMessage="1" showErrorMessage="1" sqref="AG1:AG2">
      <formula1>"SI,NO"</formula1>
    </dataValidation>
    <dataValidation type="list" allowBlank="1" showInputMessage="1" showErrorMessage="1" sqref="AF1:AF2">
      <formula1>"Bajo,Moderado,Alto,Maximo"</formula1>
    </dataValidation>
    <dataValidation type="list" allowBlank="1" showInputMessage="1" showErrorMessage="1" sqref="AD1:AD2">
      <formula1>"Bajo,Medio,Alto,Maximo"</formula1>
    </dataValidation>
    <dataValidation type="list" allowBlank="1" showInputMessage="1" showErrorMessage="1" sqref="L1:L2">
      <formula1>"DM,HTA,MIXTA,DISLIPIDEMIA"</formula1>
    </dataValidation>
    <dataValidation type="list" allowBlank="1" showInputMessage="1" showErrorMessage="1" sqref="AC1:AC2">
      <formula1>"Positivo,Negativo"</formula1>
    </dataValidation>
    <dataValidation type="list" allowBlank="1" showInputMessage="1" showErrorMessage="1" sqref="AZ2">
      <formula1>"Normal,Alterado"</formula1>
    </dataValidation>
    <dataValidation type="list" allowBlank="1" showInputMessage="1" showErrorMessage="1" sqref="T2">
      <formula1>"Bajopeso,Normal,Obeso,Sobrepeso"</formula1>
    </dataValidation>
    <dataValidation type="list" allowBlank="1" showInputMessage="1" showErrorMessage="1" sqref="BC2">
      <formula1>"Con Retinopatia,Sin Retinopatia"</formula1>
    </dataValidation>
    <dataValidation type="list" allowBlank="1" showInputMessage="1" showErrorMessage="1" sqref="K2">
      <formula1>"Femenino,Masculino"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N63"/>
  <sheetViews>
    <sheetView zoomScale="142" zoomScaleNormal="142" topLeftCell="A55" workbookViewId="0">
      <selection activeCell="E69" sqref="E69"/>
    </sheetView>
  </sheetViews>
  <sheetFormatPr defaultColWidth="11" defaultRowHeight="15.75"/>
  <cols>
    <col min="1" max="1" width="27.8333333333333" style="26" customWidth="1"/>
    <col min="2" max="2" width="13.3333333333333" style="2" customWidth="1"/>
    <col min="3" max="3" width="11.8333333333333" customWidth="1"/>
    <col min="5" max="5" width="20.8333333333333" customWidth="1"/>
    <col min="6" max="6" width="29.3333333333333" customWidth="1"/>
    <col min="7" max="7" width="26.5" customWidth="1"/>
    <col min="8" max="8" width="25.6666666666667" customWidth="1"/>
    <col min="9" max="9" width="18.8333333333333" customWidth="1"/>
    <col min="10" max="10" width="11.5" style="27"/>
    <col min="11" max="11" width="20.6666666666667" style="27" customWidth="1"/>
    <col min="12" max="65" width="11.5" style="27"/>
  </cols>
  <sheetData>
    <row r="1" s="16" customFormat="1" ht="31.5" spans="1:65">
      <c r="A1" s="28" t="s">
        <v>0</v>
      </c>
      <c r="B1" s="29" t="s">
        <v>1</v>
      </c>
      <c r="C1" s="29" t="s">
        <v>2</v>
      </c>
      <c r="D1" s="29" t="s">
        <v>11</v>
      </c>
      <c r="E1" s="37" t="s">
        <v>4019</v>
      </c>
      <c r="F1" s="38" t="s">
        <v>4020</v>
      </c>
      <c r="G1" s="38" t="s">
        <v>4021</v>
      </c>
      <c r="H1" s="38" t="s">
        <v>4022</v>
      </c>
      <c r="I1" s="47" t="s">
        <v>4023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="17" customFormat="1" spans="1:10">
      <c r="A2" s="26" t="s">
        <v>4024</v>
      </c>
      <c r="B2" s="2" t="s">
        <v>914</v>
      </c>
      <c r="C2" s="2">
        <v>30</v>
      </c>
      <c r="D2" s="2" t="s">
        <v>60</v>
      </c>
      <c r="E2" s="39">
        <v>43363</v>
      </c>
      <c r="F2" s="2" t="s">
        <v>4025</v>
      </c>
      <c r="G2" s="2" t="s">
        <v>4026</v>
      </c>
      <c r="H2"/>
      <c r="I2"/>
      <c r="J2" s="27"/>
    </row>
    <row r="3" s="18" customFormat="1" ht="15" customHeight="1" spans="1:1990">
      <c r="A3" s="26" t="s">
        <v>4027</v>
      </c>
      <c r="B3" s="2" t="s">
        <v>4028</v>
      </c>
      <c r="C3" s="2">
        <v>49</v>
      </c>
      <c r="D3" s="2" t="s">
        <v>60</v>
      </c>
      <c r="E3" s="39">
        <v>43370</v>
      </c>
      <c r="F3" s="2" t="s">
        <v>4025</v>
      </c>
      <c r="G3" s="2" t="s">
        <v>4026</v>
      </c>
      <c r="H3"/>
      <c r="I3"/>
      <c r="J3" s="27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</row>
    <row r="4" s="18" customFormat="1" spans="1:69">
      <c r="A4" s="26" t="s">
        <v>4029</v>
      </c>
      <c r="B4" s="2" t="s">
        <v>1386</v>
      </c>
      <c r="C4" s="2">
        <v>93</v>
      </c>
      <c r="D4" s="2" t="s">
        <v>60</v>
      </c>
      <c r="E4" s="39">
        <v>43363</v>
      </c>
      <c r="F4" s="2" t="s">
        <v>4025</v>
      </c>
      <c r="G4" s="2" t="s">
        <v>4026</v>
      </c>
      <c r="H4"/>
      <c r="I4"/>
      <c r="J4" s="27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</row>
    <row r="5" s="19" customFormat="1" ht="15" customHeight="1" spans="1:1990">
      <c r="A5" s="26" t="s">
        <v>4030</v>
      </c>
      <c r="B5" s="2" t="s">
        <v>417</v>
      </c>
      <c r="C5" s="2">
        <v>152</v>
      </c>
      <c r="D5" s="2" t="s">
        <v>60</v>
      </c>
      <c r="E5" s="13">
        <v>43355</v>
      </c>
      <c r="F5" s="2" t="s">
        <v>4025</v>
      </c>
      <c r="G5" s="2" t="s">
        <v>4026</v>
      </c>
      <c r="H5" s="2" t="s">
        <v>4031</v>
      </c>
      <c r="I5" s="2" t="s">
        <v>4032</v>
      </c>
      <c r="J5" s="48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  <c r="YX5" s="50"/>
      <c r="YY5" s="50"/>
      <c r="YZ5" s="50"/>
      <c r="ZA5" s="50"/>
      <c r="ZB5" s="50"/>
      <c r="ZC5" s="50"/>
      <c r="ZD5" s="50"/>
      <c r="ZE5" s="50"/>
      <c r="ZF5" s="50"/>
      <c r="ZG5" s="50"/>
      <c r="ZH5" s="50"/>
      <c r="ZI5" s="50"/>
      <c r="ZJ5" s="50"/>
      <c r="ZK5" s="50"/>
      <c r="ZL5" s="50"/>
      <c r="ZM5" s="50"/>
      <c r="ZN5" s="50"/>
      <c r="ZO5" s="50"/>
      <c r="ZP5" s="50"/>
      <c r="ZQ5" s="50"/>
      <c r="ZR5" s="50"/>
      <c r="ZS5" s="50"/>
      <c r="ZT5" s="50"/>
      <c r="ZU5" s="50"/>
      <c r="ZV5" s="50"/>
      <c r="ZW5" s="50"/>
      <c r="ZX5" s="50"/>
      <c r="ZY5" s="50"/>
      <c r="ZZ5" s="50"/>
      <c r="AAA5" s="50"/>
      <c r="AAB5" s="50"/>
      <c r="AAC5" s="50"/>
      <c r="AAD5" s="50"/>
      <c r="AAE5" s="50"/>
      <c r="AAF5" s="50"/>
      <c r="AAG5" s="50"/>
      <c r="AAH5" s="50"/>
      <c r="AAI5" s="50"/>
      <c r="AAJ5" s="50"/>
      <c r="AAK5" s="50"/>
      <c r="AAL5" s="50"/>
      <c r="AAM5" s="50"/>
      <c r="AAN5" s="50"/>
      <c r="AAO5" s="50"/>
      <c r="AAP5" s="50"/>
      <c r="AAQ5" s="50"/>
      <c r="AAR5" s="50"/>
      <c r="AAS5" s="50"/>
      <c r="AAT5" s="50"/>
      <c r="AAU5" s="50"/>
      <c r="AAV5" s="50"/>
      <c r="AAW5" s="50"/>
      <c r="AAX5" s="50"/>
      <c r="AAY5" s="50"/>
      <c r="AAZ5" s="50"/>
      <c r="ABA5" s="50"/>
      <c r="ABB5" s="50"/>
      <c r="ABC5" s="50"/>
      <c r="ABD5" s="50"/>
      <c r="ABE5" s="50"/>
      <c r="ABF5" s="50"/>
      <c r="ABG5" s="50"/>
      <c r="ABH5" s="50"/>
      <c r="ABI5" s="50"/>
      <c r="ABJ5" s="50"/>
      <c r="ABK5" s="50"/>
      <c r="ABL5" s="50"/>
      <c r="ABM5" s="50"/>
      <c r="ABN5" s="50"/>
      <c r="ABO5" s="50"/>
      <c r="ABP5" s="50"/>
      <c r="ABQ5" s="50"/>
      <c r="ABR5" s="50"/>
      <c r="ABS5" s="50"/>
      <c r="ABT5" s="50"/>
      <c r="ABU5" s="50"/>
      <c r="ABV5" s="50"/>
      <c r="ABW5" s="50"/>
      <c r="ABX5" s="50"/>
      <c r="ABY5" s="50"/>
      <c r="ABZ5" s="50"/>
      <c r="ACA5" s="50"/>
      <c r="ACB5" s="50"/>
      <c r="ACC5" s="50"/>
      <c r="ACD5" s="50"/>
      <c r="ACE5" s="50"/>
      <c r="ACF5" s="50"/>
      <c r="ACG5" s="50"/>
      <c r="ACH5" s="50"/>
      <c r="ACI5" s="50"/>
      <c r="ACJ5" s="50"/>
      <c r="ACK5" s="50"/>
      <c r="ACL5" s="50"/>
      <c r="ACM5" s="50"/>
      <c r="ACN5" s="50"/>
      <c r="ACO5" s="50"/>
      <c r="ACP5" s="50"/>
      <c r="ACQ5" s="50"/>
      <c r="ACR5" s="50"/>
      <c r="ACS5" s="50"/>
      <c r="ACT5" s="50"/>
      <c r="ACU5" s="50"/>
      <c r="ACV5" s="50"/>
      <c r="ACW5" s="50"/>
      <c r="ACX5" s="50"/>
      <c r="ACY5" s="50"/>
      <c r="ACZ5" s="50"/>
      <c r="ADA5" s="50"/>
      <c r="ADB5" s="50"/>
      <c r="ADC5" s="50"/>
      <c r="ADD5" s="50"/>
      <c r="ADE5" s="50"/>
      <c r="ADF5" s="50"/>
      <c r="ADG5" s="50"/>
      <c r="ADH5" s="50"/>
      <c r="ADI5" s="50"/>
      <c r="ADJ5" s="50"/>
      <c r="ADK5" s="50"/>
      <c r="ADL5" s="50"/>
      <c r="ADM5" s="50"/>
      <c r="ADN5" s="50"/>
      <c r="ADO5" s="50"/>
      <c r="ADP5" s="50"/>
      <c r="ADQ5" s="50"/>
      <c r="ADR5" s="50"/>
      <c r="ADS5" s="50"/>
      <c r="ADT5" s="50"/>
      <c r="ADU5" s="50"/>
      <c r="ADV5" s="50"/>
      <c r="ADW5" s="50"/>
      <c r="ADX5" s="50"/>
      <c r="ADY5" s="50"/>
      <c r="ADZ5" s="50"/>
      <c r="AEA5" s="50"/>
      <c r="AEB5" s="50"/>
      <c r="AEC5" s="50"/>
      <c r="AED5" s="50"/>
      <c r="AEE5" s="50"/>
      <c r="AEF5" s="50"/>
      <c r="AEG5" s="50"/>
      <c r="AEH5" s="50"/>
      <c r="AEI5" s="50"/>
      <c r="AEJ5" s="50"/>
      <c r="AEK5" s="50"/>
      <c r="AEL5" s="50"/>
      <c r="AEM5" s="50"/>
      <c r="AEN5" s="50"/>
      <c r="AEO5" s="50"/>
      <c r="AEP5" s="50"/>
      <c r="AEQ5" s="50"/>
      <c r="AER5" s="50"/>
      <c r="AES5" s="50"/>
      <c r="AET5" s="50"/>
      <c r="AEU5" s="50"/>
      <c r="AEV5" s="50"/>
      <c r="AEW5" s="50"/>
      <c r="AEX5" s="50"/>
      <c r="AEY5" s="50"/>
      <c r="AEZ5" s="50"/>
      <c r="AFA5" s="50"/>
      <c r="AFB5" s="50"/>
      <c r="AFC5" s="50"/>
      <c r="AFD5" s="50"/>
      <c r="AFE5" s="50"/>
      <c r="AFF5" s="50"/>
      <c r="AFG5" s="50"/>
      <c r="AFH5" s="50"/>
      <c r="AFI5" s="50"/>
      <c r="AFJ5" s="50"/>
      <c r="AFK5" s="50"/>
      <c r="AFL5" s="50"/>
      <c r="AFM5" s="50"/>
      <c r="AFN5" s="50"/>
      <c r="AFO5" s="50"/>
      <c r="AFP5" s="50"/>
      <c r="AFQ5" s="50"/>
      <c r="AFR5" s="50"/>
      <c r="AFS5" s="50"/>
      <c r="AFT5" s="50"/>
      <c r="AFU5" s="50"/>
      <c r="AFV5" s="50"/>
      <c r="AFW5" s="50"/>
      <c r="AFX5" s="50"/>
      <c r="AFY5" s="50"/>
      <c r="AFZ5" s="50"/>
      <c r="AGA5" s="50"/>
      <c r="AGB5" s="50"/>
      <c r="AGC5" s="50"/>
      <c r="AGD5" s="50"/>
      <c r="AGE5" s="50"/>
      <c r="AGF5" s="50"/>
      <c r="AGG5" s="50"/>
      <c r="AGH5" s="50"/>
      <c r="AGI5" s="50"/>
      <c r="AGJ5" s="50"/>
      <c r="AGK5" s="50"/>
      <c r="AGL5" s="50"/>
      <c r="AGM5" s="50"/>
      <c r="AGN5" s="50"/>
      <c r="AGO5" s="50"/>
      <c r="AGP5" s="50"/>
      <c r="AGQ5" s="50"/>
      <c r="AGR5" s="50"/>
      <c r="AGS5" s="50"/>
      <c r="AGT5" s="50"/>
      <c r="AGU5" s="50"/>
      <c r="AGV5" s="50"/>
      <c r="AGW5" s="50"/>
      <c r="AGX5" s="50"/>
      <c r="AGY5" s="50"/>
      <c r="AGZ5" s="50"/>
      <c r="AHA5" s="50"/>
      <c r="AHB5" s="50"/>
      <c r="AHC5" s="50"/>
      <c r="AHD5" s="50"/>
      <c r="AHE5" s="50"/>
      <c r="AHF5" s="50"/>
      <c r="AHG5" s="50"/>
      <c r="AHH5" s="50"/>
      <c r="AHI5" s="50"/>
      <c r="AHJ5" s="50"/>
      <c r="AHK5" s="50"/>
      <c r="AHL5" s="50"/>
      <c r="AHM5" s="50"/>
      <c r="AHN5" s="50"/>
      <c r="AHO5" s="50"/>
      <c r="AHP5" s="50"/>
      <c r="AHQ5" s="50"/>
      <c r="AHR5" s="50"/>
      <c r="AHS5" s="50"/>
      <c r="AHT5" s="50"/>
      <c r="AHU5" s="50"/>
      <c r="AHV5" s="50"/>
      <c r="AHW5" s="50"/>
      <c r="AHX5" s="50"/>
      <c r="AHY5" s="50"/>
      <c r="AHZ5" s="50"/>
      <c r="AIA5" s="50"/>
      <c r="AIB5" s="50"/>
      <c r="AIC5" s="50"/>
      <c r="AID5" s="50"/>
      <c r="AIE5" s="50"/>
      <c r="AIF5" s="50"/>
      <c r="AIG5" s="50"/>
      <c r="AIH5" s="50"/>
      <c r="AII5" s="50"/>
      <c r="AIJ5" s="50"/>
      <c r="AIK5" s="50"/>
      <c r="AIL5" s="50"/>
      <c r="AIM5" s="50"/>
      <c r="AIN5" s="50"/>
      <c r="AIO5" s="50"/>
      <c r="AIP5" s="50"/>
      <c r="AIQ5" s="50"/>
      <c r="AIR5" s="50"/>
      <c r="AIS5" s="50"/>
      <c r="AIT5" s="50"/>
      <c r="AIU5" s="50"/>
      <c r="AIV5" s="50"/>
      <c r="AIW5" s="50"/>
      <c r="AIX5" s="50"/>
      <c r="AIY5" s="50"/>
      <c r="AIZ5" s="50"/>
      <c r="AJA5" s="50"/>
      <c r="AJB5" s="50"/>
      <c r="AJC5" s="50"/>
      <c r="AJD5" s="50"/>
      <c r="AJE5" s="50"/>
      <c r="AJF5" s="50"/>
      <c r="AJG5" s="50"/>
      <c r="AJH5" s="50"/>
      <c r="AJI5" s="50"/>
      <c r="AJJ5" s="50"/>
      <c r="AJK5" s="50"/>
      <c r="AJL5" s="50"/>
      <c r="AJM5" s="50"/>
      <c r="AJN5" s="50"/>
      <c r="AJO5" s="50"/>
      <c r="AJP5" s="50"/>
      <c r="AJQ5" s="50"/>
      <c r="AJR5" s="50"/>
      <c r="AJS5" s="50"/>
      <c r="AJT5" s="50"/>
      <c r="AJU5" s="50"/>
      <c r="AJV5" s="50"/>
      <c r="AJW5" s="50"/>
      <c r="AJX5" s="50"/>
      <c r="AJY5" s="50"/>
      <c r="AJZ5" s="50"/>
      <c r="AKA5" s="50"/>
      <c r="AKB5" s="50"/>
      <c r="AKC5" s="50"/>
      <c r="AKD5" s="50"/>
      <c r="AKE5" s="50"/>
      <c r="AKF5" s="50"/>
      <c r="AKG5" s="50"/>
      <c r="AKH5" s="50"/>
      <c r="AKI5" s="50"/>
      <c r="AKJ5" s="50"/>
      <c r="AKK5" s="50"/>
      <c r="AKL5" s="50"/>
      <c r="AKM5" s="50"/>
      <c r="AKN5" s="50"/>
      <c r="AKO5" s="50"/>
      <c r="AKP5" s="50"/>
      <c r="AKQ5" s="50"/>
      <c r="AKR5" s="50"/>
      <c r="AKS5" s="50"/>
      <c r="AKT5" s="50"/>
      <c r="AKU5" s="50"/>
      <c r="AKV5" s="50"/>
      <c r="AKW5" s="50"/>
      <c r="AKX5" s="50"/>
      <c r="AKY5" s="50"/>
      <c r="AKZ5" s="50"/>
      <c r="ALA5" s="50"/>
      <c r="ALB5" s="50"/>
      <c r="ALC5" s="50"/>
      <c r="ALD5" s="50"/>
      <c r="ALE5" s="50"/>
      <c r="ALF5" s="50"/>
      <c r="ALG5" s="50"/>
      <c r="ALH5" s="50"/>
      <c r="ALI5" s="50"/>
      <c r="ALJ5" s="50"/>
      <c r="ALK5" s="50"/>
      <c r="ALL5" s="50"/>
      <c r="ALM5" s="50"/>
      <c r="ALN5" s="50"/>
      <c r="ALO5" s="50"/>
      <c r="ALP5" s="50"/>
      <c r="ALQ5" s="50"/>
      <c r="ALR5" s="50"/>
      <c r="ALS5" s="50"/>
      <c r="ALT5" s="50"/>
      <c r="ALU5" s="50"/>
      <c r="ALV5" s="50"/>
      <c r="ALW5" s="50"/>
      <c r="ALX5" s="50"/>
      <c r="ALY5" s="50"/>
      <c r="ALZ5" s="50"/>
      <c r="AMA5" s="50"/>
      <c r="AMB5" s="50"/>
      <c r="AMC5" s="50"/>
      <c r="AMD5" s="50"/>
      <c r="AME5" s="50"/>
      <c r="AMF5" s="50"/>
      <c r="AMG5" s="50"/>
      <c r="AMH5" s="50"/>
      <c r="AMI5" s="50"/>
      <c r="AMJ5" s="50"/>
      <c r="AMK5" s="50"/>
      <c r="AML5" s="50"/>
      <c r="AMM5" s="50"/>
      <c r="AMN5" s="50"/>
      <c r="AMO5" s="50"/>
      <c r="AMP5" s="50"/>
      <c r="AMQ5" s="50"/>
      <c r="AMR5" s="50"/>
      <c r="AMS5" s="50"/>
      <c r="AMT5" s="50"/>
      <c r="AMU5" s="50"/>
      <c r="AMV5" s="50"/>
      <c r="AMW5" s="50"/>
      <c r="AMX5" s="50"/>
      <c r="AMY5" s="50"/>
      <c r="AMZ5" s="50"/>
      <c r="ANA5" s="50"/>
      <c r="ANB5" s="50"/>
      <c r="ANC5" s="50"/>
      <c r="AND5" s="50"/>
      <c r="ANE5" s="50"/>
      <c r="ANF5" s="50"/>
      <c r="ANG5" s="50"/>
      <c r="ANH5" s="50"/>
      <c r="ANI5" s="50"/>
      <c r="ANJ5" s="50"/>
      <c r="ANK5" s="50"/>
      <c r="ANL5" s="50"/>
      <c r="ANM5" s="50"/>
      <c r="ANN5" s="50"/>
      <c r="ANO5" s="50"/>
      <c r="ANP5" s="50"/>
      <c r="ANQ5" s="50"/>
      <c r="ANR5" s="50"/>
      <c r="ANS5" s="50"/>
      <c r="ANT5" s="50"/>
      <c r="ANU5" s="50"/>
      <c r="ANV5" s="50"/>
      <c r="ANW5" s="50"/>
      <c r="ANX5" s="50"/>
      <c r="ANY5" s="50"/>
      <c r="ANZ5" s="50"/>
      <c r="AOA5" s="50"/>
      <c r="AOB5" s="50"/>
      <c r="AOC5" s="50"/>
      <c r="AOD5" s="50"/>
      <c r="AOE5" s="50"/>
      <c r="AOF5" s="50"/>
      <c r="AOG5" s="50"/>
      <c r="AOH5" s="50"/>
      <c r="AOI5" s="50"/>
      <c r="AOJ5" s="50"/>
      <c r="AOK5" s="50"/>
      <c r="AOL5" s="50"/>
      <c r="AOM5" s="50"/>
      <c r="AON5" s="50"/>
      <c r="AOO5" s="50"/>
      <c r="AOP5" s="50"/>
      <c r="AOQ5" s="50"/>
      <c r="AOR5" s="50"/>
      <c r="AOS5" s="50"/>
      <c r="AOT5" s="50"/>
      <c r="AOU5" s="50"/>
      <c r="AOV5" s="50"/>
      <c r="AOW5" s="50"/>
      <c r="AOX5" s="50"/>
      <c r="AOY5" s="50"/>
      <c r="AOZ5" s="50"/>
      <c r="APA5" s="50"/>
      <c r="APB5" s="50"/>
      <c r="APC5" s="50"/>
      <c r="APD5" s="50"/>
      <c r="APE5" s="50"/>
      <c r="APF5" s="50"/>
      <c r="APG5" s="50"/>
      <c r="APH5" s="50"/>
      <c r="API5" s="50"/>
      <c r="APJ5" s="50"/>
      <c r="APK5" s="50"/>
      <c r="APL5" s="50"/>
      <c r="APM5" s="50"/>
      <c r="APN5" s="50"/>
      <c r="APO5" s="50"/>
      <c r="APP5" s="50"/>
      <c r="APQ5" s="50"/>
      <c r="APR5" s="50"/>
      <c r="APS5" s="50"/>
      <c r="APT5" s="50"/>
      <c r="APU5" s="50"/>
      <c r="APV5" s="50"/>
      <c r="APW5" s="50"/>
      <c r="APX5" s="50"/>
      <c r="APY5" s="50"/>
      <c r="APZ5" s="50"/>
      <c r="AQA5" s="50"/>
      <c r="AQB5" s="50"/>
      <c r="AQC5" s="50"/>
      <c r="AQD5" s="50"/>
      <c r="AQE5" s="50"/>
      <c r="AQF5" s="50"/>
      <c r="AQG5" s="50"/>
      <c r="AQH5" s="50"/>
      <c r="AQI5" s="50"/>
      <c r="AQJ5" s="50"/>
      <c r="AQK5" s="50"/>
      <c r="AQL5" s="50"/>
      <c r="AQM5" s="50"/>
      <c r="AQN5" s="50"/>
      <c r="AQO5" s="50"/>
      <c r="AQP5" s="50"/>
      <c r="AQQ5" s="50"/>
      <c r="AQR5" s="50"/>
      <c r="AQS5" s="50"/>
      <c r="AQT5" s="50"/>
      <c r="AQU5" s="50"/>
      <c r="AQV5" s="50"/>
      <c r="AQW5" s="50"/>
      <c r="AQX5" s="50"/>
      <c r="AQY5" s="50"/>
      <c r="AQZ5" s="50"/>
      <c r="ARA5" s="50"/>
      <c r="ARB5" s="50"/>
      <c r="ARC5" s="50"/>
      <c r="ARD5" s="50"/>
      <c r="ARE5" s="50"/>
      <c r="ARF5" s="50"/>
      <c r="ARG5" s="50"/>
      <c r="ARH5" s="50"/>
      <c r="ARI5" s="50"/>
      <c r="ARJ5" s="50"/>
      <c r="ARK5" s="50"/>
      <c r="ARL5" s="50"/>
      <c r="ARM5" s="50"/>
      <c r="ARN5" s="50"/>
      <c r="ARO5" s="50"/>
      <c r="ARP5" s="50"/>
      <c r="ARQ5" s="50"/>
      <c r="ARR5" s="50"/>
      <c r="ARS5" s="50"/>
      <c r="ART5" s="50"/>
      <c r="ARU5" s="50"/>
      <c r="ARV5" s="50"/>
      <c r="ARW5" s="50"/>
      <c r="ARX5" s="50"/>
      <c r="ARY5" s="50"/>
      <c r="ARZ5" s="50"/>
      <c r="ASA5" s="50"/>
      <c r="ASB5" s="50"/>
      <c r="ASC5" s="50"/>
      <c r="ASD5" s="50"/>
      <c r="ASE5" s="50"/>
      <c r="ASF5" s="50"/>
      <c r="ASG5" s="50"/>
      <c r="ASH5" s="50"/>
      <c r="ASI5" s="50"/>
      <c r="ASJ5" s="50"/>
      <c r="ASK5" s="50"/>
      <c r="ASL5" s="50"/>
      <c r="ASM5" s="50"/>
      <c r="ASN5" s="50"/>
      <c r="ASO5" s="50"/>
      <c r="ASP5" s="50"/>
      <c r="ASQ5" s="50"/>
      <c r="ASR5" s="50"/>
      <c r="ASS5" s="50"/>
      <c r="AST5" s="50"/>
      <c r="ASU5" s="50"/>
      <c r="ASV5" s="50"/>
      <c r="ASW5" s="50"/>
      <c r="ASX5" s="50"/>
      <c r="ASY5" s="50"/>
      <c r="ASZ5" s="50"/>
      <c r="ATA5" s="50"/>
      <c r="ATB5" s="50"/>
      <c r="ATC5" s="50"/>
      <c r="ATD5" s="50"/>
      <c r="ATE5" s="50"/>
      <c r="ATF5" s="50"/>
      <c r="ATG5" s="50"/>
      <c r="ATH5" s="50"/>
      <c r="ATI5" s="50"/>
      <c r="ATJ5" s="50"/>
      <c r="ATK5" s="50"/>
      <c r="ATL5" s="50"/>
      <c r="ATM5" s="50"/>
      <c r="ATN5" s="50"/>
      <c r="ATO5" s="50"/>
      <c r="ATP5" s="50"/>
      <c r="ATQ5" s="50"/>
      <c r="ATR5" s="50"/>
      <c r="ATS5" s="50"/>
      <c r="ATT5" s="50"/>
      <c r="ATU5" s="50"/>
      <c r="ATV5" s="50"/>
      <c r="ATW5" s="50"/>
      <c r="ATX5" s="50"/>
      <c r="ATY5" s="50"/>
      <c r="ATZ5" s="50"/>
      <c r="AUA5" s="50"/>
      <c r="AUB5" s="50"/>
      <c r="AUC5" s="50"/>
      <c r="AUD5" s="50"/>
      <c r="AUE5" s="50"/>
      <c r="AUF5" s="50"/>
      <c r="AUG5" s="50"/>
      <c r="AUH5" s="50"/>
      <c r="AUI5" s="50"/>
      <c r="AUJ5" s="50"/>
      <c r="AUK5" s="50"/>
      <c r="AUL5" s="50"/>
      <c r="AUM5" s="50"/>
      <c r="AUN5" s="50"/>
      <c r="AUO5" s="50"/>
      <c r="AUP5" s="50"/>
      <c r="AUQ5" s="50"/>
      <c r="AUR5" s="50"/>
      <c r="AUS5" s="50"/>
      <c r="AUT5" s="50"/>
      <c r="AUU5" s="50"/>
      <c r="AUV5" s="50"/>
      <c r="AUW5" s="50"/>
      <c r="AUX5" s="50"/>
      <c r="AUY5" s="50"/>
      <c r="AUZ5" s="50"/>
      <c r="AVA5" s="50"/>
      <c r="AVB5" s="50"/>
      <c r="AVC5" s="50"/>
      <c r="AVD5" s="50"/>
      <c r="AVE5" s="50"/>
      <c r="AVF5" s="50"/>
      <c r="AVG5" s="50"/>
      <c r="AVH5" s="50"/>
      <c r="AVI5" s="50"/>
      <c r="AVJ5" s="50"/>
      <c r="AVK5" s="50"/>
      <c r="AVL5" s="50"/>
      <c r="AVM5" s="50"/>
      <c r="AVN5" s="50"/>
      <c r="AVO5" s="50"/>
      <c r="AVP5" s="50"/>
      <c r="AVQ5" s="50"/>
      <c r="AVR5" s="50"/>
      <c r="AVS5" s="50"/>
      <c r="AVT5" s="50"/>
      <c r="AVU5" s="50"/>
      <c r="AVV5" s="50"/>
      <c r="AVW5" s="50"/>
      <c r="AVX5" s="50"/>
      <c r="AVY5" s="50"/>
      <c r="AVZ5" s="50"/>
      <c r="AWA5" s="50"/>
      <c r="AWB5" s="50"/>
      <c r="AWC5" s="50"/>
      <c r="AWD5" s="50"/>
      <c r="AWE5" s="50"/>
      <c r="AWF5" s="50"/>
      <c r="AWG5" s="50"/>
      <c r="AWH5" s="50"/>
      <c r="AWI5" s="50"/>
      <c r="AWJ5" s="50"/>
      <c r="AWK5" s="50"/>
      <c r="AWL5" s="50"/>
      <c r="AWM5" s="50"/>
      <c r="AWN5" s="50"/>
      <c r="AWO5" s="50"/>
      <c r="AWP5" s="50"/>
      <c r="AWQ5" s="50"/>
      <c r="AWR5" s="50"/>
      <c r="AWS5" s="50"/>
      <c r="AWT5" s="50"/>
      <c r="AWU5" s="50"/>
      <c r="AWV5" s="50"/>
      <c r="AWW5" s="50"/>
      <c r="AWX5" s="50"/>
      <c r="AWY5" s="50"/>
      <c r="AWZ5" s="50"/>
      <c r="AXA5" s="50"/>
      <c r="AXB5" s="50"/>
      <c r="AXC5" s="50"/>
      <c r="AXD5" s="50"/>
      <c r="AXE5" s="50"/>
      <c r="AXF5" s="50"/>
      <c r="AXG5" s="50"/>
      <c r="AXH5" s="50"/>
      <c r="AXI5" s="50"/>
      <c r="AXJ5" s="50"/>
      <c r="AXK5" s="50"/>
      <c r="AXL5" s="50"/>
      <c r="AXM5" s="50"/>
      <c r="AXN5" s="50"/>
      <c r="AXO5" s="50"/>
      <c r="AXP5" s="50"/>
      <c r="AXQ5" s="50"/>
      <c r="AXR5" s="50"/>
      <c r="AXS5" s="50"/>
      <c r="AXT5" s="50"/>
      <c r="AXU5" s="50"/>
      <c r="AXV5" s="50"/>
      <c r="AXW5" s="50"/>
      <c r="AXX5" s="50"/>
      <c r="AXY5" s="50"/>
      <c r="AXZ5" s="50"/>
      <c r="AYA5" s="50"/>
      <c r="AYB5" s="50"/>
      <c r="AYC5" s="50"/>
      <c r="AYD5" s="50"/>
      <c r="AYE5" s="50"/>
      <c r="AYF5" s="50"/>
      <c r="AYG5" s="50"/>
      <c r="AYH5" s="50"/>
      <c r="AYI5" s="50"/>
      <c r="AYJ5" s="50"/>
      <c r="AYK5" s="50"/>
      <c r="AYL5" s="50"/>
      <c r="AYM5" s="50"/>
      <c r="AYN5" s="50"/>
      <c r="AYO5" s="50"/>
      <c r="AYP5" s="50"/>
      <c r="AYQ5" s="50"/>
      <c r="AYR5" s="50"/>
      <c r="AYS5" s="50"/>
      <c r="AYT5" s="50"/>
      <c r="AYU5" s="50"/>
      <c r="AYV5" s="50"/>
      <c r="AYW5" s="50"/>
      <c r="AYX5" s="50"/>
      <c r="AYY5" s="50"/>
      <c r="AYZ5" s="50"/>
      <c r="AZA5" s="50"/>
      <c r="AZB5" s="50"/>
      <c r="AZC5" s="50"/>
      <c r="AZD5" s="50"/>
      <c r="AZE5" s="50"/>
      <c r="AZF5" s="50"/>
      <c r="AZG5" s="50"/>
      <c r="AZH5" s="50"/>
      <c r="AZI5" s="50"/>
      <c r="AZJ5" s="50"/>
      <c r="AZK5" s="50"/>
      <c r="AZL5" s="50"/>
      <c r="AZM5" s="50"/>
      <c r="AZN5" s="50"/>
      <c r="AZO5" s="50"/>
      <c r="AZP5" s="50"/>
      <c r="AZQ5" s="50"/>
      <c r="AZR5" s="50"/>
      <c r="AZS5" s="50"/>
      <c r="AZT5" s="50"/>
      <c r="AZU5" s="50"/>
      <c r="AZV5" s="50"/>
      <c r="AZW5" s="50"/>
      <c r="AZX5" s="50"/>
      <c r="AZY5" s="50"/>
      <c r="AZZ5" s="50"/>
      <c r="BAA5" s="50"/>
      <c r="BAB5" s="50"/>
      <c r="BAC5" s="50"/>
      <c r="BAD5" s="50"/>
      <c r="BAE5" s="50"/>
      <c r="BAF5" s="50"/>
      <c r="BAG5" s="50"/>
      <c r="BAH5" s="50"/>
      <c r="BAI5" s="50"/>
      <c r="BAJ5" s="50"/>
      <c r="BAK5" s="50"/>
      <c r="BAL5" s="50"/>
      <c r="BAM5" s="50"/>
      <c r="BAN5" s="50"/>
      <c r="BAO5" s="50"/>
      <c r="BAP5" s="50"/>
      <c r="BAQ5" s="50"/>
      <c r="BAR5" s="50"/>
      <c r="BAS5" s="50"/>
      <c r="BAT5" s="50"/>
      <c r="BAU5" s="50"/>
      <c r="BAV5" s="50"/>
      <c r="BAW5" s="50"/>
      <c r="BAX5" s="50"/>
      <c r="BAY5" s="50"/>
      <c r="BAZ5" s="50"/>
      <c r="BBA5" s="50"/>
      <c r="BBB5" s="50"/>
      <c r="BBC5" s="50"/>
      <c r="BBD5" s="50"/>
      <c r="BBE5" s="50"/>
      <c r="BBF5" s="50"/>
      <c r="BBG5" s="50"/>
      <c r="BBH5" s="50"/>
      <c r="BBI5" s="50"/>
      <c r="BBJ5" s="50"/>
      <c r="BBK5" s="50"/>
      <c r="BBL5" s="50"/>
      <c r="BBM5" s="50"/>
      <c r="BBN5" s="50"/>
      <c r="BBO5" s="50"/>
      <c r="BBP5" s="50"/>
      <c r="BBQ5" s="50"/>
      <c r="BBR5" s="50"/>
      <c r="BBS5" s="50"/>
      <c r="BBT5" s="50"/>
      <c r="BBU5" s="50"/>
      <c r="BBV5" s="50"/>
      <c r="BBW5" s="50"/>
      <c r="BBX5" s="50"/>
      <c r="BBY5" s="50"/>
      <c r="BBZ5" s="50"/>
      <c r="BCA5" s="50"/>
      <c r="BCB5" s="50"/>
      <c r="BCC5" s="50"/>
      <c r="BCD5" s="50"/>
      <c r="BCE5" s="50"/>
      <c r="BCF5" s="50"/>
      <c r="BCG5" s="50"/>
      <c r="BCH5" s="50"/>
      <c r="BCI5" s="50"/>
      <c r="BCJ5" s="50"/>
      <c r="BCK5" s="50"/>
      <c r="BCL5" s="50"/>
      <c r="BCM5" s="50"/>
      <c r="BCN5" s="50"/>
      <c r="BCO5" s="50"/>
      <c r="BCP5" s="50"/>
      <c r="BCQ5" s="50"/>
      <c r="BCR5" s="50"/>
      <c r="BCS5" s="50"/>
      <c r="BCT5" s="50"/>
      <c r="BCU5" s="50"/>
      <c r="BCV5" s="50"/>
      <c r="BCW5" s="50"/>
      <c r="BCX5" s="50"/>
      <c r="BCY5" s="50"/>
      <c r="BCZ5" s="50"/>
      <c r="BDA5" s="50"/>
      <c r="BDB5" s="50"/>
      <c r="BDC5" s="50"/>
      <c r="BDD5" s="50"/>
      <c r="BDE5" s="50"/>
      <c r="BDF5" s="50"/>
      <c r="BDG5" s="50"/>
      <c r="BDH5" s="50"/>
      <c r="BDI5" s="50"/>
      <c r="BDJ5" s="50"/>
      <c r="BDK5" s="50"/>
      <c r="BDL5" s="50"/>
      <c r="BDM5" s="50"/>
      <c r="BDN5" s="50"/>
      <c r="BDO5" s="50"/>
      <c r="BDP5" s="50"/>
      <c r="BDQ5" s="50"/>
      <c r="BDR5" s="50"/>
      <c r="BDS5" s="50"/>
      <c r="BDT5" s="50"/>
      <c r="BDU5" s="50"/>
      <c r="BDV5" s="50"/>
      <c r="BDW5" s="50"/>
      <c r="BDX5" s="50"/>
      <c r="BDY5" s="50"/>
      <c r="BDZ5" s="50"/>
      <c r="BEA5" s="50"/>
      <c r="BEB5" s="50"/>
      <c r="BEC5" s="50"/>
      <c r="BED5" s="50"/>
      <c r="BEE5" s="50"/>
      <c r="BEF5" s="50"/>
      <c r="BEG5" s="50"/>
      <c r="BEH5" s="50"/>
      <c r="BEI5" s="50"/>
      <c r="BEJ5" s="50"/>
      <c r="BEK5" s="50"/>
      <c r="BEL5" s="50"/>
      <c r="BEM5" s="50"/>
      <c r="BEN5" s="50"/>
      <c r="BEO5" s="50"/>
      <c r="BEP5" s="50"/>
      <c r="BEQ5" s="50"/>
      <c r="BER5" s="50"/>
      <c r="BES5" s="50"/>
      <c r="BET5" s="50"/>
      <c r="BEU5" s="50"/>
      <c r="BEV5" s="50"/>
      <c r="BEW5" s="50"/>
      <c r="BEX5" s="50"/>
      <c r="BEY5" s="50"/>
      <c r="BEZ5" s="50"/>
      <c r="BFA5" s="50"/>
      <c r="BFB5" s="50"/>
      <c r="BFC5" s="50"/>
      <c r="BFD5" s="50"/>
      <c r="BFE5" s="50"/>
      <c r="BFF5" s="50"/>
      <c r="BFG5" s="50"/>
      <c r="BFH5" s="50"/>
      <c r="BFI5" s="50"/>
      <c r="BFJ5" s="50"/>
      <c r="BFK5" s="50"/>
      <c r="BFL5" s="50"/>
      <c r="BFM5" s="50"/>
      <c r="BFN5" s="50"/>
      <c r="BFO5" s="50"/>
      <c r="BFP5" s="50"/>
      <c r="BFQ5" s="50"/>
      <c r="BFR5" s="50"/>
      <c r="BFS5" s="50"/>
      <c r="BFT5" s="50"/>
      <c r="BFU5" s="50"/>
      <c r="BFV5" s="50"/>
      <c r="BFW5" s="50"/>
      <c r="BFX5" s="50"/>
      <c r="BFY5" s="50"/>
      <c r="BFZ5" s="50"/>
      <c r="BGA5" s="50"/>
      <c r="BGB5" s="50"/>
      <c r="BGC5" s="50"/>
      <c r="BGD5" s="50"/>
      <c r="BGE5" s="50"/>
      <c r="BGF5" s="50"/>
      <c r="BGG5" s="50"/>
      <c r="BGH5" s="50"/>
      <c r="BGI5" s="50"/>
      <c r="BGJ5" s="50"/>
      <c r="BGK5" s="50"/>
      <c r="BGL5" s="50"/>
      <c r="BGM5" s="50"/>
      <c r="BGN5" s="50"/>
      <c r="BGO5" s="50"/>
      <c r="BGP5" s="50"/>
      <c r="BGQ5" s="50"/>
      <c r="BGR5" s="50"/>
      <c r="BGS5" s="50"/>
      <c r="BGT5" s="50"/>
      <c r="BGU5" s="50"/>
      <c r="BGV5" s="50"/>
      <c r="BGW5" s="50"/>
      <c r="BGX5" s="50"/>
      <c r="BGY5" s="50"/>
      <c r="BGZ5" s="50"/>
      <c r="BHA5" s="50"/>
      <c r="BHB5" s="50"/>
      <c r="BHC5" s="50"/>
      <c r="BHD5" s="50"/>
      <c r="BHE5" s="50"/>
      <c r="BHF5" s="50"/>
      <c r="BHG5" s="50"/>
      <c r="BHH5" s="50"/>
      <c r="BHI5" s="50"/>
      <c r="BHJ5" s="50"/>
      <c r="BHK5" s="50"/>
      <c r="BHL5" s="50"/>
      <c r="BHM5" s="50"/>
      <c r="BHN5" s="50"/>
      <c r="BHO5" s="50"/>
      <c r="BHP5" s="50"/>
      <c r="BHQ5" s="50"/>
      <c r="BHR5" s="50"/>
      <c r="BHS5" s="50"/>
      <c r="BHT5" s="50"/>
      <c r="BHU5" s="50"/>
      <c r="BHV5" s="50"/>
      <c r="BHW5" s="50"/>
      <c r="BHX5" s="50"/>
      <c r="BHY5" s="50"/>
      <c r="BHZ5" s="50"/>
      <c r="BIA5" s="50"/>
      <c r="BIB5" s="50"/>
      <c r="BIC5" s="50"/>
      <c r="BID5" s="50"/>
      <c r="BIE5" s="50"/>
      <c r="BIF5" s="50"/>
      <c r="BIG5" s="50"/>
      <c r="BIH5" s="50"/>
      <c r="BII5" s="50"/>
      <c r="BIJ5" s="50"/>
      <c r="BIK5" s="50"/>
      <c r="BIL5" s="50"/>
      <c r="BIM5" s="50"/>
      <c r="BIN5" s="50"/>
      <c r="BIO5" s="50"/>
      <c r="BIP5" s="50"/>
      <c r="BIQ5" s="50"/>
      <c r="BIR5" s="50"/>
      <c r="BIS5" s="50"/>
      <c r="BIT5" s="50"/>
      <c r="BIU5" s="50"/>
      <c r="BIV5" s="50"/>
      <c r="BIW5" s="50"/>
      <c r="BIX5" s="50"/>
      <c r="BIY5" s="50"/>
      <c r="BIZ5" s="50"/>
      <c r="BJA5" s="50"/>
      <c r="BJB5" s="50"/>
      <c r="BJC5" s="50"/>
      <c r="BJD5" s="50"/>
      <c r="BJE5" s="50"/>
      <c r="BJF5" s="50"/>
      <c r="BJG5" s="50"/>
      <c r="BJH5" s="50"/>
      <c r="BJI5" s="50"/>
      <c r="BJJ5" s="50"/>
      <c r="BJK5" s="50"/>
      <c r="BJL5" s="50"/>
      <c r="BJM5" s="50"/>
      <c r="BJN5" s="50"/>
      <c r="BJO5" s="50"/>
      <c r="BJP5" s="50"/>
      <c r="BJQ5" s="50"/>
      <c r="BJR5" s="50"/>
      <c r="BJS5" s="50"/>
      <c r="BJT5" s="50"/>
      <c r="BJU5" s="50"/>
      <c r="BJV5" s="50"/>
      <c r="BJW5" s="50"/>
      <c r="BJX5" s="50"/>
      <c r="BJY5" s="50"/>
      <c r="BJZ5" s="50"/>
      <c r="BKA5" s="50"/>
      <c r="BKB5" s="50"/>
      <c r="BKC5" s="50"/>
      <c r="BKD5" s="50"/>
      <c r="BKE5" s="50"/>
      <c r="BKF5" s="50"/>
      <c r="BKG5" s="50"/>
      <c r="BKH5" s="50"/>
      <c r="BKI5" s="50"/>
      <c r="BKJ5" s="50"/>
      <c r="BKK5" s="50"/>
      <c r="BKL5" s="50"/>
      <c r="BKM5" s="50"/>
      <c r="BKN5" s="50"/>
      <c r="BKO5" s="50"/>
      <c r="BKP5" s="50"/>
      <c r="BKQ5" s="50"/>
      <c r="BKR5" s="50"/>
      <c r="BKS5" s="50"/>
      <c r="BKT5" s="50"/>
      <c r="BKU5" s="50"/>
      <c r="BKV5" s="50"/>
      <c r="BKW5" s="50"/>
      <c r="BKX5" s="50"/>
      <c r="BKY5" s="50"/>
      <c r="BKZ5" s="50"/>
      <c r="BLA5" s="50"/>
      <c r="BLB5" s="50"/>
      <c r="BLC5" s="50"/>
      <c r="BLD5" s="50"/>
      <c r="BLE5" s="50"/>
      <c r="BLF5" s="50"/>
      <c r="BLG5" s="50"/>
      <c r="BLH5" s="50"/>
      <c r="BLI5" s="50"/>
      <c r="BLJ5" s="50"/>
      <c r="BLK5" s="50"/>
      <c r="BLL5" s="50"/>
      <c r="BLM5" s="50"/>
      <c r="BLN5" s="50"/>
      <c r="BLO5" s="50"/>
      <c r="BLP5" s="50"/>
      <c r="BLQ5" s="50"/>
      <c r="BLR5" s="50"/>
      <c r="BLS5" s="50"/>
      <c r="BLT5" s="50"/>
      <c r="BLU5" s="50"/>
      <c r="BLV5" s="50"/>
      <c r="BLW5" s="50"/>
      <c r="BLX5" s="50"/>
      <c r="BLY5" s="50"/>
      <c r="BLZ5" s="50"/>
      <c r="BMA5" s="50"/>
      <c r="BMB5" s="50"/>
      <c r="BMC5" s="50"/>
      <c r="BMD5" s="50"/>
      <c r="BME5" s="50"/>
      <c r="BMF5" s="50"/>
      <c r="BMG5" s="50"/>
      <c r="BMH5" s="50"/>
      <c r="BMI5" s="50"/>
      <c r="BMJ5" s="50"/>
      <c r="BMK5" s="50"/>
      <c r="BML5" s="50"/>
      <c r="BMM5" s="50"/>
      <c r="BMN5" s="50"/>
      <c r="BMO5" s="50"/>
      <c r="BMP5" s="50"/>
      <c r="BMQ5" s="50"/>
      <c r="BMR5" s="50"/>
      <c r="BMS5" s="50"/>
      <c r="BMT5" s="50"/>
      <c r="BMU5" s="50"/>
      <c r="BMV5" s="50"/>
      <c r="BMW5" s="50"/>
      <c r="BMX5" s="50"/>
      <c r="BMY5" s="50"/>
      <c r="BMZ5" s="50"/>
      <c r="BNA5" s="50"/>
      <c r="BNB5" s="50"/>
      <c r="BNC5" s="50"/>
      <c r="BND5" s="50"/>
      <c r="BNE5" s="50"/>
      <c r="BNF5" s="50"/>
      <c r="BNG5" s="50"/>
      <c r="BNH5" s="50"/>
      <c r="BNI5" s="50"/>
      <c r="BNJ5" s="50"/>
      <c r="BNK5" s="50"/>
      <c r="BNL5" s="50"/>
      <c r="BNM5" s="50"/>
      <c r="BNN5" s="50"/>
      <c r="BNO5" s="50"/>
      <c r="BNP5" s="50"/>
      <c r="BNQ5" s="50"/>
      <c r="BNR5" s="50"/>
      <c r="BNS5" s="50"/>
      <c r="BNT5" s="50"/>
      <c r="BNU5" s="50"/>
      <c r="BNV5" s="50"/>
      <c r="BNW5" s="50"/>
      <c r="BNX5" s="50"/>
      <c r="BNY5" s="50"/>
      <c r="BNZ5" s="50"/>
      <c r="BOA5" s="50"/>
      <c r="BOB5" s="50"/>
      <c r="BOC5" s="50"/>
      <c r="BOD5" s="50"/>
      <c r="BOE5" s="50"/>
      <c r="BOF5" s="50"/>
      <c r="BOG5" s="50"/>
      <c r="BOH5" s="50"/>
      <c r="BOI5" s="50"/>
      <c r="BOJ5" s="50"/>
      <c r="BOK5" s="50"/>
      <c r="BOL5" s="50"/>
      <c r="BOM5" s="50"/>
      <c r="BON5" s="50"/>
      <c r="BOO5" s="50"/>
      <c r="BOP5" s="50"/>
      <c r="BOQ5" s="50"/>
      <c r="BOR5" s="50"/>
      <c r="BOS5" s="50"/>
      <c r="BOT5" s="50"/>
      <c r="BOU5" s="50"/>
      <c r="BOV5" s="50"/>
      <c r="BOW5" s="50"/>
      <c r="BOX5" s="50"/>
      <c r="BOY5" s="50"/>
      <c r="BOZ5" s="50"/>
      <c r="BPA5" s="50"/>
      <c r="BPB5" s="50"/>
      <c r="BPC5" s="50"/>
      <c r="BPD5" s="50"/>
      <c r="BPE5" s="50"/>
      <c r="BPF5" s="50"/>
      <c r="BPG5" s="50"/>
      <c r="BPH5" s="50"/>
      <c r="BPI5" s="50"/>
      <c r="BPJ5" s="50"/>
      <c r="BPK5" s="50"/>
      <c r="BPL5" s="50"/>
      <c r="BPM5" s="50"/>
      <c r="BPN5" s="50"/>
      <c r="BPO5" s="50"/>
      <c r="BPP5" s="50"/>
      <c r="BPQ5" s="50"/>
      <c r="BPR5" s="50"/>
      <c r="BPS5" s="50"/>
      <c r="BPT5" s="50"/>
      <c r="BPU5" s="50"/>
      <c r="BPV5" s="50"/>
      <c r="BPW5" s="50"/>
      <c r="BPX5" s="50"/>
      <c r="BPY5" s="50"/>
      <c r="BPZ5" s="50"/>
      <c r="BQA5" s="50"/>
      <c r="BQB5" s="50"/>
      <c r="BQC5" s="50"/>
      <c r="BQD5" s="50"/>
      <c r="BQE5" s="50"/>
      <c r="BQF5" s="50"/>
      <c r="BQG5" s="50"/>
      <c r="BQH5" s="50"/>
      <c r="BQI5" s="50"/>
      <c r="BQJ5" s="50"/>
      <c r="BQK5" s="50"/>
      <c r="BQL5" s="50"/>
      <c r="BQM5" s="50"/>
      <c r="BQN5" s="50"/>
      <c r="BQO5" s="50"/>
      <c r="BQP5" s="50"/>
      <c r="BQQ5" s="50"/>
      <c r="BQR5" s="50"/>
      <c r="BQS5" s="50"/>
      <c r="BQT5" s="50"/>
      <c r="BQU5" s="50"/>
      <c r="BQV5" s="50"/>
      <c r="BQW5" s="50"/>
      <c r="BQX5" s="50"/>
      <c r="BQY5" s="50"/>
      <c r="BQZ5" s="50"/>
      <c r="BRA5" s="50"/>
      <c r="BRB5" s="50"/>
      <c r="BRC5" s="50"/>
      <c r="BRD5" s="50"/>
      <c r="BRE5" s="50"/>
      <c r="BRF5" s="50"/>
      <c r="BRG5" s="50"/>
      <c r="BRH5" s="50"/>
      <c r="BRI5" s="50"/>
      <c r="BRJ5" s="50"/>
      <c r="BRK5" s="50"/>
      <c r="BRL5" s="50"/>
      <c r="BRM5" s="50"/>
      <c r="BRN5" s="50"/>
      <c r="BRO5" s="50"/>
      <c r="BRP5" s="50"/>
      <c r="BRQ5" s="50"/>
      <c r="BRR5" s="50"/>
      <c r="BRS5" s="50"/>
      <c r="BRT5" s="50"/>
      <c r="BRU5" s="50"/>
      <c r="BRV5" s="50"/>
      <c r="BRW5" s="50"/>
      <c r="BRX5" s="50"/>
      <c r="BRY5" s="50"/>
      <c r="BRZ5" s="50"/>
      <c r="BSA5" s="50"/>
      <c r="BSB5" s="50"/>
      <c r="BSC5" s="50"/>
      <c r="BSD5" s="50"/>
      <c r="BSE5" s="50"/>
      <c r="BSF5" s="50"/>
      <c r="BSG5" s="50"/>
      <c r="BSH5" s="50"/>
      <c r="BSI5" s="50"/>
      <c r="BSJ5" s="50"/>
      <c r="BSK5" s="50"/>
      <c r="BSL5" s="50"/>
      <c r="BSM5" s="50"/>
      <c r="BSN5" s="50"/>
      <c r="BSO5" s="50"/>
      <c r="BSP5" s="50"/>
      <c r="BSQ5" s="50"/>
      <c r="BSR5" s="50"/>
      <c r="BSS5" s="50"/>
      <c r="BST5" s="50"/>
      <c r="BSU5" s="50"/>
      <c r="BSV5" s="50"/>
      <c r="BSW5" s="50"/>
      <c r="BSX5" s="50"/>
      <c r="BSY5" s="50"/>
      <c r="BSZ5" s="50"/>
      <c r="BTA5" s="50"/>
      <c r="BTB5" s="50"/>
      <c r="BTC5" s="50"/>
      <c r="BTD5" s="50"/>
      <c r="BTE5" s="50"/>
      <c r="BTF5" s="50"/>
      <c r="BTG5" s="50"/>
      <c r="BTH5" s="50"/>
      <c r="BTI5" s="50"/>
      <c r="BTJ5" s="50"/>
      <c r="BTK5" s="50"/>
      <c r="BTL5" s="50"/>
      <c r="BTM5" s="50"/>
      <c r="BTN5" s="50"/>
      <c r="BTO5" s="50"/>
      <c r="BTP5" s="50"/>
      <c r="BTQ5" s="50"/>
      <c r="BTR5" s="50"/>
      <c r="BTS5" s="50"/>
      <c r="BTT5" s="50"/>
      <c r="BTU5" s="50"/>
      <c r="BTV5" s="50"/>
      <c r="BTW5" s="50"/>
      <c r="BTX5" s="50"/>
      <c r="BTY5" s="50"/>
      <c r="BTZ5" s="50"/>
      <c r="BUA5" s="50"/>
      <c r="BUB5" s="50"/>
      <c r="BUC5" s="50"/>
      <c r="BUD5" s="50"/>
      <c r="BUE5" s="50"/>
      <c r="BUF5" s="50"/>
      <c r="BUG5" s="50"/>
      <c r="BUH5" s="50"/>
      <c r="BUI5" s="50"/>
      <c r="BUJ5" s="50"/>
      <c r="BUK5" s="50"/>
      <c r="BUL5" s="50"/>
      <c r="BUM5" s="50"/>
      <c r="BUN5" s="50"/>
      <c r="BUO5" s="50"/>
      <c r="BUP5" s="50"/>
      <c r="BUQ5" s="50"/>
      <c r="BUR5" s="50"/>
      <c r="BUS5" s="50"/>
      <c r="BUT5" s="50"/>
      <c r="BUU5" s="50"/>
      <c r="BUV5" s="50"/>
      <c r="BUW5" s="50"/>
      <c r="BUX5" s="50"/>
      <c r="BUY5" s="50"/>
      <c r="BUZ5" s="50"/>
      <c r="BVA5" s="50"/>
      <c r="BVB5" s="50"/>
      <c r="BVC5" s="50"/>
      <c r="BVD5" s="50"/>
      <c r="BVE5" s="50"/>
      <c r="BVF5" s="50"/>
      <c r="BVG5" s="50"/>
      <c r="BVH5" s="50"/>
      <c r="BVI5" s="50"/>
      <c r="BVJ5" s="50"/>
      <c r="BVK5" s="50"/>
      <c r="BVL5" s="50"/>
      <c r="BVM5" s="50"/>
      <c r="BVN5" s="50"/>
      <c r="BVO5" s="50"/>
      <c r="BVP5" s="50"/>
      <c r="BVQ5" s="50"/>
      <c r="BVR5" s="50"/>
      <c r="BVS5" s="50"/>
      <c r="BVT5" s="50"/>
      <c r="BVU5" s="50"/>
      <c r="BVV5" s="50"/>
      <c r="BVW5" s="50"/>
      <c r="BVX5" s="50"/>
      <c r="BVY5" s="50"/>
      <c r="BVZ5" s="50"/>
      <c r="BWA5" s="50"/>
      <c r="BWB5" s="50"/>
      <c r="BWC5" s="50"/>
      <c r="BWD5" s="50"/>
      <c r="BWE5" s="50"/>
      <c r="BWF5" s="50"/>
      <c r="BWG5" s="50"/>
      <c r="BWH5" s="50"/>
      <c r="BWI5" s="50"/>
      <c r="BWJ5" s="50"/>
      <c r="BWK5" s="50"/>
      <c r="BWL5" s="50"/>
      <c r="BWM5" s="50"/>
      <c r="BWN5" s="50"/>
      <c r="BWO5" s="50"/>
      <c r="BWP5" s="50"/>
      <c r="BWQ5" s="50"/>
      <c r="BWR5" s="50"/>
      <c r="BWS5" s="50"/>
      <c r="BWT5" s="50"/>
      <c r="BWU5" s="50"/>
      <c r="BWV5" s="50"/>
      <c r="BWW5" s="50"/>
      <c r="BWX5" s="50"/>
      <c r="BWY5" s="50"/>
      <c r="BWZ5" s="50"/>
      <c r="BXA5" s="50"/>
      <c r="BXB5" s="50"/>
      <c r="BXC5" s="50"/>
      <c r="BXD5" s="50"/>
      <c r="BXE5" s="50"/>
      <c r="BXF5" s="50"/>
      <c r="BXG5" s="50"/>
      <c r="BXH5" s="50"/>
      <c r="BXI5" s="50"/>
      <c r="BXJ5" s="50"/>
      <c r="BXK5" s="50"/>
      <c r="BXL5" s="50"/>
      <c r="BXM5" s="50"/>
      <c r="BXN5" s="50"/>
    </row>
    <row r="6" s="20" customFormat="1" ht="15" customHeight="1" spans="1:69">
      <c r="A6" s="26" t="s">
        <v>4033</v>
      </c>
      <c r="B6" s="2" t="s">
        <v>816</v>
      </c>
      <c r="C6" s="2">
        <v>167</v>
      </c>
      <c r="D6" s="2" t="s">
        <v>60</v>
      </c>
      <c r="E6" s="39">
        <v>43369</v>
      </c>
      <c r="F6" s="2" t="s">
        <v>4025</v>
      </c>
      <c r="G6" s="2" t="s">
        <v>4026</v>
      </c>
      <c r="H6"/>
      <c r="I6"/>
      <c r="J6" s="27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2"/>
      <c r="BO6" s="2"/>
      <c r="BP6" s="2"/>
      <c r="BQ6" s="2"/>
    </row>
    <row r="7" s="21" customFormat="1" ht="15" customHeight="1" spans="1:1990">
      <c r="A7" s="26" t="s">
        <v>4034</v>
      </c>
      <c r="B7" s="2" t="s">
        <v>1293</v>
      </c>
      <c r="C7" s="2">
        <v>328</v>
      </c>
      <c r="D7" s="2" t="s">
        <v>60</v>
      </c>
      <c r="E7" s="39">
        <v>43369</v>
      </c>
      <c r="F7" s="2" t="s">
        <v>4025</v>
      </c>
      <c r="G7" s="2" t="s">
        <v>4026</v>
      </c>
      <c r="H7"/>
      <c r="I7"/>
      <c r="J7" s="2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2"/>
      <c r="BO7" s="2"/>
      <c r="BP7" s="2"/>
      <c r="BQ7" s="2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1"/>
      <c r="JP7" s="51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1"/>
      <c r="KT7" s="51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1"/>
      <c r="LT7" s="51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1"/>
      <c r="MX7" s="51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1"/>
      <c r="NQ7" s="51"/>
      <c r="NR7" s="51"/>
      <c r="NS7" s="51"/>
      <c r="NT7" s="51"/>
      <c r="NU7" s="51"/>
      <c r="NV7" s="51"/>
      <c r="NW7" s="51"/>
      <c r="NX7" s="51"/>
      <c r="NY7" s="51"/>
      <c r="NZ7" s="51"/>
      <c r="OA7" s="51"/>
      <c r="OB7" s="51"/>
      <c r="OC7" s="51"/>
      <c r="OD7" s="51"/>
      <c r="OE7" s="51"/>
      <c r="OF7" s="51"/>
      <c r="OG7" s="51"/>
      <c r="OH7" s="51"/>
      <c r="OI7" s="51"/>
      <c r="OJ7" s="51"/>
      <c r="OK7" s="51"/>
      <c r="OL7" s="51"/>
      <c r="OM7" s="51"/>
      <c r="ON7" s="51"/>
      <c r="OO7" s="51"/>
      <c r="OP7" s="51"/>
      <c r="OQ7" s="51"/>
      <c r="OR7" s="51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51"/>
      <c r="QS7" s="51"/>
      <c r="QT7" s="51"/>
      <c r="QU7" s="51"/>
      <c r="QV7" s="51"/>
      <c r="QW7" s="51"/>
      <c r="QX7" s="51"/>
      <c r="QY7" s="51"/>
      <c r="QZ7" s="51"/>
      <c r="RA7" s="51"/>
      <c r="RB7" s="51"/>
      <c r="RC7" s="51"/>
      <c r="RD7" s="51"/>
      <c r="RE7" s="51"/>
      <c r="RF7" s="51"/>
      <c r="RG7" s="51"/>
      <c r="RH7" s="51"/>
      <c r="RI7" s="51"/>
      <c r="RJ7" s="51"/>
      <c r="RK7" s="51"/>
      <c r="RL7" s="51"/>
      <c r="RM7" s="51"/>
      <c r="RN7" s="51"/>
      <c r="RO7" s="51"/>
      <c r="RP7" s="51"/>
      <c r="RQ7" s="51"/>
      <c r="RR7" s="51"/>
      <c r="RS7" s="51"/>
      <c r="RT7" s="51"/>
      <c r="RU7" s="51"/>
      <c r="RV7" s="51"/>
      <c r="RW7" s="51"/>
      <c r="RX7" s="51"/>
      <c r="RY7" s="51"/>
      <c r="RZ7" s="51"/>
      <c r="SA7" s="51"/>
      <c r="SB7" s="51"/>
      <c r="SC7" s="51"/>
      <c r="SD7" s="51"/>
      <c r="SE7" s="51"/>
      <c r="SF7" s="51"/>
      <c r="SG7" s="51"/>
      <c r="SH7" s="51"/>
      <c r="SI7" s="51"/>
      <c r="SJ7" s="51"/>
      <c r="SK7" s="51"/>
      <c r="SL7" s="51"/>
      <c r="SM7" s="51"/>
      <c r="SN7" s="51"/>
      <c r="SO7" s="51"/>
      <c r="SP7" s="51"/>
      <c r="SQ7" s="51"/>
      <c r="SR7" s="51"/>
      <c r="SS7" s="51"/>
      <c r="ST7" s="51"/>
      <c r="SU7" s="51"/>
      <c r="SV7" s="51"/>
      <c r="SW7" s="51"/>
      <c r="SX7" s="51"/>
      <c r="SY7" s="51"/>
      <c r="SZ7" s="51"/>
      <c r="TA7" s="51"/>
      <c r="TB7" s="51"/>
      <c r="TC7" s="51"/>
      <c r="TD7" s="51"/>
      <c r="TE7" s="51"/>
      <c r="TF7" s="51"/>
      <c r="TG7" s="51"/>
      <c r="TH7" s="51"/>
      <c r="TI7" s="51"/>
      <c r="TJ7" s="51"/>
      <c r="TK7" s="51"/>
      <c r="TL7" s="51"/>
      <c r="TM7" s="51"/>
      <c r="TN7" s="51"/>
      <c r="TO7" s="51"/>
      <c r="TP7" s="51"/>
      <c r="TQ7" s="51"/>
      <c r="TR7" s="51"/>
      <c r="TS7" s="51"/>
      <c r="TT7" s="51"/>
      <c r="TU7" s="51"/>
      <c r="TV7" s="51"/>
      <c r="TW7" s="51"/>
      <c r="TX7" s="51"/>
      <c r="TY7" s="51"/>
      <c r="TZ7" s="51"/>
      <c r="UA7" s="51"/>
      <c r="UB7" s="51"/>
      <c r="UC7" s="51"/>
      <c r="UD7" s="51"/>
      <c r="UE7" s="51"/>
      <c r="UF7" s="51"/>
      <c r="UG7" s="51"/>
      <c r="UH7" s="51"/>
      <c r="UI7" s="51"/>
      <c r="UJ7" s="51"/>
      <c r="UK7" s="51"/>
      <c r="UL7" s="51"/>
      <c r="UM7" s="51"/>
      <c r="UN7" s="51"/>
      <c r="UO7" s="51"/>
      <c r="UP7" s="51"/>
      <c r="UQ7" s="51"/>
      <c r="UR7" s="51"/>
      <c r="US7" s="51"/>
      <c r="UT7" s="51"/>
      <c r="UU7" s="51"/>
      <c r="UV7" s="51"/>
      <c r="UW7" s="51"/>
      <c r="UX7" s="51"/>
      <c r="UY7" s="51"/>
      <c r="UZ7" s="51"/>
      <c r="VA7" s="51"/>
      <c r="VB7" s="51"/>
      <c r="VC7" s="51"/>
      <c r="VD7" s="51"/>
      <c r="VE7" s="51"/>
      <c r="VF7" s="51"/>
      <c r="VG7" s="51"/>
      <c r="VH7" s="51"/>
      <c r="VI7" s="51"/>
      <c r="VJ7" s="51"/>
      <c r="VK7" s="51"/>
      <c r="VL7" s="51"/>
      <c r="VM7" s="51"/>
      <c r="VN7" s="51"/>
      <c r="VO7" s="51"/>
      <c r="VP7" s="51"/>
      <c r="VQ7" s="51"/>
      <c r="VR7" s="51"/>
      <c r="VS7" s="51"/>
      <c r="VT7" s="51"/>
      <c r="VU7" s="51"/>
      <c r="VV7" s="51"/>
      <c r="VW7" s="51"/>
      <c r="VX7" s="51"/>
      <c r="VY7" s="51"/>
      <c r="VZ7" s="51"/>
      <c r="WA7" s="51"/>
      <c r="WB7" s="51"/>
      <c r="WC7" s="51"/>
      <c r="WD7" s="51"/>
      <c r="WE7" s="51"/>
      <c r="WF7" s="51"/>
      <c r="WG7" s="51"/>
      <c r="WH7" s="51"/>
      <c r="WI7" s="51"/>
      <c r="WJ7" s="51"/>
      <c r="WK7" s="51"/>
      <c r="WL7" s="51"/>
      <c r="WM7" s="51"/>
      <c r="WN7" s="51"/>
      <c r="WO7" s="51"/>
      <c r="WP7" s="51"/>
      <c r="WQ7" s="51"/>
      <c r="WR7" s="51"/>
      <c r="WS7" s="51"/>
      <c r="WT7" s="51"/>
      <c r="WU7" s="51"/>
      <c r="WV7" s="51"/>
      <c r="WW7" s="51"/>
      <c r="WX7" s="51"/>
      <c r="WY7" s="51"/>
      <c r="WZ7" s="51"/>
      <c r="XA7" s="51"/>
      <c r="XB7" s="51"/>
      <c r="XC7" s="51"/>
      <c r="XD7" s="51"/>
      <c r="XE7" s="51"/>
      <c r="XF7" s="51"/>
      <c r="XG7" s="51"/>
      <c r="XH7" s="51"/>
      <c r="XI7" s="51"/>
      <c r="XJ7" s="51"/>
      <c r="XK7" s="51"/>
      <c r="XL7" s="51"/>
      <c r="XM7" s="51"/>
      <c r="XN7" s="51"/>
      <c r="XO7" s="51"/>
      <c r="XP7" s="51"/>
      <c r="XQ7" s="51"/>
      <c r="XR7" s="51"/>
      <c r="XS7" s="51"/>
      <c r="XT7" s="51"/>
      <c r="XU7" s="51"/>
      <c r="XV7" s="51"/>
      <c r="XW7" s="51"/>
      <c r="XX7" s="51"/>
      <c r="XY7" s="51"/>
      <c r="XZ7" s="51"/>
      <c r="YA7" s="51"/>
      <c r="YB7" s="51"/>
      <c r="YC7" s="51"/>
      <c r="YD7" s="51"/>
      <c r="YE7" s="51"/>
      <c r="YF7" s="51"/>
      <c r="YG7" s="51"/>
      <c r="YH7" s="51"/>
      <c r="YI7" s="51"/>
      <c r="YJ7" s="51"/>
      <c r="YK7" s="51"/>
      <c r="YL7" s="51"/>
      <c r="YM7" s="51"/>
      <c r="YN7" s="51"/>
      <c r="YO7" s="51"/>
      <c r="YP7" s="51"/>
      <c r="YQ7" s="51"/>
      <c r="YR7" s="51"/>
      <c r="YS7" s="51"/>
      <c r="YT7" s="51"/>
      <c r="YU7" s="51"/>
      <c r="YV7" s="51"/>
      <c r="YW7" s="51"/>
      <c r="YX7" s="51"/>
      <c r="YY7" s="51"/>
      <c r="YZ7" s="51"/>
      <c r="ZA7" s="51"/>
      <c r="ZB7" s="51"/>
      <c r="ZC7" s="51"/>
      <c r="ZD7" s="51"/>
      <c r="ZE7" s="51"/>
      <c r="ZF7" s="51"/>
      <c r="ZG7" s="51"/>
      <c r="ZH7" s="51"/>
      <c r="ZI7" s="51"/>
      <c r="ZJ7" s="51"/>
      <c r="ZK7" s="51"/>
      <c r="ZL7" s="51"/>
      <c r="ZM7" s="51"/>
      <c r="ZN7" s="51"/>
      <c r="ZO7" s="51"/>
      <c r="ZP7" s="51"/>
      <c r="ZQ7" s="51"/>
      <c r="ZR7" s="51"/>
      <c r="ZS7" s="51"/>
      <c r="ZT7" s="51"/>
      <c r="ZU7" s="51"/>
      <c r="ZV7" s="51"/>
      <c r="ZW7" s="51"/>
      <c r="ZX7" s="51"/>
      <c r="ZY7" s="51"/>
      <c r="ZZ7" s="51"/>
      <c r="AAA7" s="51"/>
      <c r="AAB7" s="51"/>
      <c r="AAC7" s="51"/>
      <c r="AAD7" s="51"/>
      <c r="AAE7" s="51"/>
      <c r="AAF7" s="51"/>
      <c r="AAG7" s="51"/>
      <c r="AAH7" s="51"/>
      <c r="AAI7" s="51"/>
      <c r="AAJ7" s="51"/>
      <c r="AAK7" s="51"/>
      <c r="AAL7" s="51"/>
      <c r="AAM7" s="51"/>
      <c r="AAN7" s="51"/>
      <c r="AAO7" s="51"/>
      <c r="AAP7" s="51"/>
      <c r="AAQ7" s="51"/>
      <c r="AAR7" s="51"/>
      <c r="AAS7" s="51"/>
      <c r="AAT7" s="51"/>
      <c r="AAU7" s="51"/>
      <c r="AAV7" s="51"/>
      <c r="AAW7" s="51"/>
      <c r="AAX7" s="51"/>
      <c r="AAY7" s="51"/>
      <c r="AAZ7" s="51"/>
      <c r="ABA7" s="51"/>
      <c r="ABB7" s="51"/>
      <c r="ABC7" s="51"/>
      <c r="ABD7" s="51"/>
      <c r="ABE7" s="51"/>
      <c r="ABF7" s="51"/>
      <c r="ABG7" s="51"/>
      <c r="ABH7" s="51"/>
      <c r="ABI7" s="51"/>
      <c r="ABJ7" s="51"/>
      <c r="ABK7" s="51"/>
      <c r="ABL7" s="51"/>
      <c r="ABM7" s="51"/>
      <c r="ABN7" s="51"/>
      <c r="ABO7" s="51"/>
      <c r="ABP7" s="51"/>
      <c r="ABQ7" s="51"/>
      <c r="ABR7" s="51"/>
      <c r="ABS7" s="51"/>
      <c r="ABT7" s="51"/>
      <c r="ABU7" s="51"/>
      <c r="ABV7" s="51"/>
      <c r="ABW7" s="51"/>
      <c r="ABX7" s="51"/>
      <c r="ABY7" s="51"/>
      <c r="ABZ7" s="51"/>
      <c r="ACA7" s="51"/>
      <c r="ACB7" s="51"/>
      <c r="ACC7" s="51"/>
      <c r="ACD7" s="51"/>
      <c r="ACE7" s="51"/>
      <c r="ACF7" s="51"/>
      <c r="ACG7" s="51"/>
      <c r="ACH7" s="51"/>
      <c r="ACI7" s="51"/>
      <c r="ACJ7" s="51"/>
      <c r="ACK7" s="51"/>
      <c r="ACL7" s="51"/>
      <c r="ACM7" s="51"/>
      <c r="ACN7" s="51"/>
      <c r="ACO7" s="51"/>
      <c r="ACP7" s="51"/>
      <c r="ACQ7" s="51"/>
      <c r="ACR7" s="51"/>
      <c r="ACS7" s="51"/>
      <c r="ACT7" s="51"/>
      <c r="ACU7" s="51"/>
      <c r="ACV7" s="51"/>
      <c r="ACW7" s="51"/>
      <c r="ACX7" s="51"/>
      <c r="ACY7" s="51"/>
      <c r="ACZ7" s="51"/>
      <c r="ADA7" s="51"/>
      <c r="ADB7" s="51"/>
      <c r="ADC7" s="51"/>
      <c r="ADD7" s="51"/>
      <c r="ADE7" s="51"/>
      <c r="ADF7" s="51"/>
      <c r="ADG7" s="51"/>
      <c r="ADH7" s="51"/>
      <c r="ADI7" s="51"/>
      <c r="ADJ7" s="51"/>
      <c r="ADK7" s="51"/>
      <c r="ADL7" s="51"/>
      <c r="ADM7" s="51"/>
      <c r="ADN7" s="51"/>
      <c r="ADO7" s="51"/>
      <c r="ADP7" s="51"/>
      <c r="ADQ7" s="51"/>
      <c r="ADR7" s="51"/>
      <c r="ADS7" s="51"/>
      <c r="ADT7" s="51"/>
      <c r="ADU7" s="51"/>
      <c r="ADV7" s="51"/>
      <c r="ADW7" s="51"/>
      <c r="ADX7" s="51"/>
      <c r="ADY7" s="51"/>
      <c r="ADZ7" s="51"/>
      <c r="AEA7" s="51"/>
      <c r="AEB7" s="51"/>
      <c r="AEC7" s="51"/>
      <c r="AED7" s="51"/>
      <c r="AEE7" s="51"/>
      <c r="AEF7" s="51"/>
      <c r="AEG7" s="51"/>
      <c r="AEH7" s="51"/>
      <c r="AEI7" s="51"/>
      <c r="AEJ7" s="51"/>
      <c r="AEK7" s="51"/>
      <c r="AEL7" s="51"/>
      <c r="AEM7" s="51"/>
      <c r="AEN7" s="51"/>
      <c r="AEO7" s="51"/>
      <c r="AEP7" s="51"/>
      <c r="AEQ7" s="51"/>
      <c r="AER7" s="51"/>
      <c r="AES7" s="51"/>
      <c r="AET7" s="51"/>
      <c r="AEU7" s="51"/>
      <c r="AEV7" s="51"/>
      <c r="AEW7" s="51"/>
      <c r="AEX7" s="51"/>
      <c r="AEY7" s="51"/>
      <c r="AEZ7" s="51"/>
      <c r="AFA7" s="51"/>
      <c r="AFB7" s="51"/>
      <c r="AFC7" s="51"/>
      <c r="AFD7" s="51"/>
      <c r="AFE7" s="51"/>
      <c r="AFF7" s="51"/>
      <c r="AFG7" s="51"/>
      <c r="AFH7" s="51"/>
      <c r="AFI7" s="51"/>
      <c r="AFJ7" s="51"/>
      <c r="AFK7" s="51"/>
      <c r="AFL7" s="51"/>
      <c r="AFM7" s="51"/>
      <c r="AFN7" s="51"/>
      <c r="AFO7" s="51"/>
      <c r="AFP7" s="51"/>
      <c r="AFQ7" s="51"/>
      <c r="AFR7" s="51"/>
      <c r="AFS7" s="51"/>
      <c r="AFT7" s="51"/>
      <c r="AFU7" s="51"/>
      <c r="AFV7" s="51"/>
      <c r="AFW7" s="51"/>
      <c r="AFX7" s="51"/>
      <c r="AFY7" s="51"/>
      <c r="AFZ7" s="51"/>
      <c r="AGA7" s="51"/>
      <c r="AGB7" s="51"/>
      <c r="AGC7" s="51"/>
      <c r="AGD7" s="51"/>
      <c r="AGE7" s="51"/>
      <c r="AGF7" s="51"/>
      <c r="AGG7" s="51"/>
      <c r="AGH7" s="51"/>
      <c r="AGI7" s="51"/>
      <c r="AGJ7" s="51"/>
      <c r="AGK7" s="51"/>
      <c r="AGL7" s="51"/>
      <c r="AGM7" s="51"/>
      <c r="AGN7" s="51"/>
      <c r="AGO7" s="51"/>
      <c r="AGP7" s="51"/>
      <c r="AGQ7" s="51"/>
      <c r="AGR7" s="51"/>
      <c r="AGS7" s="51"/>
      <c r="AGT7" s="51"/>
      <c r="AGU7" s="51"/>
      <c r="AGV7" s="51"/>
      <c r="AGW7" s="51"/>
      <c r="AGX7" s="51"/>
      <c r="AGY7" s="51"/>
      <c r="AGZ7" s="51"/>
      <c r="AHA7" s="51"/>
      <c r="AHB7" s="51"/>
      <c r="AHC7" s="51"/>
      <c r="AHD7" s="51"/>
      <c r="AHE7" s="51"/>
      <c r="AHF7" s="51"/>
      <c r="AHG7" s="51"/>
      <c r="AHH7" s="51"/>
      <c r="AHI7" s="51"/>
      <c r="AHJ7" s="51"/>
      <c r="AHK7" s="51"/>
      <c r="AHL7" s="51"/>
      <c r="AHM7" s="51"/>
      <c r="AHN7" s="51"/>
      <c r="AHO7" s="51"/>
      <c r="AHP7" s="51"/>
      <c r="AHQ7" s="51"/>
      <c r="AHR7" s="51"/>
      <c r="AHS7" s="51"/>
      <c r="AHT7" s="51"/>
      <c r="AHU7" s="51"/>
      <c r="AHV7" s="51"/>
      <c r="AHW7" s="51"/>
      <c r="AHX7" s="51"/>
      <c r="AHY7" s="51"/>
      <c r="AHZ7" s="51"/>
      <c r="AIA7" s="51"/>
      <c r="AIB7" s="51"/>
      <c r="AIC7" s="51"/>
      <c r="AID7" s="51"/>
      <c r="AIE7" s="51"/>
      <c r="AIF7" s="51"/>
      <c r="AIG7" s="51"/>
      <c r="AIH7" s="51"/>
      <c r="AII7" s="51"/>
      <c r="AIJ7" s="51"/>
      <c r="AIK7" s="51"/>
      <c r="AIL7" s="51"/>
      <c r="AIM7" s="51"/>
      <c r="AIN7" s="51"/>
      <c r="AIO7" s="51"/>
      <c r="AIP7" s="51"/>
      <c r="AIQ7" s="51"/>
      <c r="AIR7" s="51"/>
      <c r="AIS7" s="51"/>
      <c r="AIT7" s="51"/>
      <c r="AIU7" s="51"/>
      <c r="AIV7" s="51"/>
      <c r="AIW7" s="51"/>
      <c r="AIX7" s="51"/>
      <c r="AIY7" s="51"/>
      <c r="AIZ7" s="51"/>
      <c r="AJA7" s="51"/>
      <c r="AJB7" s="51"/>
      <c r="AJC7" s="51"/>
      <c r="AJD7" s="51"/>
      <c r="AJE7" s="51"/>
      <c r="AJF7" s="51"/>
      <c r="AJG7" s="51"/>
      <c r="AJH7" s="51"/>
      <c r="AJI7" s="51"/>
      <c r="AJJ7" s="51"/>
      <c r="AJK7" s="51"/>
      <c r="AJL7" s="51"/>
      <c r="AJM7" s="51"/>
      <c r="AJN7" s="51"/>
      <c r="AJO7" s="51"/>
      <c r="AJP7" s="51"/>
      <c r="AJQ7" s="51"/>
      <c r="AJR7" s="51"/>
      <c r="AJS7" s="51"/>
      <c r="AJT7" s="51"/>
      <c r="AJU7" s="51"/>
      <c r="AJV7" s="51"/>
      <c r="AJW7" s="51"/>
      <c r="AJX7" s="51"/>
      <c r="AJY7" s="51"/>
      <c r="AJZ7" s="51"/>
      <c r="AKA7" s="51"/>
      <c r="AKB7" s="51"/>
      <c r="AKC7" s="51"/>
      <c r="AKD7" s="51"/>
      <c r="AKE7" s="51"/>
      <c r="AKF7" s="51"/>
      <c r="AKG7" s="51"/>
      <c r="AKH7" s="51"/>
      <c r="AKI7" s="51"/>
      <c r="AKJ7" s="51"/>
      <c r="AKK7" s="51"/>
      <c r="AKL7" s="51"/>
      <c r="AKM7" s="51"/>
      <c r="AKN7" s="51"/>
      <c r="AKO7" s="51"/>
      <c r="AKP7" s="51"/>
      <c r="AKQ7" s="51"/>
      <c r="AKR7" s="51"/>
      <c r="AKS7" s="51"/>
      <c r="AKT7" s="51"/>
      <c r="AKU7" s="51"/>
      <c r="AKV7" s="51"/>
      <c r="AKW7" s="51"/>
      <c r="AKX7" s="51"/>
      <c r="AKY7" s="51"/>
      <c r="AKZ7" s="51"/>
      <c r="ALA7" s="51"/>
      <c r="ALB7" s="51"/>
      <c r="ALC7" s="51"/>
      <c r="ALD7" s="51"/>
      <c r="ALE7" s="51"/>
      <c r="ALF7" s="51"/>
      <c r="ALG7" s="51"/>
      <c r="ALH7" s="51"/>
      <c r="ALI7" s="51"/>
      <c r="ALJ7" s="51"/>
      <c r="ALK7" s="51"/>
      <c r="ALL7" s="51"/>
      <c r="ALM7" s="51"/>
      <c r="ALN7" s="51"/>
      <c r="ALO7" s="51"/>
      <c r="ALP7" s="51"/>
      <c r="ALQ7" s="51"/>
      <c r="ALR7" s="51"/>
      <c r="ALS7" s="51"/>
      <c r="ALT7" s="51"/>
      <c r="ALU7" s="51"/>
      <c r="ALV7" s="51"/>
      <c r="ALW7" s="51"/>
      <c r="ALX7" s="51"/>
      <c r="ALY7" s="51"/>
      <c r="ALZ7" s="51"/>
      <c r="AMA7" s="51"/>
      <c r="AMB7" s="51"/>
      <c r="AMC7" s="51"/>
      <c r="AMD7" s="51"/>
      <c r="AME7" s="51"/>
      <c r="AMF7" s="51"/>
      <c r="AMG7" s="51"/>
      <c r="AMH7" s="51"/>
      <c r="AMI7" s="51"/>
      <c r="AMJ7" s="51"/>
      <c r="AMK7" s="51"/>
      <c r="AML7" s="51"/>
      <c r="AMM7" s="51"/>
      <c r="AMN7" s="51"/>
      <c r="AMO7" s="51"/>
      <c r="AMP7" s="51"/>
      <c r="AMQ7" s="51"/>
      <c r="AMR7" s="51"/>
      <c r="AMS7" s="51"/>
      <c r="AMT7" s="51"/>
      <c r="AMU7" s="51"/>
      <c r="AMV7" s="51"/>
      <c r="AMW7" s="51"/>
      <c r="AMX7" s="51"/>
      <c r="AMY7" s="51"/>
      <c r="AMZ7" s="51"/>
      <c r="ANA7" s="51"/>
      <c r="ANB7" s="51"/>
      <c r="ANC7" s="51"/>
      <c r="AND7" s="51"/>
      <c r="ANE7" s="51"/>
      <c r="ANF7" s="51"/>
      <c r="ANG7" s="51"/>
      <c r="ANH7" s="51"/>
      <c r="ANI7" s="51"/>
      <c r="ANJ7" s="51"/>
      <c r="ANK7" s="51"/>
      <c r="ANL7" s="51"/>
      <c r="ANM7" s="51"/>
      <c r="ANN7" s="51"/>
      <c r="ANO7" s="51"/>
      <c r="ANP7" s="51"/>
      <c r="ANQ7" s="51"/>
      <c r="ANR7" s="51"/>
      <c r="ANS7" s="51"/>
      <c r="ANT7" s="51"/>
      <c r="ANU7" s="51"/>
      <c r="ANV7" s="51"/>
      <c r="ANW7" s="51"/>
      <c r="ANX7" s="51"/>
      <c r="ANY7" s="51"/>
      <c r="ANZ7" s="51"/>
      <c r="AOA7" s="51"/>
      <c r="AOB7" s="51"/>
      <c r="AOC7" s="51"/>
      <c r="AOD7" s="51"/>
      <c r="AOE7" s="51"/>
      <c r="AOF7" s="51"/>
      <c r="AOG7" s="51"/>
      <c r="AOH7" s="51"/>
      <c r="AOI7" s="51"/>
      <c r="AOJ7" s="51"/>
      <c r="AOK7" s="51"/>
      <c r="AOL7" s="51"/>
      <c r="AOM7" s="51"/>
      <c r="AON7" s="51"/>
      <c r="AOO7" s="51"/>
      <c r="AOP7" s="51"/>
      <c r="AOQ7" s="51"/>
      <c r="AOR7" s="51"/>
      <c r="AOS7" s="51"/>
      <c r="AOT7" s="51"/>
      <c r="AOU7" s="51"/>
      <c r="AOV7" s="51"/>
      <c r="AOW7" s="51"/>
      <c r="AOX7" s="51"/>
      <c r="AOY7" s="51"/>
      <c r="AOZ7" s="51"/>
      <c r="APA7" s="51"/>
      <c r="APB7" s="51"/>
      <c r="APC7" s="51"/>
      <c r="APD7" s="51"/>
      <c r="APE7" s="51"/>
      <c r="APF7" s="51"/>
      <c r="APG7" s="51"/>
      <c r="APH7" s="51"/>
      <c r="API7" s="51"/>
      <c r="APJ7" s="51"/>
      <c r="APK7" s="51"/>
      <c r="APL7" s="51"/>
      <c r="APM7" s="51"/>
      <c r="APN7" s="51"/>
      <c r="APO7" s="51"/>
      <c r="APP7" s="51"/>
      <c r="APQ7" s="51"/>
      <c r="APR7" s="51"/>
      <c r="APS7" s="51"/>
      <c r="APT7" s="51"/>
      <c r="APU7" s="51"/>
      <c r="APV7" s="51"/>
      <c r="APW7" s="51"/>
      <c r="APX7" s="51"/>
      <c r="APY7" s="51"/>
      <c r="APZ7" s="51"/>
      <c r="AQA7" s="51"/>
      <c r="AQB7" s="51"/>
      <c r="AQC7" s="51"/>
      <c r="AQD7" s="51"/>
      <c r="AQE7" s="51"/>
      <c r="AQF7" s="51"/>
      <c r="AQG7" s="51"/>
      <c r="AQH7" s="51"/>
      <c r="AQI7" s="51"/>
      <c r="AQJ7" s="51"/>
      <c r="AQK7" s="51"/>
      <c r="AQL7" s="51"/>
      <c r="AQM7" s="51"/>
      <c r="AQN7" s="51"/>
      <c r="AQO7" s="51"/>
      <c r="AQP7" s="51"/>
      <c r="AQQ7" s="51"/>
      <c r="AQR7" s="51"/>
      <c r="AQS7" s="51"/>
      <c r="AQT7" s="51"/>
      <c r="AQU7" s="51"/>
      <c r="AQV7" s="51"/>
      <c r="AQW7" s="51"/>
      <c r="AQX7" s="51"/>
      <c r="AQY7" s="51"/>
      <c r="AQZ7" s="51"/>
      <c r="ARA7" s="51"/>
      <c r="ARB7" s="51"/>
      <c r="ARC7" s="51"/>
      <c r="ARD7" s="51"/>
      <c r="ARE7" s="51"/>
      <c r="ARF7" s="51"/>
      <c r="ARG7" s="51"/>
      <c r="ARH7" s="51"/>
      <c r="ARI7" s="51"/>
      <c r="ARJ7" s="51"/>
      <c r="ARK7" s="51"/>
      <c r="ARL7" s="51"/>
      <c r="ARM7" s="51"/>
      <c r="ARN7" s="51"/>
      <c r="ARO7" s="51"/>
      <c r="ARP7" s="51"/>
      <c r="ARQ7" s="51"/>
      <c r="ARR7" s="51"/>
      <c r="ARS7" s="51"/>
      <c r="ART7" s="51"/>
      <c r="ARU7" s="51"/>
      <c r="ARV7" s="51"/>
      <c r="ARW7" s="51"/>
      <c r="ARX7" s="51"/>
      <c r="ARY7" s="51"/>
      <c r="ARZ7" s="51"/>
      <c r="ASA7" s="51"/>
      <c r="ASB7" s="51"/>
      <c r="ASC7" s="51"/>
      <c r="ASD7" s="51"/>
      <c r="ASE7" s="51"/>
      <c r="ASF7" s="51"/>
      <c r="ASG7" s="51"/>
      <c r="ASH7" s="51"/>
      <c r="ASI7" s="51"/>
      <c r="ASJ7" s="51"/>
      <c r="ASK7" s="51"/>
      <c r="ASL7" s="51"/>
      <c r="ASM7" s="51"/>
      <c r="ASN7" s="51"/>
      <c r="ASO7" s="51"/>
      <c r="ASP7" s="51"/>
      <c r="ASQ7" s="51"/>
      <c r="ASR7" s="51"/>
      <c r="ASS7" s="51"/>
      <c r="AST7" s="51"/>
      <c r="ASU7" s="51"/>
      <c r="ASV7" s="51"/>
      <c r="ASW7" s="51"/>
      <c r="ASX7" s="51"/>
      <c r="ASY7" s="51"/>
      <c r="ASZ7" s="51"/>
      <c r="ATA7" s="51"/>
      <c r="ATB7" s="51"/>
      <c r="ATC7" s="51"/>
      <c r="ATD7" s="51"/>
      <c r="ATE7" s="51"/>
      <c r="ATF7" s="51"/>
      <c r="ATG7" s="51"/>
      <c r="ATH7" s="51"/>
      <c r="ATI7" s="51"/>
      <c r="ATJ7" s="51"/>
      <c r="ATK7" s="51"/>
      <c r="ATL7" s="51"/>
      <c r="ATM7" s="51"/>
      <c r="ATN7" s="51"/>
      <c r="ATO7" s="51"/>
      <c r="ATP7" s="51"/>
      <c r="ATQ7" s="51"/>
      <c r="ATR7" s="51"/>
      <c r="ATS7" s="51"/>
      <c r="ATT7" s="51"/>
      <c r="ATU7" s="51"/>
      <c r="ATV7" s="51"/>
      <c r="ATW7" s="51"/>
      <c r="ATX7" s="51"/>
      <c r="ATY7" s="51"/>
      <c r="ATZ7" s="51"/>
      <c r="AUA7" s="51"/>
      <c r="AUB7" s="51"/>
      <c r="AUC7" s="51"/>
      <c r="AUD7" s="51"/>
      <c r="AUE7" s="51"/>
      <c r="AUF7" s="51"/>
      <c r="AUG7" s="51"/>
      <c r="AUH7" s="51"/>
      <c r="AUI7" s="51"/>
      <c r="AUJ7" s="51"/>
      <c r="AUK7" s="51"/>
      <c r="AUL7" s="51"/>
      <c r="AUM7" s="51"/>
      <c r="AUN7" s="51"/>
      <c r="AUO7" s="51"/>
      <c r="AUP7" s="51"/>
      <c r="AUQ7" s="51"/>
      <c r="AUR7" s="51"/>
      <c r="AUS7" s="51"/>
      <c r="AUT7" s="51"/>
      <c r="AUU7" s="51"/>
      <c r="AUV7" s="51"/>
      <c r="AUW7" s="51"/>
      <c r="AUX7" s="51"/>
      <c r="AUY7" s="51"/>
      <c r="AUZ7" s="51"/>
      <c r="AVA7" s="51"/>
      <c r="AVB7" s="51"/>
      <c r="AVC7" s="51"/>
      <c r="AVD7" s="51"/>
      <c r="AVE7" s="51"/>
      <c r="AVF7" s="51"/>
      <c r="AVG7" s="51"/>
      <c r="AVH7" s="51"/>
      <c r="AVI7" s="51"/>
      <c r="AVJ7" s="51"/>
      <c r="AVK7" s="51"/>
      <c r="AVL7" s="51"/>
      <c r="AVM7" s="51"/>
      <c r="AVN7" s="51"/>
      <c r="AVO7" s="51"/>
      <c r="AVP7" s="51"/>
      <c r="AVQ7" s="51"/>
      <c r="AVR7" s="51"/>
      <c r="AVS7" s="51"/>
      <c r="AVT7" s="51"/>
      <c r="AVU7" s="51"/>
      <c r="AVV7" s="51"/>
      <c r="AVW7" s="51"/>
      <c r="AVX7" s="51"/>
      <c r="AVY7" s="51"/>
      <c r="AVZ7" s="51"/>
      <c r="AWA7" s="51"/>
      <c r="AWB7" s="51"/>
      <c r="AWC7" s="51"/>
      <c r="AWD7" s="51"/>
      <c r="AWE7" s="51"/>
      <c r="AWF7" s="51"/>
      <c r="AWG7" s="51"/>
      <c r="AWH7" s="51"/>
      <c r="AWI7" s="51"/>
      <c r="AWJ7" s="51"/>
      <c r="AWK7" s="51"/>
      <c r="AWL7" s="51"/>
      <c r="AWM7" s="51"/>
      <c r="AWN7" s="51"/>
      <c r="AWO7" s="51"/>
      <c r="AWP7" s="51"/>
      <c r="AWQ7" s="51"/>
      <c r="AWR7" s="51"/>
      <c r="AWS7" s="51"/>
      <c r="AWT7" s="51"/>
      <c r="AWU7" s="51"/>
      <c r="AWV7" s="51"/>
      <c r="AWW7" s="51"/>
      <c r="AWX7" s="51"/>
      <c r="AWY7" s="51"/>
      <c r="AWZ7" s="51"/>
      <c r="AXA7" s="51"/>
      <c r="AXB7" s="51"/>
      <c r="AXC7" s="51"/>
      <c r="AXD7" s="51"/>
      <c r="AXE7" s="51"/>
      <c r="AXF7" s="51"/>
      <c r="AXG7" s="51"/>
      <c r="AXH7" s="51"/>
      <c r="AXI7" s="51"/>
      <c r="AXJ7" s="51"/>
      <c r="AXK7" s="51"/>
      <c r="AXL7" s="51"/>
      <c r="AXM7" s="51"/>
      <c r="AXN7" s="51"/>
      <c r="AXO7" s="51"/>
      <c r="AXP7" s="51"/>
      <c r="AXQ7" s="51"/>
      <c r="AXR7" s="51"/>
      <c r="AXS7" s="51"/>
      <c r="AXT7" s="51"/>
      <c r="AXU7" s="51"/>
      <c r="AXV7" s="51"/>
      <c r="AXW7" s="51"/>
      <c r="AXX7" s="51"/>
      <c r="AXY7" s="51"/>
      <c r="AXZ7" s="51"/>
      <c r="AYA7" s="51"/>
      <c r="AYB7" s="51"/>
      <c r="AYC7" s="51"/>
      <c r="AYD7" s="51"/>
      <c r="AYE7" s="51"/>
      <c r="AYF7" s="51"/>
      <c r="AYG7" s="51"/>
      <c r="AYH7" s="51"/>
      <c r="AYI7" s="51"/>
      <c r="AYJ7" s="51"/>
      <c r="AYK7" s="51"/>
      <c r="AYL7" s="51"/>
      <c r="AYM7" s="51"/>
      <c r="AYN7" s="51"/>
      <c r="AYO7" s="51"/>
      <c r="AYP7" s="51"/>
      <c r="AYQ7" s="51"/>
      <c r="AYR7" s="51"/>
      <c r="AYS7" s="51"/>
      <c r="AYT7" s="51"/>
      <c r="AYU7" s="51"/>
      <c r="AYV7" s="51"/>
      <c r="AYW7" s="51"/>
      <c r="AYX7" s="51"/>
      <c r="AYY7" s="51"/>
      <c r="AYZ7" s="51"/>
      <c r="AZA7" s="51"/>
      <c r="AZB7" s="51"/>
      <c r="AZC7" s="51"/>
      <c r="AZD7" s="51"/>
      <c r="AZE7" s="51"/>
      <c r="AZF7" s="51"/>
      <c r="AZG7" s="51"/>
      <c r="AZH7" s="51"/>
      <c r="AZI7" s="51"/>
      <c r="AZJ7" s="51"/>
      <c r="AZK7" s="51"/>
      <c r="AZL7" s="51"/>
      <c r="AZM7" s="51"/>
      <c r="AZN7" s="51"/>
      <c r="AZO7" s="51"/>
      <c r="AZP7" s="51"/>
      <c r="AZQ7" s="51"/>
      <c r="AZR7" s="51"/>
      <c r="AZS7" s="51"/>
      <c r="AZT7" s="51"/>
      <c r="AZU7" s="51"/>
      <c r="AZV7" s="51"/>
      <c r="AZW7" s="51"/>
      <c r="AZX7" s="51"/>
      <c r="AZY7" s="51"/>
      <c r="AZZ7" s="51"/>
      <c r="BAA7" s="51"/>
      <c r="BAB7" s="51"/>
      <c r="BAC7" s="51"/>
      <c r="BAD7" s="51"/>
      <c r="BAE7" s="51"/>
      <c r="BAF7" s="51"/>
      <c r="BAG7" s="51"/>
      <c r="BAH7" s="51"/>
      <c r="BAI7" s="51"/>
      <c r="BAJ7" s="51"/>
      <c r="BAK7" s="51"/>
      <c r="BAL7" s="51"/>
      <c r="BAM7" s="51"/>
      <c r="BAN7" s="51"/>
      <c r="BAO7" s="51"/>
      <c r="BAP7" s="51"/>
      <c r="BAQ7" s="51"/>
      <c r="BAR7" s="51"/>
      <c r="BAS7" s="51"/>
      <c r="BAT7" s="51"/>
      <c r="BAU7" s="51"/>
      <c r="BAV7" s="51"/>
      <c r="BAW7" s="51"/>
      <c r="BAX7" s="51"/>
      <c r="BAY7" s="51"/>
      <c r="BAZ7" s="51"/>
      <c r="BBA7" s="51"/>
      <c r="BBB7" s="51"/>
      <c r="BBC7" s="51"/>
      <c r="BBD7" s="51"/>
      <c r="BBE7" s="51"/>
      <c r="BBF7" s="51"/>
      <c r="BBG7" s="51"/>
      <c r="BBH7" s="51"/>
      <c r="BBI7" s="51"/>
      <c r="BBJ7" s="51"/>
      <c r="BBK7" s="51"/>
      <c r="BBL7" s="51"/>
      <c r="BBM7" s="51"/>
      <c r="BBN7" s="51"/>
      <c r="BBO7" s="51"/>
      <c r="BBP7" s="51"/>
      <c r="BBQ7" s="51"/>
      <c r="BBR7" s="51"/>
      <c r="BBS7" s="51"/>
      <c r="BBT7" s="51"/>
      <c r="BBU7" s="51"/>
      <c r="BBV7" s="51"/>
      <c r="BBW7" s="51"/>
      <c r="BBX7" s="51"/>
      <c r="BBY7" s="51"/>
      <c r="BBZ7" s="51"/>
      <c r="BCA7" s="51"/>
      <c r="BCB7" s="51"/>
      <c r="BCC7" s="51"/>
      <c r="BCD7" s="51"/>
      <c r="BCE7" s="51"/>
      <c r="BCF7" s="51"/>
      <c r="BCG7" s="51"/>
      <c r="BCH7" s="51"/>
      <c r="BCI7" s="51"/>
      <c r="BCJ7" s="51"/>
      <c r="BCK7" s="51"/>
      <c r="BCL7" s="51"/>
      <c r="BCM7" s="51"/>
      <c r="BCN7" s="51"/>
      <c r="BCO7" s="51"/>
      <c r="BCP7" s="51"/>
      <c r="BCQ7" s="51"/>
      <c r="BCR7" s="51"/>
      <c r="BCS7" s="51"/>
      <c r="BCT7" s="51"/>
      <c r="BCU7" s="51"/>
      <c r="BCV7" s="51"/>
      <c r="BCW7" s="51"/>
      <c r="BCX7" s="51"/>
      <c r="BCY7" s="51"/>
      <c r="BCZ7" s="51"/>
      <c r="BDA7" s="51"/>
      <c r="BDB7" s="51"/>
      <c r="BDC7" s="51"/>
      <c r="BDD7" s="51"/>
      <c r="BDE7" s="51"/>
      <c r="BDF7" s="51"/>
      <c r="BDG7" s="51"/>
      <c r="BDH7" s="51"/>
      <c r="BDI7" s="51"/>
      <c r="BDJ7" s="51"/>
      <c r="BDK7" s="51"/>
      <c r="BDL7" s="51"/>
      <c r="BDM7" s="51"/>
      <c r="BDN7" s="51"/>
      <c r="BDO7" s="51"/>
      <c r="BDP7" s="51"/>
      <c r="BDQ7" s="51"/>
      <c r="BDR7" s="51"/>
      <c r="BDS7" s="51"/>
      <c r="BDT7" s="51"/>
      <c r="BDU7" s="51"/>
      <c r="BDV7" s="51"/>
      <c r="BDW7" s="51"/>
      <c r="BDX7" s="51"/>
      <c r="BDY7" s="51"/>
      <c r="BDZ7" s="51"/>
      <c r="BEA7" s="51"/>
      <c r="BEB7" s="51"/>
      <c r="BEC7" s="51"/>
      <c r="BED7" s="51"/>
      <c r="BEE7" s="51"/>
      <c r="BEF7" s="51"/>
      <c r="BEG7" s="51"/>
      <c r="BEH7" s="51"/>
      <c r="BEI7" s="51"/>
      <c r="BEJ7" s="51"/>
      <c r="BEK7" s="51"/>
      <c r="BEL7" s="51"/>
      <c r="BEM7" s="51"/>
      <c r="BEN7" s="51"/>
      <c r="BEO7" s="51"/>
      <c r="BEP7" s="51"/>
      <c r="BEQ7" s="51"/>
      <c r="BER7" s="51"/>
      <c r="BES7" s="51"/>
      <c r="BET7" s="51"/>
      <c r="BEU7" s="51"/>
      <c r="BEV7" s="51"/>
      <c r="BEW7" s="51"/>
      <c r="BEX7" s="51"/>
      <c r="BEY7" s="51"/>
      <c r="BEZ7" s="51"/>
      <c r="BFA7" s="51"/>
      <c r="BFB7" s="51"/>
      <c r="BFC7" s="51"/>
      <c r="BFD7" s="51"/>
      <c r="BFE7" s="51"/>
      <c r="BFF7" s="51"/>
      <c r="BFG7" s="51"/>
      <c r="BFH7" s="51"/>
      <c r="BFI7" s="51"/>
      <c r="BFJ7" s="51"/>
      <c r="BFK7" s="51"/>
      <c r="BFL7" s="51"/>
      <c r="BFM7" s="51"/>
      <c r="BFN7" s="51"/>
      <c r="BFO7" s="51"/>
      <c r="BFP7" s="51"/>
      <c r="BFQ7" s="51"/>
      <c r="BFR7" s="51"/>
      <c r="BFS7" s="51"/>
      <c r="BFT7" s="51"/>
      <c r="BFU7" s="51"/>
      <c r="BFV7" s="51"/>
      <c r="BFW7" s="51"/>
      <c r="BFX7" s="51"/>
      <c r="BFY7" s="51"/>
      <c r="BFZ7" s="51"/>
      <c r="BGA7" s="51"/>
      <c r="BGB7" s="51"/>
      <c r="BGC7" s="51"/>
      <c r="BGD7" s="51"/>
      <c r="BGE7" s="51"/>
      <c r="BGF7" s="51"/>
      <c r="BGG7" s="51"/>
      <c r="BGH7" s="51"/>
      <c r="BGI7" s="51"/>
      <c r="BGJ7" s="51"/>
      <c r="BGK7" s="51"/>
      <c r="BGL7" s="51"/>
      <c r="BGM7" s="51"/>
      <c r="BGN7" s="51"/>
      <c r="BGO7" s="51"/>
      <c r="BGP7" s="51"/>
      <c r="BGQ7" s="51"/>
      <c r="BGR7" s="51"/>
      <c r="BGS7" s="51"/>
      <c r="BGT7" s="51"/>
      <c r="BGU7" s="51"/>
      <c r="BGV7" s="51"/>
      <c r="BGW7" s="51"/>
      <c r="BGX7" s="51"/>
      <c r="BGY7" s="51"/>
      <c r="BGZ7" s="51"/>
      <c r="BHA7" s="51"/>
      <c r="BHB7" s="51"/>
      <c r="BHC7" s="51"/>
      <c r="BHD7" s="51"/>
      <c r="BHE7" s="51"/>
      <c r="BHF7" s="51"/>
      <c r="BHG7" s="51"/>
      <c r="BHH7" s="51"/>
      <c r="BHI7" s="51"/>
      <c r="BHJ7" s="51"/>
      <c r="BHK7" s="51"/>
      <c r="BHL7" s="51"/>
      <c r="BHM7" s="51"/>
      <c r="BHN7" s="51"/>
      <c r="BHO7" s="51"/>
      <c r="BHP7" s="51"/>
      <c r="BHQ7" s="51"/>
      <c r="BHR7" s="51"/>
      <c r="BHS7" s="51"/>
      <c r="BHT7" s="51"/>
      <c r="BHU7" s="51"/>
      <c r="BHV7" s="51"/>
      <c r="BHW7" s="51"/>
      <c r="BHX7" s="51"/>
      <c r="BHY7" s="51"/>
      <c r="BHZ7" s="51"/>
      <c r="BIA7" s="51"/>
      <c r="BIB7" s="51"/>
      <c r="BIC7" s="51"/>
      <c r="BID7" s="51"/>
      <c r="BIE7" s="51"/>
      <c r="BIF7" s="51"/>
      <c r="BIG7" s="51"/>
      <c r="BIH7" s="51"/>
      <c r="BII7" s="51"/>
      <c r="BIJ7" s="51"/>
      <c r="BIK7" s="51"/>
      <c r="BIL7" s="51"/>
      <c r="BIM7" s="51"/>
      <c r="BIN7" s="51"/>
      <c r="BIO7" s="51"/>
      <c r="BIP7" s="51"/>
      <c r="BIQ7" s="51"/>
      <c r="BIR7" s="51"/>
      <c r="BIS7" s="51"/>
      <c r="BIT7" s="51"/>
      <c r="BIU7" s="51"/>
      <c r="BIV7" s="51"/>
      <c r="BIW7" s="51"/>
      <c r="BIX7" s="51"/>
      <c r="BIY7" s="51"/>
      <c r="BIZ7" s="51"/>
      <c r="BJA7" s="51"/>
      <c r="BJB7" s="51"/>
      <c r="BJC7" s="51"/>
      <c r="BJD7" s="51"/>
      <c r="BJE7" s="51"/>
      <c r="BJF7" s="51"/>
      <c r="BJG7" s="51"/>
      <c r="BJH7" s="51"/>
      <c r="BJI7" s="51"/>
      <c r="BJJ7" s="51"/>
      <c r="BJK7" s="51"/>
      <c r="BJL7" s="51"/>
      <c r="BJM7" s="51"/>
      <c r="BJN7" s="51"/>
      <c r="BJO7" s="51"/>
      <c r="BJP7" s="51"/>
      <c r="BJQ7" s="51"/>
      <c r="BJR7" s="51"/>
      <c r="BJS7" s="51"/>
      <c r="BJT7" s="51"/>
      <c r="BJU7" s="51"/>
      <c r="BJV7" s="51"/>
      <c r="BJW7" s="51"/>
      <c r="BJX7" s="51"/>
      <c r="BJY7" s="51"/>
      <c r="BJZ7" s="51"/>
      <c r="BKA7" s="51"/>
      <c r="BKB7" s="51"/>
      <c r="BKC7" s="51"/>
      <c r="BKD7" s="51"/>
      <c r="BKE7" s="51"/>
      <c r="BKF7" s="51"/>
      <c r="BKG7" s="51"/>
      <c r="BKH7" s="51"/>
      <c r="BKI7" s="51"/>
      <c r="BKJ7" s="51"/>
      <c r="BKK7" s="51"/>
      <c r="BKL7" s="51"/>
      <c r="BKM7" s="51"/>
      <c r="BKN7" s="51"/>
      <c r="BKO7" s="51"/>
      <c r="BKP7" s="51"/>
      <c r="BKQ7" s="51"/>
      <c r="BKR7" s="51"/>
      <c r="BKS7" s="51"/>
      <c r="BKT7" s="51"/>
      <c r="BKU7" s="51"/>
      <c r="BKV7" s="51"/>
      <c r="BKW7" s="51"/>
      <c r="BKX7" s="51"/>
      <c r="BKY7" s="51"/>
      <c r="BKZ7" s="51"/>
      <c r="BLA7" s="51"/>
      <c r="BLB7" s="51"/>
      <c r="BLC7" s="51"/>
      <c r="BLD7" s="51"/>
      <c r="BLE7" s="51"/>
      <c r="BLF7" s="51"/>
      <c r="BLG7" s="51"/>
      <c r="BLH7" s="51"/>
      <c r="BLI7" s="51"/>
      <c r="BLJ7" s="51"/>
      <c r="BLK7" s="51"/>
      <c r="BLL7" s="51"/>
      <c r="BLM7" s="51"/>
      <c r="BLN7" s="51"/>
      <c r="BLO7" s="51"/>
      <c r="BLP7" s="51"/>
      <c r="BLQ7" s="51"/>
      <c r="BLR7" s="51"/>
      <c r="BLS7" s="51"/>
      <c r="BLT7" s="51"/>
      <c r="BLU7" s="51"/>
      <c r="BLV7" s="51"/>
      <c r="BLW7" s="51"/>
      <c r="BLX7" s="51"/>
      <c r="BLY7" s="51"/>
      <c r="BLZ7" s="51"/>
      <c r="BMA7" s="51"/>
      <c r="BMB7" s="51"/>
      <c r="BMC7" s="51"/>
      <c r="BMD7" s="51"/>
      <c r="BME7" s="51"/>
      <c r="BMF7" s="51"/>
      <c r="BMG7" s="51"/>
      <c r="BMH7" s="51"/>
      <c r="BMI7" s="51"/>
      <c r="BMJ7" s="51"/>
      <c r="BMK7" s="51"/>
      <c r="BML7" s="51"/>
      <c r="BMM7" s="51"/>
      <c r="BMN7" s="51"/>
      <c r="BMO7" s="51"/>
      <c r="BMP7" s="51"/>
      <c r="BMQ7" s="51"/>
      <c r="BMR7" s="51"/>
      <c r="BMS7" s="51"/>
      <c r="BMT7" s="51"/>
      <c r="BMU7" s="51"/>
      <c r="BMV7" s="51"/>
      <c r="BMW7" s="51"/>
      <c r="BMX7" s="51"/>
      <c r="BMY7" s="51"/>
      <c r="BMZ7" s="51"/>
      <c r="BNA7" s="51"/>
      <c r="BNB7" s="51"/>
      <c r="BNC7" s="51"/>
      <c r="BND7" s="51"/>
      <c r="BNE7" s="51"/>
      <c r="BNF7" s="51"/>
      <c r="BNG7" s="51"/>
      <c r="BNH7" s="51"/>
      <c r="BNI7" s="51"/>
      <c r="BNJ7" s="51"/>
      <c r="BNK7" s="51"/>
      <c r="BNL7" s="51"/>
      <c r="BNM7" s="51"/>
      <c r="BNN7" s="51"/>
      <c r="BNO7" s="51"/>
      <c r="BNP7" s="51"/>
      <c r="BNQ7" s="51"/>
      <c r="BNR7" s="51"/>
      <c r="BNS7" s="51"/>
      <c r="BNT7" s="51"/>
      <c r="BNU7" s="51"/>
      <c r="BNV7" s="51"/>
      <c r="BNW7" s="51"/>
      <c r="BNX7" s="51"/>
      <c r="BNY7" s="51"/>
      <c r="BNZ7" s="51"/>
      <c r="BOA7" s="51"/>
      <c r="BOB7" s="51"/>
      <c r="BOC7" s="51"/>
      <c r="BOD7" s="51"/>
      <c r="BOE7" s="51"/>
      <c r="BOF7" s="51"/>
      <c r="BOG7" s="51"/>
      <c r="BOH7" s="51"/>
      <c r="BOI7" s="51"/>
      <c r="BOJ7" s="51"/>
      <c r="BOK7" s="51"/>
      <c r="BOL7" s="51"/>
      <c r="BOM7" s="51"/>
      <c r="BON7" s="51"/>
      <c r="BOO7" s="51"/>
      <c r="BOP7" s="51"/>
      <c r="BOQ7" s="51"/>
      <c r="BOR7" s="51"/>
      <c r="BOS7" s="51"/>
      <c r="BOT7" s="51"/>
      <c r="BOU7" s="51"/>
      <c r="BOV7" s="51"/>
      <c r="BOW7" s="51"/>
      <c r="BOX7" s="51"/>
      <c r="BOY7" s="51"/>
      <c r="BOZ7" s="51"/>
      <c r="BPA7" s="51"/>
      <c r="BPB7" s="51"/>
      <c r="BPC7" s="51"/>
      <c r="BPD7" s="51"/>
      <c r="BPE7" s="51"/>
      <c r="BPF7" s="51"/>
      <c r="BPG7" s="51"/>
      <c r="BPH7" s="51"/>
      <c r="BPI7" s="51"/>
      <c r="BPJ7" s="51"/>
      <c r="BPK7" s="51"/>
      <c r="BPL7" s="51"/>
      <c r="BPM7" s="51"/>
      <c r="BPN7" s="51"/>
      <c r="BPO7" s="51"/>
      <c r="BPP7" s="51"/>
      <c r="BPQ7" s="51"/>
      <c r="BPR7" s="51"/>
      <c r="BPS7" s="51"/>
      <c r="BPT7" s="51"/>
      <c r="BPU7" s="51"/>
      <c r="BPV7" s="51"/>
      <c r="BPW7" s="51"/>
      <c r="BPX7" s="51"/>
      <c r="BPY7" s="51"/>
      <c r="BPZ7" s="51"/>
      <c r="BQA7" s="51"/>
      <c r="BQB7" s="51"/>
      <c r="BQC7" s="51"/>
      <c r="BQD7" s="51"/>
      <c r="BQE7" s="51"/>
      <c r="BQF7" s="51"/>
      <c r="BQG7" s="51"/>
      <c r="BQH7" s="51"/>
      <c r="BQI7" s="51"/>
      <c r="BQJ7" s="51"/>
      <c r="BQK7" s="51"/>
      <c r="BQL7" s="51"/>
      <c r="BQM7" s="51"/>
      <c r="BQN7" s="51"/>
      <c r="BQO7" s="51"/>
      <c r="BQP7" s="51"/>
      <c r="BQQ7" s="51"/>
      <c r="BQR7" s="51"/>
      <c r="BQS7" s="51"/>
      <c r="BQT7" s="51"/>
      <c r="BQU7" s="51"/>
      <c r="BQV7" s="51"/>
      <c r="BQW7" s="51"/>
      <c r="BQX7" s="51"/>
      <c r="BQY7" s="51"/>
      <c r="BQZ7" s="51"/>
      <c r="BRA7" s="51"/>
      <c r="BRB7" s="51"/>
      <c r="BRC7" s="51"/>
      <c r="BRD7" s="51"/>
      <c r="BRE7" s="51"/>
      <c r="BRF7" s="51"/>
      <c r="BRG7" s="51"/>
      <c r="BRH7" s="51"/>
      <c r="BRI7" s="51"/>
      <c r="BRJ7" s="51"/>
      <c r="BRK7" s="51"/>
      <c r="BRL7" s="51"/>
      <c r="BRM7" s="51"/>
      <c r="BRN7" s="51"/>
      <c r="BRO7" s="51"/>
      <c r="BRP7" s="51"/>
      <c r="BRQ7" s="51"/>
      <c r="BRR7" s="51"/>
      <c r="BRS7" s="51"/>
      <c r="BRT7" s="51"/>
      <c r="BRU7" s="51"/>
      <c r="BRV7" s="51"/>
      <c r="BRW7" s="51"/>
      <c r="BRX7" s="51"/>
      <c r="BRY7" s="51"/>
      <c r="BRZ7" s="51"/>
      <c r="BSA7" s="51"/>
      <c r="BSB7" s="51"/>
      <c r="BSC7" s="51"/>
      <c r="BSD7" s="51"/>
      <c r="BSE7" s="51"/>
      <c r="BSF7" s="51"/>
      <c r="BSG7" s="51"/>
      <c r="BSH7" s="51"/>
      <c r="BSI7" s="51"/>
      <c r="BSJ7" s="51"/>
      <c r="BSK7" s="51"/>
      <c r="BSL7" s="51"/>
      <c r="BSM7" s="51"/>
      <c r="BSN7" s="51"/>
      <c r="BSO7" s="51"/>
      <c r="BSP7" s="51"/>
      <c r="BSQ7" s="51"/>
      <c r="BSR7" s="51"/>
      <c r="BSS7" s="51"/>
      <c r="BST7" s="51"/>
      <c r="BSU7" s="51"/>
      <c r="BSV7" s="51"/>
      <c r="BSW7" s="51"/>
      <c r="BSX7" s="51"/>
      <c r="BSY7" s="51"/>
      <c r="BSZ7" s="51"/>
      <c r="BTA7" s="51"/>
      <c r="BTB7" s="51"/>
      <c r="BTC7" s="51"/>
      <c r="BTD7" s="51"/>
      <c r="BTE7" s="51"/>
      <c r="BTF7" s="51"/>
      <c r="BTG7" s="51"/>
      <c r="BTH7" s="51"/>
      <c r="BTI7" s="51"/>
      <c r="BTJ7" s="51"/>
      <c r="BTK7" s="51"/>
      <c r="BTL7" s="51"/>
      <c r="BTM7" s="51"/>
      <c r="BTN7" s="51"/>
      <c r="BTO7" s="51"/>
      <c r="BTP7" s="51"/>
      <c r="BTQ7" s="51"/>
      <c r="BTR7" s="51"/>
      <c r="BTS7" s="51"/>
      <c r="BTT7" s="51"/>
      <c r="BTU7" s="51"/>
      <c r="BTV7" s="51"/>
      <c r="BTW7" s="51"/>
      <c r="BTX7" s="51"/>
      <c r="BTY7" s="51"/>
      <c r="BTZ7" s="51"/>
      <c r="BUA7" s="51"/>
      <c r="BUB7" s="51"/>
      <c r="BUC7" s="51"/>
      <c r="BUD7" s="51"/>
      <c r="BUE7" s="51"/>
      <c r="BUF7" s="51"/>
      <c r="BUG7" s="51"/>
      <c r="BUH7" s="51"/>
      <c r="BUI7" s="51"/>
      <c r="BUJ7" s="51"/>
      <c r="BUK7" s="51"/>
      <c r="BUL7" s="51"/>
      <c r="BUM7" s="51"/>
      <c r="BUN7" s="51"/>
      <c r="BUO7" s="51"/>
      <c r="BUP7" s="51"/>
      <c r="BUQ7" s="51"/>
      <c r="BUR7" s="51"/>
      <c r="BUS7" s="51"/>
      <c r="BUT7" s="51"/>
      <c r="BUU7" s="51"/>
      <c r="BUV7" s="51"/>
      <c r="BUW7" s="51"/>
      <c r="BUX7" s="51"/>
      <c r="BUY7" s="51"/>
      <c r="BUZ7" s="51"/>
      <c r="BVA7" s="51"/>
      <c r="BVB7" s="51"/>
      <c r="BVC7" s="51"/>
      <c r="BVD7" s="51"/>
      <c r="BVE7" s="51"/>
      <c r="BVF7" s="51"/>
      <c r="BVG7" s="51"/>
      <c r="BVH7" s="51"/>
      <c r="BVI7" s="51"/>
      <c r="BVJ7" s="51"/>
      <c r="BVK7" s="51"/>
      <c r="BVL7" s="51"/>
      <c r="BVM7" s="51"/>
      <c r="BVN7" s="51"/>
      <c r="BVO7" s="51"/>
      <c r="BVP7" s="51"/>
      <c r="BVQ7" s="51"/>
      <c r="BVR7" s="51"/>
      <c r="BVS7" s="51"/>
      <c r="BVT7" s="51"/>
      <c r="BVU7" s="51"/>
      <c r="BVV7" s="51"/>
      <c r="BVW7" s="51"/>
      <c r="BVX7" s="51"/>
      <c r="BVY7" s="51"/>
      <c r="BVZ7" s="51"/>
      <c r="BWA7" s="51"/>
      <c r="BWB7" s="51"/>
      <c r="BWC7" s="51"/>
      <c r="BWD7" s="51"/>
      <c r="BWE7" s="51"/>
      <c r="BWF7" s="51"/>
      <c r="BWG7" s="51"/>
      <c r="BWH7" s="51"/>
      <c r="BWI7" s="51"/>
      <c r="BWJ7" s="51"/>
      <c r="BWK7" s="51"/>
      <c r="BWL7" s="51"/>
      <c r="BWM7" s="51"/>
      <c r="BWN7" s="51"/>
      <c r="BWO7" s="51"/>
      <c r="BWP7" s="51"/>
      <c r="BWQ7" s="51"/>
      <c r="BWR7" s="51"/>
      <c r="BWS7" s="51"/>
      <c r="BWT7" s="51"/>
      <c r="BWU7" s="51"/>
      <c r="BWV7" s="51"/>
      <c r="BWW7" s="51"/>
      <c r="BWX7" s="51"/>
      <c r="BWY7" s="51"/>
      <c r="BWZ7" s="51"/>
      <c r="BXA7" s="51"/>
      <c r="BXB7" s="51"/>
      <c r="BXC7" s="51"/>
      <c r="BXD7" s="51"/>
      <c r="BXE7" s="51"/>
      <c r="BXF7" s="51"/>
      <c r="BXG7" s="51"/>
      <c r="BXH7" s="51"/>
      <c r="BXI7" s="51"/>
      <c r="BXJ7" s="51"/>
      <c r="BXK7" s="51"/>
      <c r="BXL7" s="51"/>
      <c r="BXM7" s="51"/>
      <c r="BXN7" s="51"/>
    </row>
    <row r="8" s="22" customFormat="1" spans="1:10">
      <c r="A8" s="26" t="s">
        <v>4035</v>
      </c>
      <c r="B8" s="2" t="s">
        <v>4036</v>
      </c>
      <c r="C8" s="2">
        <v>354</v>
      </c>
      <c r="D8" s="2" t="s">
        <v>60</v>
      </c>
      <c r="E8" s="39">
        <v>43363</v>
      </c>
      <c r="F8" s="2" t="s">
        <v>4025</v>
      </c>
      <c r="G8" s="2" t="s">
        <v>4026</v>
      </c>
      <c r="H8"/>
      <c r="I8"/>
      <c r="J8" s="27"/>
    </row>
    <row r="9" s="22" customFormat="1" spans="1:10">
      <c r="A9" s="30" t="s">
        <v>4037</v>
      </c>
      <c r="B9" s="22" t="s">
        <v>1616</v>
      </c>
      <c r="C9" s="22">
        <v>417</v>
      </c>
      <c r="D9" s="22" t="s">
        <v>60</v>
      </c>
      <c r="E9" s="40">
        <v>43355</v>
      </c>
      <c r="F9" s="22" t="s">
        <v>4025</v>
      </c>
      <c r="G9" s="22" t="s">
        <v>4026</v>
      </c>
      <c r="H9" s="22" t="s">
        <v>4038</v>
      </c>
      <c r="J9" s="22" t="s">
        <v>4039</v>
      </c>
    </row>
    <row r="10" s="2" customFormat="1" spans="1:65">
      <c r="A10" s="26" t="s">
        <v>4040</v>
      </c>
      <c r="B10" s="2" t="s">
        <v>867</v>
      </c>
      <c r="C10" s="2">
        <v>491</v>
      </c>
      <c r="D10" s="2" t="s">
        <v>60</v>
      </c>
      <c r="E10" s="39">
        <v>43363</v>
      </c>
      <c r="F10" s="2" t="s">
        <v>4025</v>
      </c>
      <c r="G10" s="2" t="s">
        <v>4026</v>
      </c>
      <c r="H10"/>
      <c r="I10"/>
      <c r="J10" s="2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</row>
    <row r="11" s="2" customFormat="1" spans="1:65">
      <c r="A11" s="31" t="s">
        <v>4041</v>
      </c>
      <c r="B11" s="32" t="s">
        <v>114</v>
      </c>
      <c r="C11" s="32">
        <v>496</v>
      </c>
      <c r="D11" s="32" t="s">
        <v>4042</v>
      </c>
      <c r="E11" s="41">
        <v>43363</v>
      </c>
      <c r="F11" s="32" t="s">
        <v>4025</v>
      </c>
      <c r="G11" s="32" t="s">
        <v>4026</v>
      </c>
      <c r="H11" s="24"/>
      <c r="I11" s="24"/>
      <c r="J11" s="24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</row>
    <row r="12" s="23" customFormat="1" spans="1:10">
      <c r="A12" s="26" t="s">
        <v>4043</v>
      </c>
      <c r="B12" s="2" t="s">
        <v>4044</v>
      </c>
      <c r="C12" s="2">
        <v>499</v>
      </c>
      <c r="D12" s="2" t="s">
        <v>60</v>
      </c>
      <c r="E12" s="39">
        <v>43369</v>
      </c>
      <c r="F12" s="2" t="s">
        <v>4025</v>
      </c>
      <c r="G12" s="2" t="s">
        <v>4026</v>
      </c>
      <c r="H12"/>
      <c r="I12"/>
      <c r="J12" s="27"/>
    </row>
    <row r="13" spans="1:10">
      <c r="A13" s="31" t="s">
        <v>4045</v>
      </c>
      <c r="B13" s="32" t="s">
        <v>104</v>
      </c>
      <c r="C13" s="32">
        <v>501</v>
      </c>
      <c r="D13" s="32" t="s">
        <v>60</v>
      </c>
      <c r="E13" s="41">
        <v>43363</v>
      </c>
      <c r="F13" s="32" t="s">
        <v>4025</v>
      </c>
      <c r="G13" s="32" t="s">
        <v>4026</v>
      </c>
      <c r="H13" s="24"/>
      <c r="I13" s="24"/>
      <c r="J13" s="24"/>
    </row>
    <row r="14" s="23" customFormat="1" spans="1:10">
      <c r="A14" s="26" t="s">
        <v>4046</v>
      </c>
      <c r="B14" s="2" t="s">
        <v>1702</v>
      </c>
      <c r="C14" s="2">
        <v>563</v>
      </c>
      <c r="D14" s="2" t="s">
        <v>60</v>
      </c>
      <c r="E14" s="39">
        <v>43363</v>
      </c>
      <c r="F14" s="2" t="s">
        <v>4025</v>
      </c>
      <c r="G14" s="2" t="s">
        <v>4026</v>
      </c>
      <c r="H14"/>
      <c r="I14"/>
      <c r="J14" s="27"/>
    </row>
    <row r="15" s="23" customFormat="1" spans="1:10">
      <c r="A15" s="31" t="s">
        <v>4047</v>
      </c>
      <c r="B15" s="32" t="s">
        <v>1597</v>
      </c>
      <c r="C15" s="32">
        <v>622</v>
      </c>
      <c r="D15" s="32" t="s">
        <v>60</v>
      </c>
      <c r="E15" s="42">
        <v>43355</v>
      </c>
      <c r="F15" s="32" t="s">
        <v>4025</v>
      </c>
      <c r="G15" s="32" t="s">
        <v>4026</v>
      </c>
      <c r="H15" s="32" t="s">
        <v>4038</v>
      </c>
      <c r="I15" s="42"/>
      <c r="J15" s="32"/>
    </row>
    <row r="16" s="23" customFormat="1" spans="1:10">
      <c r="A16" s="26" t="s">
        <v>4048</v>
      </c>
      <c r="B16" s="2" t="s">
        <v>711</v>
      </c>
      <c r="C16" s="2">
        <v>676</v>
      </c>
      <c r="D16" s="2" t="s">
        <v>60</v>
      </c>
      <c r="E16" s="39">
        <v>43363</v>
      </c>
      <c r="F16" s="2" t="s">
        <v>4025</v>
      </c>
      <c r="G16" s="2" t="s">
        <v>4026</v>
      </c>
      <c r="H16"/>
      <c r="I16"/>
      <c r="J16" s="27"/>
    </row>
    <row r="17" s="23" customFormat="1" spans="1:10">
      <c r="A17" s="26" t="s">
        <v>4049</v>
      </c>
      <c r="B17" s="2" t="s">
        <v>573</v>
      </c>
      <c r="C17" s="2">
        <v>745</v>
      </c>
      <c r="D17" s="2" t="s">
        <v>60</v>
      </c>
      <c r="E17" s="39">
        <v>43370</v>
      </c>
      <c r="F17" s="2" t="s">
        <v>4025</v>
      </c>
      <c r="G17" s="2" t="s">
        <v>4026</v>
      </c>
      <c r="H17"/>
      <c r="I17"/>
      <c r="J17" s="27"/>
    </row>
    <row r="18" s="23" customFormat="1" spans="1:10">
      <c r="A18" s="26" t="s">
        <v>4050</v>
      </c>
      <c r="B18" s="2" t="s">
        <v>288</v>
      </c>
      <c r="C18" s="2">
        <v>754</v>
      </c>
      <c r="D18" s="2" t="s">
        <v>60</v>
      </c>
      <c r="E18" s="39">
        <v>43363</v>
      </c>
      <c r="F18" s="2" t="s">
        <v>4025</v>
      </c>
      <c r="G18" s="2" t="s">
        <v>4026</v>
      </c>
      <c r="H18"/>
      <c r="I18"/>
      <c r="J18" s="27"/>
    </row>
    <row r="19" spans="1:10">
      <c r="A19" s="30" t="s">
        <v>4051</v>
      </c>
      <c r="B19" s="22" t="s">
        <v>1397</v>
      </c>
      <c r="C19" s="22">
        <v>976</v>
      </c>
      <c r="D19" s="22" t="s">
        <v>60</v>
      </c>
      <c r="E19" s="40">
        <v>43355</v>
      </c>
      <c r="F19" s="22" t="s">
        <v>4025</v>
      </c>
      <c r="G19" s="22" t="s">
        <v>4026</v>
      </c>
      <c r="H19" s="22" t="s">
        <v>4038</v>
      </c>
      <c r="I19" s="40"/>
      <c r="J19" s="22"/>
    </row>
    <row r="20" s="23" customFormat="1" spans="1:10">
      <c r="A20" s="26" t="s">
        <v>4052</v>
      </c>
      <c r="B20" s="2" t="s">
        <v>4053</v>
      </c>
      <c r="C20" s="2">
        <v>1061</v>
      </c>
      <c r="D20" s="2" t="s">
        <v>60</v>
      </c>
      <c r="E20" s="39">
        <v>43370</v>
      </c>
      <c r="F20" s="2" t="s">
        <v>4025</v>
      </c>
      <c r="G20" s="2" t="s">
        <v>4026</v>
      </c>
      <c r="H20"/>
      <c r="I20"/>
      <c r="J20" s="27"/>
    </row>
    <row r="21" spans="1:10">
      <c r="A21" s="33" t="s">
        <v>4054</v>
      </c>
      <c r="B21" s="34" t="s">
        <v>1272</v>
      </c>
      <c r="C21" s="34">
        <v>1129</v>
      </c>
      <c r="D21" s="34" t="s">
        <v>4042</v>
      </c>
      <c r="E21" s="43">
        <v>43363</v>
      </c>
      <c r="F21" s="34" t="s">
        <v>4025</v>
      </c>
      <c r="G21" s="34" t="s">
        <v>4026</v>
      </c>
      <c r="H21" s="34" t="s">
        <v>4055</v>
      </c>
      <c r="I21" s="43">
        <v>43110</v>
      </c>
      <c r="J21" s="25"/>
    </row>
    <row r="22" spans="1:7">
      <c r="A22" s="26" t="s">
        <v>4056</v>
      </c>
      <c r="B22" s="2" t="s">
        <v>4057</v>
      </c>
      <c r="C22" s="2">
        <v>1129</v>
      </c>
      <c r="D22" s="2" t="s">
        <v>60</v>
      </c>
      <c r="E22" s="39">
        <v>43369</v>
      </c>
      <c r="F22" s="2" t="s">
        <v>4025</v>
      </c>
      <c r="G22" s="2" t="s">
        <v>4026</v>
      </c>
    </row>
    <row r="23" spans="1:7">
      <c r="A23" s="26" t="s">
        <v>4058</v>
      </c>
      <c r="B23" s="2" t="s">
        <v>4059</v>
      </c>
      <c r="C23" s="2">
        <v>1129</v>
      </c>
      <c r="D23" s="2" t="s">
        <v>60</v>
      </c>
      <c r="E23" s="39">
        <v>43369</v>
      </c>
      <c r="F23" s="2" t="s">
        <v>4025</v>
      </c>
      <c r="G23" s="2" t="s">
        <v>4026</v>
      </c>
    </row>
    <row r="24" spans="1:7">
      <c r="A24" s="26" t="s">
        <v>4060</v>
      </c>
      <c r="B24" s="2" t="s">
        <v>4061</v>
      </c>
      <c r="C24" s="2">
        <v>1129</v>
      </c>
      <c r="D24" s="2" t="s">
        <v>60</v>
      </c>
      <c r="E24" s="39">
        <v>43369</v>
      </c>
      <c r="F24" s="2" t="s">
        <v>4025</v>
      </c>
      <c r="G24" s="2" t="s">
        <v>4026</v>
      </c>
    </row>
    <row r="25" s="23" customFormat="1" spans="1:10">
      <c r="A25" s="26" t="s">
        <v>4062</v>
      </c>
      <c r="B25" s="2" t="s">
        <v>1247</v>
      </c>
      <c r="C25" s="2">
        <v>1940</v>
      </c>
      <c r="D25" s="2" t="s">
        <v>60</v>
      </c>
      <c r="E25" s="39">
        <v>43363</v>
      </c>
      <c r="F25" s="2" t="s">
        <v>4025</v>
      </c>
      <c r="G25" s="2" t="s">
        <v>4026</v>
      </c>
      <c r="H25"/>
      <c r="I25"/>
      <c r="J25" s="27"/>
    </row>
    <row r="26" s="24" customFormat="1" spans="1:10">
      <c r="A26" s="26" t="s">
        <v>4063</v>
      </c>
      <c r="B26" s="2" t="s">
        <v>1423</v>
      </c>
      <c r="C26" s="2">
        <v>2163</v>
      </c>
      <c r="D26" s="2" t="s">
        <v>60</v>
      </c>
      <c r="E26" s="13">
        <v>43355</v>
      </c>
      <c r="F26" s="2" t="s">
        <v>4025</v>
      </c>
      <c r="G26" s="2" t="s">
        <v>4026</v>
      </c>
      <c r="H26" s="2" t="s">
        <v>4038</v>
      </c>
      <c r="I26" s="13"/>
      <c r="J26" s="48"/>
    </row>
    <row r="27" s="25" customFormat="1" spans="1:10">
      <c r="A27" s="30" t="s">
        <v>4064</v>
      </c>
      <c r="B27" s="22" t="s">
        <v>4065</v>
      </c>
      <c r="C27" s="22">
        <v>2279</v>
      </c>
      <c r="D27" s="22" t="s">
        <v>60</v>
      </c>
      <c r="E27" s="40">
        <v>43355</v>
      </c>
      <c r="F27" s="22" t="s">
        <v>4025</v>
      </c>
      <c r="G27" s="22" t="s">
        <v>4026</v>
      </c>
      <c r="H27" s="22" t="s">
        <v>4066</v>
      </c>
      <c r="I27" s="40">
        <v>43396</v>
      </c>
      <c r="J27" s="22"/>
    </row>
    <row r="28" spans="1:10">
      <c r="A28" s="26" t="s">
        <v>4067</v>
      </c>
      <c r="B28" s="2" t="s">
        <v>900</v>
      </c>
      <c r="C28" s="2">
        <v>2325</v>
      </c>
      <c r="D28" s="2" t="s">
        <v>60</v>
      </c>
      <c r="E28" s="13">
        <v>43355</v>
      </c>
      <c r="F28" s="2" t="s">
        <v>4025</v>
      </c>
      <c r="G28" s="2" t="s">
        <v>4026</v>
      </c>
      <c r="H28" s="2" t="s">
        <v>4038</v>
      </c>
      <c r="I28" s="13"/>
      <c r="J28" s="48"/>
    </row>
    <row r="29" spans="1:7">
      <c r="A29" s="26" t="s">
        <v>4068</v>
      </c>
      <c r="B29" s="2" t="s">
        <v>546</v>
      </c>
      <c r="C29" s="2">
        <v>2588</v>
      </c>
      <c r="D29" s="2" t="s">
        <v>60</v>
      </c>
      <c r="E29" s="39">
        <v>43369</v>
      </c>
      <c r="F29" s="2" t="s">
        <v>4025</v>
      </c>
      <c r="G29" s="2" t="s">
        <v>4026</v>
      </c>
    </row>
    <row r="30" spans="1:7">
      <c r="A30" s="26" t="s">
        <v>4069</v>
      </c>
      <c r="B30" s="2" t="s">
        <v>510</v>
      </c>
      <c r="C30" s="2">
        <v>2637</v>
      </c>
      <c r="D30" s="2" t="s">
        <v>60</v>
      </c>
      <c r="E30" s="39">
        <v>43369</v>
      </c>
      <c r="F30" s="2" t="s">
        <v>4025</v>
      </c>
      <c r="G30" s="2" t="s">
        <v>4026</v>
      </c>
    </row>
    <row r="31" spans="1:7">
      <c r="A31" s="26" t="s">
        <v>4070</v>
      </c>
      <c r="B31" s="2" t="s">
        <v>1370</v>
      </c>
      <c r="C31" s="2">
        <v>2732</v>
      </c>
      <c r="D31" s="2" t="s">
        <v>4042</v>
      </c>
      <c r="E31" s="39">
        <v>43363</v>
      </c>
      <c r="F31" s="2" t="s">
        <v>4025</v>
      </c>
      <c r="G31" s="2" t="s">
        <v>4026</v>
      </c>
    </row>
    <row r="32" spans="1:7">
      <c r="A32" s="26" t="s">
        <v>4071</v>
      </c>
      <c r="B32" s="2" t="s">
        <v>4072</v>
      </c>
      <c r="C32" s="2">
        <v>2788</v>
      </c>
      <c r="D32" s="2" t="s">
        <v>60</v>
      </c>
      <c r="E32" s="39">
        <v>43356</v>
      </c>
      <c r="F32" s="2" t="s">
        <v>4025</v>
      </c>
      <c r="G32" s="2" t="s">
        <v>4026</v>
      </c>
    </row>
    <row r="33" spans="1:7">
      <c r="A33" s="26" t="s">
        <v>4073</v>
      </c>
      <c r="B33" s="2" t="s">
        <v>1143</v>
      </c>
      <c r="C33" s="2">
        <v>2850</v>
      </c>
      <c r="D33" s="2" t="s">
        <v>4042</v>
      </c>
      <c r="E33" s="39">
        <v>43363</v>
      </c>
      <c r="F33" s="2" t="s">
        <v>4025</v>
      </c>
      <c r="G33" s="2" t="s">
        <v>4026</v>
      </c>
    </row>
    <row r="34" spans="1:10">
      <c r="A34" s="26" t="s">
        <v>4074</v>
      </c>
      <c r="B34" s="2" t="s">
        <v>208</v>
      </c>
      <c r="C34" s="2">
        <v>3209</v>
      </c>
      <c r="D34" s="2" t="s">
        <v>60</v>
      </c>
      <c r="E34" s="13">
        <v>43355</v>
      </c>
      <c r="F34" s="2" t="s">
        <v>4025</v>
      </c>
      <c r="G34" s="2" t="s">
        <v>4026</v>
      </c>
      <c r="H34" s="2"/>
      <c r="I34" s="13">
        <v>43378</v>
      </c>
      <c r="J34" s="48"/>
    </row>
    <row r="35" spans="1:7">
      <c r="A35" s="26" t="s">
        <v>4075</v>
      </c>
      <c r="B35" s="2" t="s">
        <v>760</v>
      </c>
      <c r="C35" s="2">
        <v>3318</v>
      </c>
      <c r="D35" s="2" t="s">
        <v>60</v>
      </c>
      <c r="E35" s="39">
        <v>43356</v>
      </c>
      <c r="F35" s="2" t="s">
        <v>4025</v>
      </c>
      <c r="G35" s="2" t="s">
        <v>4026</v>
      </c>
    </row>
    <row r="36" spans="1:10">
      <c r="A36" s="30" t="s">
        <v>4076</v>
      </c>
      <c r="B36" s="22" t="s">
        <v>776</v>
      </c>
      <c r="C36" s="22">
        <v>3437</v>
      </c>
      <c r="D36" s="22" t="s">
        <v>60</v>
      </c>
      <c r="E36" s="44">
        <v>43356</v>
      </c>
      <c r="F36" s="22" t="s">
        <v>4025</v>
      </c>
      <c r="G36" s="22" t="s">
        <v>4026</v>
      </c>
      <c r="H36" s="23"/>
      <c r="I36" s="23"/>
      <c r="J36" s="23"/>
    </row>
    <row r="37" s="24" customFormat="1" spans="1:10">
      <c r="A37" s="26" t="s">
        <v>4077</v>
      </c>
      <c r="B37" s="2" t="s">
        <v>1647</v>
      </c>
      <c r="C37" s="2">
        <v>3456</v>
      </c>
      <c r="D37" s="2" t="s">
        <v>60</v>
      </c>
      <c r="E37" s="39">
        <v>43356</v>
      </c>
      <c r="F37" s="2" t="s">
        <v>4025</v>
      </c>
      <c r="G37" s="2" t="s">
        <v>4026</v>
      </c>
      <c r="H37"/>
      <c r="I37"/>
      <c r="J37" s="27"/>
    </row>
    <row r="38" spans="1:10">
      <c r="A38" s="30" t="s">
        <v>4078</v>
      </c>
      <c r="B38" s="22" t="s">
        <v>1351</v>
      </c>
      <c r="C38" s="22">
        <v>3517</v>
      </c>
      <c r="D38" s="22" t="s">
        <v>60</v>
      </c>
      <c r="E38" s="40">
        <v>43355</v>
      </c>
      <c r="F38" s="22" t="s">
        <v>4025</v>
      </c>
      <c r="G38" s="22" t="s">
        <v>4026</v>
      </c>
      <c r="H38" s="22" t="s">
        <v>4079</v>
      </c>
      <c r="I38" s="40"/>
      <c r="J38" s="22"/>
    </row>
    <row r="39" spans="1:7">
      <c r="A39" s="26" t="s">
        <v>4080</v>
      </c>
      <c r="B39" s="2" t="s">
        <v>4081</v>
      </c>
      <c r="C39" s="2">
        <v>3576</v>
      </c>
      <c r="D39" s="2" t="s">
        <v>60</v>
      </c>
      <c r="E39" s="13">
        <v>43356</v>
      </c>
      <c r="F39" s="2" t="s">
        <v>4025</v>
      </c>
      <c r="G39" s="2" t="s">
        <v>4026</v>
      </c>
    </row>
    <row r="40" spans="1:7">
      <c r="A40" s="26" t="s">
        <v>4082</v>
      </c>
      <c r="B40" s="2" t="s">
        <v>1229</v>
      </c>
      <c r="C40" s="2">
        <v>3829</v>
      </c>
      <c r="D40" s="2" t="s">
        <v>4042</v>
      </c>
      <c r="E40" s="39">
        <v>43363</v>
      </c>
      <c r="F40" s="2" t="s">
        <v>4025</v>
      </c>
      <c r="G40" s="2" t="s">
        <v>4026</v>
      </c>
    </row>
    <row r="41" spans="1:10">
      <c r="A41" s="30" t="s">
        <v>4083</v>
      </c>
      <c r="B41" s="22" t="s">
        <v>4084</v>
      </c>
      <c r="C41" s="22">
        <v>4154</v>
      </c>
      <c r="D41" s="22" t="s">
        <v>60</v>
      </c>
      <c r="E41" s="44">
        <v>43356</v>
      </c>
      <c r="F41" s="22" t="s">
        <v>4025</v>
      </c>
      <c r="G41" s="22" t="s">
        <v>4026</v>
      </c>
      <c r="H41" s="23"/>
      <c r="I41" s="23"/>
      <c r="J41" s="23"/>
    </row>
    <row r="42" spans="1:7">
      <c r="A42" s="26" t="s">
        <v>4085</v>
      </c>
      <c r="B42" s="2" t="s">
        <v>1075</v>
      </c>
      <c r="C42" s="2">
        <v>4546</v>
      </c>
      <c r="D42" s="2" t="s">
        <v>60</v>
      </c>
      <c r="E42" s="39">
        <v>43370</v>
      </c>
      <c r="F42" s="2" t="s">
        <v>4025</v>
      </c>
      <c r="G42" s="2" t="s">
        <v>4026</v>
      </c>
    </row>
    <row r="43" spans="1:7">
      <c r="A43" s="26" t="s">
        <v>4086</v>
      </c>
      <c r="B43" s="2" t="s">
        <v>4087</v>
      </c>
      <c r="C43" s="2">
        <v>4560</v>
      </c>
      <c r="D43" s="2" t="s">
        <v>60</v>
      </c>
      <c r="E43" s="39">
        <v>43369</v>
      </c>
      <c r="F43" s="2" t="s">
        <v>4025</v>
      </c>
      <c r="G43" s="2" t="s">
        <v>4026</v>
      </c>
    </row>
    <row r="44" spans="1:7">
      <c r="A44" s="26" t="s">
        <v>4088</v>
      </c>
      <c r="B44" s="2" t="s">
        <v>395</v>
      </c>
      <c r="C44" s="2">
        <v>4603</v>
      </c>
      <c r="D44" s="2" t="s">
        <v>4042</v>
      </c>
      <c r="E44" s="39">
        <v>43363</v>
      </c>
      <c r="F44" s="2" t="s">
        <v>4025</v>
      </c>
      <c r="G44" s="2" t="s">
        <v>4026</v>
      </c>
    </row>
    <row r="45" spans="1:7">
      <c r="A45" s="26" t="s">
        <v>4089</v>
      </c>
      <c r="B45" s="2" t="s">
        <v>1061</v>
      </c>
      <c r="C45" s="2">
        <v>4603</v>
      </c>
      <c r="D45" s="2" t="s">
        <v>60</v>
      </c>
      <c r="E45" s="39">
        <v>43369</v>
      </c>
      <c r="F45" s="2" t="s">
        <v>4025</v>
      </c>
      <c r="G45" s="2" t="s">
        <v>4026</v>
      </c>
    </row>
    <row r="46" spans="1:7">
      <c r="A46" s="26" t="s">
        <v>4090</v>
      </c>
      <c r="B46" s="2" t="s">
        <v>1160</v>
      </c>
      <c r="C46" s="2">
        <v>4697</v>
      </c>
      <c r="D46" s="2" t="s">
        <v>60</v>
      </c>
      <c r="E46" s="39">
        <v>43356</v>
      </c>
      <c r="F46" s="2" t="s">
        <v>4025</v>
      </c>
      <c r="G46" s="2" t="s">
        <v>4026</v>
      </c>
    </row>
    <row r="47" spans="1:7">
      <c r="A47" s="26" t="s">
        <v>4091</v>
      </c>
      <c r="B47" s="2" t="s">
        <v>587</v>
      </c>
      <c r="C47" s="2">
        <v>4875</v>
      </c>
      <c r="D47" s="2" t="s">
        <v>4042</v>
      </c>
      <c r="E47" s="39">
        <v>43363</v>
      </c>
      <c r="F47" s="2" t="s">
        <v>4025</v>
      </c>
      <c r="G47" s="2" t="s">
        <v>4026</v>
      </c>
    </row>
    <row r="48" spans="1:10">
      <c r="A48" s="30" t="s">
        <v>4092</v>
      </c>
      <c r="B48" s="22" t="s">
        <v>1100</v>
      </c>
      <c r="C48" s="22">
        <v>5005</v>
      </c>
      <c r="D48" s="22" t="s">
        <v>60</v>
      </c>
      <c r="E48" s="44">
        <v>43356</v>
      </c>
      <c r="F48" s="22" t="s">
        <v>4025</v>
      </c>
      <c r="G48" s="22" t="s">
        <v>4026</v>
      </c>
      <c r="H48" s="23"/>
      <c r="I48" s="23"/>
      <c r="J48" s="23"/>
    </row>
    <row r="49" spans="1:7">
      <c r="A49" s="26" t="s">
        <v>4093</v>
      </c>
      <c r="B49" s="2" t="s">
        <v>800</v>
      </c>
      <c r="C49" s="2">
        <v>5321</v>
      </c>
      <c r="D49" s="2" t="s">
        <v>60</v>
      </c>
      <c r="E49" s="39">
        <v>43370</v>
      </c>
      <c r="F49" s="2" t="s">
        <v>4025</v>
      </c>
      <c r="G49" s="2" t="s">
        <v>4026</v>
      </c>
    </row>
    <row r="50" spans="1:10">
      <c r="A50" s="30" t="s">
        <v>4094</v>
      </c>
      <c r="B50" s="22" t="s">
        <v>1542</v>
      </c>
      <c r="C50" s="22">
        <v>5336</v>
      </c>
      <c r="D50" s="22" t="s">
        <v>60</v>
      </c>
      <c r="E50" s="44">
        <v>43356</v>
      </c>
      <c r="F50" s="22" t="s">
        <v>4025</v>
      </c>
      <c r="G50" s="22" t="s">
        <v>4026</v>
      </c>
      <c r="H50" s="23"/>
      <c r="I50" s="23"/>
      <c r="J50" s="23"/>
    </row>
    <row r="51" spans="1:7">
      <c r="A51" s="26" t="s">
        <v>4095</v>
      </c>
      <c r="B51" s="2" t="s">
        <v>4096</v>
      </c>
      <c r="C51" s="2">
        <v>5381</v>
      </c>
      <c r="D51" s="2" t="s">
        <v>60</v>
      </c>
      <c r="E51" s="39">
        <v>43369</v>
      </c>
      <c r="F51" s="2" t="s">
        <v>4025</v>
      </c>
      <c r="G51" s="2" t="s">
        <v>4026</v>
      </c>
    </row>
    <row r="52" spans="1:7">
      <c r="A52" s="26" t="s">
        <v>4097</v>
      </c>
      <c r="B52" s="2" t="s">
        <v>796</v>
      </c>
      <c r="C52" s="2">
        <v>5424</v>
      </c>
      <c r="D52" s="2" t="s">
        <v>60</v>
      </c>
      <c r="E52" s="39">
        <v>43370</v>
      </c>
      <c r="F52" s="2" t="s">
        <v>4025</v>
      </c>
      <c r="G52" s="2" t="s">
        <v>4026</v>
      </c>
    </row>
    <row r="53" spans="1:10">
      <c r="A53" s="30" t="s">
        <v>4098</v>
      </c>
      <c r="B53" s="22" t="s">
        <v>318</v>
      </c>
      <c r="C53" s="22">
        <v>5538</v>
      </c>
      <c r="D53" s="22" t="s">
        <v>60</v>
      </c>
      <c r="E53" s="44">
        <v>43356</v>
      </c>
      <c r="F53" s="22" t="s">
        <v>4025</v>
      </c>
      <c r="G53" s="22" t="s">
        <v>4026</v>
      </c>
      <c r="H53" s="23"/>
      <c r="I53" s="23"/>
      <c r="J53" s="23"/>
    </row>
    <row r="54" spans="1:7">
      <c r="A54" s="26" t="s">
        <v>4099</v>
      </c>
      <c r="B54" s="2" t="s">
        <v>691</v>
      </c>
      <c r="C54" s="2">
        <v>5859</v>
      </c>
      <c r="D54" s="2" t="s">
        <v>60</v>
      </c>
      <c r="E54" s="39">
        <v>43369</v>
      </c>
      <c r="F54" s="2" t="s">
        <v>4025</v>
      </c>
      <c r="G54" s="2" t="s">
        <v>4026</v>
      </c>
    </row>
    <row r="55" spans="1:7">
      <c r="A55" s="26" t="s">
        <v>4100</v>
      </c>
      <c r="B55" s="2" t="s">
        <v>326</v>
      </c>
      <c r="C55" s="2">
        <v>5860</v>
      </c>
      <c r="D55" s="2" t="s">
        <v>60</v>
      </c>
      <c r="E55" s="39">
        <v>43369</v>
      </c>
      <c r="F55" s="2" t="s">
        <v>4025</v>
      </c>
      <c r="G55" s="2" t="s">
        <v>4026</v>
      </c>
    </row>
    <row r="56" spans="1:10">
      <c r="A56" s="30" t="s">
        <v>4101</v>
      </c>
      <c r="B56" s="22" t="s">
        <v>794</v>
      </c>
      <c r="C56" s="22">
        <v>6100</v>
      </c>
      <c r="D56" s="22" t="s">
        <v>60</v>
      </c>
      <c r="E56" s="44">
        <v>43356</v>
      </c>
      <c r="F56" s="22" t="s">
        <v>4025</v>
      </c>
      <c r="G56" s="22" t="s">
        <v>4026</v>
      </c>
      <c r="H56" s="23"/>
      <c r="I56" s="23"/>
      <c r="J56" s="23"/>
    </row>
    <row r="57" spans="1:10">
      <c r="A57" s="30" t="s">
        <v>4102</v>
      </c>
      <c r="B57" s="22" t="s">
        <v>1172</v>
      </c>
      <c r="C57" s="22">
        <v>6335</v>
      </c>
      <c r="D57" s="22" t="s">
        <v>60</v>
      </c>
      <c r="E57" s="44">
        <v>43356</v>
      </c>
      <c r="F57" s="22" t="s">
        <v>4025</v>
      </c>
      <c r="G57" s="22" t="s">
        <v>4026</v>
      </c>
      <c r="H57" s="23"/>
      <c r="I57" s="23"/>
      <c r="J57" s="23"/>
    </row>
    <row r="58" spans="1:7">
      <c r="A58" s="26" t="s">
        <v>57</v>
      </c>
      <c r="B58" s="2" t="s">
        <v>58</v>
      </c>
      <c r="C58" s="2">
        <v>6368</v>
      </c>
      <c r="D58" s="2" t="s">
        <v>60</v>
      </c>
      <c r="E58" s="39">
        <v>43721</v>
      </c>
      <c r="F58" s="2" t="s">
        <v>4025</v>
      </c>
      <c r="G58" s="2" t="s">
        <v>4026</v>
      </c>
    </row>
    <row r="59" spans="1:7">
      <c r="A59" s="26" t="s">
        <v>4103</v>
      </c>
      <c r="B59" s="2" t="s">
        <v>1070</v>
      </c>
      <c r="C59" s="2">
        <v>6498</v>
      </c>
      <c r="D59" s="2" t="s">
        <v>60</v>
      </c>
      <c r="E59" s="39">
        <v>43369</v>
      </c>
      <c r="F59" s="2" t="s">
        <v>4025</v>
      </c>
      <c r="G59" s="2" t="s">
        <v>4026</v>
      </c>
    </row>
    <row r="60" spans="1:7">
      <c r="A60" s="26" t="s">
        <v>4104</v>
      </c>
      <c r="B60" s="2" t="s">
        <v>4105</v>
      </c>
      <c r="C60" s="2">
        <v>6917</v>
      </c>
      <c r="D60" s="2" t="s">
        <v>60</v>
      </c>
      <c r="E60" s="39">
        <v>43369</v>
      </c>
      <c r="F60" s="2" t="s">
        <v>4025</v>
      </c>
      <c r="G60" s="2" t="s">
        <v>4026</v>
      </c>
    </row>
    <row r="61" spans="1:7">
      <c r="A61" s="26" t="s">
        <v>4106</v>
      </c>
      <c r="B61" s="2" t="s">
        <v>865</v>
      </c>
      <c r="C61" s="2">
        <v>7043</v>
      </c>
      <c r="D61" s="2" t="s">
        <v>60</v>
      </c>
      <c r="E61" s="39">
        <v>43369</v>
      </c>
      <c r="F61" s="2" t="s">
        <v>4025</v>
      </c>
      <c r="G61" s="2" t="s">
        <v>4026</v>
      </c>
    </row>
    <row r="62" spans="1:10">
      <c r="A62" s="30" t="s">
        <v>4107</v>
      </c>
      <c r="B62" s="22" t="s">
        <v>1700</v>
      </c>
      <c r="C62" s="22">
        <v>7077</v>
      </c>
      <c r="D62" s="22" t="s">
        <v>60</v>
      </c>
      <c r="E62" s="44">
        <v>43356</v>
      </c>
      <c r="F62" s="22" t="s">
        <v>4025</v>
      </c>
      <c r="G62" s="22" t="s">
        <v>4026</v>
      </c>
      <c r="H62" s="22" t="s">
        <v>4108</v>
      </c>
      <c r="I62" s="23"/>
      <c r="J62" s="23"/>
    </row>
    <row r="63" spans="1:10">
      <c r="A63" s="35"/>
      <c r="B63" s="36"/>
      <c r="C63" s="36"/>
      <c r="D63" s="36"/>
      <c r="E63" s="45" t="s">
        <v>4109</v>
      </c>
      <c r="F63" s="46"/>
      <c r="G63" s="46"/>
      <c r="H63" s="46"/>
      <c r="I63" s="46"/>
      <c r="J63" s="17"/>
    </row>
  </sheetData>
  <autoFilter ref="A1:J63">
    <sortState ref="A1:J63">
      <sortCondition ref="C1"/>
    </sortState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J29"/>
  <sheetViews>
    <sheetView zoomScale="140" zoomScaleNormal="140" topLeftCell="A25" workbookViewId="0">
      <selection activeCell="B27" sqref="B27"/>
    </sheetView>
  </sheetViews>
  <sheetFormatPr defaultColWidth="11" defaultRowHeight="15.75"/>
  <cols>
    <col min="1" max="1" width="27.5" customWidth="1"/>
    <col min="2" max="2" width="14.3333333333333" customWidth="1"/>
    <col min="4" max="4" width="23.6666666666667" style="2" customWidth="1"/>
    <col min="5" max="5" width="17.5" customWidth="1"/>
    <col min="6" max="6" width="24" customWidth="1"/>
    <col min="7" max="7" width="17" style="2" customWidth="1"/>
    <col min="8" max="8" width="24" style="2" customWidth="1"/>
    <col min="9" max="9" width="26.5" style="2" customWidth="1"/>
  </cols>
  <sheetData>
    <row r="1" s="1" customFormat="1" spans="1:10">
      <c r="A1" s="3" t="s">
        <v>4110</v>
      </c>
      <c r="B1" s="4" t="s">
        <v>4111</v>
      </c>
      <c r="C1" s="4" t="s">
        <v>4112</v>
      </c>
      <c r="D1" s="5" t="s">
        <v>4113</v>
      </c>
      <c r="E1" s="4" t="s">
        <v>4114</v>
      </c>
      <c r="F1" s="4" t="s">
        <v>4115</v>
      </c>
      <c r="G1" s="5" t="s">
        <v>4116</v>
      </c>
      <c r="H1" s="5" t="s">
        <v>4117</v>
      </c>
      <c r="I1" s="14" t="s">
        <v>2184</v>
      </c>
      <c r="J1" s="15"/>
    </row>
    <row r="2" spans="1:10">
      <c r="A2" s="6"/>
      <c r="B2" s="7"/>
      <c r="C2" s="7"/>
      <c r="D2" s="8" t="s">
        <v>4118</v>
      </c>
      <c r="E2" s="9"/>
      <c r="F2" s="9"/>
      <c r="G2" s="9"/>
      <c r="H2" s="9"/>
      <c r="I2" s="9"/>
      <c r="J2" s="9"/>
    </row>
    <row r="3" spans="1:10">
      <c r="A3" s="6" t="s">
        <v>2254</v>
      </c>
      <c r="B3" s="7" t="s">
        <v>2255</v>
      </c>
      <c r="C3" s="7">
        <v>13</v>
      </c>
      <c r="D3" s="9">
        <v>22485</v>
      </c>
      <c r="E3" s="9" t="s">
        <v>154</v>
      </c>
      <c r="F3" s="9" t="s">
        <v>4119</v>
      </c>
      <c r="G3" s="9">
        <v>43116</v>
      </c>
      <c r="H3" s="9">
        <v>43466</v>
      </c>
      <c r="I3" s="7"/>
      <c r="J3" s="7"/>
    </row>
    <row r="4" spans="1:10">
      <c r="A4" s="10" t="s">
        <v>4120</v>
      </c>
      <c r="B4" s="7"/>
      <c r="C4" s="7">
        <v>48</v>
      </c>
      <c r="D4" s="9">
        <v>25635</v>
      </c>
      <c r="E4" s="7" t="s">
        <v>154</v>
      </c>
      <c r="F4" s="7"/>
      <c r="G4" s="9">
        <v>43075</v>
      </c>
      <c r="H4" s="9">
        <v>43435</v>
      </c>
      <c r="I4" s="7"/>
      <c r="J4" s="7"/>
    </row>
    <row r="5" spans="1:10">
      <c r="A5" s="10" t="s">
        <v>4121</v>
      </c>
      <c r="B5" s="7" t="s">
        <v>4122</v>
      </c>
      <c r="C5" s="7">
        <v>125</v>
      </c>
      <c r="D5" s="9">
        <v>21891</v>
      </c>
      <c r="E5" s="7" t="s">
        <v>154</v>
      </c>
      <c r="F5" s="7"/>
      <c r="G5" s="9">
        <v>43024</v>
      </c>
      <c r="H5" s="9">
        <v>43191</v>
      </c>
      <c r="I5" s="7" t="s">
        <v>2184</v>
      </c>
      <c r="J5" s="7"/>
    </row>
    <row r="6" spans="1:10">
      <c r="A6" s="6" t="s">
        <v>4123</v>
      </c>
      <c r="B6" s="7" t="s">
        <v>4124</v>
      </c>
      <c r="C6" s="7">
        <v>167</v>
      </c>
      <c r="D6" s="9">
        <v>22697</v>
      </c>
      <c r="E6" s="7" t="s">
        <v>154</v>
      </c>
      <c r="F6" s="7"/>
      <c r="G6" s="9">
        <v>43150</v>
      </c>
      <c r="H6" s="9">
        <v>43497</v>
      </c>
      <c r="I6" s="9"/>
      <c r="J6" s="9"/>
    </row>
    <row r="7" spans="1:10">
      <c r="A7" s="6" t="s">
        <v>4125</v>
      </c>
      <c r="B7" s="7" t="s">
        <v>4126</v>
      </c>
      <c r="C7" s="7">
        <v>499</v>
      </c>
      <c r="D7" s="9">
        <v>28095</v>
      </c>
      <c r="E7" s="9" t="s">
        <v>154</v>
      </c>
      <c r="F7" s="9"/>
      <c r="G7" s="9">
        <v>42893</v>
      </c>
      <c r="H7" s="9">
        <v>43252</v>
      </c>
      <c r="I7" s="9" t="s">
        <v>2184</v>
      </c>
      <c r="J7" s="9"/>
    </row>
    <row r="8" spans="1:9">
      <c r="A8" s="11" t="s">
        <v>4127</v>
      </c>
      <c r="B8" s="12" t="s">
        <v>4128</v>
      </c>
      <c r="C8" s="12">
        <v>646</v>
      </c>
      <c r="D8" s="13">
        <v>31463</v>
      </c>
      <c r="E8" s="12" t="s">
        <v>154</v>
      </c>
      <c r="G8" s="13">
        <v>42828</v>
      </c>
      <c r="H8" s="13">
        <v>43009</v>
      </c>
      <c r="I8" s="2" t="s">
        <v>2184</v>
      </c>
    </row>
    <row r="9" spans="1:8">
      <c r="A9" s="11" t="s">
        <v>4129</v>
      </c>
      <c r="B9" s="12" t="s">
        <v>4130</v>
      </c>
      <c r="C9" s="12">
        <v>1146</v>
      </c>
      <c r="D9" s="13">
        <v>15858</v>
      </c>
      <c r="E9" s="12" t="s">
        <v>154</v>
      </c>
      <c r="G9" s="13">
        <v>43151</v>
      </c>
      <c r="H9" s="13">
        <v>43466</v>
      </c>
    </row>
    <row r="10" spans="1:8">
      <c r="A10" s="11" t="s">
        <v>4131</v>
      </c>
      <c r="B10" s="12" t="s">
        <v>4132</v>
      </c>
      <c r="C10" s="12">
        <v>2299</v>
      </c>
      <c r="D10" s="13">
        <v>32284</v>
      </c>
      <c r="E10" s="12" t="s">
        <v>154</v>
      </c>
      <c r="G10" s="13">
        <v>43158</v>
      </c>
      <c r="H10" s="13">
        <v>43466</v>
      </c>
    </row>
    <row r="11" spans="1:8">
      <c r="A11" s="11" t="s">
        <v>4133</v>
      </c>
      <c r="B11" s="12" t="s">
        <v>4134</v>
      </c>
      <c r="C11" s="12">
        <v>2351</v>
      </c>
      <c r="D11" s="13">
        <v>26416</v>
      </c>
      <c r="E11" s="12" t="s">
        <v>154</v>
      </c>
      <c r="G11" s="13">
        <v>43031</v>
      </c>
      <c r="H11" s="13">
        <v>43374</v>
      </c>
    </row>
    <row r="12" spans="1:8">
      <c r="A12" s="11" t="s">
        <v>4135</v>
      </c>
      <c r="B12" s="12" t="s">
        <v>4136</v>
      </c>
      <c r="C12" s="12">
        <v>2375</v>
      </c>
      <c r="D12" s="13">
        <v>26870</v>
      </c>
      <c r="E12" s="12" t="s">
        <v>154</v>
      </c>
      <c r="G12" s="13">
        <v>43326</v>
      </c>
      <c r="H12" s="13">
        <v>43709</v>
      </c>
    </row>
    <row r="13" spans="1:8">
      <c r="A13" s="11" t="s">
        <v>4137</v>
      </c>
      <c r="B13" s="12" t="s">
        <v>4138</v>
      </c>
      <c r="C13" s="12">
        <v>2468</v>
      </c>
      <c r="D13" s="13">
        <v>26839</v>
      </c>
      <c r="E13" s="12" t="s">
        <v>154</v>
      </c>
      <c r="G13" s="13">
        <v>43116</v>
      </c>
      <c r="H13" s="13">
        <v>43344</v>
      </c>
    </row>
    <row r="14" spans="1:8">
      <c r="A14" s="11" t="s">
        <v>4139</v>
      </c>
      <c r="B14" s="12" t="s">
        <v>4140</v>
      </c>
      <c r="C14" s="12">
        <v>2610</v>
      </c>
      <c r="D14" s="13">
        <v>21607</v>
      </c>
      <c r="E14" s="12" t="s">
        <v>154</v>
      </c>
      <c r="F14" s="12" t="s">
        <v>149</v>
      </c>
      <c r="G14" s="13">
        <v>43321</v>
      </c>
      <c r="H14" s="13">
        <v>43374</v>
      </c>
    </row>
    <row r="15" spans="1:9">
      <c r="A15" s="11" t="s">
        <v>4141</v>
      </c>
      <c r="B15" s="12" t="s">
        <v>4142</v>
      </c>
      <c r="C15" s="12">
        <v>2637</v>
      </c>
      <c r="D15" s="13">
        <v>20942</v>
      </c>
      <c r="E15" s="12" t="s">
        <v>154</v>
      </c>
      <c r="G15" s="13">
        <v>43081</v>
      </c>
      <c r="H15" s="13">
        <v>43191</v>
      </c>
      <c r="I15" s="2" t="s">
        <v>2184</v>
      </c>
    </row>
    <row r="16" spans="1:8">
      <c r="A16" s="11" t="s">
        <v>4143</v>
      </c>
      <c r="B16" s="12" t="s">
        <v>4144</v>
      </c>
      <c r="C16" s="12">
        <v>3659</v>
      </c>
      <c r="D16" s="13">
        <v>20529</v>
      </c>
      <c r="E16" s="12" t="s">
        <v>154</v>
      </c>
      <c r="G16" s="13">
        <v>43311</v>
      </c>
      <c r="H16" s="13">
        <v>43466</v>
      </c>
    </row>
    <row r="17" spans="1:8">
      <c r="A17" s="11" t="s">
        <v>4145</v>
      </c>
      <c r="B17" s="12" t="s">
        <v>4146</v>
      </c>
      <c r="C17" s="12">
        <v>3720</v>
      </c>
      <c r="D17" s="13">
        <v>20862</v>
      </c>
      <c r="E17" s="12" t="s">
        <v>154</v>
      </c>
      <c r="G17" s="13">
        <v>43108</v>
      </c>
      <c r="H17" s="13">
        <v>43466</v>
      </c>
    </row>
    <row r="18" spans="1:9">
      <c r="A18" s="11" t="s">
        <v>4147</v>
      </c>
      <c r="B18" s="12" t="s">
        <v>4148</v>
      </c>
      <c r="C18" s="12">
        <v>4175</v>
      </c>
      <c r="D18" s="13">
        <v>27550</v>
      </c>
      <c r="E18" s="12" t="s">
        <v>154</v>
      </c>
      <c r="F18" s="12" t="s">
        <v>149</v>
      </c>
      <c r="G18" s="13">
        <v>43019</v>
      </c>
      <c r="H18" s="13">
        <v>43191</v>
      </c>
      <c r="I18" s="2" t="s">
        <v>2184</v>
      </c>
    </row>
    <row r="19" spans="1:9">
      <c r="A19" s="11" t="s">
        <v>4149</v>
      </c>
      <c r="B19" s="12" t="s">
        <v>4150</v>
      </c>
      <c r="C19" s="12">
        <v>4356</v>
      </c>
      <c r="D19" s="2" t="s">
        <v>4151</v>
      </c>
      <c r="E19" s="12" t="s">
        <v>154</v>
      </c>
      <c r="G19" s="13">
        <v>43272</v>
      </c>
      <c r="H19" s="13">
        <v>43344</v>
      </c>
      <c r="I19" s="2" t="s">
        <v>2184</v>
      </c>
    </row>
    <row r="20" spans="1:8">
      <c r="A20" s="11" t="s">
        <v>4152</v>
      </c>
      <c r="B20" s="12" t="s">
        <v>4153</v>
      </c>
      <c r="C20" s="12">
        <v>5555</v>
      </c>
      <c r="D20" s="13">
        <v>23579</v>
      </c>
      <c r="E20" s="12" t="s">
        <v>154</v>
      </c>
      <c r="G20" s="13">
        <v>43332</v>
      </c>
      <c r="H20" s="13">
        <v>43405</v>
      </c>
    </row>
    <row r="21" spans="1:8">
      <c r="A21" s="11" t="s">
        <v>4154</v>
      </c>
      <c r="B21" s="12" t="s">
        <v>4155</v>
      </c>
      <c r="C21" s="12">
        <v>5863</v>
      </c>
      <c r="D21" s="13">
        <v>14506</v>
      </c>
      <c r="E21" s="12" t="s">
        <v>154</v>
      </c>
      <c r="F21" s="12" t="s">
        <v>4156</v>
      </c>
      <c r="G21" s="13">
        <v>43143</v>
      </c>
      <c r="H21" s="13">
        <v>43497</v>
      </c>
    </row>
    <row r="22" spans="1:8">
      <c r="A22" s="11" t="s">
        <v>4157</v>
      </c>
      <c r="B22" s="12" t="s">
        <v>4158</v>
      </c>
      <c r="C22" s="12">
        <v>6137</v>
      </c>
      <c r="D22" s="13">
        <v>21377</v>
      </c>
      <c r="E22" s="12" t="s">
        <v>154</v>
      </c>
      <c r="F22" s="12" t="s">
        <v>149</v>
      </c>
      <c r="G22" s="13">
        <v>43374</v>
      </c>
      <c r="H22" s="13">
        <v>43497</v>
      </c>
    </row>
    <row r="23" spans="1:8">
      <c r="A23" s="11" t="s">
        <v>4159</v>
      </c>
      <c r="B23" s="12" t="s">
        <v>4160</v>
      </c>
      <c r="C23" s="12">
        <v>6319</v>
      </c>
      <c r="D23" s="13">
        <v>36009</v>
      </c>
      <c r="E23" s="12" t="s">
        <v>154</v>
      </c>
      <c r="G23" s="13">
        <v>42836</v>
      </c>
      <c r="H23" s="13">
        <v>43191</v>
      </c>
    </row>
    <row r="24" spans="1:8">
      <c r="A24" s="11" t="s">
        <v>4161</v>
      </c>
      <c r="B24" s="12" t="s">
        <v>4162</v>
      </c>
      <c r="C24" s="12">
        <v>6868</v>
      </c>
      <c r="D24" s="13">
        <v>23842</v>
      </c>
      <c r="E24" s="12" t="s">
        <v>154</v>
      </c>
      <c r="G24" s="13">
        <v>43258</v>
      </c>
      <c r="H24" s="13">
        <v>43435</v>
      </c>
    </row>
    <row r="25" spans="1:8">
      <c r="A25" s="11" t="s">
        <v>4163</v>
      </c>
      <c r="B25" s="12" t="s">
        <v>4164</v>
      </c>
      <c r="C25" s="12">
        <v>6890</v>
      </c>
      <c r="D25" s="13">
        <v>32240</v>
      </c>
      <c r="E25" s="12" t="s">
        <v>154</v>
      </c>
      <c r="F25" s="12" t="s">
        <v>149</v>
      </c>
      <c r="G25" s="13">
        <v>43307</v>
      </c>
      <c r="H25" s="13">
        <v>43374</v>
      </c>
    </row>
    <row r="26" spans="1:8">
      <c r="A26" s="11" t="s">
        <v>4165</v>
      </c>
      <c r="B26" s="12" t="s">
        <v>4166</v>
      </c>
      <c r="C26" s="12">
        <v>7091</v>
      </c>
      <c r="D26" s="13">
        <v>32470</v>
      </c>
      <c r="E26" s="12" t="s">
        <v>154</v>
      </c>
      <c r="G26" s="13">
        <v>43151</v>
      </c>
      <c r="H26" s="13">
        <v>43497</v>
      </c>
    </row>
    <row r="27" spans="1:8">
      <c r="A27" s="11" t="s">
        <v>4167</v>
      </c>
      <c r="B27" s="12" t="s">
        <v>1879</v>
      </c>
      <c r="C27" s="12">
        <v>7111</v>
      </c>
      <c r="D27" s="13">
        <v>23624</v>
      </c>
      <c r="E27" s="12" t="s">
        <v>154</v>
      </c>
      <c r="G27" s="13">
        <v>43350</v>
      </c>
      <c r="H27" s="13">
        <v>43525</v>
      </c>
    </row>
    <row r="28" spans="1:8">
      <c r="A28" s="11" t="s">
        <v>4168</v>
      </c>
      <c r="B28" s="12" t="s">
        <v>4169</v>
      </c>
      <c r="C28" s="12">
        <v>90</v>
      </c>
      <c r="D28" s="13">
        <v>24879</v>
      </c>
      <c r="E28" s="12" t="s">
        <v>154</v>
      </c>
      <c r="F28" s="12" t="s">
        <v>4170</v>
      </c>
      <c r="G28" s="13">
        <v>43384</v>
      </c>
      <c r="H28" s="13">
        <v>43525</v>
      </c>
    </row>
    <row r="29" spans="1:8">
      <c r="A29" s="11" t="s">
        <v>4171</v>
      </c>
      <c r="B29" s="12" t="s">
        <v>4172</v>
      </c>
      <c r="C29" s="12">
        <v>36</v>
      </c>
      <c r="D29" s="13">
        <v>13723</v>
      </c>
      <c r="E29" s="12" t="s">
        <v>154</v>
      </c>
      <c r="F29" s="12" t="s">
        <v>4170</v>
      </c>
      <c r="G29" s="13">
        <v>43382</v>
      </c>
      <c r="H29" s="13">
        <v>43466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CRONICOS</vt:lpstr>
      <vt:lpstr>  DISLIPIDEMIA</vt:lpstr>
      <vt:lpstr>HIPOTIROIDISMO</vt:lpstr>
      <vt:lpstr>RESCATAR</vt:lpstr>
      <vt:lpstr>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</cp:lastModifiedBy>
  <dcterms:created xsi:type="dcterms:W3CDTF">2014-04-01T11:41:00Z</dcterms:created>
  <cp:lastPrinted>2020-02-20T15:22:00Z</cp:lastPrinted>
  <dcterms:modified xsi:type="dcterms:W3CDTF">2020-06-08T16:04:57Z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