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do\Documents\GitHub\touchCouples\output\"/>
    </mc:Choice>
  </mc:AlternateContent>
  <xr:revisionPtr revIDLastSave="0" documentId="13_ncr:1_{3E35D8A4-8BC7-4044-ABDB-987858076AE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/>
  <c r="J6" i="1"/>
  <c r="J7" i="1"/>
  <c r="J3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C22" i="1"/>
  <c r="C23" i="1"/>
  <c r="C24" i="1"/>
  <c r="C25" i="1"/>
  <c r="C26" i="1"/>
  <c r="C27" i="1"/>
  <c r="C28" i="1"/>
  <c r="C29" i="1"/>
  <c r="C21" i="1"/>
  <c r="D20" i="1"/>
  <c r="E20" i="1"/>
  <c r="F20" i="1"/>
  <c r="G20" i="1"/>
  <c r="H20" i="1"/>
  <c r="C20" i="1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P29" i="2"/>
  <c r="P28" i="2"/>
  <c r="P27" i="2"/>
  <c r="P26" i="2"/>
  <c r="P25" i="2"/>
  <c r="P24" i="2"/>
  <c r="P23" i="2"/>
  <c r="P22" i="2"/>
  <c r="P21" i="2"/>
  <c r="F32" i="2"/>
  <c r="E19" i="2"/>
  <c r="V19" i="2"/>
  <c r="V20" i="2"/>
  <c r="F20" i="2"/>
  <c r="G20" i="2"/>
  <c r="J20" i="2"/>
  <c r="F21" i="2"/>
  <c r="D5" i="1" s="1"/>
  <c r="G21" i="2"/>
  <c r="E5" i="1" s="1"/>
  <c r="H21" i="2"/>
  <c r="F5" i="1" s="1"/>
  <c r="I21" i="2"/>
  <c r="G5" i="1" s="1"/>
  <c r="G22" i="2"/>
  <c r="E6" i="1" s="1"/>
  <c r="G23" i="2"/>
  <c r="H23" i="2"/>
  <c r="F24" i="2"/>
  <c r="G24" i="2"/>
  <c r="E8" i="1" s="1"/>
  <c r="H24" i="2"/>
  <c r="I24" i="2"/>
  <c r="J24" i="2"/>
  <c r="H8" i="1" s="1"/>
  <c r="E24" i="2"/>
  <c r="C8" i="1" s="1"/>
  <c r="E22" i="2"/>
  <c r="E21" i="2"/>
  <c r="C5" i="1" s="1"/>
  <c r="K14" i="2"/>
  <c r="E20" i="2" s="1"/>
  <c r="C4" i="1" s="1"/>
  <c r="K15" i="2"/>
  <c r="J21" i="2" s="1"/>
  <c r="H5" i="1" s="1"/>
  <c r="K16" i="2"/>
  <c r="F22" i="2" s="1"/>
  <c r="D6" i="1" s="1"/>
  <c r="K17" i="2"/>
  <c r="F23" i="2" s="1"/>
  <c r="D7" i="1" s="1"/>
  <c r="K18" i="2"/>
  <c r="K13" i="2"/>
  <c r="F19" i="2" s="1"/>
  <c r="D3" i="1" s="1"/>
  <c r="V13" i="2"/>
  <c r="V14" i="2"/>
  <c r="V15" i="2"/>
  <c r="V16" i="2"/>
  <c r="V17" i="2"/>
  <c r="V18" i="2"/>
  <c r="V12" i="2"/>
  <c r="M16" i="2"/>
  <c r="I4" i="1"/>
  <c r="I5" i="1"/>
  <c r="I6" i="1"/>
  <c r="I7" i="1"/>
  <c r="I8" i="1"/>
  <c r="I3" i="1"/>
  <c r="I2" i="1"/>
  <c r="D4" i="1"/>
  <c r="E4" i="1"/>
  <c r="H4" i="1"/>
  <c r="E7" i="1"/>
  <c r="F7" i="1"/>
  <c r="D8" i="1"/>
  <c r="F8" i="1"/>
  <c r="G8" i="1"/>
  <c r="C6" i="1"/>
  <c r="D2" i="1"/>
  <c r="E2" i="1"/>
  <c r="F2" i="1"/>
  <c r="G2" i="1"/>
  <c r="H2" i="1"/>
  <c r="C2" i="1"/>
  <c r="E23" i="2" l="1"/>
  <c r="C7" i="1" s="1"/>
  <c r="I20" i="2"/>
  <c r="G4" i="1" s="1"/>
  <c r="H20" i="2"/>
  <c r="F4" i="1" s="1"/>
  <c r="C3" i="1"/>
  <c r="J22" i="2"/>
  <c r="H6" i="1" s="1"/>
  <c r="I22" i="2"/>
  <c r="G6" i="1" s="1"/>
  <c r="H22" i="2"/>
  <c r="F6" i="1" s="1"/>
  <c r="J23" i="2"/>
  <c r="H7" i="1" s="1"/>
  <c r="J19" i="2"/>
  <c r="H3" i="1" s="1"/>
  <c r="I23" i="2"/>
  <c r="G7" i="1" s="1"/>
  <c r="I19" i="2"/>
  <c r="G3" i="1" s="1"/>
  <c r="H19" i="2"/>
  <c r="F3" i="1" s="1"/>
  <c r="G19" i="2"/>
  <c r="E3" i="1" s="1"/>
</calcChain>
</file>

<file path=xl/sharedStrings.xml><?xml version="1.0" encoding="utf-8"?>
<sst xmlns="http://schemas.openxmlformats.org/spreadsheetml/2006/main" count="69" uniqueCount="26">
  <si>
    <t>Sample</t>
  </si>
  <si>
    <t>Couple Agreement</t>
  </si>
  <si>
    <t>One-sided Saturation</t>
  </si>
  <si>
    <t>One-sided Deprivation</t>
  </si>
  <si>
    <t>Couple Deprivation</t>
  </si>
  <si>
    <t>Couple Saturation</t>
  </si>
  <si>
    <t>Couple Disagreement</t>
  </si>
  <si>
    <t>Not at all</t>
  </si>
  <si>
    <t>1 to 5 times</t>
  </si>
  <si>
    <t>6 to 5 times</t>
  </si>
  <si>
    <t>11 to 20 times</t>
  </si>
  <si>
    <t>21 to 50 times</t>
  </si>
  <si>
    <t>More than 50 times</t>
  </si>
  <si>
    <t>Whole</t>
  </si>
  <si>
    <t>mean</t>
  </si>
  <si>
    <t>sd</t>
  </si>
  <si>
    <t>median</t>
  </si>
  <si>
    <t>SubGroup1</t>
  </si>
  <si>
    <t>SubGroup2</t>
  </si>
  <si>
    <t>SubGroup3</t>
  </si>
  <si>
    <t>SubGroup4</t>
  </si>
  <si>
    <t>SubGroup5</t>
  </si>
  <si>
    <t>SubGroup6</t>
  </si>
  <si>
    <t>SubGroup7</t>
  </si>
  <si>
    <t>SubGroup8</t>
  </si>
  <si>
    <t>SubGroup9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</si>
</sst>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tabSelected="1" workbookViewId="0">
      <selection activeCell="J4" sqref="J4"/>
    </sheetView>
  </sheetViews>
  <sheetFormatPr defaultRowHeight="14.5" x14ac:dyDescent="0.35"/>
  <cols>
    <col min="2" max="2" width="23.81640625" customWidth="1"/>
    <col min="3" max="3" width="11.453125" bestFit="1" customWidth="1"/>
    <col min="4" max="4" width="12.453125" bestFit="1" customWidth="1"/>
    <col min="5" max="5" width="11.453125" bestFit="1" customWidth="1"/>
    <col min="6" max="7" width="12.453125" bestFit="1" customWidth="1"/>
    <col min="8" max="8" width="17.26953125" bestFit="1" customWidth="1"/>
  </cols>
  <sheetData>
    <row r="1" spans="2:10" x14ac:dyDescent="0.35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2:10" x14ac:dyDescent="0.35">
      <c r="B2" t="s">
        <v>0</v>
      </c>
      <c r="C2" s="4" t="str">
        <f>_xlfn.CONCAT(Sheet2!E11," (",ROUND(Sheet2!E12,2),"%)")</f>
        <v>95 (1.4%)</v>
      </c>
      <c r="D2" s="4" t="str">
        <f>_xlfn.CONCAT(Sheet2!F11," (",ROUND(Sheet2!F12,2),"%)")</f>
        <v>1768 (26%)</v>
      </c>
      <c r="E2" s="4" t="str">
        <f>_xlfn.CONCAT(Sheet2!G11," (",ROUND(Sheet2!G12,2),"%)")</f>
        <v>1945 (28.6%)</v>
      </c>
      <c r="F2" s="4" t="str">
        <f>_xlfn.CONCAT(Sheet2!H11," (",ROUND(Sheet2!H12,2),"%)")</f>
        <v>1876 (27.59%)</v>
      </c>
      <c r="G2" s="4" t="str">
        <f>_xlfn.CONCAT(Sheet2!I11," (",ROUND(Sheet2!I12,2),"%)")</f>
        <v>1007 (14.81%)</v>
      </c>
      <c r="H2" s="4" t="str">
        <f>_xlfn.CONCAT(Sheet2!J11," (",ROUND(Sheet2!J12,2),"%)")</f>
        <v>109 (1.6%)</v>
      </c>
      <c r="I2">
        <f>SUM(Sheet2!E11:J11)</f>
        <v>6800</v>
      </c>
    </row>
    <row r="3" spans="2:10" x14ac:dyDescent="0.35">
      <c r="B3" t="s">
        <v>1</v>
      </c>
      <c r="C3" s="4" t="str">
        <f>_xlfn.CONCAT(Sheet2!E13," (",ROUND(Sheet2!E19,2),"%)")</f>
        <v>6 (0.31%)</v>
      </c>
      <c r="D3" s="4" t="str">
        <f>_xlfn.CONCAT(Sheet2!F13," (",ROUND(Sheet2!F19,2),"%)")</f>
        <v>167 (8.69%)</v>
      </c>
      <c r="E3" s="4" t="str">
        <f>_xlfn.CONCAT(Sheet2!G13," (",ROUND(Sheet2!G19,2),"%)")</f>
        <v>382 (19.89%)</v>
      </c>
      <c r="F3" s="4" t="str">
        <f>_xlfn.CONCAT(Sheet2!H13," (",ROUND(Sheet2!H19,2),"%)")</f>
        <v>676 (35.19%)</v>
      </c>
      <c r="G3" s="4" t="str">
        <f>_xlfn.CONCAT(Sheet2!I13," (",ROUND(Sheet2!I19,2),"%)")</f>
        <v>589 (30.66%)</v>
      </c>
      <c r="H3" s="4" t="str">
        <f>_xlfn.CONCAT(Sheet2!J13," (",ROUND(Sheet2!J19,2),"%)")</f>
        <v>101 (5.26%)</v>
      </c>
      <c r="I3">
        <f>SUM(Sheet2!E13:J13)</f>
        <v>1921</v>
      </c>
      <c r="J3" s="3">
        <f>I3*100/$I$2</f>
        <v>28.25</v>
      </c>
    </row>
    <row r="4" spans="2:10" x14ac:dyDescent="0.35">
      <c r="B4" s="1" t="s">
        <v>3</v>
      </c>
      <c r="C4" s="4" t="str">
        <f>_xlfn.CONCAT(Sheet2!E14," (",ROUND(Sheet2!E20,2),"%)")</f>
        <v>35 (1.42%)</v>
      </c>
      <c r="D4" s="4" t="str">
        <f>_xlfn.CONCAT(Sheet2!F14," (",ROUND(Sheet2!F20,2),"%)")</f>
        <v>640 (25.91%)</v>
      </c>
      <c r="E4" s="4" t="str">
        <f>_xlfn.CONCAT(Sheet2!G14," (",ROUND(Sheet2!G20,2),"%)")</f>
        <v>825 (33.4%)</v>
      </c>
      <c r="F4" s="4" t="str">
        <f>_xlfn.CONCAT(Sheet2!H14," (",ROUND(Sheet2!H20,2),"%)")</f>
        <v>731 (29.6%)</v>
      </c>
      <c r="G4" s="4" t="str">
        <f>_xlfn.CONCAT(Sheet2!I14," (",ROUND(Sheet2!I20,2),"%)")</f>
        <v>239 (9.68%)</v>
      </c>
      <c r="H4" s="4" t="str">
        <f>_xlfn.CONCAT(Sheet2!J14," (",ROUND(Sheet2!J20,2),"%)")</f>
        <v>0 (0%)</v>
      </c>
      <c r="I4">
        <f>SUM(Sheet2!E14:J14)</f>
        <v>2470</v>
      </c>
      <c r="J4" s="3">
        <f t="shared" ref="J4:J7" si="0">I4*100/$I$2</f>
        <v>36.323529411764703</v>
      </c>
    </row>
    <row r="5" spans="2:10" x14ac:dyDescent="0.35">
      <c r="B5" s="1" t="s">
        <v>2</v>
      </c>
      <c r="C5" s="4" t="str">
        <f>_xlfn.CONCAT(Sheet2!E15," (",ROUND(Sheet2!E21,2),"%)")</f>
        <v>2 (0.6%)</v>
      </c>
      <c r="D5" s="4" t="str">
        <f>_xlfn.CONCAT(Sheet2!F15," (",ROUND(Sheet2!F21,2),"%)")</f>
        <v>29 (8.71%)</v>
      </c>
      <c r="E5" s="4" t="str">
        <f>_xlfn.CONCAT(Sheet2!G15," (",ROUND(Sheet2!G21,2),"%)")</f>
        <v>59 (17.72%)</v>
      </c>
      <c r="F5" s="4" t="str">
        <f>_xlfn.CONCAT(Sheet2!H15," (",ROUND(Sheet2!H21,2),"%)")</f>
        <v>139 (41.74%)</v>
      </c>
      <c r="G5" s="4" t="str">
        <f>_xlfn.CONCAT(Sheet2!I15," (",ROUND(Sheet2!I21,2),"%)")</f>
        <v>98 (29.43%)</v>
      </c>
      <c r="H5" s="4" t="str">
        <f>_xlfn.CONCAT(Sheet2!J15," (",ROUND(Sheet2!J21,2),"%)")</f>
        <v>6 (1.8%)</v>
      </c>
      <c r="I5">
        <f>SUM(Sheet2!E15:J15)</f>
        <v>333</v>
      </c>
      <c r="J5" s="3">
        <f t="shared" si="0"/>
        <v>4.8970588235294121</v>
      </c>
    </row>
    <row r="6" spans="2:10" x14ac:dyDescent="0.35">
      <c r="B6" s="1" t="s">
        <v>4</v>
      </c>
      <c r="C6" s="4" t="str">
        <f>_xlfn.CONCAT(Sheet2!E16," (",ROUND(Sheet2!E22,2),"%)")</f>
        <v>46 (2.7%)</v>
      </c>
      <c r="D6" s="4" t="str">
        <f>_xlfn.CONCAT(Sheet2!F16," (",ROUND(Sheet2!F22,2),"%)")</f>
        <v>840 (49.38%)</v>
      </c>
      <c r="E6" s="4" t="str">
        <f>_xlfn.CONCAT(Sheet2!G16," (",ROUND(Sheet2!G22,2),"%)")</f>
        <v>536 (31.51%)</v>
      </c>
      <c r="F6" s="4" t="str">
        <f>_xlfn.CONCAT(Sheet2!H16," (",ROUND(Sheet2!H22,2),"%)")</f>
        <v>242 (14.23%)</v>
      </c>
      <c r="G6" s="4" t="str">
        <f>_xlfn.CONCAT(Sheet2!I16," (",ROUND(Sheet2!I22,2),"%)")</f>
        <v>37 (2.18%)</v>
      </c>
      <c r="H6" s="4" t="str">
        <f>_xlfn.CONCAT(Sheet2!J16," (",ROUND(Sheet2!J22,2),"%)")</f>
        <v>0 (0%)</v>
      </c>
      <c r="I6">
        <f>SUM(Sheet2!E16:J16)</f>
        <v>1701</v>
      </c>
      <c r="J6" s="3">
        <f t="shared" si="0"/>
        <v>25.014705882352942</v>
      </c>
    </row>
    <row r="7" spans="2:10" x14ac:dyDescent="0.35">
      <c r="B7" s="1" t="s">
        <v>5</v>
      </c>
      <c r="C7" s="4" t="str">
        <f>_xlfn.CONCAT(Sheet2!E17," (",ROUND(Sheet2!E23,2),"%)")</f>
        <v>0 (0%)</v>
      </c>
      <c r="D7" s="4" t="str">
        <f>_xlfn.CONCAT(Sheet2!F17," (",ROUND(Sheet2!F23,2),"%)")</f>
        <v>3 (6.67%)</v>
      </c>
      <c r="E7" s="4" t="str">
        <f>_xlfn.CONCAT(Sheet2!G17," (",ROUND(Sheet2!G23,2),"%)")</f>
        <v>11 (24.44%)</v>
      </c>
      <c r="F7" s="4" t="str">
        <f>_xlfn.CONCAT(Sheet2!H17," (",ROUND(Sheet2!H23,2),"%)")</f>
        <v>15 (33.33%)</v>
      </c>
      <c r="G7" s="4" t="str">
        <f>_xlfn.CONCAT(Sheet2!I17," (",ROUND(Sheet2!I23,2),"%)")</f>
        <v>14 (31.11%)</v>
      </c>
      <c r="H7" s="4" t="str">
        <f>_xlfn.CONCAT(Sheet2!J17," (",ROUND(Sheet2!J23,2),"%)")</f>
        <v>2 (4.44%)</v>
      </c>
      <c r="I7">
        <f>SUM(Sheet2!E17:J17)</f>
        <v>45</v>
      </c>
      <c r="J7" s="3">
        <f t="shared" si="0"/>
        <v>0.66176470588235292</v>
      </c>
    </row>
    <row r="8" spans="2:10" x14ac:dyDescent="0.35">
      <c r="B8" s="1" t="s">
        <v>6</v>
      </c>
      <c r="C8" s="4" t="str">
        <f>_xlfn.CONCAT(Sheet2!E18," (",ROUND(Sheet2!E24,2),"%)")</f>
        <v>6 (1.82%)</v>
      </c>
      <c r="D8" s="4" t="str">
        <f>_xlfn.CONCAT(Sheet2!F18," (",ROUND(Sheet2!F24,2),"%)")</f>
        <v>89 (26.97%)</v>
      </c>
      <c r="E8" s="4" t="str">
        <f>_xlfn.CONCAT(Sheet2!G18," (",ROUND(Sheet2!G24,2),"%)")</f>
        <v>132 (40%)</v>
      </c>
      <c r="F8" s="4" t="str">
        <f>_xlfn.CONCAT(Sheet2!H18," (",ROUND(Sheet2!H24,2),"%)")</f>
        <v>73 (22.12%)</v>
      </c>
      <c r="G8" s="4" t="str">
        <f>_xlfn.CONCAT(Sheet2!I18," (",ROUND(Sheet2!I24,2),"%)")</f>
        <v>30 (9.09%)</v>
      </c>
      <c r="H8" s="4" t="str">
        <f>_xlfn.CONCAT(Sheet2!J18," (",ROUND(Sheet2!J24,2),"%)")</f>
        <v>0 (0%)</v>
      </c>
      <c r="I8">
        <f>SUM(Sheet2!E18:J18)</f>
        <v>330</v>
      </c>
      <c r="J8" s="3">
        <f>I8*100/$I$2</f>
        <v>4.8529411764705879</v>
      </c>
    </row>
    <row r="9" spans="2:10" x14ac:dyDescent="0.35">
      <c r="C9" s="3"/>
      <c r="D9" s="3"/>
      <c r="E9" s="3"/>
      <c r="F9" s="3"/>
      <c r="G9" s="3"/>
      <c r="H9" s="3"/>
    </row>
    <row r="10" spans="2:10" x14ac:dyDescent="0.35">
      <c r="C10" t="s">
        <v>14</v>
      </c>
      <c r="D10" s="3" t="s">
        <v>15</v>
      </c>
      <c r="E10" s="3" t="s">
        <v>16</v>
      </c>
      <c r="F10" s="3"/>
      <c r="G10" s="3"/>
      <c r="H10" s="3"/>
    </row>
    <row r="11" spans="2:10" x14ac:dyDescent="0.35">
      <c r="B11" t="s">
        <v>1</v>
      </c>
      <c r="C11" s="2">
        <v>0</v>
      </c>
      <c r="D11" s="2">
        <v>0</v>
      </c>
      <c r="E11" s="2">
        <v>0</v>
      </c>
      <c r="F11" s="3"/>
      <c r="G11" s="3"/>
      <c r="H11" s="3"/>
    </row>
    <row r="12" spans="2:10" x14ac:dyDescent="0.35">
      <c r="B12" t="s">
        <v>3</v>
      </c>
      <c r="C12" s="2">
        <v>0.469028340080971</v>
      </c>
      <c r="D12" s="2">
        <v>0.71260298876805805</v>
      </c>
      <c r="E12" s="2">
        <v>0.16666666666666599</v>
      </c>
      <c r="F12" s="3"/>
      <c r="G12" s="3"/>
      <c r="H12" s="3"/>
    </row>
    <row r="13" spans="2:10" x14ac:dyDescent="0.35">
      <c r="B13" t="s">
        <v>2</v>
      </c>
      <c r="C13" s="2">
        <v>-0.52552552552552501</v>
      </c>
      <c r="D13" s="2">
        <v>0.956234836090739</v>
      </c>
      <c r="E13" s="2">
        <v>-0.16666666666666599</v>
      </c>
      <c r="F13" s="3"/>
    </row>
    <row r="14" spans="2:10" x14ac:dyDescent="0.35">
      <c r="B14" t="s">
        <v>4</v>
      </c>
      <c r="C14" s="2">
        <v>1.0571232608269601</v>
      </c>
      <c r="D14" s="2">
        <v>0.80515611544873</v>
      </c>
      <c r="E14" s="2">
        <v>0.999999999999999</v>
      </c>
      <c r="F14" s="3"/>
    </row>
    <row r="15" spans="2:10" x14ac:dyDescent="0.35">
      <c r="B15" t="s">
        <v>5</v>
      </c>
      <c r="C15" s="2">
        <v>-1.5888888888888799</v>
      </c>
      <c r="D15" s="2">
        <v>1.3519764050272101</v>
      </c>
      <c r="E15" s="2">
        <v>-1.3333333333333299</v>
      </c>
    </row>
    <row r="16" spans="2:10" x14ac:dyDescent="0.35">
      <c r="B16" t="s">
        <v>6</v>
      </c>
      <c r="C16" s="2">
        <v>4.4444444444444398E-2</v>
      </c>
      <c r="D16" s="2">
        <v>1.2520942945801199</v>
      </c>
      <c r="E16" s="2">
        <v>0</v>
      </c>
    </row>
    <row r="19" spans="2:8" x14ac:dyDescent="0.35">
      <c r="C19" s="5" t="s">
        <v>7</v>
      </c>
      <c r="D19" s="5" t="s">
        <v>8</v>
      </c>
      <c r="E19" s="5" t="s">
        <v>9</v>
      </c>
      <c r="F19" s="5" t="s">
        <v>10</v>
      </c>
      <c r="G19" s="5" t="s">
        <v>11</v>
      </c>
      <c r="H19" s="5" t="s">
        <v>12</v>
      </c>
    </row>
    <row r="20" spans="2:8" x14ac:dyDescent="0.35">
      <c r="B20" s="5" t="s">
        <v>0</v>
      </c>
      <c r="C20" s="4" t="str">
        <f>_xlfn.CONCAT(Sheet2!P10," (",ROUND(Sheet2!P11,2),"%)")</f>
        <v>457 (3.36%)</v>
      </c>
      <c r="D20" s="4" t="str">
        <f>_xlfn.CONCAT(Sheet2!Q10," (",ROUND(Sheet2!Q11,2),"%)")</f>
        <v>3444 (25.32%)</v>
      </c>
      <c r="E20" s="4" t="str">
        <f>_xlfn.CONCAT(Sheet2!R10," (",ROUND(Sheet2!R11,2),"%)")</f>
        <v>3277 (24.1%)</v>
      </c>
      <c r="F20" s="4" t="str">
        <f>_xlfn.CONCAT(Sheet2!S10," (",ROUND(Sheet2!S11,2),"%)")</f>
        <v>3332 (24.5%)</v>
      </c>
      <c r="G20" s="4" t="str">
        <f>_xlfn.CONCAT(Sheet2!T10," (",ROUND(Sheet2!T11,2),"%)")</f>
        <v>2325 (17.1%)</v>
      </c>
      <c r="H20" s="4" t="str">
        <f>_xlfn.CONCAT(Sheet2!U10," (",ROUND(Sheet2!U11,2),"%)")</f>
        <v>765 (5.63%)</v>
      </c>
    </row>
    <row r="21" spans="2:8" x14ac:dyDescent="0.35">
      <c r="B21" s="5" t="s">
        <v>17</v>
      </c>
      <c r="C21" s="5" t="str">
        <f>_xlfn.CONCAT(Sheet2!P12," (",ROUND(Sheet2!P21,2),"%)")</f>
        <v>23 (0.6%)</v>
      </c>
      <c r="D21" s="5" t="str">
        <f>_xlfn.CONCAT(Sheet2!Q12," (",ROUND(Sheet2!Q21,2),"%)")</f>
        <v>386 (10.05%)</v>
      </c>
      <c r="E21" s="5" t="str">
        <f>_xlfn.CONCAT(Sheet2!R12," (",ROUND(Sheet2!R21,2),"%)")</f>
        <v>698 (18.17%)</v>
      </c>
      <c r="F21" s="5" t="str">
        <f>_xlfn.CONCAT(Sheet2!S12," (",ROUND(Sheet2!S21,2),"%)")</f>
        <v>1104 (28.74%)</v>
      </c>
      <c r="G21" s="5" t="str">
        <f>_xlfn.CONCAT(Sheet2!T12," (",ROUND(Sheet2!T21,2),"%)")</f>
        <v>1100 (28.63%)</v>
      </c>
      <c r="H21" s="5" t="str">
        <f>_xlfn.CONCAT(Sheet2!U12," (",ROUND(Sheet2!U21,2),"%)")</f>
        <v>531 (13.82%)</v>
      </c>
    </row>
    <row r="22" spans="2:8" x14ac:dyDescent="0.35">
      <c r="B22" s="5" t="s">
        <v>18</v>
      </c>
      <c r="C22" s="5" t="str">
        <f>_xlfn.CONCAT(Sheet2!P13," (",ROUND(Sheet2!P22,2),"%)")</f>
        <v>81 (3.89%)</v>
      </c>
      <c r="D22" s="5" t="str">
        <f>_xlfn.CONCAT(Sheet2!Q13," (",ROUND(Sheet2!Q22,2),"%)")</f>
        <v>549 (26.34%)</v>
      </c>
      <c r="E22" s="5" t="str">
        <f>_xlfn.CONCAT(Sheet2!R13," (",ROUND(Sheet2!R22,2),"%)")</f>
        <v>531 (25.48%)</v>
      </c>
      <c r="F22" s="5" t="str">
        <f>_xlfn.CONCAT(Sheet2!S13," (",ROUND(Sheet2!S22,2),"%)")</f>
        <v>570 (27.35%)</v>
      </c>
      <c r="G22" s="5" t="str">
        <f>_xlfn.CONCAT(Sheet2!T13," (",ROUND(Sheet2!T22,2),"%)")</f>
        <v>296 (14.2%)</v>
      </c>
      <c r="H22" s="5" t="str">
        <f>_xlfn.CONCAT(Sheet2!U13," (",ROUND(Sheet2!U22,2),"%)")</f>
        <v>57 (2.74%)</v>
      </c>
    </row>
    <row r="23" spans="2:8" x14ac:dyDescent="0.35">
      <c r="B23" s="5" t="s">
        <v>19</v>
      </c>
      <c r="C23" s="5" t="str">
        <f>_xlfn.CONCAT(Sheet2!P14," (",ROUND(Sheet2!P23,2),"%)")</f>
        <v>224 (6.58%)</v>
      </c>
      <c r="D23" s="5" t="str">
        <f>_xlfn.CONCAT(Sheet2!Q14," (",ROUND(Sheet2!Q23,2),"%)")</f>
        <v>1471 (43.24%)</v>
      </c>
      <c r="E23" s="5" t="str">
        <f>_xlfn.CONCAT(Sheet2!R14," (",ROUND(Sheet2!R23,2),"%)")</f>
        <v>955 (28.07%)</v>
      </c>
      <c r="F23" s="5" t="str">
        <f>_xlfn.CONCAT(Sheet2!S14," (",ROUND(Sheet2!S23,2),"%)")</f>
        <v>576 (16.93%)</v>
      </c>
      <c r="G23" s="5" t="str">
        <f>_xlfn.CONCAT(Sheet2!T14," (",ROUND(Sheet2!T23,2),"%)")</f>
        <v>176 (5.17%)</v>
      </c>
      <c r="H23" s="5" t="str">
        <f>_xlfn.CONCAT(Sheet2!U14," (",ROUND(Sheet2!U23,2),"%)")</f>
        <v>0 (0%)</v>
      </c>
    </row>
    <row r="24" spans="2:8" x14ac:dyDescent="0.35">
      <c r="B24" s="5" t="s">
        <v>20</v>
      </c>
      <c r="C24" s="5" t="str">
        <f>_xlfn.CONCAT(Sheet2!P15," (",ROUND(Sheet2!P24,2),"%)")</f>
        <v>9 (3.08%)</v>
      </c>
      <c r="D24" s="5" t="str">
        <f>_xlfn.CONCAT(Sheet2!Q15," (",ROUND(Sheet2!Q24,2),"%)")</f>
        <v>87 (29.79%)</v>
      </c>
      <c r="E24" s="5" t="str">
        <f>_xlfn.CONCAT(Sheet2!R15," (",ROUND(Sheet2!R24,2),"%)")</f>
        <v>83 (28.42%)</v>
      </c>
      <c r="F24" s="5" t="str">
        <f>_xlfn.CONCAT(Sheet2!S15," (",ROUND(Sheet2!S24,2),"%)")</f>
        <v>72 (24.66%)</v>
      </c>
      <c r="G24" s="5" t="str">
        <f>_xlfn.CONCAT(Sheet2!T15," (",ROUND(Sheet2!T24,2),"%)")</f>
        <v>35 (11.99%)</v>
      </c>
      <c r="H24" s="5" t="str">
        <f>_xlfn.CONCAT(Sheet2!U15," (",ROUND(Sheet2!U24,2),"%)")</f>
        <v>6 (2.05%)</v>
      </c>
    </row>
    <row r="25" spans="2:8" x14ac:dyDescent="0.35">
      <c r="B25" s="5" t="s">
        <v>21</v>
      </c>
      <c r="C25" s="5" t="str">
        <f>_xlfn.CONCAT(Sheet2!P16," (",ROUND(Sheet2!P25,2),"%)")</f>
        <v>3 (1.06%)</v>
      </c>
      <c r="D25" s="5" t="str">
        <f>_xlfn.CONCAT(Sheet2!Q16," (",ROUND(Sheet2!Q25,2),"%)")</f>
        <v>39 (13.73%)</v>
      </c>
      <c r="E25" s="5" t="str">
        <f>_xlfn.CONCAT(Sheet2!R16," (",ROUND(Sheet2!R25,2),"%)")</f>
        <v>54 (19.01%)</v>
      </c>
      <c r="F25" s="5" t="str">
        <f>_xlfn.CONCAT(Sheet2!S16," (",ROUND(Sheet2!S25,2),"%)")</f>
        <v>84 (29.58%)</v>
      </c>
      <c r="G25" s="5" t="str">
        <f>_xlfn.CONCAT(Sheet2!T16," (",ROUND(Sheet2!T25,2),"%)")</f>
        <v>72 (25.35%)</v>
      </c>
      <c r="H25" s="5" t="str">
        <f>_xlfn.CONCAT(Sheet2!U16," (",ROUND(Sheet2!U25,2),"%)")</f>
        <v>32 (11.27%)</v>
      </c>
    </row>
    <row r="26" spans="2:8" x14ac:dyDescent="0.35">
      <c r="B26" s="5" t="s">
        <v>22</v>
      </c>
      <c r="C26" s="5" t="str">
        <f>_xlfn.CONCAT(Sheet2!P17," (",ROUND(Sheet2!P26,2),"%)")</f>
        <v>0 (0%)</v>
      </c>
      <c r="D26" s="5" t="str">
        <f>_xlfn.CONCAT(Sheet2!Q17," (",ROUND(Sheet2!Q26,2),"%)")</f>
        <v>10 (11.11%)</v>
      </c>
      <c r="E26" s="5" t="str">
        <f>_xlfn.CONCAT(Sheet2!R17," (",ROUND(Sheet2!R26,2),"%)")</f>
        <v>17 (18.89%)</v>
      </c>
      <c r="F26" s="5" t="str">
        <f>_xlfn.CONCAT(Sheet2!S17," (",ROUND(Sheet2!S26,2),"%)")</f>
        <v>28 (31.11%)</v>
      </c>
      <c r="G26" s="5" t="str">
        <f>_xlfn.CONCAT(Sheet2!T17," (",ROUND(Sheet2!T26,2),"%)")</f>
        <v>24 (26.67%)</v>
      </c>
      <c r="H26" s="5" t="str">
        <f>_xlfn.CONCAT(Sheet2!U17," (",ROUND(Sheet2!U26,2),"%)")</f>
        <v>11 (12.22%)</v>
      </c>
    </row>
    <row r="27" spans="2:8" x14ac:dyDescent="0.35">
      <c r="B27" s="5" t="s">
        <v>23</v>
      </c>
      <c r="C27" s="5" t="str">
        <f>_xlfn.CONCAT(Sheet2!P18," (",ROUND(Sheet2!P27,2),"%)")</f>
        <v>100 (3.5%)</v>
      </c>
      <c r="D27" s="5" t="str">
        <f>_xlfn.CONCAT(Sheet2!Q18," (",ROUND(Sheet2!Q27,2),"%)")</f>
        <v>765 (26.79%)</v>
      </c>
      <c r="E27" s="5" t="str">
        <f>_xlfn.CONCAT(Sheet2!R18," (",ROUND(Sheet2!R27,2),"%)")</f>
        <v>770 (26.96%)</v>
      </c>
      <c r="F27" s="5" t="str">
        <f>_xlfn.CONCAT(Sheet2!S18," (",ROUND(Sheet2!S27,2),"%)")</f>
        <v>682 (23.88%)</v>
      </c>
      <c r="G27" s="5" t="str">
        <f>_xlfn.CONCAT(Sheet2!T18," (",ROUND(Sheet2!T27,2),"%)")</f>
        <v>457 (16%)</v>
      </c>
      <c r="H27" s="5" t="str">
        <f>_xlfn.CONCAT(Sheet2!U18," (",ROUND(Sheet2!U27,2),"%)")</f>
        <v>82 (2.87%)</v>
      </c>
    </row>
    <row r="28" spans="2:8" x14ac:dyDescent="0.35">
      <c r="B28" s="5" t="s">
        <v>24</v>
      </c>
      <c r="C28" s="5" t="str">
        <f>_xlfn.CONCAT(Sheet2!P19," (",ROUND(Sheet2!P28,2),"%)")</f>
        <v>2 (0.52%)</v>
      </c>
      <c r="D28" s="5" t="str">
        <f>_xlfn.CONCAT(Sheet2!Q19," (",ROUND(Sheet2!Q28,2),"%)")</f>
        <v>33 (8.64%)</v>
      </c>
      <c r="E28" s="5" t="str">
        <f>_xlfn.CONCAT(Sheet2!R19," (",ROUND(Sheet2!R28,2),"%)")</f>
        <v>60 (15.71%)</v>
      </c>
      <c r="F28" s="5" t="str">
        <f>_xlfn.CONCAT(Sheet2!S19," (",ROUND(Sheet2!S28,2),"%)")</f>
        <v>132 (34.55%)</v>
      </c>
      <c r="G28" s="5" t="str">
        <f>_xlfn.CONCAT(Sheet2!T19," (",ROUND(Sheet2!T28,2),"%)")</f>
        <v>116 (30.37%)</v>
      </c>
      <c r="H28" s="5" t="str">
        <f>_xlfn.CONCAT(Sheet2!U19," (",ROUND(Sheet2!U28,2),"%)")</f>
        <v>39 (10.21%)</v>
      </c>
    </row>
    <row r="29" spans="2:8" x14ac:dyDescent="0.35">
      <c r="B29" s="5" t="s">
        <v>25</v>
      </c>
      <c r="C29" s="5" t="str">
        <f>_xlfn.CONCAT(Sheet2!P20," (",ROUND(Sheet2!P29,2),"%)")</f>
        <v>15 (4.08%)</v>
      </c>
      <c r="D29" s="5" t="str">
        <f>_xlfn.CONCAT(Sheet2!Q20," (",ROUND(Sheet2!Q29,2),"%)")</f>
        <v>104 (28.26%)</v>
      </c>
      <c r="E29" s="5" t="str">
        <f>_xlfn.CONCAT(Sheet2!R20," (",ROUND(Sheet2!R29,2),"%)")</f>
        <v>109 (29.62%)</v>
      </c>
      <c r="F29" s="5" t="str">
        <f>_xlfn.CONCAT(Sheet2!S20," (",ROUND(Sheet2!S29,2),"%)")</f>
        <v>84 (22.83%)</v>
      </c>
      <c r="G29" s="5" t="str">
        <f>_xlfn.CONCAT(Sheet2!T20," (",ROUND(Sheet2!T29,2),"%)")</f>
        <v>49 (13.32%)</v>
      </c>
      <c r="H29" s="5" t="str">
        <f>_xlfn.CONCAT(Sheet2!U20," (",ROUND(Sheet2!U29,2),"%)")</f>
        <v>7 (1.9%)</v>
      </c>
    </row>
    <row r="30" spans="2:8" x14ac:dyDescent="0.35">
      <c r="C30" s="2"/>
      <c r="D30" s="2"/>
      <c r="E30" s="2"/>
      <c r="F30" s="2"/>
    </row>
    <row r="31" spans="2:8" x14ac:dyDescent="0.35">
      <c r="C31" s="2"/>
      <c r="D31" s="2"/>
      <c r="E31" s="2"/>
      <c r="F31" s="2"/>
      <c r="G31" s="2"/>
      <c r="H31" s="2"/>
    </row>
    <row r="33" spans="3:8" x14ac:dyDescent="0.35">
      <c r="C33" s="2"/>
      <c r="D33" s="2"/>
      <c r="E33" s="2"/>
      <c r="F33" s="2"/>
      <c r="G33" s="2"/>
      <c r="H33" s="2"/>
    </row>
    <row r="34" spans="3:8" x14ac:dyDescent="0.35">
      <c r="C34" s="2"/>
      <c r="D34" s="2"/>
      <c r="E34" s="2"/>
      <c r="F34" s="2"/>
      <c r="G34" s="2"/>
      <c r="H34" s="2"/>
    </row>
    <row r="35" spans="3:8" x14ac:dyDescent="0.35">
      <c r="C35" s="2"/>
      <c r="D35" s="2"/>
      <c r="E35" s="2"/>
      <c r="F35" s="2"/>
      <c r="G35" s="2"/>
      <c r="H35" s="2"/>
    </row>
    <row r="36" spans="3:8" x14ac:dyDescent="0.35">
      <c r="C36" s="2"/>
      <c r="D36" s="2"/>
      <c r="E36" s="2"/>
      <c r="F36" s="2"/>
      <c r="G36" s="2"/>
      <c r="H36" s="2"/>
    </row>
    <row r="37" spans="3:8" x14ac:dyDescent="0.35">
      <c r="C37" s="2"/>
      <c r="D37" s="2"/>
      <c r="E37" s="2"/>
      <c r="F37" s="2"/>
      <c r="G37" s="2"/>
      <c r="H37" s="2"/>
    </row>
    <row r="38" spans="3:8" x14ac:dyDescent="0.35">
      <c r="C38" s="2"/>
      <c r="D38" s="2"/>
      <c r="E38" s="2"/>
      <c r="F38" s="2"/>
      <c r="G38" s="2"/>
      <c r="H38" s="2"/>
    </row>
    <row r="39" spans="3:8" x14ac:dyDescent="0.35">
      <c r="C39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5B23-68A5-4470-87E7-2F2D0D7D6C48}">
  <dimension ref="B4:V32"/>
  <sheetViews>
    <sheetView topLeftCell="A7" workbookViewId="0">
      <selection activeCell="Q8" sqref="Q8"/>
    </sheetView>
  </sheetViews>
  <sheetFormatPr defaultRowHeight="14.5" x14ac:dyDescent="0.35"/>
  <cols>
    <col min="4" max="4" width="21.7265625" customWidth="1"/>
    <col min="15" max="15" width="17.453125" customWidth="1"/>
  </cols>
  <sheetData>
    <row r="4" spans="2:22" x14ac:dyDescent="0.35">
      <c r="F4" s="3"/>
    </row>
    <row r="5" spans="2:22" x14ac:dyDescent="0.35">
      <c r="F5" s="3"/>
    </row>
    <row r="6" spans="2:22" x14ac:dyDescent="0.35">
      <c r="F6" s="3"/>
    </row>
    <row r="7" spans="2:22" x14ac:dyDescent="0.35">
      <c r="F7" s="3"/>
    </row>
    <row r="8" spans="2:22" x14ac:dyDescent="0.35">
      <c r="F8" s="3"/>
    </row>
    <row r="9" spans="2:22" x14ac:dyDescent="0.35">
      <c r="F9" s="3"/>
      <c r="P9">
        <v>0</v>
      </c>
      <c r="Q9">
        <v>1</v>
      </c>
      <c r="R9">
        <v>2</v>
      </c>
      <c r="S9">
        <v>3</v>
      </c>
      <c r="T9">
        <v>4</v>
      </c>
      <c r="U9">
        <v>5</v>
      </c>
    </row>
    <row r="10" spans="2:22" x14ac:dyDescent="0.35">
      <c r="E10">
        <v>0</v>
      </c>
      <c r="F10">
        <v>1</v>
      </c>
      <c r="G10">
        <v>2</v>
      </c>
      <c r="H10">
        <v>3</v>
      </c>
      <c r="I10">
        <v>4</v>
      </c>
      <c r="J10">
        <v>5</v>
      </c>
      <c r="P10">
        <v>457</v>
      </c>
      <c r="Q10">
        <v>3444</v>
      </c>
      <c r="R10">
        <v>3277</v>
      </c>
      <c r="S10">
        <v>3332</v>
      </c>
      <c r="T10">
        <v>2325</v>
      </c>
      <c r="U10">
        <v>765</v>
      </c>
    </row>
    <row r="11" spans="2:22" x14ac:dyDescent="0.35">
      <c r="D11" t="s">
        <v>13</v>
      </c>
      <c r="E11">
        <v>95</v>
      </c>
      <c r="F11">
        <v>1768</v>
      </c>
      <c r="G11">
        <v>1945</v>
      </c>
      <c r="H11">
        <v>1876</v>
      </c>
      <c r="I11">
        <v>1007</v>
      </c>
      <c r="J11">
        <v>109</v>
      </c>
      <c r="P11" s="3">
        <v>3.36029411764705</v>
      </c>
      <c r="Q11" s="3">
        <v>25.323529411764699</v>
      </c>
      <c r="R11" s="3">
        <v>24.095588235294102</v>
      </c>
      <c r="S11" s="3">
        <v>24.5</v>
      </c>
      <c r="T11" s="3">
        <v>17.095588235294102</v>
      </c>
      <c r="U11" s="3">
        <v>5.625</v>
      </c>
    </row>
    <row r="12" spans="2:22" x14ac:dyDescent="0.35">
      <c r="E12" s="3">
        <v>1.3970588235294099</v>
      </c>
      <c r="F12" s="3">
        <v>26</v>
      </c>
      <c r="G12" s="3">
        <v>28.602941176470502</v>
      </c>
      <c r="H12" s="3">
        <v>27.588235294117599</v>
      </c>
      <c r="I12" s="3">
        <v>14.808823529411701</v>
      </c>
      <c r="J12" s="3">
        <v>1.6029411764705801</v>
      </c>
      <c r="O12" t="s">
        <v>17</v>
      </c>
      <c r="P12">
        <v>23</v>
      </c>
      <c r="Q12">
        <v>386</v>
      </c>
      <c r="R12">
        <v>698</v>
      </c>
      <c r="S12">
        <v>1104</v>
      </c>
      <c r="T12">
        <v>1100</v>
      </c>
      <c r="U12">
        <v>531</v>
      </c>
      <c r="V12">
        <f>SUM(P12:U12)</f>
        <v>3842</v>
      </c>
    </row>
    <row r="13" spans="2:22" x14ac:dyDescent="0.35">
      <c r="D13" t="s">
        <v>1</v>
      </c>
      <c r="E13">
        <v>6</v>
      </c>
      <c r="F13">
        <v>167</v>
      </c>
      <c r="G13">
        <v>382</v>
      </c>
      <c r="H13">
        <v>676</v>
      </c>
      <c r="I13">
        <v>589</v>
      </c>
      <c r="J13">
        <v>101</v>
      </c>
      <c r="K13">
        <f>SUM(E13:J13)</f>
        <v>1921</v>
      </c>
      <c r="O13" t="s">
        <v>18</v>
      </c>
      <c r="P13">
        <v>81</v>
      </c>
      <c r="Q13">
        <v>549</v>
      </c>
      <c r="R13">
        <v>531</v>
      </c>
      <c r="S13">
        <v>570</v>
      </c>
      <c r="T13">
        <v>296</v>
      </c>
      <c r="U13">
        <v>57</v>
      </c>
      <c r="V13">
        <f t="shared" ref="V13:V20" si="0">SUM(P13:U13)</f>
        <v>2084</v>
      </c>
    </row>
    <row r="14" spans="2:22" x14ac:dyDescent="0.35">
      <c r="D14" t="s">
        <v>3</v>
      </c>
      <c r="E14">
        <v>35</v>
      </c>
      <c r="F14">
        <v>640</v>
      </c>
      <c r="G14">
        <v>825</v>
      </c>
      <c r="H14">
        <v>731</v>
      </c>
      <c r="I14">
        <v>239</v>
      </c>
      <c r="J14">
        <v>0</v>
      </c>
      <c r="K14">
        <f t="shared" ref="K14:K18" si="1">SUM(E14:J14)</f>
        <v>2470</v>
      </c>
      <c r="O14" t="s">
        <v>19</v>
      </c>
      <c r="P14">
        <v>224</v>
      </c>
      <c r="Q14">
        <v>1471</v>
      </c>
      <c r="R14">
        <v>955</v>
      </c>
      <c r="S14">
        <v>576</v>
      </c>
      <c r="T14">
        <v>176</v>
      </c>
      <c r="U14">
        <v>0</v>
      </c>
      <c r="V14">
        <f t="shared" si="0"/>
        <v>3402</v>
      </c>
    </row>
    <row r="15" spans="2:22" x14ac:dyDescent="0.35">
      <c r="D15" t="s">
        <v>2</v>
      </c>
      <c r="E15">
        <v>2</v>
      </c>
      <c r="F15">
        <v>29</v>
      </c>
      <c r="G15">
        <v>59</v>
      </c>
      <c r="H15">
        <v>139</v>
      </c>
      <c r="I15">
        <v>98</v>
      </c>
      <c r="J15">
        <v>6</v>
      </c>
      <c r="K15">
        <f t="shared" si="1"/>
        <v>333</v>
      </c>
      <c r="O15" t="s">
        <v>20</v>
      </c>
      <c r="P15">
        <v>9</v>
      </c>
      <c r="Q15">
        <v>87</v>
      </c>
      <c r="R15">
        <v>83</v>
      </c>
      <c r="S15">
        <v>72</v>
      </c>
      <c r="T15">
        <v>35</v>
      </c>
      <c r="U15">
        <v>6</v>
      </c>
      <c r="V15">
        <f t="shared" si="0"/>
        <v>292</v>
      </c>
    </row>
    <row r="16" spans="2:22" x14ac:dyDescent="0.35">
      <c r="B16">
        <v>6800</v>
      </c>
      <c r="D16" t="s">
        <v>4</v>
      </c>
      <c r="E16">
        <v>46</v>
      </c>
      <c r="F16">
        <v>840</v>
      </c>
      <c r="G16">
        <v>536</v>
      </c>
      <c r="H16">
        <v>242</v>
      </c>
      <c r="I16">
        <v>37</v>
      </c>
      <c r="J16">
        <v>0</v>
      </c>
      <c r="K16">
        <f t="shared" si="1"/>
        <v>1701</v>
      </c>
      <c r="M16">
        <f>B16*2</f>
        <v>13600</v>
      </c>
      <c r="O16" t="s">
        <v>21</v>
      </c>
      <c r="P16">
        <v>3</v>
      </c>
      <c r="Q16">
        <v>39</v>
      </c>
      <c r="R16">
        <v>54</v>
      </c>
      <c r="S16">
        <v>84</v>
      </c>
      <c r="T16">
        <v>72</v>
      </c>
      <c r="U16">
        <v>32</v>
      </c>
      <c r="V16">
        <f t="shared" si="0"/>
        <v>284</v>
      </c>
    </row>
    <row r="17" spans="4:22" x14ac:dyDescent="0.35">
      <c r="D17" t="s">
        <v>5</v>
      </c>
      <c r="E17">
        <v>0</v>
      </c>
      <c r="F17">
        <v>3</v>
      </c>
      <c r="G17">
        <v>11</v>
      </c>
      <c r="H17">
        <v>15</v>
      </c>
      <c r="I17">
        <v>14</v>
      </c>
      <c r="J17">
        <v>2</v>
      </c>
      <c r="K17">
        <f t="shared" si="1"/>
        <v>45</v>
      </c>
      <c r="O17" t="s">
        <v>22</v>
      </c>
      <c r="P17">
        <v>0</v>
      </c>
      <c r="Q17">
        <v>10</v>
      </c>
      <c r="R17">
        <v>17</v>
      </c>
      <c r="S17">
        <v>28</v>
      </c>
      <c r="T17">
        <v>24</v>
      </c>
      <c r="U17">
        <v>11</v>
      </c>
      <c r="V17">
        <f t="shared" si="0"/>
        <v>90</v>
      </c>
    </row>
    <row r="18" spans="4:22" x14ac:dyDescent="0.35">
      <c r="D18" t="s">
        <v>6</v>
      </c>
      <c r="E18">
        <v>6</v>
      </c>
      <c r="F18">
        <v>89</v>
      </c>
      <c r="G18">
        <v>132</v>
      </c>
      <c r="H18">
        <v>73</v>
      </c>
      <c r="I18">
        <v>30</v>
      </c>
      <c r="J18">
        <v>0</v>
      </c>
      <c r="K18">
        <f t="shared" si="1"/>
        <v>330</v>
      </c>
      <c r="O18" t="s">
        <v>23</v>
      </c>
      <c r="P18">
        <v>100</v>
      </c>
      <c r="Q18">
        <v>765</v>
      </c>
      <c r="R18">
        <v>770</v>
      </c>
      <c r="S18">
        <v>682</v>
      </c>
      <c r="T18">
        <v>457</v>
      </c>
      <c r="U18">
        <v>82</v>
      </c>
      <c r="V18">
        <f t="shared" si="0"/>
        <v>2856</v>
      </c>
    </row>
    <row r="19" spans="4:22" x14ac:dyDescent="0.35">
      <c r="D19" t="s">
        <v>1</v>
      </c>
      <c r="E19" s="3">
        <f t="shared" ref="E19:J19" si="2">E13*100/$K$13</f>
        <v>0.31233732431025507</v>
      </c>
      <c r="F19" s="3">
        <f t="shared" si="2"/>
        <v>8.693388859968767</v>
      </c>
      <c r="G19" s="3">
        <f t="shared" si="2"/>
        <v>19.885476314419574</v>
      </c>
      <c r="H19" s="3">
        <f t="shared" si="2"/>
        <v>35.190005205622072</v>
      </c>
      <c r="I19" s="3">
        <f t="shared" si="2"/>
        <v>30.661114003123373</v>
      </c>
      <c r="J19" s="3">
        <f t="shared" si="2"/>
        <v>5.2576782925559602</v>
      </c>
      <c r="O19" t="s">
        <v>24</v>
      </c>
      <c r="P19">
        <v>2</v>
      </c>
      <c r="Q19">
        <v>33</v>
      </c>
      <c r="R19">
        <v>60</v>
      </c>
      <c r="S19">
        <v>132</v>
      </c>
      <c r="T19">
        <v>116</v>
      </c>
      <c r="U19">
        <v>39</v>
      </c>
      <c r="V19">
        <f t="shared" si="0"/>
        <v>382</v>
      </c>
    </row>
    <row r="20" spans="4:22" x14ac:dyDescent="0.35">
      <c r="D20" t="s">
        <v>3</v>
      </c>
      <c r="E20" s="3">
        <f t="shared" ref="E20:J20" si="3">E14*100/$K$14</f>
        <v>1.417004048582996</v>
      </c>
      <c r="F20" s="3">
        <f t="shared" si="3"/>
        <v>25.910931174089068</v>
      </c>
      <c r="G20" s="3">
        <f t="shared" si="3"/>
        <v>33.400809716599191</v>
      </c>
      <c r="H20" s="3">
        <f t="shared" si="3"/>
        <v>29.595141700404859</v>
      </c>
      <c r="I20" s="3">
        <f t="shared" si="3"/>
        <v>9.6761133603238871</v>
      </c>
      <c r="J20" s="3">
        <f t="shared" si="3"/>
        <v>0</v>
      </c>
      <c r="O20" t="s">
        <v>25</v>
      </c>
      <c r="P20">
        <v>15</v>
      </c>
      <c r="Q20">
        <v>104</v>
      </c>
      <c r="R20">
        <v>109</v>
      </c>
      <c r="S20">
        <v>84</v>
      </c>
      <c r="T20">
        <v>49</v>
      </c>
      <c r="U20">
        <v>7</v>
      </c>
      <c r="V20">
        <f t="shared" si="0"/>
        <v>368</v>
      </c>
    </row>
    <row r="21" spans="4:22" x14ac:dyDescent="0.35">
      <c r="D21" t="s">
        <v>2</v>
      </c>
      <c r="E21" s="3">
        <f t="shared" ref="E21:J21" si="4">E15*100/$K$15</f>
        <v>0.60060060060060061</v>
      </c>
      <c r="F21" s="3">
        <f t="shared" si="4"/>
        <v>8.7087087087087092</v>
      </c>
      <c r="G21" s="3">
        <f t="shared" si="4"/>
        <v>17.717717717717719</v>
      </c>
      <c r="H21" s="3">
        <f t="shared" si="4"/>
        <v>41.741741741741741</v>
      </c>
      <c r="I21" s="3">
        <f t="shared" si="4"/>
        <v>29.42942942942943</v>
      </c>
      <c r="J21" s="3">
        <f t="shared" si="4"/>
        <v>1.8018018018018018</v>
      </c>
      <c r="O21" t="s">
        <v>17</v>
      </c>
      <c r="P21" s="3">
        <f>P12*100/$V$12</f>
        <v>0.59864653826132219</v>
      </c>
      <c r="Q21" s="3">
        <f t="shared" ref="Q21:U21" si="5">Q12*100/$V$12</f>
        <v>10.046850598646538</v>
      </c>
      <c r="R21" s="3">
        <f t="shared" si="5"/>
        <v>18.167621030713171</v>
      </c>
      <c r="S21" s="3">
        <f t="shared" si="5"/>
        <v>28.735033836543465</v>
      </c>
      <c r="T21" s="3">
        <f t="shared" si="5"/>
        <v>28.630921395106714</v>
      </c>
      <c r="U21" s="3">
        <f t="shared" si="5"/>
        <v>13.820926600728788</v>
      </c>
    </row>
    <row r="22" spans="4:22" x14ac:dyDescent="0.35">
      <c r="D22" t="s">
        <v>4</v>
      </c>
      <c r="E22" s="3">
        <f t="shared" ref="E22:J22" si="6">E16*100/$K$16</f>
        <v>2.7042915931804821</v>
      </c>
      <c r="F22" s="3">
        <f t="shared" si="6"/>
        <v>49.382716049382715</v>
      </c>
      <c r="G22" s="3">
        <f t="shared" si="6"/>
        <v>31.510875955320401</v>
      </c>
      <c r="H22" s="3">
        <f t="shared" si="6"/>
        <v>14.22692533803645</v>
      </c>
      <c r="I22" s="3">
        <f t="shared" si="6"/>
        <v>2.1751910640799528</v>
      </c>
      <c r="J22" s="3">
        <f t="shared" si="6"/>
        <v>0</v>
      </c>
      <c r="O22" t="s">
        <v>18</v>
      </c>
      <c r="P22" s="3">
        <f>P13*100/$V$13</f>
        <v>3.886756238003839</v>
      </c>
      <c r="Q22" s="3">
        <f t="shared" ref="Q22:U22" si="7">Q13*100/$V$13</f>
        <v>26.343570057581573</v>
      </c>
      <c r="R22" s="3">
        <f t="shared" si="7"/>
        <v>25.479846449136275</v>
      </c>
      <c r="S22" s="3">
        <f t="shared" si="7"/>
        <v>27.351247600767753</v>
      </c>
      <c r="T22" s="3">
        <f t="shared" si="7"/>
        <v>14.203454894433781</v>
      </c>
      <c r="U22" s="3">
        <f t="shared" si="7"/>
        <v>2.7351247600767756</v>
      </c>
    </row>
    <row r="23" spans="4:22" x14ac:dyDescent="0.35">
      <c r="D23" t="s">
        <v>5</v>
      </c>
      <c r="E23" s="3">
        <f t="shared" ref="E23:J23" si="8">E17*100/$K$17</f>
        <v>0</v>
      </c>
      <c r="F23" s="3">
        <f t="shared" si="8"/>
        <v>6.666666666666667</v>
      </c>
      <c r="G23" s="3">
        <f t="shared" si="8"/>
        <v>24.444444444444443</v>
      </c>
      <c r="H23" s="3">
        <f t="shared" si="8"/>
        <v>33.333333333333336</v>
      </c>
      <c r="I23" s="3">
        <f t="shared" si="8"/>
        <v>31.111111111111111</v>
      </c>
      <c r="J23" s="3">
        <f t="shared" si="8"/>
        <v>4.4444444444444446</v>
      </c>
      <c r="O23" t="s">
        <v>19</v>
      </c>
      <c r="P23" s="3">
        <f>P14*100/$V$14</f>
        <v>6.5843621399176957</v>
      </c>
      <c r="Q23" s="3">
        <f t="shared" ref="Q23:U23" si="9">Q14*100/$V$14</f>
        <v>43.239271017048793</v>
      </c>
      <c r="R23" s="3">
        <f t="shared" si="9"/>
        <v>28.071722516166961</v>
      </c>
      <c r="S23" s="3">
        <f t="shared" si="9"/>
        <v>16.93121693121693</v>
      </c>
      <c r="T23" s="3">
        <f t="shared" si="9"/>
        <v>5.1734273956496182</v>
      </c>
      <c r="U23" s="3">
        <f t="shared" si="9"/>
        <v>0</v>
      </c>
    </row>
    <row r="24" spans="4:22" x14ac:dyDescent="0.35">
      <c r="D24" t="s">
        <v>6</v>
      </c>
      <c r="E24" s="3">
        <f t="shared" ref="E24:J24" si="10">E18*100/$K$18</f>
        <v>1.8181818181818181</v>
      </c>
      <c r="F24" s="3">
        <f t="shared" si="10"/>
        <v>26.969696969696969</v>
      </c>
      <c r="G24" s="3">
        <f t="shared" si="10"/>
        <v>40</v>
      </c>
      <c r="H24" s="3">
        <f t="shared" si="10"/>
        <v>22.121212121212121</v>
      </c>
      <c r="I24" s="3">
        <f t="shared" si="10"/>
        <v>9.0909090909090917</v>
      </c>
      <c r="J24" s="3">
        <f t="shared" si="10"/>
        <v>0</v>
      </c>
      <c r="O24" t="s">
        <v>20</v>
      </c>
      <c r="P24" s="3">
        <f>P15*100/$V$15</f>
        <v>3.0821917808219177</v>
      </c>
      <c r="Q24" s="3">
        <f t="shared" ref="Q24:U24" si="11">Q15*100/$V$15</f>
        <v>29.794520547945204</v>
      </c>
      <c r="R24" s="3">
        <f t="shared" si="11"/>
        <v>28.424657534246574</v>
      </c>
      <c r="S24" s="3">
        <f t="shared" si="11"/>
        <v>24.657534246575342</v>
      </c>
      <c r="T24" s="3">
        <f t="shared" si="11"/>
        <v>11.986301369863014</v>
      </c>
      <c r="U24" s="3">
        <f t="shared" si="11"/>
        <v>2.0547945205479454</v>
      </c>
    </row>
    <row r="25" spans="4:22" x14ac:dyDescent="0.35">
      <c r="O25" t="s">
        <v>21</v>
      </c>
      <c r="P25" s="3">
        <f>P16*100/$V$16</f>
        <v>1.056338028169014</v>
      </c>
      <c r="Q25" s="3">
        <f t="shared" ref="Q25:U25" si="12">Q16*100/$V$16</f>
        <v>13.732394366197184</v>
      </c>
      <c r="R25" s="3">
        <f t="shared" si="12"/>
        <v>19.014084507042252</v>
      </c>
      <c r="S25" s="3">
        <f t="shared" si="12"/>
        <v>29.577464788732396</v>
      </c>
      <c r="T25" s="3">
        <f t="shared" si="12"/>
        <v>25.35211267605634</v>
      </c>
      <c r="U25" s="3">
        <f t="shared" si="12"/>
        <v>11.267605633802816</v>
      </c>
    </row>
    <row r="26" spans="4:22" x14ac:dyDescent="0.35">
      <c r="O26" t="s">
        <v>22</v>
      </c>
      <c r="P26" s="3">
        <f>P17*100/$V$17</f>
        <v>0</v>
      </c>
      <c r="Q26" s="3">
        <f t="shared" ref="Q26:U26" si="13">Q17*100/$V$17</f>
        <v>11.111111111111111</v>
      </c>
      <c r="R26" s="3">
        <f t="shared" si="13"/>
        <v>18.888888888888889</v>
      </c>
      <c r="S26" s="3">
        <f t="shared" si="13"/>
        <v>31.111111111111111</v>
      </c>
      <c r="T26" s="3">
        <f t="shared" si="13"/>
        <v>26.666666666666668</v>
      </c>
      <c r="U26" s="3">
        <f t="shared" si="13"/>
        <v>12.222222222222221</v>
      </c>
    </row>
    <row r="27" spans="4:22" x14ac:dyDescent="0.35">
      <c r="O27" t="s">
        <v>23</v>
      </c>
      <c r="P27" s="3">
        <f>P18*100/$V$18</f>
        <v>3.5014005602240896</v>
      </c>
      <c r="Q27" s="3">
        <f t="shared" ref="Q27:U27" si="14">Q18*100/$V$18</f>
        <v>26.785714285714285</v>
      </c>
      <c r="R27" s="3">
        <f t="shared" si="14"/>
        <v>26.96078431372549</v>
      </c>
      <c r="S27" s="3">
        <f t="shared" si="14"/>
        <v>23.879551820728292</v>
      </c>
      <c r="T27" s="3">
        <f t="shared" si="14"/>
        <v>16.001400560224091</v>
      </c>
      <c r="U27" s="3">
        <f t="shared" si="14"/>
        <v>2.8711484593837535</v>
      </c>
    </row>
    <row r="28" spans="4:22" x14ac:dyDescent="0.35">
      <c r="O28" t="s">
        <v>24</v>
      </c>
      <c r="P28" s="3">
        <f>P19*100/$V$19</f>
        <v>0.52356020942408377</v>
      </c>
      <c r="Q28" s="3">
        <f t="shared" ref="Q28:U28" si="15">Q19*100/$V$19</f>
        <v>8.6387434554973819</v>
      </c>
      <c r="R28" s="3">
        <f t="shared" si="15"/>
        <v>15.706806282722512</v>
      </c>
      <c r="S28" s="3">
        <f t="shared" si="15"/>
        <v>34.554973821989527</v>
      </c>
      <c r="T28" s="3">
        <f t="shared" si="15"/>
        <v>30.366492146596858</v>
      </c>
      <c r="U28" s="3">
        <f t="shared" si="15"/>
        <v>10.209424083769633</v>
      </c>
    </row>
    <row r="29" spans="4:22" x14ac:dyDescent="0.35">
      <c r="O29" t="s">
        <v>25</v>
      </c>
      <c r="P29" s="3">
        <f>P20*100/$V$20</f>
        <v>4.0760869565217392</v>
      </c>
      <c r="Q29" s="3">
        <f t="shared" ref="Q29:U29" si="16">Q20*100/$V$20</f>
        <v>28.260869565217391</v>
      </c>
      <c r="R29" s="3">
        <f t="shared" si="16"/>
        <v>29.619565217391305</v>
      </c>
      <c r="S29" s="3">
        <f t="shared" si="16"/>
        <v>22.826086956521738</v>
      </c>
      <c r="T29" s="3">
        <f t="shared" si="16"/>
        <v>13.315217391304348</v>
      </c>
      <c r="U29" s="3">
        <f t="shared" si="16"/>
        <v>1.9021739130434783</v>
      </c>
    </row>
    <row r="32" spans="4:22" x14ac:dyDescent="0.35">
      <c r="F32">
        <f>95*100/6800</f>
        <v>1.3970588235294117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Edgardo Silva</cp:lastModifiedBy>
  <dcterms:created xsi:type="dcterms:W3CDTF">2015-06-05T18:17:20Z</dcterms:created>
  <dcterms:modified xsi:type="dcterms:W3CDTF">2025-10-28T17:03:07Z</dcterms:modified>
</cp:coreProperties>
</file>