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rasol" sheetId="1" r:id="rId4"/>
    <sheet state="visible" name="Pasto Maralfalfa" sheetId="2" r:id="rId5"/>
  </sheets>
  <definedNames/>
  <calcPr/>
</workbook>
</file>

<file path=xl/sharedStrings.xml><?xml version="1.0" encoding="utf-8"?>
<sst xmlns="http://schemas.openxmlformats.org/spreadsheetml/2006/main" count="50" uniqueCount="26">
  <si>
    <t>INTERPOLACION DE NEWTON</t>
  </si>
  <si>
    <t>Día</t>
  </si>
  <si>
    <t>Altura (cm)</t>
  </si>
  <si>
    <t>Diferencias Divididas</t>
  </si>
  <si>
    <t>Diferencias de Orden Superior</t>
  </si>
  <si>
    <t>Orden 3</t>
  </si>
  <si>
    <t>Formula de Newton</t>
  </si>
  <si>
    <t>Altura estimada en el dia 40</t>
  </si>
  <si>
    <t>Interpolación de Lagrange</t>
  </si>
  <si>
    <t>L0</t>
  </si>
  <si>
    <t>L1</t>
  </si>
  <si>
    <t>L2</t>
  </si>
  <si>
    <t>L3</t>
  </si>
  <si>
    <t>altura estimada dia 40</t>
  </si>
  <si>
    <t>Regresión Logística</t>
  </si>
  <si>
    <t>A (Día)</t>
  </si>
  <si>
    <t>B (Altura cm)</t>
  </si>
  <si>
    <t>altura estimada dia x</t>
  </si>
  <si>
    <t>error cuadrado</t>
  </si>
  <si>
    <t>valores iniciales</t>
  </si>
  <si>
    <t>Altura estimada dia 40</t>
  </si>
  <si>
    <t>a</t>
  </si>
  <si>
    <t>b</t>
  </si>
  <si>
    <t>K</t>
  </si>
  <si>
    <t>Altura estimada en el dia 45</t>
  </si>
  <si>
    <t>altura estimada dia 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</si>
</sst>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0.0000"/>
    <numFmt numFmtId="166" formatCode="#,##0.00000"/>
  </numFmts>
  <fonts count="5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2" fontId="1" numFmtId="0" xfId="0" applyFont="1"/>
    <xf borderId="0" fillId="2" fontId="3" numFmtId="0" xfId="0" applyFont="1"/>
    <xf borderId="0" fillId="2" fontId="4" numFmtId="0" xfId="0" applyFont="1"/>
    <xf borderId="0" fillId="0" fontId="3" numFmtId="0" xfId="0" applyAlignment="1" applyFont="1">
      <alignment horizontal="right" readingOrder="0"/>
    </xf>
    <xf borderId="0" fillId="0" fontId="3" numFmtId="164" xfId="0" applyAlignment="1" applyFont="1" applyNumberFormat="1">
      <alignment readingOrder="0"/>
    </xf>
    <xf borderId="0" fillId="0" fontId="3" numFmtId="165" xfId="0" applyFont="1" applyNumberFormat="1"/>
    <xf borderId="0" fillId="0" fontId="3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10.0"/>
    <col customWidth="1" min="3" max="3" width="17.88"/>
    <col customWidth="1" min="4" max="4" width="25.25"/>
  </cols>
  <sheetData>
    <row r="1">
      <c r="A1" s="1" t="s">
        <v>0</v>
      </c>
      <c r="B1" s="1"/>
      <c r="C1" s="1"/>
    </row>
    <row r="3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>
      <c r="A4" s="4">
        <v>35.0</v>
      </c>
      <c r="B4" s="4">
        <v>47.0</v>
      </c>
      <c r="C4" s="5">
        <f>(B5-B4)/(A5-A4)</f>
        <v>1.714285714</v>
      </c>
      <c r="D4" s="5">
        <f>(C5-C4)/(A6-A4)</f>
        <v>-0.03954081633</v>
      </c>
      <c r="E4" s="5">
        <f>(D5-D4)/(A7-A4)</f>
        <v>0.0009212018141</v>
      </c>
      <c r="F4" s="5">
        <f> B4 + (40 - A4)*C4 + (40 - A4)*(40 - A5)*D4 + (40 - A4)*(40 - A5)*(40 - A6)*E4</f>
        <v>58.30420918</v>
      </c>
      <c r="G4" s="4" t="s">
        <v>7</v>
      </c>
    </row>
    <row r="5">
      <c r="A5" s="4">
        <v>49.0</v>
      </c>
      <c r="B5" s="4">
        <v>71.0</v>
      </c>
      <c r="C5" s="5">
        <f>(B6-B5)/(A6-A4)</f>
        <v>0.6071428571</v>
      </c>
      <c r="D5" s="5">
        <f>(C6-C5)/(A7-A4)</f>
        <v>-0.0008503401361</v>
      </c>
    </row>
    <row r="6">
      <c r="A6" s="4">
        <v>63.0</v>
      </c>
      <c r="B6" s="4">
        <v>88.0</v>
      </c>
      <c r="C6" s="5">
        <f>(B7-B6)/(A7-A6)</f>
        <v>0.5714285714</v>
      </c>
    </row>
    <row r="7">
      <c r="A7" s="4">
        <v>77.0</v>
      </c>
      <c r="B7" s="4">
        <v>96.0</v>
      </c>
    </row>
    <row r="9">
      <c r="A9" s="1" t="s">
        <v>8</v>
      </c>
      <c r="B9" s="1"/>
      <c r="C9" s="1"/>
    </row>
    <row r="11">
      <c r="A11" s="2" t="s">
        <v>1</v>
      </c>
      <c r="B11" s="2" t="s">
        <v>2</v>
      </c>
      <c r="C11" s="3" t="s">
        <v>9</v>
      </c>
      <c r="D11" s="3" t="s">
        <v>10</v>
      </c>
      <c r="E11" s="3" t="s">
        <v>11</v>
      </c>
      <c r="F11" s="3" t="s">
        <v>12</v>
      </c>
      <c r="G11" s="4" t="s">
        <v>13</v>
      </c>
    </row>
    <row r="12">
      <c r="A12" s="4">
        <v>35.0</v>
      </c>
      <c r="B12" s="4">
        <v>47.0</v>
      </c>
      <c r="C12" s="5">
        <f>((40-A13)*(40-A14)*(40-A15))/((A12-A13)*(A12-A14)*(A12-A15))</f>
        <v>0.465196793</v>
      </c>
      <c r="D12" s="5">
        <f>((40-A12)*(40-A14)*(40-A15))/((A13-A12)*(A13-A14)*(A13-A15))</f>
        <v>0.7753279883</v>
      </c>
      <c r="E12" s="5">
        <f>((40-A12)*(40-A13)*(40-A15))/((A14-A12)*(A14-A13)*(A14-A15))</f>
        <v>-0.3033892128</v>
      </c>
      <c r="F12" s="5">
        <f>((40-A12)*(40-A13)*(40-A14))/((A15-A12)*(A15-A13)*(A15-A14))</f>
        <v>0.06286443149</v>
      </c>
      <c r="G12" s="5">
        <f> C12*B12 + D12*B13 + E12*B14 + F12*B15</f>
        <v>56.24927114</v>
      </c>
    </row>
    <row r="13">
      <c r="A13" s="4">
        <v>49.0</v>
      </c>
      <c r="B13" s="4">
        <v>71.0</v>
      </c>
    </row>
    <row r="14">
      <c r="A14" s="4">
        <v>63.0</v>
      </c>
      <c r="B14" s="4">
        <v>88.0</v>
      </c>
    </row>
    <row r="15">
      <c r="A15" s="4">
        <v>77.0</v>
      </c>
      <c r="B15" s="4">
        <v>96.0</v>
      </c>
    </row>
    <row r="20">
      <c r="A20" s="1" t="s">
        <v>14</v>
      </c>
      <c r="B20" s="1"/>
      <c r="C20" s="1"/>
    </row>
    <row r="22">
      <c r="A22" s="2" t="s">
        <v>15</v>
      </c>
      <c r="B22" s="2" t="s">
        <v>16</v>
      </c>
      <c r="C22" s="3" t="s">
        <v>17</v>
      </c>
      <c r="D22" s="3" t="s">
        <v>18</v>
      </c>
      <c r="F22" s="2"/>
      <c r="G22" s="2" t="s">
        <v>19</v>
      </c>
      <c r="I22" s="4" t="s">
        <v>20</v>
      </c>
    </row>
    <row r="23">
      <c r="A23" s="4">
        <v>7.0</v>
      </c>
      <c r="B23" s="4">
        <v>9.0</v>
      </c>
      <c r="C23" s="5">
        <f t="shared" ref="C23:C29" si="1"> $G$25 / (1 + EXP(-($G$23 + $G$24 * A23)))</f>
        <v>59.55972211</v>
      </c>
      <c r="D23" s="5">
        <f> (B23 - C23)^2</f>
        <v>2556.2855</v>
      </c>
      <c r="E23" s="5">
        <f> SUM(D23:D29)</f>
        <v>37170.99086</v>
      </c>
      <c r="F23" s="4" t="s">
        <v>21</v>
      </c>
      <c r="G23" s="4">
        <v>1.0</v>
      </c>
      <c r="I23" s="5">
        <f> $G$25 / (1 + EXP(-($G$23 + $FG$24 * 40)))</f>
        <v>54.8293934</v>
      </c>
    </row>
    <row r="24">
      <c r="A24" s="4">
        <v>21.0</v>
      </c>
      <c r="B24" s="4">
        <v>25.0</v>
      </c>
      <c r="C24" s="5">
        <f t="shared" si="1"/>
        <v>66.4460714</v>
      </c>
      <c r="D24" s="5">
        <f t="shared" ref="D24:D29" si="2"> (B24 - C4)^2</f>
        <v>542.2244898</v>
      </c>
      <c r="F24" s="4" t="s">
        <v>22</v>
      </c>
      <c r="G24" s="4">
        <v>0.05</v>
      </c>
    </row>
    <row r="25">
      <c r="A25" s="4">
        <v>35.0</v>
      </c>
      <c r="B25" s="4">
        <v>47.0</v>
      </c>
      <c r="C25" s="5">
        <f t="shared" si="1"/>
        <v>70.49350124</v>
      </c>
      <c r="D25" s="5">
        <f t="shared" si="2"/>
        <v>2152.297194</v>
      </c>
      <c r="F25" s="4" t="s">
        <v>23</v>
      </c>
      <c r="G25" s="4">
        <v>75.0</v>
      </c>
    </row>
    <row r="26">
      <c r="A26" s="4">
        <v>49.0</v>
      </c>
      <c r="B26" s="4">
        <v>71.0</v>
      </c>
      <c r="C26" s="5">
        <f t="shared" si="1"/>
        <v>72.69233555</v>
      </c>
      <c r="D26" s="5">
        <f t="shared" si="2"/>
        <v>4960.183673</v>
      </c>
    </row>
    <row r="27">
      <c r="A27" s="4">
        <v>63.0</v>
      </c>
      <c r="B27" s="4">
        <v>88.0</v>
      </c>
      <c r="C27" s="5">
        <f t="shared" si="1"/>
        <v>73.83601826</v>
      </c>
      <c r="D27" s="5">
        <f t="shared" si="2"/>
        <v>7744</v>
      </c>
    </row>
    <row r="28">
      <c r="A28" s="4">
        <v>77.0</v>
      </c>
      <c r="B28" s="4">
        <v>96.0</v>
      </c>
      <c r="C28" s="5">
        <f t="shared" si="1"/>
        <v>74.41743224</v>
      </c>
      <c r="D28" s="5">
        <f t="shared" si="2"/>
        <v>9216</v>
      </c>
    </row>
    <row r="29">
      <c r="A29" s="4">
        <v>91.0</v>
      </c>
      <c r="B29" s="4">
        <v>100.0</v>
      </c>
      <c r="C29" s="5">
        <f t="shared" si="1"/>
        <v>74.70956974</v>
      </c>
      <c r="D29" s="5">
        <f t="shared" si="2"/>
        <v>10000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0"/>
    <col customWidth="1" min="4" max="4" width="26.0"/>
  </cols>
  <sheetData>
    <row r="1">
      <c r="A1" s="1" t="s">
        <v>0</v>
      </c>
      <c r="B1" s="6"/>
      <c r="C1" s="7"/>
    </row>
    <row r="3">
      <c r="A3" s="2" t="s">
        <v>1</v>
      </c>
      <c r="B3" s="2" t="s">
        <v>2</v>
      </c>
      <c r="C3" s="3" t="s">
        <v>3</v>
      </c>
      <c r="D3" s="3" t="s">
        <v>4</v>
      </c>
      <c r="E3" s="3" t="s">
        <v>6</v>
      </c>
    </row>
    <row r="4">
      <c r="A4" s="4">
        <v>30.0</v>
      </c>
      <c r="B4" s="4">
        <v>50.0</v>
      </c>
      <c r="C4" s="5">
        <f t="shared" ref="C4:C5" si="1">(B5-B4)/(A5-A4)</f>
        <v>1.666666667</v>
      </c>
      <c r="D4" s="4">
        <f>(C5 - C4)/(A6 - A4)</f>
        <v>0.001944444444</v>
      </c>
      <c r="E4" s="5">
        <f>B4 + (45 - A4)*C4 + (45 - A4)*(45 - A5)*D4</f>
        <v>74.5625</v>
      </c>
      <c r="F4" s="4" t="s">
        <v>24</v>
      </c>
    </row>
    <row r="5">
      <c r="A5" s="4">
        <v>60.0</v>
      </c>
      <c r="B5" s="4">
        <v>100.0</v>
      </c>
      <c r="C5" s="5">
        <f t="shared" si="1"/>
        <v>1.783333333</v>
      </c>
    </row>
    <row r="6">
      <c r="A6" s="4">
        <v>90.0</v>
      </c>
      <c r="B6" s="4">
        <v>153.5</v>
      </c>
    </row>
    <row r="8">
      <c r="A8" s="1" t="s">
        <v>8</v>
      </c>
      <c r="B8" s="8"/>
      <c r="C8" s="8"/>
    </row>
    <row r="10">
      <c r="A10" s="2" t="s">
        <v>1</v>
      </c>
      <c r="B10" s="2" t="s">
        <v>2</v>
      </c>
      <c r="C10" s="3" t="s">
        <v>9</v>
      </c>
      <c r="D10" s="3" t="s">
        <v>10</v>
      </c>
      <c r="E10" s="3" t="s">
        <v>11</v>
      </c>
      <c r="F10" s="4" t="s">
        <v>25</v>
      </c>
    </row>
    <row r="11">
      <c r="A11" s="4">
        <v>30.0</v>
      </c>
      <c r="B11" s="4">
        <v>50.0</v>
      </c>
      <c r="C11" s="5">
        <f>B11*((45 - A12)*(45 - A13))/((A11 - A12)*(A11 - A13))</f>
        <v>18.75</v>
      </c>
      <c r="D11" s="5">
        <f> B12*((45 - A11)*(45 - A13))/((A12 - A11)*(A12 - A13))</f>
        <v>75</v>
      </c>
      <c r="E11" s="5">
        <f> B13*((45 - A11)*(45 - A12))/((A13 - A11)*(A13 - A12))</f>
        <v>-19.1875</v>
      </c>
      <c r="F11" s="4">
        <f>C11+D11+E11</f>
        <v>74.5625</v>
      </c>
    </row>
    <row r="12">
      <c r="A12" s="4">
        <v>60.0</v>
      </c>
      <c r="B12" s="4">
        <v>100.0</v>
      </c>
    </row>
    <row r="13">
      <c r="A13" s="4">
        <v>90.0</v>
      </c>
      <c r="B13" s="9">
        <v>153.5</v>
      </c>
    </row>
    <row r="15">
      <c r="A15" s="1" t="s">
        <v>14</v>
      </c>
      <c r="B15" s="7"/>
      <c r="C15" s="7"/>
    </row>
    <row r="17">
      <c r="A17" s="2" t="s">
        <v>1</v>
      </c>
      <c r="B17" s="2" t="s">
        <v>2</v>
      </c>
      <c r="C17" s="3" t="s">
        <v>17</v>
      </c>
      <c r="D17" s="3" t="s">
        <v>18</v>
      </c>
      <c r="F17" s="2"/>
      <c r="G17" s="2" t="s">
        <v>19</v>
      </c>
      <c r="I17" s="4" t="s">
        <v>25</v>
      </c>
    </row>
    <row r="18">
      <c r="A18" s="4">
        <v>30.0</v>
      </c>
      <c r="B18" s="4">
        <v>50.0</v>
      </c>
      <c r="C18" s="4">
        <f t="shared" ref="C18:C21" si="2">$G$20 / (1 + EXP(-($G$18 + $G$19*A18)))</f>
        <v>73.68041738</v>
      </c>
      <c r="D18" s="5">
        <f t="shared" ref="D18:D20" si="3">(B18 - C18)^2</f>
        <v>560.7621672</v>
      </c>
      <c r="E18" s="5">
        <f> SUM(D18:D20)</f>
        <v>7358.365114</v>
      </c>
      <c r="F18" s="4" t="s">
        <v>21</v>
      </c>
      <c r="G18" s="10">
        <v>0.51025</v>
      </c>
      <c r="I18" s="11">
        <f>$G$20  / (1 + EXP(-($G$18 +$G$19 * 40)))</f>
        <v>74.56246086</v>
      </c>
    </row>
    <row r="19">
      <c r="A19" s="4">
        <v>60.0</v>
      </c>
      <c r="B19" s="4">
        <v>100.0</v>
      </c>
      <c r="C19" s="4">
        <f t="shared" si="2"/>
        <v>74.92230416</v>
      </c>
      <c r="D19" s="5">
        <f t="shared" si="3"/>
        <v>628.8908289</v>
      </c>
      <c r="F19" s="4" t="s">
        <v>22</v>
      </c>
      <c r="G19" s="12">
        <v>0.1181</v>
      </c>
    </row>
    <row r="20">
      <c r="A20" s="4">
        <v>90.0</v>
      </c>
      <c r="B20" s="9">
        <v>153.5</v>
      </c>
      <c r="C20" s="4">
        <f t="shared" si="2"/>
        <v>74.9588508</v>
      </c>
      <c r="D20" s="5">
        <f t="shared" si="3"/>
        <v>6168.712118</v>
      </c>
      <c r="F20" s="4" t="s">
        <v>23</v>
      </c>
      <c r="G20" s="12">
        <v>74.95994</v>
      </c>
    </row>
    <row r="21">
      <c r="A21" s="2"/>
      <c r="B21" s="2"/>
      <c r="C21" s="4">
        <f t="shared" si="2"/>
        <v>46.83984879</v>
      </c>
    </row>
  </sheetData>
  <drawing r:id="rId1"/>
</worksheet>
</file>