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edgartome_1/IronHack/IronProjects/Project6/Final_clean/"/>
    </mc:Choice>
  </mc:AlternateContent>
  <xr:revisionPtr revIDLastSave="0" documentId="13_ncr:1_{F39F2242-272C-9D45-9F34-1B5A216C6561}" xr6:coauthVersionLast="47" xr6:coauthVersionMax="47" xr10:uidLastSave="{00000000-0000-0000-0000-000000000000}"/>
  <bookViews>
    <workbookView xWindow="0" yWindow="500" windowWidth="28040" windowHeight="15860" activeTab="5" xr2:uid="{21F7C0A0-2E5B-AC47-BAED-562CA68493FD}"/>
  </bookViews>
  <sheets>
    <sheet name="Pivot" sheetId="2" r:id="rId1"/>
    <sheet name="Pivot2" sheetId="5" r:id="rId2"/>
    <sheet name="Final Amout_Charges" sheetId="7" r:id="rId3"/>
    <sheet name="USD_EUR" sheetId="8" r:id="rId4"/>
    <sheet name="Steps_Duration" sheetId="4" r:id="rId5"/>
    <sheet name="Time" sheetId="6" r:id="rId6"/>
    <sheet name="Data" sheetId="1" r:id="rId7"/>
  </sheets>
  <definedNames>
    <definedName name="_xlnm._FilterDatabase" localSheetId="6" hidden="1">Data!$A$1:$Q$91</definedName>
    <definedName name="_xlnm._FilterDatabase" localSheetId="2" hidden="1">'Final Amout_Charges'!$A$1:$E$1</definedName>
    <definedName name="_xlnm._FilterDatabase" localSheetId="4" hidden="1">Steps_Duration!$A$1:$K$1</definedName>
    <definedName name="preped_data2" localSheetId="6">Data!$B$1:$M$91</definedName>
  </definedNames>
  <calcPr calcId="191029"/>
  <pivotCaches>
    <pivotCache cacheId="67" r:id="rId8"/>
    <pivotCache cacheId="68"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8" i="4" l="1"/>
  <c r="I18" i="4"/>
  <c r="J18" i="4"/>
  <c r="K18" i="4"/>
  <c r="H19" i="4"/>
  <c r="I19" i="4"/>
  <c r="J19" i="4" s="1"/>
  <c r="K19" i="4"/>
  <c r="H21" i="4"/>
  <c r="J21" i="4" s="1"/>
  <c r="I21" i="4"/>
  <c r="K21" i="4"/>
  <c r="H22" i="4"/>
  <c r="I22" i="4"/>
  <c r="J22" i="4" s="1"/>
  <c r="K22" i="4"/>
  <c r="H24" i="4"/>
  <c r="I24" i="4"/>
  <c r="K24" i="4"/>
  <c r="E7" i="7"/>
  <c r="E9" i="7"/>
  <c r="E10" i="7"/>
  <c r="E16" i="7"/>
  <c r="E17" i="7"/>
  <c r="E18" i="7"/>
  <c r="E24" i="7"/>
  <c r="E26" i="7"/>
  <c r="E30" i="7"/>
  <c r="E31" i="7"/>
  <c r="E32" i="7"/>
  <c r="E34" i="7"/>
  <c r="E38" i="7"/>
  <c r="E39" i="7"/>
  <c r="E42" i="7"/>
  <c r="E47" i="7"/>
  <c r="E48" i="7"/>
  <c r="E49" i="7"/>
  <c r="D49" i="7"/>
  <c r="D48" i="7"/>
  <c r="D45" i="7"/>
  <c r="E45" i="7" s="1"/>
  <c r="D44" i="7"/>
  <c r="E44" i="7" s="1"/>
  <c r="D43" i="7"/>
  <c r="E43" i="7" s="1"/>
  <c r="D42" i="7"/>
  <c r="D41" i="7"/>
  <c r="E41" i="7" s="1"/>
  <c r="D40" i="7"/>
  <c r="E40" i="7" s="1"/>
  <c r="D39" i="7"/>
  <c r="D36" i="7"/>
  <c r="E36" i="7" s="1"/>
  <c r="D34" i="7"/>
  <c r="D7" i="7"/>
  <c r="D6" i="7"/>
  <c r="E6" i="7" s="1"/>
  <c r="D10" i="7"/>
  <c r="D11" i="7"/>
  <c r="E11" i="7" s="1"/>
  <c r="D33" i="7"/>
  <c r="E33" i="7" s="1"/>
  <c r="D30" i="7"/>
  <c r="D31" i="7"/>
  <c r="D32" i="7"/>
  <c r="D29" i="7"/>
  <c r="E29" i="7" s="1"/>
  <c r="D27" i="7"/>
  <c r="E27" i="7" s="1"/>
  <c r="D26" i="7"/>
  <c r="D47" i="7"/>
  <c r="D46" i="7"/>
  <c r="E46" i="7" s="1"/>
  <c r="D38" i="7"/>
  <c r="D37" i="7"/>
  <c r="E37" i="7" s="1"/>
  <c r="D35" i="7"/>
  <c r="E35" i="7" s="1"/>
  <c r="D28" i="7"/>
  <c r="E28" i="7" s="1"/>
  <c r="D25" i="7"/>
  <c r="E25" i="7" s="1"/>
  <c r="D13" i="7"/>
  <c r="E13" i="7" s="1"/>
  <c r="D14" i="7"/>
  <c r="E14" i="7" s="1"/>
  <c r="D15" i="7"/>
  <c r="E15" i="7" s="1"/>
  <c r="D16" i="7"/>
  <c r="D17" i="7"/>
  <c r="D18" i="7"/>
  <c r="D19" i="7"/>
  <c r="E19" i="7" s="1"/>
  <c r="D20" i="7"/>
  <c r="E20" i="7" s="1"/>
  <c r="D21" i="7"/>
  <c r="E21" i="7" s="1"/>
  <c r="D22" i="7"/>
  <c r="E22" i="7" s="1"/>
  <c r="D23" i="7"/>
  <c r="E23" i="7" s="1"/>
  <c r="D24" i="7"/>
  <c r="D12" i="7"/>
  <c r="E12" i="7" s="1"/>
  <c r="D9" i="7"/>
  <c r="D8" i="7"/>
  <c r="E8" i="7" s="1"/>
  <c r="D3" i="7"/>
  <c r="E3" i="7" s="1"/>
  <c r="D4" i="7"/>
  <c r="E4" i="7" s="1"/>
  <c r="D5" i="7"/>
  <c r="E5" i="7" s="1"/>
  <c r="D2" i="7"/>
  <c r="E2" i="7" s="1"/>
  <c r="H3" i="6"/>
  <c r="I3" i="6"/>
  <c r="J3" i="6" s="1"/>
  <c r="H4" i="6"/>
  <c r="I4" i="6"/>
  <c r="J4" i="6" s="1"/>
  <c r="H5" i="6"/>
  <c r="I5" i="6"/>
  <c r="J5" i="6" s="1"/>
  <c r="H6" i="6"/>
  <c r="I6" i="6"/>
  <c r="J6" i="6"/>
  <c r="H7" i="6"/>
  <c r="I7" i="6"/>
  <c r="J7" i="6"/>
  <c r="H8" i="6"/>
  <c r="I8" i="6"/>
  <c r="J8" i="6" s="1"/>
  <c r="H9" i="6"/>
  <c r="I9" i="6"/>
  <c r="J9" i="6" s="1"/>
  <c r="H10" i="6"/>
  <c r="I10" i="6"/>
  <c r="J10" i="6" s="1"/>
  <c r="H11" i="6"/>
  <c r="I11" i="6"/>
  <c r="J11" i="6" s="1"/>
  <c r="H12" i="6"/>
  <c r="I12" i="6"/>
  <c r="J12" i="6" s="1"/>
  <c r="H13" i="6"/>
  <c r="I13" i="6"/>
  <c r="J13" i="6" s="1"/>
  <c r="H14" i="6"/>
  <c r="I14" i="6"/>
  <c r="J14" i="6"/>
  <c r="H15" i="6"/>
  <c r="I15" i="6"/>
  <c r="J15" i="6"/>
  <c r="H16" i="6"/>
  <c r="J16" i="6" s="1"/>
  <c r="I16" i="6"/>
  <c r="H17" i="6"/>
  <c r="I17" i="6"/>
  <c r="J17" i="6" s="1"/>
  <c r="H18" i="6"/>
  <c r="I18" i="6"/>
  <c r="J18" i="6" s="1"/>
  <c r="H19" i="6"/>
  <c r="I19" i="6"/>
  <c r="J19" i="6" s="1"/>
  <c r="H20" i="6"/>
  <c r="I20" i="6"/>
  <c r="J20" i="6" s="1"/>
  <c r="H21" i="6"/>
  <c r="I21" i="6"/>
  <c r="J21" i="6" s="1"/>
  <c r="H22" i="6"/>
  <c r="I22" i="6"/>
  <c r="J22" i="6"/>
  <c r="H23" i="6"/>
  <c r="I23" i="6"/>
  <c r="J23" i="6"/>
  <c r="H24" i="6"/>
  <c r="I24" i="6"/>
  <c r="J24" i="6" s="1"/>
  <c r="H25" i="6"/>
  <c r="I25" i="6"/>
  <c r="J25" i="6" s="1"/>
  <c r="H26" i="6"/>
  <c r="I26" i="6"/>
  <c r="J26" i="6" s="1"/>
  <c r="H27" i="6"/>
  <c r="I27" i="6"/>
  <c r="J27" i="6" s="1"/>
  <c r="H28" i="6"/>
  <c r="I28" i="6"/>
  <c r="J28" i="6" s="1"/>
  <c r="H29" i="6"/>
  <c r="I29" i="6"/>
  <c r="J29" i="6" s="1"/>
  <c r="H30" i="6"/>
  <c r="I30" i="6"/>
  <c r="J30" i="6"/>
  <c r="H31" i="6"/>
  <c r="I31" i="6"/>
  <c r="J31" i="6"/>
  <c r="H32" i="6"/>
  <c r="I32" i="6"/>
  <c r="J32" i="6" s="1"/>
  <c r="H33" i="6"/>
  <c r="I33" i="6"/>
  <c r="J33" i="6" s="1"/>
  <c r="H34" i="6"/>
  <c r="I34" i="6"/>
  <c r="J34" i="6" s="1"/>
  <c r="H35" i="6"/>
  <c r="I35" i="6"/>
  <c r="J35" i="6" s="1"/>
  <c r="H36" i="6"/>
  <c r="I36" i="6"/>
  <c r="J36" i="6" s="1"/>
  <c r="H37" i="6"/>
  <c r="I37" i="6"/>
  <c r="J37" i="6" s="1"/>
  <c r="H38" i="6"/>
  <c r="I38" i="6"/>
  <c r="J38" i="6"/>
  <c r="H39" i="6"/>
  <c r="I39" i="6"/>
  <c r="J39" i="6"/>
  <c r="H40" i="6"/>
  <c r="I40" i="6"/>
  <c r="J40" i="6" s="1"/>
  <c r="H41" i="6"/>
  <c r="I41" i="6"/>
  <c r="J41" i="6"/>
  <c r="H42" i="6"/>
  <c r="I42" i="6"/>
  <c r="J42" i="6" s="1"/>
  <c r="H43" i="6"/>
  <c r="I43" i="6"/>
  <c r="J43" i="6" s="1"/>
  <c r="H44" i="6"/>
  <c r="I44" i="6"/>
  <c r="J44" i="6" s="1"/>
  <c r="H45" i="6"/>
  <c r="I45" i="6"/>
  <c r="J45" i="6" s="1"/>
  <c r="H46" i="6"/>
  <c r="I46" i="6"/>
  <c r="J46" i="6"/>
  <c r="H47" i="6"/>
  <c r="J47" i="6" s="1"/>
  <c r="I47" i="6"/>
  <c r="H48" i="6"/>
  <c r="I48" i="6"/>
  <c r="J48" i="6" s="1"/>
  <c r="H49" i="6"/>
  <c r="I49" i="6"/>
  <c r="J49" i="6"/>
  <c r="J2" i="6"/>
  <c r="I2" i="6"/>
  <c r="H2" i="6"/>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2" i="1"/>
  <c r="Q41" i="1"/>
  <c r="Q23" i="1"/>
  <c r="P90" i="1"/>
  <c r="P91" i="1" s="1"/>
  <c r="Q91" i="1" s="1"/>
  <c r="P88" i="1"/>
  <c r="P89" i="1" s="1"/>
  <c r="Q89" i="1" s="1"/>
  <c r="P86" i="1"/>
  <c r="P87" i="1" s="1"/>
  <c r="Q87" i="1" s="1"/>
  <c r="P84" i="1"/>
  <c r="P85" i="1" s="1"/>
  <c r="Q85" i="1" s="1"/>
  <c r="P82" i="1"/>
  <c r="P83" i="1" s="1"/>
  <c r="Q83" i="1" s="1"/>
  <c r="P80" i="1"/>
  <c r="P81" i="1" s="1"/>
  <c r="Q81" i="1" s="1"/>
  <c r="P78" i="1"/>
  <c r="P79" i="1" s="1"/>
  <c r="Q79" i="1" s="1"/>
  <c r="P76" i="1"/>
  <c r="P77" i="1" s="1"/>
  <c r="Q77" i="1" s="1"/>
  <c r="P74" i="1"/>
  <c r="P75" i="1" s="1"/>
  <c r="Q75" i="1" s="1"/>
  <c r="P72" i="1"/>
  <c r="P73" i="1" s="1"/>
  <c r="Q73" i="1" s="1"/>
  <c r="P70" i="1"/>
  <c r="P71" i="1" s="1"/>
  <c r="Q71" i="1" s="1"/>
  <c r="P68" i="1"/>
  <c r="P69" i="1" s="1"/>
  <c r="Q69" i="1" s="1"/>
  <c r="P66" i="1"/>
  <c r="P67" i="1" s="1"/>
  <c r="Q67" i="1" s="1"/>
  <c r="P63" i="1"/>
  <c r="P64" i="1" s="1"/>
  <c r="P65" i="1" s="1"/>
  <c r="Q65" i="1" s="1"/>
  <c r="P61" i="1"/>
  <c r="P62" i="1" s="1"/>
  <c r="Q62" i="1" s="1"/>
  <c r="P58" i="1"/>
  <c r="P59" i="1" s="1"/>
  <c r="P60" i="1" s="1"/>
  <c r="Q60" i="1" s="1"/>
  <c r="P56" i="1"/>
  <c r="P57" i="1" s="1"/>
  <c r="Q57" i="1" s="1"/>
  <c r="P54" i="1"/>
  <c r="P55" i="1" s="1"/>
  <c r="Q55" i="1" s="1"/>
  <c r="P52" i="1"/>
  <c r="P53" i="1" s="1"/>
  <c r="Q53" i="1" s="1"/>
  <c r="P50" i="1"/>
  <c r="P51" i="1" s="1"/>
  <c r="Q51" i="1" s="1"/>
  <c r="P48" i="1"/>
  <c r="P49" i="1" s="1"/>
  <c r="Q49" i="1" s="1"/>
  <c r="P45" i="1"/>
  <c r="P46" i="1" s="1"/>
  <c r="P47" i="1" s="1"/>
  <c r="Q47" i="1" s="1"/>
  <c r="P42" i="1"/>
  <c r="P43" i="1" s="1"/>
  <c r="P44" i="1" s="1"/>
  <c r="Q44" i="1" s="1"/>
  <c r="P39" i="1"/>
  <c r="P40" i="1" s="1"/>
  <c r="P41" i="1" s="1"/>
  <c r="P36" i="1"/>
  <c r="P37" i="1" s="1"/>
  <c r="P38" i="1" s="1"/>
  <c r="Q38" i="1" s="1"/>
  <c r="P33" i="1"/>
  <c r="P34" i="1" s="1"/>
  <c r="P35" i="1" s="1"/>
  <c r="Q35" i="1" s="1"/>
  <c r="P30" i="1"/>
  <c r="P31" i="1" s="1"/>
  <c r="P32" i="1" s="1"/>
  <c r="Q32" i="1" s="1"/>
  <c r="P28" i="1"/>
  <c r="P29" i="1" s="1"/>
  <c r="Q29" i="1" s="1"/>
  <c r="P27" i="1"/>
  <c r="Q27" i="1" s="1"/>
  <c r="P26" i="1"/>
  <c r="Q26" i="1" s="1"/>
  <c r="P24" i="1"/>
  <c r="P25" i="1" s="1"/>
  <c r="Q25" i="1" s="1"/>
  <c r="P22" i="1"/>
  <c r="P23" i="1" s="1"/>
  <c r="P20" i="1"/>
  <c r="P21" i="1" s="1"/>
  <c r="Q21" i="1" s="1"/>
  <c r="P18" i="1"/>
  <c r="P19" i="1" s="1"/>
  <c r="Q19" i="1" s="1"/>
  <c r="P15" i="1"/>
  <c r="P16" i="1" s="1"/>
  <c r="P17" i="1" s="1"/>
  <c r="Q17" i="1" s="1"/>
  <c r="P12" i="1"/>
  <c r="P13" i="1" s="1"/>
  <c r="P14" i="1" s="1"/>
  <c r="Q14" i="1" s="1"/>
  <c r="P9" i="1"/>
  <c r="P10" i="1" s="1"/>
  <c r="P11" i="1" s="1"/>
  <c r="Q11" i="1" s="1"/>
  <c r="P6" i="1"/>
  <c r="P7" i="1" s="1"/>
  <c r="P8" i="1" s="1"/>
  <c r="Q8" i="1" s="1"/>
  <c r="P4" i="1"/>
  <c r="P5" i="1" s="1"/>
  <c r="Q5" i="1" s="1"/>
  <c r="P2" i="1"/>
  <c r="P3" i="1" s="1"/>
  <c r="Q3" i="1" s="1"/>
  <c r="K3" i="4"/>
  <c r="K4" i="4"/>
  <c r="K5" i="4"/>
  <c r="K6" i="4"/>
  <c r="K7" i="4"/>
  <c r="K8" i="4"/>
  <c r="K9" i="4"/>
  <c r="K10" i="4"/>
  <c r="K11" i="4"/>
  <c r="K12" i="4"/>
  <c r="K13" i="4"/>
  <c r="K14" i="4"/>
  <c r="K15" i="4"/>
  <c r="K16" i="4"/>
  <c r="K17" i="4"/>
  <c r="K20" i="4"/>
  <c r="K23" i="4"/>
  <c r="K25" i="4"/>
  <c r="K26" i="4"/>
  <c r="K27" i="4"/>
  <c r="K28" i="4"/>
  <c r="K29" i="4"/>
  <c r="K30" i="4"/>
  <c r="K31" i="4"/>
  <c r="K32" i="4"/>
  <c r="K33" i="4"/>
  <c r="K34" i="4"/>
  <c r="K35" i="4"/>
  <c r="K36" i="4"/>
  <c r="K37" i="4"/>
  <c r="K38" i="4"/>
  <c r="K39" i="4"/>
  <c r="K40" i="4"/>
  <c r="K41" i="4"/>
  <c r="K42" i="4"/>
  <c r="K43" i="4"/>
  <c r="K44" i="4"/>
  <c r="K45" i="4"/>
  <c r="K46" i="4"/>
  <c r="K47" i="4"/>
  <c r="K48" i="4"/>
  <c r="K49" i="4"/>
  <c r="K2" i="4"/>
  <c r="H3" i="4"/>
  <c r="I3" i="4"/>
  <c r="H4" i="4"/>
  <c r="I4" i="4"/>
  <c r="H5" i="4"/>
  <c r="I5" i="4"/>
  <c r="H6" i="4"/>
  <c r="I6" i="4"/>
  <c r="H7" i="4"/>
  <c r="I7" i="4"/>
  <c r="H8" i="4"/>
  <c r="I8" i="4"/>
  <c r="H9" i="4"/>
  <c r="I9" i="4"/>
  <c r="H10" i="4"/>
  <c r="I10" i="4"/>
  <c r="H11" i="4"/>
  <c r="I11" i="4"/>
  <c r="H12" i="4"/>
  <c r="I12" i="4"/>
  <c r="H13" i="4"/>
  <c r="I13" i="4"/>
  <c r="H14" i="4"/>
  <c r="I14" i="4"/>
  <c r="H15" i="4"/>
  <c r="I15" i="4"/>
  <c r="H16" i="4"/>
  <c r="I16" i="4"/>
  <c r="H17" i="4"/>
  <c r="I17" i="4"/>
  <c r="H20" i="4"/>
  <c r="I20" i="4"/>
  <c r="H23" i="4"/>
  <c r="I23" i="4"/>
  <c r="H25" i="4"/>
  <c r="I25" i="4"/>
  <c r="H27" i="4"/>
  <c r="I27" i="4"/>
  <c r="H28" i="4"/>
  <c r="I28" i="4"/>
  <c r="H26" i="4"/>
  <c r="I26" i="4"/>
  <c r="H29" i="4"/>
  <c r="I29" i="4"/>
  <c r="H30" i="4"/>
  <c r="I30" i="4"/>
  <c r="H31" i="4"/>
  <c r="I31" i="4"/>
  <c r="H32" i="4"/>
  <c r="I32" i="4"/>
  <c r="H33" i="4"/>
  <c r="I33" i="4"/>
  <c r="H34" i="4"/>
  <c r="I34" i="4"/>
  <c r="H35" i="4"/>
  <c r="I35" i="4"/>
  <c r="H36" i="4"/>
  <c r="I36" i="4"/>
  <c r="H37" i="4"/>
  <c r="I37" i="4"/>
  <c r="H38" i="4"/>
  <c r="I38" i="4"/>
  <c r="H39" i="4"/>
  <c r="I39" i="4"/>
  <c r="H40" i="4"/>
  <c r="I40" i="4"/>
  <c r="H41" i="4"/>
  <c r="I41" i="4"/>
  <c r="H42" i="4"/>
  <c r="I42" i="4"/>
  <c r="H43" i="4"/>
  <c r="I43" i="4"/>
  <c r="H44" i="4"/>
  <c r="I44" i="4"/>
  <c r="H45" i="4"/>
  <c r="I45" i="4"/>
  <c r="H46" i="4"/>
  <c r="I46" i="4"/>
  <c r="H47" i="4"/>
  <c r="I47" i="4"/>
  <c r="H48" i="4"/>
  <c r="I48" i="4"/>
  <c r="H49" i="4"/>
  <c r="I49" i="4"/>
  <c r="I2" i="4"/>
  <c r="H2" i="4"/>
  <c r="J24" i="4" l="1"/>
  <c r="J49" i="4"/>
  <c r="J9" i="4"/>
  <c r="J41" i="4"/>
  <c r="J5" i="4"/>
  <c r="J16" i="4"/>
  <c r="J8" i="4"/>
  <c r="J4" i="4"/>
  <c r="J11" i="4"/>
  <c r="J3" i="4"/>
  <c r="J30" i="4"/>
  <c r="J38" i="4"/>
  <c r="J6" i="4"/>
  <c r="J28" i="4"/>
  <c r="J40" i="4"/>
  <c r="J43" i="4"/>
  <c r="J27" i="4"/>
  <c r="J15" i="4"/>
  <c r="J17" i="4"/>
  <c r="J35" i="4"/>
  <c r="J42" i="4"/>
  <c r="J48" i="4"/>
  <c r="J44" i="4"/>
  <c r="J29" i="4"/>
  <c r="J14" i="4"/>
  <c r="J37" i="4"/>
  <c r="J46" i="4"/>
  <c r="J13" i="4"/>
  <c r="J33" i="4"/>
  <c r="J25" i="4"/>
  <c r="J47" i="4"/>
  <c r="J39" i="4"/>
  <c r="J31" i="4"/>
  <c r="J20" i="4"/>
  <c r="J10" i="4"/>
  <c r="J34" i="4"/>
  <c r="J2" i="4"/>
  <c r="J36" i="4"/>
  <c r="J23" i="4"/>
  <c r="J7" i="4"/>
  <c r="J45" i="4"/>
  <c r="J32" i="4"/>
  <c r="J26" i="4"/>
  <c r="J1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CFFF21-D963-6B44-99E7-94CBF97C45DF}" name="preped_data2" type="6" refreshedVersion="8" background="1" saveData="1">
    <textPr sourceFile="/Users/edgartome_1/IronHack/IronProjects/Project6/Final_clean/preped_data2.csv" decimal="," thousands=" " comma="1">
      <textFields count="13">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<sst xmlns="http://schemas.openxmlformats.org/spreadsheetml/2006/main" count="1167" uniqueCount="164">
  <si>
    <t>Debtor</t>
  </si>
  <si>
    <t>Creditor</t>
  </si>
  <si>
    <t>Type</t>
  </si>
  <si>
    <t>Reference</t>
  </si>
  <si>
    <t>Initial Amount</t>
  </si>
  <si>
    <t>Currency</t>
  </si>
  <si>
    <t>Bank</t>
  </si>
  <si>
    <t>Charges</t>
  </si>
  <si>
    <t>Date</t>
  </si>
  <si>
    <t>Time (local)</t>
  </si>
  <si>
    <t>Status</t>
  </si>
  <si>
    <t>uniqueref</t>
  </si>
  <si>
    <t>Country</t>
  </si>
  <si>
    <t>Alpha Inc</t>
  </si>
  <si>
    <t xml:space="preserve">ACME INVEST </t>
  </si>
  <si>
    <t>fin.101</t>
  </si>
  <si>
    <t>REF211</t>
  </si>
  <si>
    <t>USD</t>
  </si>
  <si>
    <t>CHASUS3AXXX</t>
  </si>
  <si>
    <t>NEW</t>
  </si>
  <si>
    <t>USA</t>
  </si>
  <si>
    <t>BINAADADXXX</t>
  </si>
  <si>
    <t>COMPLETED</t>
  </si>
  <si>
    <t>Andorra</t>
  </si>
  <si>
    <t xml:space="preserve">ACME ONE CORP  </t>
  </si>
  <si>
    <t>REFTEST01</t>
  </si>
  <si>
    <t>ACME ONE CORP  REFTEST014537</t>
  </si>
  <si>
    <t>PENDING</t>
  </si>
  <si>
    <t>BSJUARBJXXX</t>
  </si>
  <si>
    <t>Argentina</t>
  </si>
  <si>
    <t xml:space="preserve">ACME PRIVATE </t>
  </si>
  <si>
    <t>ACME PRIVATE REF2111000000</t>
  </si>
  <si>
    <t>EUR</t>
  </si>
  <si>
    <t>AGRIFRPPXXX</t>
  </si>
  <si>
    <t>France</t>
  </si>
  <si>
    <t>REDJBY22XXX</t>
  </si>
  <si>
    <t>Belarus</t>
  </si>
  <si>
    <t xml:space="preserve">ACME TRADE </t>
  </si>
  <si>
    <t>ACME TRADE REF21111000</t>
  </si>
  <si>
    <t xml:space="preserve">ACME TRUST </t>
  </si>
  <si>
    <t>REF21</t>
  </si>
  <si>
    <t>ACME TRUST REF2123900</t>
  </si>
  <si>
    <t>DELIVERED</t>
  </si>
  <si>
    <t>ACME TWO SCRL</t>
  </si>
  <si>
    <t>REF111</t>
  </si>
  <si>
    <t>ACME TWO SCRLREF1115643</t>
  </si>
  <si>
    <t xml:space="preserve">ALT INC </t>
  </si>
  <si>
    <t>REFD202102</t>
  </si>
  <si>
    <t>PROCESSING</t>
  </si>
  <si>
    <t xml:space="preserve">ALT 2 INC </t>
  </si>
  <si>
    <t>REFD202103</t>
  </si>
  <si>
    <t>ALT 2 INC REFD202103456</t>
  </si>
  <si>
    <t>Beta Corp</t>
  </si>
  <si>
    <t>REF001</t>
  </si>
  <si>
    <t>REF001DEMO</t>
  </si>
  <si>
    <t>Beta CorpREF001DEMO1100</t>
  </si>
  <si>
    <t>FNROCNBQXXX</t>
  </si>
  <si>
    <t>China</t>
  </si>
  <si>
    <t xml:space="preserve">CARGO INC </t>
  </si>
  <si>
    <t>REFD543105</t>
  </si>
  <si>
    <t>CARGO INC REFD5431051100</t>
  </si>
  <si>
    <t xml:space="preserve">BETA NV </t>
  </si>
  <si>
    <t>REFDEMO01</t>
  </si>
  <si>
    <t>BETA NV REFDEMO01900</t>
  </si>
  <si>
    <t xml:space="preserve">Beta NV </t>
  </si>
  <si>
    <t>Beta NV REFDEMO011025</t>
  </si>
  <si>
    <t>BRITA SUPPORT</t>
  </si>
  <si>
    <t>REFDEM012</t>
  </si>
  <si>
    <t>BRITA SUPPORTREFDEM012238</t>
  </si>
  <si>
    <t>CANCELLED</t>
  </si>
  <si>
    <t xml:space="preserve">CANONIC </t>
  </si>
  <si>
    <t>REFDEM9992</t>
  </si>
  <si>
    <t>CANONIC REFDEM99926709</t>
  </si>
  <si>
    <t>FINVALTRXXX</t>
  </si>
  <si>
    <t>Albania</t>
  </si>
  <si>
    <t>CRETA SUPPORT</t>
  </si>
  <si>
    <t>REFDEM0091</t>
  </si>
  <si>
    <t>CRETA SUPPORTREFDEM00915188</t>
  </si>
  <si>
    <t>TSIBAU44XXX</t>
  </si>
  <si>
    <t>Australia</t>
  </si>
  <si>
    <t>CROCTUS NY</t>
  </si>
  <si>
    <t>REFDEM5591</t>
  </si>
  <si>
    <t>CROCTUS NYREFDEM5591120</t>
  </si>
  <si>
    <t>CROSSSUPPORT SA</t>
  </si>
  <si>
    <t>CROSSSUPPORT SAREFDEM55916720</t>
  </si>
  <si>
    <t xml:space="preserve">DELTA INC </t>
  </si>
  <si>
    <t>REFD10092</t>
  </si>
  <si>
    <t>DELTA INC REFD1009267569</t>
  </si>
  <si>
    <t xml:space="preserve">HAMILTON LTD </t>
  </si>
  <si>
    <t>REF201</t>
  </si>
  <si>
    <t>HAMILTON LTD REF2012100</t>
  </si>
  <si>
    <t xml:space="preserve">ICRETA NV </t>
  </si>
  <si>
    <t>ICRETA NV REFDEMO01800</t>
  </si>
  <si>
    <t xml:space="preserve">IntellectEU NV </t>
  </si>
  <si>
    <t>REFDEMO02</t>
  </si>
  <si>
    <t>IntellectEU NV REFDEMO021025</t>
  </si>
  <si>
    <t xml:space="preserve">ISUPPLIER1 US </t>
  </si>
  <si>
    <t>ISUPPLIER1 US REFDEMO0187600</t>
  </si>
  <si>
    <t xml:space="preserve">ISUPPLIER2 PL </t>
  </si>
  <si>
    <t>REFDEMO901</t>
  </si>
  <si>
    <t>ISUPPLIER2 PL REFDEMO9011600</t>
  </si>
  <si>
    <t xml:space="preserve">QUATRO INC </t>
  </si>
  <si>
    <t>REFD543104</t>
  </si>
  <si>
    <t>QUATRO INC REFD5431043100</t>
  </si>
  <si>
    <t xml:space="preserve">SIGMA INC </t>
  </si>
  <si>
    <t>REFD543103</t>
  </si>
  <si>
    <t>SIGMA INC REFD543103456</t>
  </si>
  <si>
    <t>SOCIETE GEN SA</t>
  </si>
  <si>
    <t>REFDEM1591</t>
  </si>
  <si>
    <t>SOCIETE GEN SAREFDEM1591348</t>
  </si>
  <si>
    <t xml:space="preserve">TRADE INC </t>
  </si>
  <si>
    <t>REFD10192</t>
  </si>
  <si>
    <t>TRADE INC REFD1019267569</t>
  </si>
  <si>
    <t>TRADE INC REFD5431051100</t>
  </si>
  <si>
    <t xml:space="preserve">ZERO LTD </t>
  </si>
  <si>
    <t>REFZ999</t>
  </si>
  <si>
    <t>ZERO LTD REFZ99912100</t>
  </si>
  <si>
    <t>ACME ONE CORP  REFTEST012345</t>
  </si>
  <si>
    <t>ACME PRIVATE REF2117890</t>
  </si>
  <si>
    <t>ACME TRADE REF21112000</t>
  </si>
  <si>
    <t>ACME TRUST REF2112000</t>
  </si>
  <si>
    <t>ACME TWO SCRLREF11130000</t>
  </si>
  <si>
    <t>ACME TWO SCRLREF1113000</t>
  </si>
  <si>
    <t>ALT 2 INC REFD20210317430</t>
  </si>
  <si>
    <t>Row Labels</t>
  </si>
  <si>
    <t>Grand Total</t>
  </si>
  <si>
    <t>Column Labels</t>
  </si>
  <si>
    <t>Sum of Date</t>
  </si>
  <si>
    <t>ALT INC REFD20210212400_Setp1</t>
  </si>
  <si>
    <t>ALT INC REFD20210212400_Setp2</t>
  </si>
  <si>
    <t>ALT INC REFD20210212400_Setp3</t>
  </si>
  <si>
    <t>Beta CorpREF0013326_Step1</t>
  </si>
  <si>
    <t>Beta CorpREF0013326_Setp2</t>
  </si>
  <si>
    <t>Beta CorpREF0013326_Setp3</t>
  </si>
  <si>
    <t>ALT INC REFD2021024569_Step1</t>
  </si>
  <si>
    <t>ALT INC REFD2021024569_Step2</t>
  </si>
  <si>
    <t>ALT INC REFD2021024569_Step3</t>
  </si>
  <si>
    <t>ACME INVEST REF21110000_ID1</t>
  </si>
  <si>
    <t>ACME INVEST REF21110000_ID2</t>
  </si>
  <si>
    <t>Duracion</t>
  </si>
  <si>
    <t>OBS:Done the pivot table to see repeticions and duplicates. Some are the same transsations repeted to try to complete, like (ALT INC REFD20210212400) and (ALT INC REFD2021024569) and (Beta CorpREF0013326) and (Beta CorpREF00112000). The transation ACME INVEST REF21110000 was repitide but it diferetne dates, so distinte transtions so had to make unique</t>
  </si>
  <si>
    <t>Beta CorpREF00112000_Step1</t>
  </si>
  <si>
    <t>Beta CorpREF00112000_Step2</t>
  </si>
  <si>
    <t>Beta CorpREF00112000_Step3</t>
  </si>
  <si>
    <t>Steps</t>
  </si>
  <si>
    <t>Processing Number</t>
  </si>
  <si>
    <t>Beta CorpREF0013326_Step2</t>
  </si>
  <si>
    <t>Beta CorpREF0013326_Step3</t>
  </si>
  <si>
    <t>ALT INC REFD20210212400_Step1</t>
  </si>
  <si>
    <t>ALT INC REFD20210212400_Step2</t>
  </si>
  <si>
    <t>ALT INC REFD20210212400_Step3</t>
  </si>
  <si>
    <t>Charge in Value</t>
  </si>
  <si>
    <t>Total Charge</t>
  </si>
  <si>
    <t>OBS:Tentar formula para 2 e 3</t>
  </si>
  <si>
    <t>Start Date</t>
  </si>
  <si>
    <t>Finish Date</t>
  </si>
  <si>
    <t>Date &amp; Time</t>
  </si>
  <si>
    <t>Min Date</t>
  </si>
  <si>
    <t>Max Date</t>
  </si>
  <si>
    <t>Time Transation Hours</t>
  </si>
  <si>
    <t>Sum of Charges</t>
  </si>
  <si>
    <t>Sum of Initial Amount</t>
  </si>
  <si>
    <t>Final Amout USD</t>
  </si>
  <si>
    <t>Charges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</si>
</sst>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0" fillId="0" borderId="0" xfId="0" applyAlignment="1">
      <alignment vertical="top" wrapText="1"/>
    </xf>
    <xf numFmtId="2" fontId="0" fillId="0" borderId="0" xfId="0" applyNumberFormat="1"/>
    <xf numFmtId="0" fontId="0" fillId="0" borderId="0" xfId="0" applyAlignment="1"/>
    <xf numFmtId="164" fontId="0" fillId="0" borderId="0" xfId="0" applyNumberFormat="1"/>
    <xf numFmtId="0" fontId="0" fillId="0" borderId="0" xfId="0" applyAlignment="1">
      <alignment horizontal="left" indent="1"/>
    </xf>
    <xf numFmtId="0" fontId="0" fillId="0" borderId="0" xfId="0" applyAlignment="1">
      <alignment horizontal="center" vertical="top" wrapText="1"/>
    </xf>
  </cellXfs>
  <cellStyles count="1">
    <cellStyle name="Normal" xfId="0" builtinId="0"/>
  </cellStyles>
  <dxfs count="2">
    <dxf>
      <numFmt numFmtId="2"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ilizador do Microsoft Office" refreshedDate="44730.449810300925" createdVersion="8" refreshedVersion="8" minRefreshableVersion="3" recordCount="90" xr:uid="{67C0653C-75BF-FC48-82D4-73259E2BB01A}">
  <cacheSource type="worksheet">
    <worksheetSource ref="A1:M91" sheet="Data"/>
  </cacheSource>
  <cacheFields count="13">
    <cacheField name="uniqueref" numFmtId="0">
      <sharedItems count="64">
        <s v="ACME INVEST REF21110000_ID1"/>
        <s v="ACME INVEST REF21110000_ID2"/>
        <s v="ACME ONE CORP  REFTEST012345"/>
        <s v="ACME ONE CORP  REFTEST014537"/>
        <s v="ACME PRIVATE REF2111000000"/>
        <s v="ACME PRIVATE REF2117890"/>
        <s v="ACME TRADE REF21111000"/>
        <s v="ACME TRADE REF21112000"/>
        <s v="ACME TRUST REF2112000"/>
        <s v="ACME TRUST REF2123900"/>
        <s v="ACME TWO SCRLREF1113000"/>
        <s v="ACME TWO SCRLREF11130000"/>
        <s v="ACME TWO SCRLREF1115643"/>
        <s v="ALT 2 INC REFD20210317430"/>
        <s v="ALT 2 INC REFD202103456"/>
        <s v="ALT INC REFD20210212400_Setp1"/>
        <s v="ALT INC REFD20210212400_Setp2"/>
        <s v="ALT INC REFD20210212400_Setp3"/>
        <s v="ALT INC REFD2021024569_Step1"/>
        <s v="ALT INC REFD2021024569_Step2"/>
        <s v="ALT INC REFD2021024569_Step3"/>
        <s v="Beta CorpREF00112000_Step1"/>
        <s v="Beta CorpREF00112000_Step2"/>
        <s v="Beta CorpREF00112000_Step3"/>
        <s v="Beta CorpREF0013326_Setp2"/>
        <s v="Beta CorpREF0013326_Setp3"/>
        <s v="Beta CorpREF0013326_Step1"/>
        <s v="Beta CorpREF001DEMO1100"/>
        <s v="Beta NV REFDEMO011025"/>
        <s v="BETA NV REFDEMO01900"/>
        <s v="BRITA SUPPORTREFDEM012238"/>
        <s v="CANONIC REFDEM99926709"/>
        <s v="CARGO INC REFD5431051100"/>
        <s v="CRETA SUPPORTREFDEM00915188"/>
        <s v="CROCTUS NYREFDEM5591120"/>
        <s v="CROSSSUPPORT SAREFDEM55916720"/>
        <s v="DELTA INC REFD1009267569"/>
        <s v="HAMILTON LTD REF2012100"/>
        <s v="ICRETA NV REFDEMO01800"/>
        <s v="IntellectEU NV REFDEMO021025"/>
        <s v="ISUPPLIER1 US REFDEMO0187600"/>
        <s v="ISUPPLIER2 PL REFDEMO9011600"/>
        <s v="QUATRO INC REFD5431043100"/>
        <s v="SIGMA INC REFD543103456"/>
        <s v="SOCIETE GEN SAREFDEM1591348"/>
        <s v="TRADE INC REFD1019267569"/>
        <s v="TRADE INC REFD5431051100"/>
        <s v="ZERO LTD REFZ99912100"/>
        <s v="ALT INC REFD2021024569" u="1"/>
        <s v="ALT INC REFD20210212400_1" u="1"/>
        <s v="ALT INC REFD20210212400_2" u="1"/>
        <s v="ALT INC REFD20210212400_3" u="1"/>
        <s v="Beta CorpREF0013326" u="1"/>
        <s v="Beta CorpREF0013326_2" u="1"/>
        <s v="ACME INVEST REF21110000" u="1"/>
        <s v="ALT INC REFD20210212400" u="1"/>
        <s v="ACME INVEST REF21110000_1" u="1"/>
        <s v="ACME INVEST REF21110000_2" u="1"/>
        <s v="ALT INC REFD2021024569_3" u="1"/>
        <s v="ALT INC REFD2021024569_2" u="1"/>
        <s v="Beta CorpREF0013326_1" u="1"/>
        <s v="ALT INC REFD2021024569_1" u="1"/>
        <s v="Beta CorpREF0013326_3" u="1"/>
        <s v="Beta CorpREF00112000" u="1"/>
      </sharedItems>
    </cacheField>
    <cacheField name="Debtor" numFmtId="0">
      <sharedItems/>
    </cacheField>
    <cacheField name="Creditor" numFmtId="0">
      <sharedItems/>
    </cacheField>
    <cacheField name="Type" numFmtId="0">
      <sharedItems/>
    </cacheField>
    <cacheField name="Reference" numFmtId="0">
      <sharedItems/>
    </cacheField>
    <cacheField name="Initial Amount" numFmtId="0">
      <sharedItems containsSemiMixedTypes="0" containsString="0" containsNumber="1" containsInteger="1" minValue="120" maxValue="1000000"/>
    </cacheField>
    <cacheField name="Currency" numFmtId="0">
      <sharedItems/>
    </cacheField>
    <cacheField name="Bank" numFmtId="0">
      <sharedItems/>
    </cacheField>
    <cacheField name="Charges" numFmtId="0">
      <sharedItems/>
    </cacheField>
    <cacheField name="Date" numFmtId="22">
      <sharedItems containsSemiMixedTypes="0" containsNonDate="0" containsDate="1" containsString="0" minDate="2020-11-20T00:00:00" maxDate="2022-01-12T00:00:00"/>
    </cacheField>
    <cacheField name="Time (local)" numFmtId="21">
      <sharedItems containsSemiMixedTypes="0" containsNonDate="0" containsDate="1" containsString="0" minDate="1899-12-30T00:00:00" maxDate="1899-12-30T21:10:00"/>
    </cacheField>
    <cacheField name="Status" numFmtId="0">
      <sharedItems count="6">
        <s v="NEW"/>
        <s v="COMPLETED"/>
        <s v="PENDING"/>
        <s v="DELIVERED"/>
        <s v="PROCESSING"/>
        <s v="CANCELLED"/>
      </sharedItems>
    </cacheField>
    <cacheField name="Count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ilizador do Microsoft Office" refreshedDate="44730.721443055554" createdVersion="8" refreshedVersion="8" minRefreshableVersion="3" recordCount="90" xr:uid="{7438DEEA-4E8A-1F4D-A093-E5ED06C9F00D}">
  <cacheSource type="worksheet">
    <worksheetSource ref="A1:Q91" sheet="Data"/>
  </cacheSource>
  <cacheFields count="17">
    <cacheField name="uniqueref" numFmtId="0">
      <sharedItems count="48">
        <s v="ACME INVEST REF21110000_ID1"/>
        <s v="ACME INVEST REF21110000_ID2"/>
        <s v="ACME ONE CORP  REFTEST012345"/>
        <s v="ACME ONE CORP  REFTEST014537"/>
        <s v="ACME PRIVATE REF2111000000"/>
        <s v="ACME PRIVATE REF2117890"/>
        <s v="ACME TRADE REF21111000"/>
        <s v="ACME TRADE REF21112000"/>
        <s v="ACME TRUST REF2112000"/>
        <s v="ACME TRUST REF2123900"/>
        <s v="ACME TWO SCRLREF1113000"/>
        <s v="ACME TWO SCRLREF11130000"/>
        <s v="ACME TWO SCRLREF1115643"/>
        <s v="ALT 2 INC REFD20210317430"/>
        <s v="ALT 2 INC REFD202103456"/>
        <s v="ALT INC REFD20210212400_Step1"/>
        <s v="ALT INC REFD20210212400_Step2"/>
        <s v="ALT INC REFD20210212400_Step3"/>
        <s v="ALT INC REFD2021024569_Step1"/>
        <s v="ALT INC REFD2021024569_Step2"/>
        <s v="ALT INC REFD2021024569_Step3"/>
        <s v="Beta CorpREF00112000_Step1"/>
        <s v="Beta CorpREF00112000_Step2"/>
        <s v="Beta CorpREF00112000_Step3"/>
        <s v="Beta CorpREF0013326_Step1"/>
        <s v="Beta CorpREF0013326_Step2"/>
        <s v="Beta CorpREF0013326_Step3"/>
        <s v="Beta CorpREF001DEMO1100"/>
        <s v="Beta NV REFDEMO011025"/>
        <s v="BETA NV REFDEMO01900"/>
        <s v="BRITA SUPPORTREFDEM012238"/>
        <s v="CANONIC REFDEM99926709"/>
        <s v="CARGO INC REFD5431051100"/>
        <s v="CRETA SUPPORTREFDEM00915188"/>
        <s v="CROCTUS NYREFDEM5591120"/>
        <s v="CROSSSUPPORT SAREFDEM55916720"/>
        <s v="DELTA INC REFD1009267569"/>
        <s v="HAMILTON LTD REF2012100"/>
        <s v="ICRETA NV REFDEMO01800"/>
        <s v="IntellectEU NV REFDEMO021025"/>
        <s v="ISUPPLIER1 US REFDEMO0187600"/>
        <s v="ISUPPLIER2 PL REFDEMO9011600"/>
        <s v="QUATRO INC REFD5431043100"/>
        <s v="SIGMA INC REFD543103456"/>
        <s v="SOCIETE GEN SAREFDEM1591348"/>
        <s v="TRADE INC REFD1019267569"/>
        <s v="TRADE INC REFD5431051100"/>
        <s v="ZERO LTD REFZ99912100"/>
      </sharedItems>
    </cacheField>
    <cacheField name="Debtor" numFmtId="0">
      <sharedItems/>
    </cacheField>
    <cacheField name="Creditor" numFmtId="0">
      <sharedItems/>
    </cacheField>
    <cacheField name="Type" numFmtId="0">
      <sharedItems/>
    </cacheField>
    <cacheField name="Reference" numFmtId="0">
      <sharedItems/>
    </cacheField>
    <cacheField name="Initial Amount" numFmtId="0">
      <sharedItems containsSemiMixedTypes="0" containsString="0" containsNumber="1" containsInteger="1" minValue="120" maxValue="1000000"/>
    </cacheField>
    <cacheField name="Currency" numFmtId="0">
      <sharedItems count="2">
        <s v="USD"/>
        <s v="EUR"/>
      </sharedItems>
    </cacheField>
    <cacheField name="Bank" numFmtId="0">
      <sharedItems/>
    </cacheField>
    <cacheField name="Charges" numFmtId="0">
      <sharedItems containsSemiMixedTypes="0" containsString="0" containsNumber="1" minValue="0.01" maxValue="0.08"/>
    </cacheField>
    <cacheField name="Date" numFmtId="14">
      <sharedItems containsSemiMixedTypes="0" containsNonDate="0" containsDate="1" containsString="0" minDate="2020-11-20T00:00:00" maxDate="2022-01-12T00:00:00"/>
    </cacheField>
    <cacheField name="Time (local)" numFmtId="164">
      <sharedItems containsSemiMixedTypes="0" containsNonDate="0" containsDate="1" containsString="0" minDate="1899-12-30T00:00:00" maxDate="1899-12-30T21:10:00"/>
    </cacheField>
    <cacheField name="Status" numFmtId="0">
      <sharedItems/>
    </cacheField>
    <cacheField name="Country" numFmtId="0">
      <sharedItems/>
    </cacheField>
    <cacheField name="Date &amp; Time" numFmtId="22">
      <sharedItems containsSemiMixedTypes="0" containsNonDate="0" containsDate="1" containsString="0" minDate="2020-11-20T09:12:00" maxDate="2022-01-11T18:21:00"/>
    </cacheField>
    <cacheField name="Processing Number" numFmtId="0">
      <sharedItems containsSemiMixedTypes="0" containsString="0" containsNumber="1" containsInteger="1" minValue="1" maxValue="3"/>
    </cacheField>
    <cacheField name="Charge in Value" numFmtId="2">
      <sharedItems containsSemiMixedTypes="0" containsString="0" containsNumber="1" minValue="116.43588" maxValue="990000"/>
    </cacheField>
    <cacheField name="Total Charge" numFmtId="0">
      <sharedItems containsString="0" containsBlank="1" containsNumber="1" minValue="3.5641200000000026" maxValue="39477.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s v="Alpha Inc"/>
    <s v="ACME INVEST "/>
    <s v="fin.101"/>
    <s v="REF211"/>
    <n v="10000"/>
    <s v="USD"/>
    <s v="CHASUS3AXXX"/>
    <s v="0.02"/>
    <d v="2021-03-16T00:00:00"/>
    <d v="1899-12-30T08:15:00"/>
    <x v="0"/>
    <s v="USA"/>
  </r>
  <r>
    <x v="0"/>
    <s v="Alpha Inc"/>
    <s v="ACME INVEST "/>
    <s v="fin.101"/>
    <s v="REF211"/>
    <n v="10000"/>
    <s v="USD"/>
    <s v="BINAADADXXX"/>
    <s v="0.015"/>
    <d v="2021-03-17T00:00:00"/>
    <d v="1899-12-30T15:45:00"/>
    <x v="1"/>
    <s v="Andorra"/>
  </r>
  <r>
    <x v="1"/>
    <s v="Alpha Inc"/>
    <s v="ACME INVEST "/>
    <s v="fin.101"/>
    <s v="REF211"/>
    <n v="10000"/>
    <s v="USD"/>
    <s v="CHASUS3AXXX"/>
    <s v="0.02"/>
    <d v="2021-01-21T00:00:00"/>
    <d v="1899-12-30T09:45:00"/>
    <x v="0"/>
    <s v="USA"/>
  </r>
  <r>
    <x v="1"/>
    <s v="Alpha Inc"/>
    <s v="ACME INVEST "/>
    <s v="fin.101"/>
    <s v="REF211"/>
    <n v="10000"/>
    <s v="USD"/>
    <s v="BINAADADXXX"/>
    <s v="0.015"/>
    <d v="2021-01-27T00:00:00"/>
    <d v="1899-12-30T12:48:00"/>
    <x v="1"/>
    <s v="Andorra"/>
  </r>
  <r>
    <x v="2"/>
    <s v="Alpha Inc"/>
    <s v="ACME ONE CORP  "/>
    <s v="fin.101"/>
    <s v="REFTEST01"/>
    <n v="2345"/>
    <s v="USD"/>
    <s v="CHASUS3AXXX"/>
    <s v="0.02"/>
    <d v="2021-12-19T00:00:00"/>
    <d v="1899-12-30T10:12:00"/>
    <x v="0"/>
    <s v="USA"/>
  </r>
  <r>
    <x v="2"/>
    <s v="Alpha Inc"/>
    <s v="ACME ONE CORP  "/>
    <s v="fin.101"/>
    <s v="REFTEST01"/>
    <n v="2345"/>
    <s v="USD"/>
    <s v="BINAADADXXX"/>
    <s v="0.01"/>
    <d v="2021-12-20T00:00:00"/>
    <d v="1899-12-30T13:29:00"/>
    <x v="2"/>
    <s v="Andorra"/>
  </r>
  <r>
    <x v="2"/>
    <s v="Alpha Inc"/>
    <s v="ACME ONE CORP  "/>
    <s v="fin.101"/>
    <s v="REFTEST01"/>
    <n v="2345"/>
    <s v="USD"/>
    <s v="BSJUARBJXXX"/>
    <s v="0.02"/>
    <d v="2021-12-20T00:00:00"/>
    <d v="1899-12-30T00:00:00"/>
    <x v="1"/>
    <s v="Argentina"/>
  </r>
  <r>
    <x v="3"/>
    <s v="Alpha Inc"/>
    <s v="ACME ONE CORP  "/>
    <s v="fin.101"/>
    <s v="REFTEST01"/>
    <n v="4537"/>
    <s v="USD"/>
    <s v="CHASUS3AXXX"/>
    <s v="0.02"/>
    <d v="2021-03-16T00:00:00"/>
    <d v="1899-12-30T00:00:00"/>
    <x v="0"/>
    <s v="USA"/>
  </r>
  <r>
    <x v="3"/>
    <s v="Alpha Inc"/>
    <s v="ACME ONE CORP  "/>
    <s v="fin.101"/>
    <s v="REFTEST01"/>
    <n v="4537"/>
    <s v="USD"/>
    <s v="BINAADADXXX"/>
    <s v="0.01"/>
    <d v="2021-03-16T00:00:00"/>
    <d v="1899-12-30T12:45:00"/>
    <x v="2"/>
    <s v="Andorra"/>
  </r>
  <r>
    <x v="3"/>
    <s v="Alpha Inc"/>
    <s v="ACME ONE CORP  "/>
    <s v="fin.101"/>
    <s v="REFTEST01"/>
    <n v="4537"/>
    <s v="USD"/>
    <s v="BSJUARBJXXX"/>
    <s v="0.02"/>
    <d v="2021-03-18T00:00:00"/>
    <d v="1899-12-30T14:15:00"/>
    <x v="1"/>
    <s v="Argentina"/>
  </r>
  <r>
    <x v="4"/>
    <s v="Alpha Inc"/>
    <s v="ACME PRIVATE "/>
    <s v="fin.101"/>
    <s v="REF211"/>
    <n v="1000000"/>
    <s v="USD"/>
    <s v="CHASUS3AXXX"/>
    <s v="0.01"/>
    <d v="2021-11-02T00:00:00"/>
    <d v="1899-12-30T08:34:00"/>
    <x v="0"/>
    <s v="USA"/>
  </r>
  <r>
    <x v="4"/>
    <s v="Alpha Inc"/>
    <s v="ACME PRIVATE "/>
    <s v="fin.101"/>
    <s v="REF211"/>
    <n v="1000000"/>
    <s v="EUR"/>
    <s v="AGRIFRPPXXX"/>
    <s v="0.015"/>
    <d v="2021-11-03T00:00:00"/>
    <d v="1899-12-30T12:40:00"/>
    <x v="2"/>
    <s v="France"/>
  </r>
  <r>
    <x v="4"/>
    <s v="Alpha Inc"/>
    <s v="ACME PRIVATE "/>
    <s v="fin.101"/>
    <s v="REF211"/>
    <n v="1000000"/>
    <s v="EUR"/>
    <s v="REDJBY22XXX"/>
    <s v="0.015"/>
    <d v="2021-11-03T00:00:00"/>
    <d v="1899-12-30T17:34:00"/>
    <x v="1"/>
    <s v="Belarus"/>
  </r>
  <r>
    <x v="5"/>
    <s v="Alpha Inc"/>
    <s v="ACME PRIVATE "/>
    <s v="fin.101"/>
    <s v="REF211"/>
    <n v="7890"/>
    <s v="USD"/>
    <s v="CHASUS3AXXX"/>
    <s v="0.01"/>
    <d v="2021-04-11T00:00:00"/>
    <d v="1899-12-30T12:34:00"/>
    <x v="0"/>
    <s v="USA"/>
  </r>
  <r>
    <x v="5"/>
    <s v="Alpha Inc"/>
    <s v="ACME PRIVATE "/>
    <s v="fin.101"/>
    <s v="REF211"/>
    <n v="7890"/>
    <s v="EUR"/>
    <s v="AGRIFRPPXXX"/>
    <s v="0.015"/>
    <d v="2021-04-11T00:00:00"/>
    <d v="1899-12-30T17:12:00"/>
    <x v="2"/>
    <s v="France"/>
  </r>
  <r>
    <x v="5"/>
    <s v="Alpha Inc"/>
    <s v="ACME PRIVATE "/>
    <s v="fin.101"/>
    <s v="REF211"/>
    <n v="7890"/>
    <s v="EUR"/>
    <s v="REDJBY22XXX"/>
    <s v="0.015"/>
    <d v="2021-04-13T00:00:00"/>
    <d v="1899-12-30T18:10:00"/>
    <x v="1"/>
    <s v="Belarus"/>
  </r>
  <r>
    <x v="6"/>
    <s v="Alpha Inc"/>
    <s v="ACME TRADE "/>
    <s v="fin.101"/>
    <s v="REF211"/>
    <n v="11000"/>
    <s v="USD"/>
    <s v="CHASUS3AXXX"/>
    <s v="0.02"/>
    <d v="2021-03-16T00:00:00"/>
    <d v="1899-12-30T09:16:00"/>
    <x v="0"/>
    <s v="USA"/>
  </r>
  <r>
    <x v="6"/>
    <s v="Alpha Inc"/>
    <s v="ACME TRADE "/>
    <s v="fin.101"/>
    <s v="REF211"/>
    <n v="11000"/>
    <s v="USD"/>
    <s v="AGRIFRPPXXX"/>
    <s v="0.01"/>
    <d v="2021-03-16T00:00:00"/>
    <d v="1899-12-30T12:32:00"/>
    <x v="1"/>
    <s v="France"/>
  </r>
  <r>
    <x v="7"/>
    <s v="Alpha Inc"/>
    <s v="ACME TRADE "/>
    <s v="fin.101"/>
    <s v="REF211"/>
    <n v="12000"/>
    <s v="USD"/>
    <s v="CHASUS3AXXX"/>
    <s v="0.02"/>
    <d v="2021-02-13T00:00:00"/>
    <d v="1899-12-30T09:16:00"/>
    <x v="0"/>
    <s v="USA"/>
  </r>
  <r>
    <x v="7"/>
    <s v="Alpha Inc"/>
    <s v="ACME TRADE "/>
    <s v="fin.101"/>
    <s v="REF211"/>
    <n v="12000"/>
    <s v="USD"/>
    <s v="AGRIFRPPXXX"/>
    <s v="0.01"/>
    <d v="2021-02-14T00:00:00"/>
    <d v="1899-12-30T12:32:00"/>
    <x v="1"/>
    <s v="France"/>
  </r>
  <r>
    <x v="8"/>
    <s v="Alpha Inc"/>
    <s v="ACME TRUST "/>
    <s v="fin.101"/>
    <s v="REF21"/>
    <n v="12000"/>
    <s v="USD"/>
    <s v="CHASUS3AXXX"/>
    <s v="0.02"/>
    <d v="2021-07-11T00:00:00"/>
    <d v="1899-12-30T10:11:00"/>
    <x v="0"/>
    <s v="USA"/>
  </r>
  <r>
    <x v="8"/>
    <s v="Alpha Inc"/>
    <s v="ACME TRUST "/>
    <s v="fin.101"/>
    <s v="REF21"/>
    <n v="12000"/>
    <s v="EUR"/>
    <s v="AGRIFRPPXXX"/>
    <s v="0.03"/>
    <d v="2021-07-11T00:00:00"/>
    <d v="1899-12-30T17:34:00"/>
    <x v="3"/>
    <s v="France"/>
  </r>
  <r>
    <x v="9"/>
    <s v="Alpha Inc"/>
    <s v="ACME TRUST "/>
    <s v="fin.101"/>
    <s v="REF21"/>
    <n v="23900"/>
    <s v="USD"/>
    <s v="CHASUS3AXXX"/>
    <s v="0.02"/>
    <d v="2021-03-16T00:00:00"/>
    <d v="1899-12-30T10:11:00"/>
    <x v="0"/>
    <s v="USA"/>
  </r>
  <r>
    <x v="9"/>
    <s v="Alpha Inc"/>
    <s v="ACME TRUST "/>
    <s v="fin.101"/>
    <s v="REF21"/>
    <n v="23900"/>
    <s v="EUR"/>
    <s v="AGRIFRPPXXX"/>
    <s v="0.03"/>
    <d v="2021-03-16T00:00:00"/>
    <d v="1899-12-30T17:34:00"/>
    <x v="3"/>
    <s v="France"/>
  </r>
  <r>
    <x v="10"/>
    <s v="Alpha Inc"/>
    <s v="ACME TWO SCRL"/>
    <s v="fin.101"/>
    <s v="REF111"/>
    <n v="3000"/>
    <s v="USD"/>
    <s v="BINAADADXXX"/>
    <s v="0.01"/>
    <d v="2021-04-20T00:00:00"/>
    <d v="1899-12-30T12:34:00"/>
    <x v="1"/>
    <s v="Andorra"/>
  </r>
  <r>
    <x v="11"/>
    <s v="Alpha Inc"/>
    <s v="ACME TWO SCRL"/>
    <s v="fin.101"/>
    <s v="REF111"/>
    <n v="30000"/>
    <s v="USD"/>
    <s v="CHASUS3AXXX"/>
    <s v="0.02"/>
    <d v="2021-04-19T00:00:00"/>
    <d v="1899-12-30T13:14:00"/>
    <x v="0"/>
    <s v="USA"/>
  </r>
  <r>
    <x v="12"/>
    <s v="Alpha Inc"/>
    <s v="ACME TWO SCRL"/>
    <s v="fin.101"/>
    <s v="REF111"/>
    <n v="5643"/>
    <s v="USD"/>
    <s v="CHASUS3AXXX"/>
    <s v="0.02"/>
    <d v="2021-03-20T00:00:00"/>
    <d v="1899-12-30T13:14:00"/>
    <x v="0"/>
    <s v="USA"/>
  </r>
  <r>
    <x v="12"/>
    <s v="Alpha Inc"/>
    <s v="ACME TWO SCRL"/>
    <s v="fin.101"/>
    <s v="REF111"/>
    <n v="5643"/>
    <s v="USD"/>
    <s v="BINAADADXXX"/>
    <s v="0.01"/>
    <d v="2021-03-21T00:00:00"/>
    <d v="1899-12-30T12:34:00"/>
    <x v="1"/>
    <s v="Andorra"/>
  </r>
  <r>
    <x v="13"/>
    <s v="Alpha Inc"/>
    <s v="ALT 2 INC "/>
    <s v="fin.101"/>
    <s v="REFD202103"/>
    <n v="17430"/>
    <s v="USD"/>
    <s v="CHASUS3AXXX"/>
    <s v="0.01"/>
    <d v="2021-07-11T00:00:00"/>
    <d v="1899-12-30T12:43:00"/>
    <x v="0"/>
    <s v="USA"/>
  </r>
  <r>
    <x v="13"/>
    <s v="Alpha Inc"/>
    <s v="ALT 2 INC "/>
    <s v="fin.101"/>
    <s v="REFD202103"/>
    <n v="17430"/>
    <s v="USD"/>
    <s v="CHASUS3AXXX"/>
    <s v="0.02"/>
    <d v="2021-07-12T00:00:00"/>
    <d v="1899-12-30T15:41:00"/>
    <x v="2"/>
    <s v="USA"/>
  </r>
  <r>
    <x v="13"/>
    <s v="Alpha Inc"/>
    <s v="ALT 2 INC "/>
    <s v="fin.101"/>
    <s v="REFD202103"/>
    <n v="17430"/>
    <s v="USD"/>
    <s v="CHASUS3AXXX"/>
    <s v="0.01"/>
    <d v="2021-07-13T00:00:00"/>
    <d v="1899-12-30T18:10:00"/>
    <x v="3"/>
    <s v="USA"/>
  </r>
  <r>
    <x v="14"/>
    <s v="Alpha Inc"/>
    <s v="ALT 2 INC "/>
    <s v="fin.101"/>
    <s v="REFD202103"/>
    <n v="456"/>
    <s v="USD"/>
    <s v="CHASUS3AXXX"/>
    <s v="0.01"/>
    <d v="2021-02-26T00:00:00"/>
    <d v="1899-12-30T12:43:00"/>
    <x v="0"/>
    <s v="USA"/>
  </r>
  <r>
    <x v="14"/>
    <s v="Alpha Inc"/>
    <s v="ALT 2 INC "/>
    <s v="fin.101"/>
    <s v="REFD202103"/>
    <n v="456"/>
    <s v="USD"/>
    <s v="CHASUS3AXXX"/>
    <s v="0.02"/>
    <d v="2021-02-26T00:00:00"/>
    <d v="1899-12-30T15:41:00"/>
    <x v="2"/>
    <s v="USA"/>
  </r>
  <r>
    <x v="14"/>
    <s v="Alpha Inc"/>
    <s v="ALT 2 INC "/>
    <s v="fin.101"/>
    <s v="REFD202103"/>
    <n v="456"/>
    <s v="USD"/>
    <s v="CHASUS3AXXX"/>
    <s v="0.01"/>
    <d v="2021-02-26T00:00:00"/>
    <d v="1899-12-30T18:10:00"/>
    <x v="3"/>
    <s v="USA"/>
  </r>
  <r>
    <x v="15"/>
    <s v="Alpha Inc"/>
    <s v="ALT INC "/>
    <s v="fin.101"/>
    <s v="REFD202102"/>
    <n v="12400"/>
    <s v="USD"/>
    <s v="CHASUS3AXXX"/>
    <s v="0.02"/>
    <d v="2021-09-15T00:00:00"/>
    <d v="1899-12-30T10:23:00"/>
    <x v="0"/>
    <s v="USA"/>
  </r>
  <r>
    <x v="16"/>
    <s v="Alpha Inc"/>
    <s v="ALT INC "/>
    <s v="fin.101"/>
    <s v="REFD202102"/>
    <n v="12400"/>
    <s v="USD"/>
    <s v="AGRIFRPPXXX"/>
    <s v="0.01"/>
    <d v="2021-09-16T00:00:00"/>
    <d v="1899-12-30T11:43:00"/>
    <x v="4"/>
    <s v="France"/>
  </r>
  <r>
    <x v="17"/>
    <s v="Alpha Inc"/>
    <s v="ALT INC "/>
    <s v="fin.101"/>
    <s v="REFD202102"/>
    <n v="12400"/>
    <s v="USD"/>
    <s v="REDJBY22XXX"/>
    <s v="0.08"/>
    <d v="2021-09-16T00:00:00"/>
    <d v="1899-12-30T17:02:00"/>
    <x v="4"/>
    <s v="Belarus"/>
  </r>
  <r>
    <x v="18"/>
    <s v="Alpha Inc"/>
    <s v="ALT INC "/>
    <s v="fin.101"/>
    <s v="REFD202102"/>
    <n v="4569"/>
    <s v="USD"/>
    <s v="CHASUS3AXXX"/>
    <s v="0.02"/>
    <d v="2021-02-21T00:00:00"/>
    <d v="1899-12-30T10:23:00"/>
    <x v="0"/>
    <s v="USA"/>
  </r>
  <r>
    <x v="19"/>
    <s v="Alpha Inc"/>
    <s v="ALT INC "/>
    <s v="fin.101"/>
    <s v="REFD202102"/>
    <n v="4569"/>
    <s v="USD"/>
    <s v="AGRIFRPPXXX"/>
    <s v="0.01"/>
    <d v="2021-02-21T00:00:00"/>
    <d v="1899-12-30T11:43:00"/>
    <x v="4"/>
    <s v="France"/>
  </r>
  <r>
    <x v="20"/>
    <s v="Alpha Inc"/>
    <s v="ALT INC "/>
    <s v="fin.101"/>
    <s v="REFD202102"/>
    <n v="4569"/>
    <s v="USD"/>
    <s v="REDJBY22XXX"/>
    <s v="0.08"/>
    <d v="2021-02-21T00:00:00"/>
    <d v="1899-12-30T17:02:00"/>
    <x v="4"/>
    <s v="Belarus"/>
  </r>
  <r>
    <x v="21"/>
    <s v="Alpha Inc"/>
    <s v="Beta Corp"/>
    <s v="fin.101"/>
    <s v="REF001"/>
    <n v="12000"/>
    <s v="USD"/>
    <s v="CHASUS3AXXX"/>
    <s v="0.01"/>
    <d v="2021-10-05T00:00:00"/>
    <d v="1899-12-30T12:43:00"/>
    <x v="0"/>
    <s v="USA"/>
  </r>
  <r>
    <x v="22"/>
    <s v="Alpha Inc"/>
    <s v="Beta Corp"/>
    <s v="fin.101"/>
    <s v="REF001"/>
    <n v="12000"/>
    <s v="USD"/>
    <s v="CHASUS3AXXX"/>
    <s v="0.02"/>
    <d v="2021-10-05T00:00:00"/>
    <d v="1899-12-30T14:32:00"/>
    <x v="2"/>
    <s v="USA"/>
  </r>
  <r>
    <x v="23"/>
    <s v="Alpha Inc"/>
    <s v="Beta Corp"/>
    <s v="fin.101"/>
    <s v="REF001"/>
    <n v="12000"/>
    <s v="EUR"/>
    <s v="BINAADADXXX"/>
    <s v="0.01"/>
    <d v="2021-10-07T00:00:00"/>
    <d v="1899-12-30T18:21:00"/>
    <x v="2"/>
    <s v="Andorra"/>
  </r>
  <r>
    <x v="24"/>
    <s v="Alpha Inc"/>
    <s v="Beta Corp"/>
    <s v="fin.101"/>
    <s v="REF001"/>
    <n v="3326"/>
    <s v="USD"/>
    <s v="CHASUS3AXXX"/>
    <s v="0.02"/>
    <d v="2022-01-11T00:00:00"/>
    <d v="1899-12-30T14:32:00"/>
    <x v="2"/>
    <s v="USA"/>
  </r>
  <r>
    <x v="25"/>
    <s v="Alpha Inc"/>
    <s v="Beta Corp"/>
    <s v="fin.101"/>
    <s v="REF001"/>
    <n v="3326"/>
    <s v="EUR"/>
    <s v="BINAADADXXX"/>
    <s v="0.01"/>
    <d v="2022-01-11T00:00:00"/>
    <d v="1899-12-30T18:21:00"/>
    <x v="2"/>
    <s v="Andorra"/>
  </r>
  <r>
    <x v="26"/>
    <s v="Alpha Inc"/>
    <s v="Beta Corp"/>
    <s v="fin.101"/>
    <s v="REF001"/>
    <n v="3326"/>
    <s v="USD"/>
    <s v="CHASUS3AXXX"/>
    <s v="0.01"/>
    <d v="2022-01-10T00:00:00"/>
    <d v="1899-12-30T12:43:00"/>
    <x v="0"/>
    <s v="USA"/>
  </r>
  <r>
    <x v="27"/>
    <s v="Alpha Inc"/>
    <s v="Beta Corp"/>
    <s v="fin.101"/>
    <s v="REF001DEMO"/>
    <n v="1100"/>
    <s v="USD"/>
    <s v="CHASUS3AXXX"/>
    <s v="0.02"/>
    <d v="2021-02-07T00:00:00"/>
    <d v="1899-12-30T15:43:00"/>
    <x v="0"/>
    <s v="USA"/>
  </r>
  <r>
    <x v="27"/>
    <s v="Alpha Inc"/>
    <s v="Beta Corp"/>
    <s v="fin.101"/>
    <s v="REF001DEMO"/>
    <n v="1100"/>
    <s v="USD"/>
    <s v="FNROCNBQXXX"/>
    <s v="0.01"/>
    <d v="2021-02-08T00:00:00"/>
    <d v="1899-12-30T17:21:00"/>
    <x v="1"/>
    <s v="China"/>
  </r>
  <r>
    <x v="28"/>
    <s v="Alpha Inc"/>
    <s v="Beta NV "/>
    <s v="fin.101"/>
    <s v="REFDEMO01"/>
    <n v="1025"/>
    <s v="USD"/>
    <s v="CHASUS3AXXX"/>
    <s v="0.02"/>
    <d v="2021-11-20T00:00:00"/>
    <d v="1899-12-30T10:23:00"/>
    <x v="0"/>
    <s v="USA"/>
  </r>
  <r>
    <x v="28"/>
    <s v="Alpha Inc"/>
    <s v="Beta NV "/>
    <s v="fin.101"/>
    <s v="REFDEMO01"/>
    <n v="1025"/>
    <s v="USD"/>
    <s v="REDJBY22XXX"/>
    <s v="0.01"/>
    <d v="2021-11-21T00:00:00"/>
    <d v="1899-12-30T11:32:00"/>
    <x v="1"/>
    <s v="Belarus"/>
  </r>
  <r>
    <x v="29"/>
    <s v="Alpha Inc"/>
    <s v="Beta NV "/>
    <s v="fin.101"/>
    <s v="REFDEMO01"/>
    <n v="900"/>
    <s v="USD"/>
    <s v="CHASUS3AXXX"/>
    <s v="0.01"/>
    <d v="2021-11-22T00:00:00"/>
    <d v="1899-12-30T11:12:00"/>
    <x v="0"/>
    <s v="USA"/>
  </r>
  <r>
    <x v="29"/>
    <s v="Alpha Inc"/>
    <s v="Beta NV "/>
    <s v="fin.101"/>
    <s v="REFDEMO01"/>
    <n v="900"/>
    <s v="USD"/>
    <s v="REDJBY22XXX"/>
    <s v="0.01"/>
    <d v="2021-11-24T00:00:00"/>
    <d v="1899-12-30T14:44:00"/>
    <x v="1"/>
    <s v="Belarus"/>
  </r>
  <r>
    <x v="30"/>
    <s v="Alpha Inc"/>
    <s v="BRITA SUPPORT"/>
    <s v="fin.101"/>
    <s v="REFDEM012"/>
    <n v="238"/>
    <s v="USD"/>
    <s v="CHASUS3AXXX"/>
    <s v="0.08"/>
    <d v="2021-01-15T00:00:00"/>
    <d v="1899-12-30T18:10:00"/>
    <x v="0"/>
    <s v="USA"/>
  </r>
  <r>
    <x v="30"/>
    <s v="Alpha Inc"/>
    <s v="BRITA SUPPORT"/>
    <s v="fin.101"/>
    <s v="REFDEM012"/>
    <n v="238"/>
    <s v="USD"/>
    <s v="CHASUS3AXXX"/>
    <s v="0.08"/>
    <d v="2021-01-15T00:00:00"/>
    <d v="1899-12-30T12:43:00"/>
    <x v="5"/>
    <s v="USA"/>
  </r>
  <r>
    <x v="31"/>
    <s v="Alpha Inc"/>
    <s v="CANONIC "/>
    <s v="fin.101"/>
    <s v="REFDEM9992"/>
    <n v="6709"/>
    <s v="USD"/>
    <s v="CHASUS3AXXX"/>
    <s v="0.01"/>
    <d v="2021-01-13T00:00:00"/>
    <d v="1899-12-30T14:32:00"/>
    <x v="0"/>
    <s v="USA"/>
  </r>
  <r>
    <x v="31"/>
    <s v="Alpha Inc"/>
    <s v="CANONIC "/>
    <s v="fin.101"/>
    <s v="REFDEM9992"/>
    <n v="6709"/>
    <s v="EUR"/>
    <s v="FINVALTRXXX"/>
    <s v="0.03"/>
    <d v="2021-01-13T00:00:00"/>
    <d v="1899-12-30T14:32:00"/>
    <x v="1"/>
    <s v="Albania"/>
  </r>
  <r>
    <x v="32"/>
    <s v="Alpha Inc"/>
    <s v="CARGO INC "/>
    <s v="fin.101"/>
    <s v="REFD543105"/>
    <n v="1100"/>
    <s v="USD"/>
    <s v="CHASUS3AXXX"/>
    <s v="0.08"/>
    <d v="2021-03-02T00:00:00"/>
    <d v="1899-12-30T12:12:00"/>
    <x v="0"/>
    <s v="USA"/>
  </r>
  <r>
    <x v="32"/>
    <s v="Alpha Inc"/>
    <s v="CARGO INC "/>
    <s v="fin.101"/>
    <s v="REFD543105"/>
    <n v="1100"/>
    <s v="USD"/>
    <s v="FNROCNBQXXX"/>
    <s v="0.01"/>
    <d v="2021-03-02T00:00:00"/>
    <d v="1899-12-30T13:43:00"/>
    <x v="2"/>
    <s v="China"/>
  </r>
  <r>
    <x v="32"/>
    <s v="Alpha Inc"/>
    <s v="CARGO INC "/>
    <s v="fin.101"/>
    <s v="REFD543105"/>
    <n v="1100"/>
    <s v="USD"/>
    <s v="FNROCNBQXXX"/>
    <s v="0.02"/>
    <d v="2021-03-03T00:00:00"/>
    <d v="1899-12-30T18:10:00"/>
    <x v="1"/>
    <s v="China"/>
  </r>
  <r>
    <x v="33"/>
    <s v="Alpha Inc"/>
    <s v="CRETA SUPPORT"/>
    <s v="fin.101"/>
    <s v="REFDEM0091"/>
    <n v="5188"/>
    <s v="EUR"/>
    <s v="CHASUS3AXXX"/>
    <s v="0.01"/>
    <d v="2021-01-14T00:00:00"/>
    <d v="1899-12-30T15:43:00"/>
    <x v="0"/>
    <s v="USA"/>
  </r>
  <r>
    <x v="33"/>
    <s v="Alpha Inc"/>
    <s v="CRETA SUPPORT"/>
    <s v="fin.101"/>
    <s v="REFDEM0091"/>
    <n v="5188"/>
    <s v="EUR"/>
    <s v="TSIBAU44XXX"/>
    <s v="0.01"/>
    <d v="2021-01-14T00:00:00"/>
    <d v="1899-12-30T15:43:00"/>
    <x v="1"/>
    <s v="Australia"/>
  </r>
  <r>
    <x v="34"/>
    <s v="Alpha Inc"/>
    <s v="CROCTUS NY"/>
    <s v="fin.101"/>
    <s v="REFDEM5591"/>
    <n v="120"/>
    <s v="USD"/>
    <s v="CHASUS3AXXX"/>
    <s v="0.01"/>
    <d v="2021-01-05T00:00:00"/>
    <d v="1899-12-30T12:12:00"/>
    <x v="0"/>
    <s v="USA"/>
  </r>
  <r>
    <x v="34"/>
    <s v="Alpha Inc"/>
    <s v="CROCTUS NY"/>
    <s v="fin.101"/>
    <s v="REFDEM5591"/>
    <n v="120"/>
    <s v="USD"/>
    <s v="FINVALTRXXX"/>
    <s v="0.01"/>
    <d v="2021-01-05T00:00:00"/>
    <d v="1899-12-30T12:19:00"/>
    <x v="2"/>
    <s v="Albania"/>
  </r>
  <r>
    <x v="34"/>
    <s v="Alpha Inc"/>
    <s v="CROCTUS NY"/>
    <s v="fin.101"/>
    <s v="REFDEM5591"/>
    <n v="120"/>
    <s v="USD"/>
    <s v="TSIBAU44XXX"/>
    <s v="0.01"/>
    <d v="2021-01-05T00:00:00"/>
    <d v="1899-12-30T17:20:00"/>
    <x v="3"/>
    <s v="Australia"/>
  </r>
  <r>
    <x v="35"/>
    <s v="Alpha Inc"/>
    <s v="CROSSSUPPORT SA"/>
    <s v="fin.101"/>
    <s v="REFDEM5591"/>
    <n v="6720"/>
    <s v="EUR"/>
    <s v="CHASUS3AXXX"/>
    <s v="0.02"/>
    <d v="2021-01-28T00:00:00"/>
    <d v="1899-12-30T13:23:00"/>
    <x v="0"/>
    <s v="USA"/>
  </r>
  <r>
    <x v="35"/>
    <s v="Alpha Inc"/>
    <s v="CROSSSUPPORT SA"/>
    <s v="fin.101"/>
    <s v="REFDEM5591"/>
    <n v="6720"/>
    <s v="EUR"/>
    <s v="FNROCNBQXXX"/>
    <s v="0.02"/>
    <d v="2021-01-28T00:00:00"/>
    <d v="1899-12-30T19:10:00"/>
    <x v="1"/>
    <s v="China"/>
  </r>
  <r>
    <x v="36"/>
    <s v="Alpha Inc"/>
    <s v="DELTA INC "/>
    <s v="fin.101"/>
    <s v="REFD10092"/>
    <n v="67569"/>
    <s v="EUR"/>
    <s v="CHASUS3AXXX"/>
    <s v="0.01"/>
    <d v="2021-01-13T00:00:00"/>
    <d v="1899-12-30T11:23:00"/>
    <x v="0"/>
    <s v="USA"/>
  </r>
  <r>
    <x v="36"/>
    <s v="Alpha Inc"/>
    <s v="DELTA INC "/>
    <s v="fin.101"/>
    <s v="REFD10092"/>
    <n v="67569"/>
    <s v="EUR"/>
    <s v="REDJBY22XXX"/>
    <s v="0.01"/>
    <d v="2021-01-13T00:00:00"/>
    <d v="1899-12-30T12:45:00"/>
    <x v="1"/>
    <s v="Belarus"/>
  </r>
  <r>
    <x v="37"/>
    <s v="Alpha Inc"/>
    <s v="HAMILTON LTD "/>
    <s v="fin.101"/>
    <s v="REF201"/>
    <n v="2100"/>
    <s v="USD"/>
    <s v="CHASUS3AXXX"/>
    <s v="0.02"/>
    <d v="2021-03-22T00:00:00"/>
    <d v="1899-12-30T14:12:00"/>
    <x v="0"/>
    <s v="USA"/>
  </r>
  <r>
    <x v="37"/>
    <s v="Alpha Inc"/>
    <s v="HAMILTON LTD "/>
    <s v="fin.101"/>
    <s v="REF201"/>
    <n v="2100"/>
    <s v="USD"/>
    <s v="FNROCNBQXXX"/>
    <s v="0.02"/>
    <d v="2021-03-22T00:00:00"/>
    <d v="1899-12-30T17:10:00"/>
    <x v="1"/>
    <s v="China"/>
  </r>
  <r>
    <x v="38"/>
    <s v="Alpha Inc"/>
    <s v="ICRETA NV "/>
    <s v="fin.101"/>
    <s v="REFDEMO01"/>
    <n v="800"/>
    <s v="USD"/>
    <s v="CHASUS3AXXX"/>
    <s v="0.01"/>
    <d v="2020-11-20T00:00:00"/>
    <d v="1899-12-30T09:12:00"/>
    <x v="0"/>
    <s v="USA"/>
  </r>
  <r>
    <x v="38"/>
    <s v="Alpha Inc"/>
    <s v="ICRETA NV "/>
    <s v="fin.101"/>
    <s v="REFDEMO01"/>
    <n v="800"/>
    <s v="USD"/>
    <s v="TSIBAU44XXX"/>
    <s v="0.01"/>
    <d v="2020-11-22T00:00:00"/>
    <d v="1899-12-30T17:10:00"/>
    <x v="1"/>
    <s v="Australia"/>
  </r>
  <r>
    <x v="39"/>
    <s v="Alpha Inc"/>
    <s v="IntellectEU NV "/>
    <s v="fin.101"/>
    <s v="REFDEMO02"/>
    <n v="1025"/>
    <s v="USD"/>
    <s v="CHASUS3AXXX"/>
    <s v="0.08"/>
    <d v="2020-11-20T00:00:00"/>
    <d v="1899-12-30T11:19:00"/>
    <x v="0"/>
    <s v="USA"/>
  </r>
  <r>
    <x v="39"/>
    <s v="Alpha Inc"/>
    <s v="IntellectEU NV "/>
    <s v="fin.101"/>
    <s v="REFDEMO02"/>
    <n v="1025"/>
    <s v="USD"/>
    <s v="REDJBY22XXX"/>
    <s v="0.08"/>
    <d v="2020-11-20T00:00:00"/>
    <d v="1899-12-30T21:10:00"/>
    <x v="1"/>
    <s v="Belarus"/>
  </r>
  <r>
    <x v="40"/>
    <s v="Alpha Inc"/>
    <s v="ISUPPLIER1 US "/>
    <s v="fin.101"/>
    <s v="REFDEMO01"/>
    <n v="87600"/>
    <s v="USD"/>
    <s v="CHASUS3AXXX"/>
    <s v="0.01"/>
    <d v="2020-11-21T00:00:00"/>
    <d v="1899-12-30T11:23:00"/>
    <x v="0"/>
    <s v="USA"/>
  </r>
  <r>
    <x v="40"/>
    <s v="Alpha Inc"/>
    <s v="ISUPPLIER1 US "/>
    <s v="fin.101"/>
    <s v="REFDEMO01"/>
    <n v="87600"/>
    <s v="USD"/>
    <s v="FNROCNBQXXX"/>
    <s v="0.01"/>
    <d v="2020-11-21T00:00:00"/>
    <d v="1899-12-30T14:12:00"/>
    <x v="1"/>
    <s v="China"/>
  </r>
  <r>
    <x v="41"/>
    <s v="Alpha Inc"/>
    <s v="ISUPPLIER2 PL "/>
    <s v="fin.101"/>
    <s v="REFDEMO901"/>
    <n v="1600"/>
    <s v="USD"/>
    <s v="CHASUS3AXXX"/>
    <s v="0.04"/>
    <d v="2020-11-27T00:00:00"/>
    <d v="1899-12-30T09:45:00"/>
    <x v="0"/>
    <s v="USA"/>
  </r>
  <r>
    <x v="41"/>
    <s v="Alpha Inc"/>
    <s v="ISUPPLIER2 PL "/>
    <s v="fin.101"/>
    <s v="REFDEMO901"/>
    <n v="1600"/>
    <s v="USD"/>
    <s v="TSIBAU44XXX"/>
    <s v="0.01"/>
    <d v="2020-11-27T00:00:00"/>
    <d v="1899-12-30T18:20:00"/>
    <x v="1"/>
    <s v="Australia"/>
  </r>
  <r>
    <x v="42"/>
    <s v="Alpha Inc"/>
    <s v="QUATRO INC "/>
    <s v="fin.101"/>
    <s v="REFD543104"/>
    <n v="3100"/>
    <s v="USD"/>
    <s v="CHASUS3AXXX"/>
    <s v="0.01"/>
    <d v="2021-03-01T00:00:00"/>
    <d v="1899-12-30T11:23:00"/>
    <x v="0"/>
    <s v="USA"/>
  </r>
  <r>
    <x v="42"/>
    <s v="Alpha Inc"/>
    <s v="QUATRO INC "/>
    <s v="fin.101"/>
    <s v="REFD543104"/>
    <n v="3100"/>
    <s v="USD"/>
    <s v="TSIBAU44XXX"/>
    <s v="0.08"/>
    <d v="2021-03-01T00:00:00"/>
    <d v="1899-12-30T18:10:00"/>
    <x v="3"/>
    <s v="Australia"/>
  </r>
  <r>
    <x v="43"/>
    <s v="Alpha Inc"/>
    <s v="SIGMA INC "/>
    <s v="fin.101"/>
    <s v="REFD543103"/>
    <n v="456"/>
    <s v="USD"/>
    <s v="CHASUS3AXXX"/>
    <s v="0.02"/>
    <d v="2021-03-01T00:00:00"/>
    <d v="1899-12-30T14:23:00"/>
    <x v="0"/>
    <s v="USA"/>
  </r>
  <r>
    <x v="43"/>
    <s v="Alpha Inc"/>
    <s v="SIGMA INC "/>
    <s v="fin.101"/>
    <s v="REFD543103"/>
    <n v="456"/>
    <s v="USD"/>
    <s v="REDJBY22XXX"/>
    <s v="0.01"/>
    <d v="2021-03-01T00:00:00"/>
    <d v="1899-12-30T19:12:00"/>
    <x v="1"/>
    <s v="Belarus"/>
  </r>
  <r>
    <x v="44"/>
    <s v="Alpha Inc"/>
    <s v="SOCIETE GEN SA"/>
    <s v="fin.101"/>
    <s v="REFDEM1591"/>
    <n v="348"/>
    <s v="EUR"/>
    <s v="CHASUS3AXXX"/>
    <s v="0.07"/>
    <d v="2021-01-15T00:00:00"/>
    <d v="1899-12-30T08:34:00"/>
    <x v="0"/>
    <s v="USA"/>
  </r>
  <r>
    <x v="44"/>
    <s v="Alpha Inc"/>
    <s v="SOCIETE GEN SA"/>
    <s v="fin.101"/>
    <s v="REFDEM1591"/>
    <n v="348"/>
    <s v="EUR"/>
    <s v="TSIBAU44XXX"/>
    <s v="0.01"/>
    <d v="2021-01-15T00:00:00"/>
    <d v="1899-12-30T12:39:00"/>
    <x v="1"/>
    <s v="Australia"/>
  </r>
  <r>
    <x v="45"/>
    <s v="Alpha Inc"/>
    <s v="TRADE INC "/>
    <s v="fin.101"/>
    <s v="REFD10192"/>
    <n v="67569"/>
    <s v="EUR"/>
    <s v="CHASUS3AXXX"/>
    <s v="0.01"/>
    <d v="2021-01-21T00:00:00"/>
    <d v="1899-12-30T09:54:00"/>
    <x v="0"/>
    <s v="USA"/>
  </r>
  <r>
    <x v="45"/>
    <s v="Alpha Inc"/>
    <s v="TRADE INC "/>
    <s v="fin.101"/>
    <s v="REFD10192"/>
    <n v="67569"/>
    <s v="EUR"/>
    <s v="BINAADADXXX"/>
    <s v="0.08"/>
    <d v="2021-01-22T00:00:00"/>
    <d v="1899-12-30T17:32:00"/>
    <x v="1"/>
    <s v="Andorra"/>
  </r>
  <r>
    <x v="46"/>
    <s v="Alpha Inc"/>
    <s v="TRADE INC "/>
    <s v="fin.101"/>
    <s v="REFD543105"/>
    <n v="1100"/>
    <s v="USD"/>
    <s v="CHASUS3AXXX"/>
    <s v="0.01"/>
    <d v="2021-03-02T00:00:00"/>
    <d v="1899-12-30T14:32:00"/>
    <x v="0"/>
    <s v="USA"/>
  </r>
  <r>
    <x v="46"/>
    <s v="Alpha Inc"/>
    <s v="TRADE INC "/>
    <s v="fin.101"/>
    <s v="REFD543105"/>
    <n v="1100"/>
    <s v="USD"/>
    <s v="REDJBY22XXX"/>
    <s v="0.01"/>
    <d v="2021-03-03T00:00:00"/>
    <d v="1899-12-30T15:34:00"/>
    <x v="2"/>
    <s v="Belarus"/>
  </r>
  <r>
    <x v="47"/>
    <s v="Alpha Inc"/>
    <s v="ZERO LTD "/>
    <s v="fin.101"/>
    <s v="REFZ999"/>
    <n v="12100"/>
    <s v="USD"/>
    <s v="CHASUS3AXXX"/>
    <s v="0.08"/>
    <d v="2021-03-23T00:00:00"/>
    <d v="1899-12-30T08:12:00"/>
    <x v="0"/>
    <s v="USA"/>
  </r>
  <r>
    <x v="47"/>
    <s v="Alpha Inc"/>
    <s v="ZERO LTD "/>
    <s v="fin.101"/>
    <s v="REFZ999"/>
    <n v="12100"/>
    <s v="USD"/>
    <s v="REDJBY22XXX"/>
    <s v="0.08"/>
    <d v="2021-03-23T00:00:00"/>
    <d v="1899-12-30T12:34:00"/>
    <x v="1"/>
    <s v="Belaru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s v="Alpha Inc"/>
    <s v="ACME INVEST "/>
    <s v="fin.101"/>
    <s v="REF211"/>
    <n v="10000"/>
    <x v="0"/>
    <s v="CHASUS3AXXX"/>
    <n v="0.02"/>
    <d v="2021-03-16T00:00:00"/>
    <d v="1899-12-30T08:15:00"/>
    <s v="NEW"/>
    <s v="USA"/>
    <d v="2021-03-16T08:15:00"/>
    <n v="1"/>
    <n v="9800"/>
    <m/>
  </r>
  <r>
    <x v="0"/>
    <s v="Alpha Inc"/>
    <s v="ACME INVEST "/>
    <s v="fin.101"/>
    <s v="REF211"/>
    <n v="10000"/>
    <x v="0"/>
    <s v="BINAADADXXX"/>
    <n v="1.4999999999999999E-2"/>
    <d v="2021-03-17T00:00:00"/>
    <d v="1899-12-30T15:45:00"/>
    <s v="COMPLETED"/>
    <s v="Andorra"/>
    <d v="2021-03-17T15:45:00"/>
    <n v="2"/>
    <n v="9653"/>
    <n v="347"/>
  </r>
  <r>
    <x v="1"/>
    <s v="Alpha Inc"/>
    <s v="ACME INVEST "/>
    <s v="fin.101"/>
    <s v="REF211"/>
    <n v="10000"/>
    <x v="0"/>
    <s v="CHASUS3AXXX"/>
    <n v="0.02"/>
    <d v="2021-01-21T00:00:00"/>
    <d v="1899-12-30T09:45:00"/>
    <s v="NEW"/>
    <s v="USA"/>
    <d v="2021-01-21T09:45:00"/>
    <n v="1"/>
    <n v="9800"/>
    <m/>
  </r>
  <r>
    <x v="1"/>
    <s v="Alpha Inc"/>
    <s v="ACME INVEST "/>
    <s v="fin.101"/>
    <s v="REF211"/>
    <n v="10000"/>
    <x v="0"/>
    <s v="BINAADADXXX"/>
    <n v="1.4999999999999999E-2"/>
    <d v="2021-01-27T00:00:00"/>
    <d v="1899-12-30T12:48:00"/>
    <s v="COMPLETED"/>
    <s v="Andorra"/>
    <d v="2021-01-27T12:48:00"/>
    <n v="2"/>
    <n v="9653"/>
    <n v="347"/>
  </r>
  <r>
    <x v="2"/>
    <s v="Alpha Inc"/>
    <s v="ACME ONE CORP  "/>
    <s v="fin.101"/>
    <s v="REFTEST01"/>
    <n v="2345"/>
    <x v="0"/>
    <s v="CHASUS3AXXX"/>
    <n v="0.02"/>
    <d v="2021-12-19T00:00:00"/>
    <d v="1899-12-30T10:12:00"/>
    <s v="NEW"/>
    <s v="USA"/>
    <d v="2021-12-19T10:12:00"/>
    <n v="1"/>
    <n v="2298.1"/>
    <m/>
  </r>
  <r>
    <x v="2"/>
    <s v="Alpha Inc"/>
    <s v="ACME ONE CORP  "/>
    <s v="fin.101"/>
    <s v="REFTEST01"/>
    <n v="2345"/>
    <x v="0"/>
    <s v="BINAADADXXX"/>
    <n v="0.01"/>
    <d v="2021-12-20T00:00:00"/>
    <d v="1899-12-30T13:29:00"/>
    <s v="PENDING"/>
    <s v="Andorra"/>
    <d v="2021-12-20T13:29:00"/>
    <n v="2"/>
    <n v="2275.1189999999997"/>
    <m/>
  </r>
  <r>
    <x v="2"/>
    <s v="Alpha Inc"/>
    <s v="ACME ONE CORP  "/>
    <s v="fin.101"/>
    <s v="REFTEST01"/>
    <n v="2345"/>
    <x v="0"/>
    <s v="BSJUARBJXXX"/>
    <n v="0.02"/>
    <d v="2021-12-20T00:00:00"/>
    <d v="1899-12-30T00:00:00"/>
    <s v="COMPLETED"/>
    <s v="Argentina"/>
    <d v="2021-12-20T00:00:00"/>
    <n v="3"/>
    <n v="2229.6166199999998"/>
    <n v="115.38338000000022"/>
  </r>
  <r>
    <x v="3"/>
    <s v="Alpha Inc"/>
    <s v="ACME ONE CORP  "/>
    <s v="fin.101"/>
    <s v="REFTEST01"/>
    <n v="4537"/>
    <x v="0"/>
    <s v="CHASUS3AXXX"/>
    <n v="0.02"/>
    <d v="2021-03-16T00:00:00"/>
    <d v="1899-12-30T00:00:00"/>
    <s v="NEW"/>
    <s v="USA"/>
    <d v="2021-03-16T00:00:00"/>
    <n v="1"/>
    <n v="4446.26"/>
    <m/>
  </r>
  <r>
    <x v="3"/>
    <s v="Alpha Inc"/>
    <s v="ACME ONE CORP  "/>
    <s v="fin.101"/>
    <s v="REFTEST01"/>
    <n v="4537"/>
    <x v="0"/>
    <s v="BINAADADXXX"/>
    <n v="0.01"/>
    <d v="2021-03-16T00:00:00"/>
    <d v="1899-12-30T12:45:00"/>
    <s v="PENDING"/>
    <s v="Andorra"/>
    <d v="2021-03-16T12:45:00"/>
    <n v="2"/>
    <n v="4401.7974000000004"/>
    <m/>
  </r>
  <r>
    <x v="3"/>
    <s v="Alpha Inc"/>
    <s v="ACME ONE CORP  "/>
    <s v="fin.101"/>
    <s v="REFTEST01"/>
    <n v="4537"/>
    <x v="0"/>
    <s v="BSJUARBJXXX"/>
    <n v="0.02"/>
    <d v="2021-03-18T00:00:00"/>
    <d v="1899-12-30T14:15:00"/>
    <s v="COMPLETED"/>
    <s v="Argentina"/>
    <d v="2021-03-18T14:15:00"/>
    <n v="3"/>
    <n v="4313.7614520000006"/>
    <n v="223.23854799999935"/>
  </r>
  <r>
    <x v="4"/>
    <s v="Alpha Inc"/>
    <s v="ACME PRIVATE "/>
    <s v="fin.101"/>
    <s v="REF211"/>
    <n v="1000000"/>
    <x v="0"/>
    <s v="CHASUS3AXXX"/>
    <n v="0.01"/>
    <d v="2021-11-02T00:00:00"/>
    <d v="1899-12-30T08:34:00"/>
    <s v="NEW"/>
    <s v="USA"/>
    <d v="2021-11-02T08:34:00"/>
    <n v="1"/>
    <n v="990000"/>
    <m/>
  </r>
  <r>
    <x v="4"/>
    <s v="Alpha Inc"/>
    <s v="ACME PRIVATE "/>
    <s v="fin.101"/>
    <s v="REF211"/>
    <n v="1000000"/>
    <x v="1"/>
    <s v="AGRIFRPPXXX"/>
    <n v="1.4999999999999999E-2"/>
    <d v="2021-11-03T00:00:00"/>
    <d v="1899-12-30T12:40:00"/>
    <s v="PENDING"/>
    <s v="France"/>
    <d v="2021-11-03T12:40:00"/>
    <n v="2"/>
    <n v="975150"/>
    <m/>
  </r>
  <r>
    <x v="4"/>
    <s v="Alpha Inc"/>
    <s v="ACME PRIVATE "/>
    <s v="fin.101"/>
    <s v="REF211"/>
    <n v="1000000"/>
    <x v="1"/>
    <s v="REDJBY22XXX"/>
    <n v="1.4999999999999999E-2"/>
    <d v="2021-11-03T00:00:00"/>
    <d v="1899-12-30T17:34:00"/>
    <s v="COMPLETED"/>
    <s v="Belarus"/>
    <d v="2021-11-03T17:34:00"/>
    <n v="3"/>
    <n v="960522.75"/>
    <n v="39477.25"/>
  </r>
  <r>
    <x v="5"/>
    <s v="Alpha Inc"/>
    <s v="ACME PRIVATE "/>
    <s v="fin.101"/>
    <s v="REF211"/>
    <n v="7890"/>
    <x v="0"/>
    <s v="CHASUS3AXXX"/>
    <n v="0.01"/>
    <d v="2021-04-11T00:00:00"/>
    <d v="1899-12-30T12:34:00"/>
    <s v="NEW"/>
    <s v="USA"/>
    <d v="2021-04-11T12:34:00"/>
    <n v="1"/>
    <n v="7811.1"/>
    <m/>
  </r>
  <r>
    <x v="5"/>
    <s v="Alpha Inc"/>
    <s v="ACME PRIVATE "/>
    <s v="fin.101"/>
    <s v="REF211"/>
    <n v="7890"/>
    <x v="1"/>
    <s v="AGRIFRPPXXX"/>
    <n v="1.4999999999999999E-2"/>
    <d v="2021-04-11T00:00:00"/>
    <d v="1899-12-30T17:12:00"/>
    <s v="PENDING"/>
    <s v="France"/>
    <d v="2021-04-11T17:12:00"/>
    <n v="2"/>
    <n v="7693.9335000000001"/>
    <m/>
  </r>
  <r>
    <x v="5"/>
    <s v="Alpha Inc"/>
    <s v="ACME PRIVATE "/>
    <s v="fin.101"/>
    <s v="REF211"/>
    <n v="7890"/>
    <x v="1"/>
    <s v="REDJBY22XXX"/>
    <n v="1.4999999999999999E-2"/>
    <d v="2021-04-13T00:00:00"/>
    <d v="1899-12-30T18:10:00"/>
    <s v="COMPLETED"/>
    <s v="Belarus"/>
    <d v="2021-04-13T18:10:00"/>
    <n v="3"/>
    <n v="7578.5244974999996"/>
    <n v="311.4755025000004"/>
  </r>
  <r>
    <x v="6"/>
    <s v="Alpha Inc"/>
    <s v="ACME TRADE "/>
    <s v="fin.101"/>
    <s v="REF211"/>
    <n v="11000"/>
    <x v="0"/>
    <s v="CHASUS3AXXX"/>
    <n v="0.02"/>
    <d v="2021-03-16T00:00:00"/>
    <d v="1899-12-30T09:16:00"/>
    <s v="NEW"/>
    <s v="USA"/>
    <d v="2021-03-16T09:16:00"/>
    <n v="1"/>
    <n v="10780"/>
    <m/>
  </r>
  <r>
    <x v="6"/>
    <s v="Alpha Inc"/>
    <s v="ACME TRADE "/>
    <s v="fin.101"/>
    <s v="REF211"/>
    <n v="11000"/>
    <x v="0"/>
    <s v="AGRIFRPPXXX"/>
    <n v="0.01"/>
    <d v="2021-03-16T00:00:00"/>
    <d v="1899-12-30T12:32:00"/>
    <s v="COMPLETED"/>
    <s v="France"/>
    <d v="2021-03-16T12:32:00"/>
    <n v="2"/>
    <n v="10672.2"/>
    <n v="327.79999999999927"/>
  </r>
  <r>
    <x v="7"/>
    <s v="Alpha Inc"/>
    <s v="ACME TRADE "/>
    <s v="fin.101"/>
    <s v="REF211"/>
    <n v="12000"/>
    <x v="0"/>
    <s v="CHASUS3AXXX"/>
    <n v="0.02"/>
    <d v="2021-02-13T00:00:00"/>
    <d v="1899-12-30T09:16:00"/>
    <s v="NEW"/>
    <s v="USA"/>
    <d v="2021-02-13T09:16:00"/>
    <n v="1"/>
    <n v="11760"/>
    <m/>
  </r>
  <r>
    <x v="7"/>
    <s v="Alpha Inc"/>
    <s v="ACME TRADE "/>
    <s v="fin.101"/>
    <s v="REF211"/>
    <n v="12000"/>
    <x v="0"/>
    <s v="AGRIFRPPXXX"/>
    <n v="0.01"/>
    <d v="2021-02-14T00:00:00"/>
    <d v="1899-12-30T12:32:00"/>
    <s v="COMPLETED"/>
    <s v="France"/>
    <d v="2021-02-14T12:32:00"/>
    <n v="2"/>
    <n v="11642.4"/>
    <n v="357.60000000000036"/>
  </r>
  <r>
    <x v="8"/>
    <s v="Alpha Inc"/>
    <s v="ACME TRUST "/>
    <s v="fin.101"/>
    <s v="REF21"/>
    <n v="12000"/>
    <x v="0"/>
    <s v="CHASUS3AXXX"/>
    <n v="0.02"/>
    <d v="2021-07-11T00:00:00"/>
    <d v="1899-12-30T10:11:00"/>
    <s v="NEW"/>
    <s v="USA"/>
    <d v="2021-07-11T10:11:00"/>
    <n v="1"/>
    <n v="11760"/>
    <m/>
  </r>
  <r>
    <x v="8"/>
    <s v="Alpha Inc"/>
    <s v="ACME TRUST "/>
    <s v="fin.101"/>
    <s v="REF21"/>
    <n v="12000"/>
    <x v="1"/>
    <s v="AGRIFRPPXXX"/>
    <n v="0.03"/>
    <d v="2021-07-11T00:00:00"/>
    <d v="1899-12-30T17:34:00"/>
    <s v="DELIVERED"/>
    <s v="France"/>
    <d v="2021-07-11T17:34:00"/>
    <n v="2"/>
    <n v="11407.199999999999"/>
    <n v="592.80000000000109"/>
  </r>
  <r>
    <x v="9"/>
    <s v="Alpha Inc"/>
    <s v="ACME TRUST "/>
    <s v="fin.101"/>
    <s v="REF21"/>
    <n v="23900"/>
    <x v="0"/>
    <s v="CHASUS3AXXX"/>
    <n v="0.02"/>
    <d v="2021-03-16T00:00:00"/>
    <d v="1899-12-30T10:11:00"/>
    <s v="NEW"/>
    <s v="USA"/>
    <d v="2021-03-16T10:11:00"/>
    <n v="1"/>
    <n v="23422"/>
    <m/>
  </r>
  <r>
    <x v="9"/>
    <s v="Alpha Inc"/>
    <s v="ACME TRUST "/>
    <s v="fin.101"/>
    <s v="REF21"/>
    <n v="23900"/>
    <x v="1"/>
    <s v="AGRIFRPPXXX"/>
    <n v="0.03"/>
    <d v="2021-03-16T00:00:00"/>
    <d v="1899-12-30T17:34:00"/>
    <s v="DELIVERED"/>
    <s v="France"/>
    <d v="2021-03-16T17:34:00"/>
    <n v="2"/>
    <n v="22719.34"/>
    <n v="1180.6599999999999"/>
  </r>
  <r>
    <x v="10"/>
    <s v="Alpha Inc"/>
    <s v="ACME TWO SCRL"/>
    <s v="fin.101"/>
    <s v="REF111"/>
    <n v="3000"/>
    <x v="0"/>
    <s v="BINAADADXXX"/>
    <n v="0.01"/>
    <d v="2021-04-20T00:00:00"/>
    <d v="1899-12-30T12:34:00"/>
    <s v="COMPLETED"/>
    <s v="Andorra"/>
    <d v="2021-04-20T12:34:00"/>
    <n v="1"/>
    <n v="2970"/>
    <n v="30"/>
  </r>
  <r>
    <x v="11"/>
    <s v="Alpha Inc"/>
    <s v="ACME TWO SCRL"/>
    <s v="fin.101"/>
    <s v="REF111"/>
    <n v="30000"/>
    <x v="0"/>
    <s v="CHASUS3AXXX"/>
    <n v="0.02"/>
    <d v="2021-04-19T00:00:00"/>
    <d v="1899-12-30T13:14:00"/>
    <s v="NEW"/>
    <s v="USA"/>
    <d v="2021-04-19T13:14:00"/>
    <n v="1"/>
    <n v="29400"/>
    <n v="600"/>
  </r>
  <r>
    <x v="12"/>
    <s v="Alpha Inc"/>
    <s v="ACME TWO SCRL"/>
    <s v="fin.101"/>
    <s v="REF111"/>
    <n v="5643"/>
    <x v="0"/>
    <s v="CHASUS3AXXX"/>
    <n v="0.02"/>
    <d v="2021-03-20T00:00:00"/>
    <d v="1899-12-30T13:14:00"/>
    <s v="NEW"/>
    <s v="USA"/>
    <d v="2021-03-20T13:14:00"/>
    <n v="1"/>
    <n v="5530.14"/>
    <m/>
  </r>
  <r>
    <x v="12"/>
    <s v="Alpha Inc"/>
    <s v="ACME TWO SCRL"/>
    <s v="fin.101"/>
    <s v="REF111"/>
    <n v="5643"/>
    <x v="0"/>
    <s v="BINAADADXXX"/>
    <n v="0.01"/>
    <d v="2021-03-21T00:00:00"/>
    <d v="1899-12-30T12:34:00"/>
    <s v="COMPLETED"/>
    <s v="Andorra"/>
    <d v="2021-03-21T12:34:00"/>
    <n v="2"/>
    <n v="5474.8386"/>
    <n v="168.16139999999996"/>
  </r>
  <r>
    <x v="13"/>
    <s v="Alpha Inc"/>
    <s v="ALT 2 INC "/>
    <s v="fin.101"/>
    <s v="REFD202103"/>
    <n v="17430"/>
    <x v="0"/>
    <s v="CHASUS3AXXX"/>
    <n v="0.01"/>
    <d v="2021-07-11T00:00:00"/>
    <d v="1899-12-30T12:43:00"/>
    <s v="NEW"/>
    <s v="USA"/>
    <d v="2021-07-11T12:43:00"/>
    <n v="1"/>
    <n v="17255.7"/>
    <m/>
  </r>
  <r>
    <x v="13"/>
    <s v="Alpha Inc"/>
    <s v="ALT 2 INC "/>
    <s v="fin.101"/>
    <s v="REFD202103"/>
    <n v="17430"/>
    <x v="0"/>
    <s v="CHASUS3AXXX"/>
    <n v="0.02"/>
    <d v="2021-07-12T00:00:00"/>
    <d v="1899-12-30T15:41:00"/>
    <s v="PENDING"/>
    <s v="USA"/>
    <d v="2021-07-12T15:41:00"/>
    <n v="2"/>
    <n v="16910.585999999999"/>
    <m/>
  </r>
  <r>
    <x v="13"/>
    <s v="Alpha Inc"/>
    <s v="ALT 2 INC "/>
    <s v="fin.101"/>
    <s v="REFD202103"/>
    <n v="17430"/>
    <x v="0"/>
    <s v="CHASUS3AXXX"/>
    <n v="0.01"/>
    <d v="2021-07-13T00:00:00"/>
    <d v="1899-12-30T18:10:00"/>
    <s v="DELIVERED"/>
    <s v="USA"/>
    <d v="2021-07-13T18:10:00"/>
    <n v="3"/>
    <n v="16741.48014"/>
    <n v="688.51986000000034"/>
  </r>
  <r>
    <x v="14"/>
    <s v="Alpha Inc"/>
    <s v="ALT 2 INC "/>
    <s v="fin.101"/>
    <s v="REFD202103"/>
    <n v="456"/>
    <x v="0"/>
    <s v="CHASUS3AXXX"/>
    <n v="0.01"/>
    <d v="2021-02-26T00:00:00"/>
    <d v="1899-12-30T12:43:00"/>
    <s v="NEW"/>
    <s v="USA"/>
    <d v="2021-02-26T12:43:00"/>
    <n v="1"/>
    <n v="451.44"/>
    <m/>
  </r>
  <r>
    <x v="14"/>
    <s v="Alpha Inc"/>
    <s v="ALT 2 INC "/>
    <s v="fin.101"/>
    <s v="REFD202103"/>
    <n v="456"/>
    <x v="0"/>
    <s v="CHASUS3AXXX"/>
    <n v="0.02"/>
    <d v="2021-02-26T00:00:00"/>
    <d v="1899-12-30T15:41:00"/>
    <s v="PENDING"/>
    <s v="USA"/>
    <d v="2021-02-26T15:41:00"/>
    <n v="2"/>
    <n v="442.41120000000001"/>
    <m/>
  </r>
  <r>
    <x v="14"/>
    <s v="Alpha Inc"/>
    <s v="ALT 2 INC "/>
    <s v="fin.101"/>
    <s v="REFD202103"/>
    <n v="456"/>
    <x v="0"/>
    <s v="CHASUS3AXXX"/>
    <n v="0.01"/>
    <d v="2021-02-26T00:00:00"/>
    <d v="1899-12-30T18:10:00"/>
    <s v="DELIVERED"/>
    <s v="USA"/>
    <d v="2021-02-26T18:10:00"/>
    <n v="3"/>
    <n v="437.98708800000003"/>
    <n v="18.012911999999972"/>
  </r>
  <r>
    <x v="15"/>
    <s v="Alpha Inc"/>
    <s v="ALT INC "/>
    <s v="fin.101"/>
    <s v="REFD202102"/>
    <n v="12400"/>
    <x v="0"/>
    <s v="CHASUS3AXXX"/>
    <n v="0.02"/>
    <d v="2021-09-15T00:00:00"/>
    <d v="1899-12-30T10:23:00"/>
    <s v="NEW"/>
    <s v="USA"/>
    <d v="2021-09-15T10:23:00"/>
    <n v="1"/>
    <n v="12152"/>
    <m/>
  </r>
  <r>
    <x v="16"/>
    <s v="Alpha Inc"/>
    <s v="ALT INC "/>
    <s v="fin.101"/>
    <s v="REFD202102"/>
    <n v="12400"/>
    <x v="0"/>
    <s v="AGRIFRPPXXX"/>
    <n v="0.01"/>
    <d v="2021-09-16T00:00:00"/>
    <d v="1899-12-30T11:43:00"/>
    <s v="PROCESSING"/>
    <s v="France"/>
    <d v="2021-09-16T11:43:00"/>
    <n v="2"/>
    <n v="12030.48"/>
    <m/>
  </r>
  <r>
    <x v="17"/>
    <s v="Alpha Inc"/>
    <s v="ALT INC "/>
    <s v="fin.101"/>
    <s v="REFD202102"/>
    <n v="12400"/>
    <x v="0"/>
    <s v="REDJBY22XXX"/>
    <n v="0.08"/>
    <d v="2021-09-16T00:00:00"/>
    <d v="1899-12-30T17:02:00"/>
    <s v="PROCESSING"/>
    <s v="Belarus"/>
    <d v="2021-09-16T17:02:00"/>
    <n v="3"/>
    <n v="11068.0416"/>
    <n v="1331.9583999999995"/>
  </r>
  <r>
    <x v="18"/>
    <s v="Alpha Inc"/>
    <s v="ALT INC "/>
    <s v="fin.101"/>
    <s v="REFD202102"/>
    <n v="4569"/>
    <x v="0"/>
    <s v="CHASUS3AXXX"/>
    <n v="0.02"/>
    <d v="2021-02-21T00:00:00"/>
    <d v="1899-12-30T10:23:00"/>
    <s v="NEW"/>
    <s v="USA"/>
    <d v="2021-02-21T10:23:00"/>
    <n v="1"/>
    <n v="4477.62"/>
    <m/>
  </r>
  <r>
    <x v="19"/>
    <s v="Alpha Inc"/>
    <s v="ALT INC "/>
    <s v="fin.101"/>
    <s v="REFD202102"/>
    <n v="4569"/>
    <x v="0"/>
    <s v="AGRIFRPPXXX"/>
    <n v="0.01"/>
    <d v="2021-02-21T00:00:00"/>
    <d v="1899-12-30T11:43:00"/>
    <s v="PROCESSING"/>
    <s v="France"/>
    <d v="2021-02-21T11:43:00"/>
    <n v="2"/>
    <n v="4432.8437999999996"/>
    <m/>
  </r>
  <r>
    <x v="20"/>
    <s v="Alpha Inc"/>
    <s v="ALT INC "/>
    <s v="fin.101"/>
    <s v="REFD202102"/>
    <n v="4569"/>
    <x v="0"/>
    <s v="REDJBY22XXX"/>
    <n v="0.08"/>
    <d v="2021-02-21T00:00:00"/>
    <d v="1899-12-30T17:02:00"/>
    <s v="PROCESSING"/>
    <s v="Belarus"/>
    <d v="2021-02-21T17:02:00"/>
    <n v="3"/>
    <n v="4078.2162960000001"/>
    <n v="490.78370399999994"/>
  </r>
  <r>
    <x v="21"/>
    <s v="Alpha Inc"/>
    <s v="Beta Corp"/>
    <s v="fin.101"/>
    <s v="REF001"/>
    <n v="12000"/>
    <x v="0"/>
    <s v="CHASUS3AXXX"/>
    <n v="0.01"/>
    <d v="2021-10-05T00:00:00"/>
    <d v="1899-12-30T12:43:00"/>
    <s v="NEW"/>
    <s v="USA"/>
    <d v="2021-10-05T12:43:00"/>
    <n v="1"/>
    <n v="11880"/>
    <m/>
  </r>
  <r>
    <x v="22"/>
    <s v="Alpha Inc"/>
    <s v="Beta Corp"/>
    <s v="fin.101"/>
    <s v="REF001"/>
    <n v="12000"/>
    <x v="0"/>
    <s v="CHASUS3AXXX"/>
    <n v="0.02"/>
    <d v="2021-10-05T00:00:00"/>
    <d v="1899-12-30T14:32:00"/>
    <s v="PENDING"/>
    <s v="USA"/>
    <d v="2021-10-05T14:32:00"/>
    <n v="2"/>
    <n v="11642.4"/>
    <m/>
  </r>
  <r>
    <x v="23"/>
    <s v="Alpha Inc"/>
    <s v="Beta Corp"/>
    <s v="fin.101"/>
    <s v="REF001"/>
    <n v="12000"/>
    <x v="1"/>
    <s v="BINAADADXXX"/>
    <n v="0.01"/>
    <d v="2021-10-07T00:00:00"/>
    <d v="1899-12-30T18:21:00"/>
    <s v="PENDING"/>
    <s v="Andorra"/>
    <d v="2021-10-07T18:21:00"/>
    <n v="3"/>
    <n v="11525.975999999999"/>
    <n v="474.02400000000125"/>
  </r>
  <r>
    <x v="24"/>
    <s v="Alpha Inc"/>
    <s v="Beta Corp"/>
    <s v="fin.101"/>
    <s v="REF001"/>
    <n v="3326"/>
    <x v="0"/>
    <s v="CHASUS3AXXX"/>
    <n v="0.01"/>
    <d v="2022-01-10T00:00:00"/>
    <d v="1899-12-30T12:43:00"/>
    <s v="NEW"/>
    <s v="USA"/>
    <d v="2022-01-10T12:43:00"/>
    <n v="1"/>
    <n v="3292.74"/>
    <m/>
  </r>
  <r>
    <x v="25"/>
    <s v="Alpha Inc"/>
    <s v="Beta Corp"/>
    <s v="fin.101"/>
    <s v="REF001"/>
    <n v="3326"/>
    <x v="0"/>
    <s v="CHASUS3AXXX"/>
    <n v="0.02"/>
    <d v="2022-01-11T00:00:00"/>
    <d v="1899-12-30T14:32:00"/>
    <s v="PENDING"/>
    <s v="USA"/>
    <d v="2022-01-11T14:32:00"/>
    <n v="2"/>
    <n v="3226.8851999999997"/>
    <m/>
  </r>
  <r>
    <x v="26"/>
    <s v="Alpha Inc"/>
    <s v="Beta Corp"/>
    <s v="fin.101"/>
    <s v="REF001"/>
    <n v="3326"/>
    <x v="1"/>
    <s v="BINAADADXXX"/>
    <n v="0.01"/>
    <d v="2022-01-11T00:00:00"/>
    <d v="1899-12-30T18:21:00"/>
    <s v="PENDING"/>
    <s v="Andorra"/>
    <d v="2022-01-11T18:21:00"/>
    <n v="3"/>
    <n v="3194.6163479999996"/>
    <n v="131.38365200000044"/>
  </r>
  <r>
    <x v="27"/>
    <s v="Alpha Inc"/>
    <s v="Beta Corp"/>
    <s v="fin.101"/>
    <s v="REF001DEMO"/>
    <n v="1100"/>
    <x v="0"/>
    <s v="CHASUS3AXXX"/>
    <n v="0.02"/>
    <d v="2021-02-07T00:00:00"/>
    <d v="1899-12-30T15:43:00"/>
    <s v="NEW"/>
    <s v="USA"/>
    <d v="2021-02-07T15:43:00"/>
    <n v="1"/>
    <n v="1078"/>
    <m/>
  </r>
  <r>
    <x v="27"/>
    <s v="Alpha Inc"/>
    <s v="Beta Corp"/>
    <s v="fin.101"/>
    <s v="REF001DEMO"/>
    <n v="1100"/>
    <x v="0"/>
    <s v="FNROCNBQXXX"/>
    <n v="0.01"/>
    <d v="2021-02-08T00:00:00"/>
    <d v="1899-12-30T17:21:00"/>
    <s v="COMPLETED"/>
    <s v="China"/>
    <d v="2021-02-08T17:21:00"/>
    <n v="2"/>
    <n v="1067.22"/>
    <n v="32.779999999999973"/>
  </r>
  <r>
    <x v="28"/>
    <s v="Alpha Inc"/>
    <s v="Beta NV "/>
    <s v="fin.101"/>
    <s v="REFDEMO01"/>
    <n v="1025"/>
    <x v="0"/>
    <s v="CHASUS3AXXX"/>
    <n v="0.02"/>
    <d v="2021-11-20T00:00:00"/>
    <d v="1899-12-30T10:23:00"/>
    <s v="NEW"/>
    <s v="USA"/>
    <d v="2021-11-20T10:23:00"/>
    <n v="1"/>
    <n v="1004.5"/>
    <m/>
  </r>
  <r>
    <x v="28"/>
    <s v="Alpha Inc"/>
    <s v="Beta NV "/>
    <s v="fin.101"/>
    <s v="REFDEMO01"/>
    <n v="1025"/>
    <x v="0"/>
    <s v="REDJBY22XXX"/>
    <n v="0.01"/>
    <d v="2021-11-21T00:00:00"/>
    <d v="1899-12-30T11:32:00"/>
    <s v="COMPLETED"/>
    <s v="Belarus"/>
    <d v="2021-11-21T11:32:00"/>
    <n v="2"/>
    <n v="994.45500000000004"/>
    <n v="30.544999999999959"/>
  </r>
  <r>
    <x v="29"/>
    <s v="Alpha Inc"/>
    <s v="Beta NV "/>
    <s v="fin.101"/>
    <s v="REFDEMO01"/>
    <n v="900"/>
    <x v="0"/>
    <s v="CHASUS3AXXX"/>
    <n v="0.01"/>
    <d v="2021-11-22T00:00:00"/>
    <d v="1899-12-30T11:12:00"/>
    <s v="NEW"/>
    <s v="USA"/>
    <d v="2021-11-22T11:12:00"/>
    <n v="1"/>
    <n v="891"/>
    <m/>
  </r>
  <r>
    <x v="29"/>
    <s v="Alpha Inc"/>
    <s v="Beta NV "/>
    <s v="fin.101"/>
    <s v="REFDEMO01"/>
    <n v="900"/>
    <x v="0"/>
    <s v="REDJBY22XXX"/>
    <n v="0.01"/>
    <d v="2021-11-24T00:00:00"/>
    <d v="1899-12-30T14:44:00"/>
    <s v="COMPLETED"/>
    <s v="Belarus"/>
    <d v="2021-11-24T14:44:00"/>
    <n v="2"/>
    <n v="882.09"/>
    <n v="17.909999999999968"/>
  </r>
  <r>
    <x v="30"/>
    <s v="Alpha Inc"/>
    <s v="BRITA SUPPORT"/>
    <s v="fin.101"/>
    <s v="REFDEM012"/>
    <n v="238"/>
    <x v="0"/>
    <s v="CHASUS3AXXX"/>
    <n v="0.08"/>
    <d v="2021-01-15T00:00:00"/>
    <d v="1899-12-30T18:10:00"/>
    <s v="NEW"/>
    <s v="USA"/>
    <d v="2021-01-15T18:10:00"/>
    <n v="1"/>
    <n v="218.96"/>
    <m/>
  </r>
  <r>
    <x v="30"/>
    <s v="Alpha Inc"/>
    <s v="BRITA SUPPORT"/>
    <s v="fin.101"/>
    <s v="REFDEM012"/>
    <n v="238"/>
    <x v="0"/>
    <s v="CHASUS3AXXX"/>
    <n v="0.08"/>
    <d v="2021-01-15T00:00:00"/>
    <d v="1899-12-30T12:43:00"/>
    <s v="CANCELLED"/>
    <s v="USA"/>
    <d v="2021-01-15T12:43:00"/>
    <n v="2"/>
    <n v="201.44320000000002"/>
    <n v="36.556799999999981"/>
  </r>
  <r>
    <x v="31"/>
    <s v="Alpha Inc"/>
    <s v="CANONIC "/>
    <s v="fin.101"/>
    <s v="REFDEM9992"/>
    <n v="6709"/>
    <x v="0"/>
    <s v="CHASUS3AXXX"/>
    <n v="0.01"/>
    <d v="2021-01-13T00:00:00"/>
    <d v="1899-12-30T14:32:00"/>
    <s v="NEW"/>
    <s v="USA"/>
    <d v="2021-01-13T14:32:00"/>
    <n v="1"/>
    <n v="6641.91"/>
    <m/>
  </r>
  <r>
    <x v="31"/>
    <s v="Alpha Inc"/>
    <s v="CANONIC "/>
    <s v="fin.101"/>
    <s v="REFDEM9992"/>
    <n v="6709"/>
    <x v="1"/>
    <s v="FINVALTRXXX"/>
    <n v="0.03"/>
    <d v="2021-01-13T00:00:00"/>
    <d v="1899-12-30T14:32:00"/>
    <s v="COMPLETED"/>
    <s v="Albania"/>
    <d v="2021-01-13T14:32:00"/>
    <n v="2"/>
    <n v="6442.6526999999996"/>
    <n v="266.34730000000036"/>
  </r>
  <r>
    <x v="32"/>
    <s v="Alpha Inc"/>
    <s v="CARGO INC "/>
    <s v="fin.101"/>
    <s v="REFD543105"/>
    <n v="1100"/>
    <x v="0"/>
    <s v="CHASUS3AXXX"/>
    <n v="0.08"/>
    <d v="2021-03-02T00:00:00"/>
    <d v="1899-12-30T12:12:00"/>
    <s v="NEW"/>
    <s v="USA"/>
    <d v="2021-03-02T12:12:00"/>
    <n v="1"/>
    <n v="1012"/>
    <m/>
  </r>
  <r>
    <x v="32"/>
    <s v="Alpha Inc"/>
    <s v="CARGO INC "/>
    <s v="fin.101"/>
    <s v="REFD543105"/>
    <n v="1100"/>
    <x v="0"/>
    <s v="FNROCNBQXXX"/>
    <n v="0.01"/>
    <d v="2021-03-02T00:00:00"/>
    <d v="1899-12-30T13:43:00"/>
    <s v="PENDING"/>
    <s v="China"/>
    <d v="2021-03-02T13:43:00"/>
    <n v="2"/>
    <n v="1001.88"/>
    <m/>
  </r>
  <r>
    <x v="32"/>
    <s v="Alpha Inc"/>
    <s v="CARGO INC "/>
    <s v="fin.101"/>
    <s v="REFD543105"/>
    <n v="1100"/>
    <x v="0"/>
    <s v="FNROCNBQXXX"/>
    <n v="0.02"/>
    <d v="2021-03-03T00:00:00"/>
    <d v="1899-12-30T18:10:00"/>
    <s v="COMPLETED"/>
    <s v="China"/>
    <d v="2021-03-03T18:10:00"/>
    <n v="3"/>
    <n v="981.8424"/>
    <n v="118.1576"/>
  </r>
  <r>
    <x v="33"/>
    <s v="Alpha Inc"/>
    <s v="CRETA SUPPORT"/>
    <s v="fin.101"/>
    <s v="REFDEM0091"/>
    <n v="5188"/>
    <x v="1"/>
    <s v="CHASUS3AXXX"/>
    <n v="0.01"/>
    <d v="2021-01-14T00:00:00"/>
    <d v="1899-12-30T15:43:00"/>
    <s v="NEW"/>
    <s v="USA"/>
    <d v="2021-01-14T15:43:00"/>
    <n v="1"/>
    <n v="5136.12"/>
    <m/>
  </r>
  <r>
    <x v="33"/>
    <s v="Alpha Inc"/>
    <s v="CRETA SUPPORT"/>
    <s v="fin.101"/>
    <s v="REFDEM0091"/>
    <n v="5188"/>
    <x v="1"/>
    <s v="TSIBAU44XXX"/>
    <n v="0.01"/>
    <d v="2021-01-14T00:00:00"/>
    <d v="1899-12-30T15:43:00"/>
    <s v="COMPLETED"/>
    <s v="Australia"/>
    <d v="2021-01-14T15:43:00"/>
    <n v="2"/>
    <n v="5084.7587999999996"/>
    <n v="103.24120000000039"/>
  </r>
  <r>
    <x v="34"/>
    <s v="Alpha Inc"/>
    <s v="CROCTUS NY"/>
    <s v="fin.101"/>
    <s v="REFDEM5591"/>
    <n v="120"/>
    <x v="0"/>
    <s v="CHASUS3AXXX"/>
    <n v="0.01"/>
    <d v="2021-01-05T00:00:00"/>
    <d v="1899-12-30T12:12:00"/>
    <s v="NEW"/>
    <s v="USA"/>
    <d v="2021-01-05T12:12:00"/>
    <n v="1"/>
    <n v="118.8"/>
    <m/>
  </r>
  <r>
    <x v="34"/>
    <s v="Alpha Inc"/>
    <s v="CROCTUS NY"/>
    <s v="fin.101"/>
    <s v="REFDEM5591"/>
    <n v="120"/>
    <x v="0"/>
    <s v="FINVALTRXXX"/>
    <n v="0.01"/>
    <d v="2021-01-05T00:00:00"/>
    <d v="1899-12-30T12:19:00"/>
    <s v="PENDING"/>
    <s v="Albania"/>
    <d v="2021-01-05T12:19:00"/>
    <n v="2"/>
    <n v="117.61199999999999"/>
    <m/>
  </r>
  <r>
    <x v="34"/>
    <s v="Alpha Inc"/>
    <s v="CROCTUS NY"/>
    <s v="fin.101"/>
    <s v="REFDEM5591"/>
    <n v="120"/>
    <x v="0"/>
    <s v="TSIBAU44XXX"/>
    <n v="0.01"/>
    <d v="2021-01-05T00:00:00"/>
    <d v="1899-12-30T17:20:00"/>
    <s v="DELIVERED"/>
    <s v="Australia"/>
    <d v="2021-01-05T17:20:00"/>
    <n v="3"/>
    <n v="116.43588"/>
    <n v="3.5641200000000026"/>
  </r>
  <r>
    <x v="35"/>
    <s v="Alpha Inc"/>
    <s v="CROSSSUPPORT SA"/>
    <s v="fin.101"/>
    <s v="REFDEM5591"/>
    <n v="6720"/>
    <x v="1"/>
    <s v="CHASUS3AXXX"/>
    <n v="0.02"/>
    <d v="2021-01-28T00:00:00"/>
    <d v="1899-12-30T13:23:00"/>
    <s v="NEW"/>
    <s v="USA"/>
    <d v="2021-01-28T13:23:00"/>
    <n v="1"/>
    <n v="6585.5999999999995"/>
    <m/>
  </r>
  <r>
    <x v="35"/>
    <s v="Alpha Inc"/>
    <s v="CROSSSUPPORT SA"/>
    <s v="fin.101"/>
    <s v="REFDEM5591"/>
    <n v="6720"/>
    <x v="1"/>
    <s v="FNROCNBQXXX"/>
    <n v="0.02"/>
    <d v="2021-01-28T00:00:00"/>
    <d v="1899-12-30T19:10:00"/>
    <s v="COMPLETED"/>
    <s v="China"/>
    <d v="2021-01-28T19:10:00"/>
    <n v="2"/>
    <n v="6453.887999999999"/>
    <n v="266.11200000000099"/>
  </r>
  <r>
    <x v="36"/>
    <s v="Alpha Inc"/>
    <s v="DELTA INC "/>
    <s v="fin.101"/>
    <s v="REFD10092"/>
    <n v="67569"/>
    <x v="1"/>
    <s v="CHASUS3AXXX"/>
    <n v="0.01"/>
    <d v="2021-01-13T00:00:00"/>
    <d v="1899-12-30T11:23:00"/>
    <s v="NEW"/>
    <s v="USA"/>
    <d v="2021-01-13T11:23:00"/>
    <n v="1"/>
    <n v="66893.31"/>
    <m/>
  </r>
  <r>
    <x v="36"/>
    <s v="Alpha Inc"/>
    <s v="DELTA INC "/>
    <s v="fin.101"/>
    <s v="REFD10092"/>
    <n v="67569"/>
    <x v="1"/>
    <s v="REDJBY22XXX"/>
    <n v="0.01"/>
    <d v="2021-01-13T00:00:00"/>
    <d v="1899-12-30T12:45:00"/>
    <s v="COMPLETED"/>
    <s v="Belarus"/>
    <d v="2021-01-13T12:45:00"/>
    <n v="2"/>
    <n v="66224.376900000003"/>
    <n v="1344.6230999999971"/>
  </r>
  <r>
    <x v="37"/>
    <s v="Alpha Inc"/>
    <s v="HAMILTON LTD "/>
    <s v="fin.101"/>
    <s v="REF201"/>
    <n v="2100"/>
    <x v="0"/>
    <s v="CHASUS3AXXX"/>
    <n v="0.02"/>
    <d v="2021-03-22T00:00:00"/>
    <d v="1899-12-30T14:12:00"/>
    <s v="NEW"/>
    <s v="USA"/>
    <d v="2021-03-22T14:12:00"/>
    <n v="1"/>
    <n v="2058"/>
    <m/>
  </r>
  <r>
    <x v="37"/>
    <s v="Alpha Inc"/>
    <s v="HAMILTON LTD "/>
    <s v="fin.101"/>
    <s v="REF201"/>
    <n v="2100"/>
    <x v="0"/>
    <s v="FNROCNBQXXX"/>
    <n v="0.02"/>
    <d v="2021-03-22T00:00:00"/>
    <d v="1899-12-30T17:10:00"/>
    <s v="COMPLETED"/>
    <s v="China"/>
    <d v="2021-03-22T17:10:00"/>
    <n v="2"/>
    <n v="2016.84"/>
    <n v="83.160000000000082"/>
  </r>
  <r>
    <x v="38"/>
    <s v="Alpha Inc"/>
    <s v="ICRETA NV "/>
    <s v="fin.101"/>
    <s v="REFDEMO01"/>
    <n v="800"/>
    <x v="0"/>
    <s v="CHASUS3AXXX"/>
    <n v="0.01"/>
    <d v="2020-11-20T00:00:00"/>
    <d v="1899-12-30T09:12:00"/>
    <s v="NEW"/>
    <s v="USA"/>
    <d v="2020-11-20T09:12:00"/>
    <n v="1"/>
    <n v="792"/>
    <m/>
  </r>
  <r>
    <x v="38"/>
    <s v="Alpha Inc"/>
    <s v="ICRETA NV "/>
    <s v="fin.101"/>
    <s v="REFDEMO01"/>
    <n v="800"/>
    <x v="0"/>
    <s v="TSIBAU44XXX"/>
    <n v="0.01"/>
    <d v="2020-11-22T00:00:00"/>
    <d v="1899-12-30T17:10:00"/>
    <s v="COMPLETED"/>
    <s v="Australia"/>
    <d v="2020-11-22T17:10:00"/>
    <n v="2"/>
    <n v="784.08"/>
    <n v="15.919999999999959"/>
  </r>
  <r>
    <x v="39"/>
    <s v="Alpha Inc"/>
    <s v="IntellectEU NV "/>
    <s v="fin.101"/>
    <s v="REFDEMO02"/>
    <n v="1025"/>
    <x v="0"/>
    <s v="CHASUS3AXXX"/>
    <n v="0.08"/>
    <d v="2020-11-20T00:00:00"/>
    <d v="1899-12-30T11:19:00"/>
    <s v="NEW"/>
    <s v="USA"/>
    <d v="2020-11-20T11:19:00"/>
    <n v="1"/>
    <n v="943"/>
    <m/>
  </r>
  <r>
    <x v="39"/>
    <s v="Alpha Inc"/>
    <s v="IntellectEU NV "/>
    <s v="fin.101"/>
    <s v="REFDEMO02"/>
    <n v="1025"/>
    <x v="0"/>
    <s v="REDJBY22XXX"/>
    <n v="0.08"/>
    <d v="2020-11-20T00:00:00"/>
    <d v="1899-12-30T21:10:00"/>
    <s v="COMPLETED"/>
    <s v="Belarus"/>
    <d v="2020-11-20T21:10:00"/>
    <n v="2"/>
    <n v="867.56000000000006"/>
    <n v="157.43999999999994"/>
  </r>
  <r>
    <x v="40"/>
    <s v="Alpha Inc"/>
    <s v="ISUPPLIER1 US "/>
    <s v="fin.101"/>
    <s v="REFDEMO01"/>
    <n v="87600"/>
    <x v="0"/>
    <s v="CHASUS3AXXX"/>
    <n v="0.01"/>
    <d v="2020-11-21T00:00:00"/>
    <d v="1899-12-30T11:23:00"/>
    <s v="NEW"/>
    <s v="USA"/>
    <d v="2020-11-21T11:23:00"/>
    <n v="1"/>
    <n v="86724"/>
    <m/>
  </r>
  <r>
    <x v="40"/>
    <s v="Alpha Inc"/>
    <s v="ISUPPLIER1 US "/>
    <s v="fin.101"/>
    <s v="REFDEMO01"/>
    <n v="87600"/>
    <x v="0"/>
    <s v="FNROCNBQXXX"/>
    <n v="0.01"/>
    <d v="2020-11-21T00:00:00"/>
    <d v="1899-12-30T14:12:00"/>
    <s v="COMPLETED"/>
    <s v="China"/>
    <d v="2020-11-21T14:12:00"/>
    <n v="2"/>
    <n v="85856.76"/>
    <n v="1743.2400000000052"/>
  </r>
  <r>
    <x v="41"/>
    <s v="Alpha Inc"/>
    <s v="ISUPPLIER2 PL "/>
    <s v="fin.101"/>
    <s v="REFDEMO901"/>
    <n v="1600"/>
    <x v="0"/>
    <s v="CHASUS3AXXX"/>
    <n v="0.04"/>
    <d v="2020-11-27T00:00:00"/>
    <d v="1899-12-30T09:45:00"/>
    <s v="NEW"/>
    <s v="USA"/>
    <d v="2020-11-27T09:45:00"/>
    <n v="1"/>
    <n v="1536"/>
    <m/>
  </r>
  <r>
    <x v="41"/>
    <s v="Alpha Inc"/>
    <s v="ISUPPLIER2 PL "/>
    <s v="fin.101"/>
    <s v="REFDEMO901"/>
    <n v="1600"/>
    <x v="0"/>
    <s v="TSIBAU44XXX"/>
    <n v="0.01"/>
    <d v="2020-11-27T00:00:00"/>
    <d v="1899-12-30T18:20:00"/>
    <s v="COMPLETED"/>
    <s v="Australia"/>
    <d v="2020-11-27T18:20:00"/>
    <n v="2"/>
    <n v="1520.6399999999999"/>
    <n v="79.360000000000127"/>
  </r>
  <r>
    <x v="42"/>
    <s v="Alpha Inc"/>
    <s v="QUATRO INC "/>
    <s v="fin.101"/>
    <s v="REFD543104"/>
    <n v="3100"/>
    <x v="0"/>
    <s v="CHASUS3AXXX"/>
    <n v="0.01"/>
    <d v="2021-03-01T00:00:00"/>
    <d v="1899-12-30T11:23:00"/>
    <s v="NEW"/>
    <s v="USA"/>
    <d v="2021-03-01T11:23:00"/>
    <n v="1"/>
    <n v="3069"/>
    <m/>
  </r>
  <r>
    <x v="42"/>
    <s v="Alpha Inc"/>
    <s v="QUATRO INC "/>
    <s v="fin.101"/>
    <s v="REFD543104"/>
    <n v="3100"/>
    <x v="0"/>
    <s v="TSIBAU44XXX"/>
    <n v="0.08"/>
    <d v="2021-03-01T00:00:00"/>
    <d v="1899-12-30T18:10:00"/>
    <s v="DELIVERED"/>
    <s v="Australia"/>
    <d v="2021-03-01T18:10:00"/>
    <n v="2"/>
    <n v="2823.48"/>
    <n v="276.52"/>
  </r>
  <r>
    <x v="43"/>
    <s v="Alpha Inc"/>
    <s v="SIGMA INC "/>
    <s v="fin.101"/>
    <s v="REFD543103"/>
    <n v="456"/>
    <x v="0"/>
    <s v="CHASUS3AXXX"/>
    <n v="0.02"/>
    <d v="2021-03-01T00:00:00"/>
    <d v="1899-12-30T14:23:00"/>
    <s v="NEW"/>
    <s v="USA"/>
    <d v="2021-03-01T14:23:00"/>
    <n v="1"/>
    <n v="446.88"/>
    <m/>
  </r>
  <r>
    <x v="43"/>
    <s v="Alpha Inc"/>
    <s v="SIGMA INC "/>
    <s v="fin.101"/>
    <s v="REFD543103"/>
    <n v="456"/>
    <x v="0"/>
    <s v="REDJBY22XXX"/>
    <n v="0.01"/>
    <d v="2021-03-01T00:00:00"/>
    <d v="1899-12-30T19:12:00"/>
    <s v="COMPLETED"/>
    <s v="Belarus"/>
    <d v="2021-03-01T19:12:00"/>
    <n v="2"/>
    <n v="442.41120000000001"/>
    <n v="13.588799999999992"/>
  </r>
  <r>
    <x v="44"/>
    <s v="Alpha Inc"/>
    <s v="SOCIETE GEN SA"/>
    <s v="fin.101"/>
    <s v="REFDEM1591"/>
    <n v="348"/>
    <x v="1"/>
    <s v="CHASUS3AXXX"/>
    <n v="7.0000000000000007E-2"/>
    <d v="2021-01-15T00:00:00"/>
    <d v="1899-12-30T08:34:00"/>
    <s v="NEW"/>
    <s v="USA"/>
    <d v="2021-01-15T08:34:00"/>
    <n v="1"/>
    <n v="323.64"/>
    <m/>
  </r>
  <r>
    <x v="44"/>
    <s v="Alpha Inc"/>
    <s v="SOCIETE GEN SA"/>
    <s v="fin.101"/>
    <s v="REFDEM1591"/>
    <n v="348"/>
    <x v="1"/>
    <s v="TSIBAU44XXX"/>
    <n v="0.01"/>
    <d v="2021-01-15T00:00:00"/>
    <d v="1899-12-30T12:39:00"/>
    <s v="COMPLETED"/>
    <s v="Australia"/>
    <d v="2021-01-15T12:39:00"/>
    <n v="2"/>
    <n v="320.40359999999998"/>
    <n v="27.596400000000017"/>
  </r>
  <r>
    <x v="45"/>
    <s v="Alpha Inc"/>
    <s v="TRADE INC "/>
    <s v="fin.101"/>
    <s v="REFD10192"/>
    <n v="67569"/>
    <x v="1"/>
    <s v="CHASUS3AXXX"/>
    <n v="0.01"/>
    <d v="2021-01-21T00:00:00"/>
    <d v="1899-12-30T09:54:00"/>
    <s v="NEW"/>
    <s v="USA"/>
    <d v="2021-01-21T09:54:00"/>
    <n v="1"/>
    <n v="66893.31"/>
    <m/>
  </r>
  <r>
    <x v="45"/>
    <s v="Alpha Inc"/>
    <s v="TRADE INC "/>
    <s v="fin.101"/>
    <s v="REFD10192"/>
    <n v="67569"/>
    <x v="1"/>
    <s v="BINAADADXXX"/>
    <n v="0.08"/>
    <d v="2021-01-22T00:00:00"/>
    <d v="1899-12-30T17:32:00"/>
    <s v="COMPLETED"/>
    <s v="Andorra"/>
    <d v="2021-01-22T17:32:00"/>
    <n v="2"/>
    <n v="61541.845200000003"/>
    <n v="6027.1547999999966"/>
  </r>
  <r>
    <x v="46"/>
    <s v="Alpha Inc"/>
    <s v="TRADE INC "/>
    <s v="fin.101"/>
    <s v="REFD543105"/>
    <n v="1100"/>
    <x v="0"/>
    <s v="CHASUS3AXXX"/>
    <n v="0.01"/>
    <d v="2021-03-02T00:00:00"/>
    <d v="1899-12-30T14:32:00"/>
    <s v="NEW"/>
    <s v="USA"/>
    <d v="2021-03-02T14:32:00"/>
    <n v="1"/>
    <n v="1089"/>
    <m/>
  </r>
  <r>
    <x v="46"/>
    <s v="Alpha Inc"/>
    <s v="TRADE INC "/>
    <s v="fin.101"/>
    <s v="REFD543105"/>
    <n v="1100"/>
    <x v="0"/>
    <s v="REDJBY22XXX"/>
    <n v="0.01"/>
    <d v="2021-03-03T00:00:00"/>
    <d v="1899-12-30T15:34:00"/>
    <s v="PENDING"/>
    <s v="Belarus"/>
    <d v="2021-03-03T15:34:00"/>
    <n v="2"/>
    <n v="1078.1099999999999"/>
    <n v="21.8900000000001"/>
  </r>
  <r>
    <x v="47"/>
    <s v="Alpha Inc"/>
    <s v="ZERO LTD "/>
    <s v="fin.101"/>
    <s v="REFZ999"/>
    <n v="12100"/>
    <x v="0"/>
    <s v="CHASUS3AXXX"/>
    <n v="0.08"/>
    <d v="2021-03-23T00:00:00"/>
    <d v="1899-12-30T08:12:00"/>
    <s v="NEW"/>
    <s v="USA"/>
    <d v="2021-03-23T08:12:00"/>
    <n v="1"/>
    <n v="11132"/>
    <m/>
  </r>
  <r>
    <x v="47"/>
    <s v="Alpha Inc"/>
    <s v="ZERO LTD "/>
    <s v="fin.101"/>
    <s v="REFZ999"/>
    <n v="12100"/>
    <x v="0"/>
    <s v="REDJBY22XXX"/>
    <n v="0.08"/>
    <d v="2021-03-23T00:00:00"/>
    <d v="1899-12-30T12:34:00"/>
    <s v="COMPLETED"/>
    <s v="Belarus"/>
    <d v="2021-03-23T12:34:00"/>
    <n v="2"/>
    <n v="10241.44"/>
    <n v="1858.5599999999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8E45B6-0441-5D4A-B22A-6DE92D823116}" name="PivotTable3"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53" firstHeaderRow="1" firstDataRow="2" firstDataCol="1"/>
  <pivotFields count="13">
    <pivotField axis="axisRow" showAll="0" sortType="ascending">
      <items count="65">
        <item m="1" x="54"/>
        <item m="1" x="56"/>
        <item m="1" x="57"/>
        <item x="0"/>
        <item x="1"/>
        <item x="2"/>
        <item x="3"/>
        <item x="4"/>
        <item x="5"/>
        <item x="6"/>
        <item x="7"/>
        <item x="8"/>
        <item x="9"/>
        <item x="10"/>
        <item x="11"/>
        <item x="12"/>
        <item x="13"/>
        <item x="14"/>
        <item m="1" x="55"/>
        <item m="1" x="49"/>
        <item m="1" x="50"/>
        <item m="1" x="51"/>
        <item x="15"/>
        <item x="16"/>
        <item x="17"/>
        <item m="1" x="48"/>
        <item m="1" x="61"/>
        <item m="1" x="59"/>
        <item m="1" x="58"/>
        <item x="18"/>
        <item x="19"/>
        <item x="20"/>
        <item m="1" x="63"/>
        <item x="21"/>
        <item x="22"/>
        <item x="23"/>
        <item m="1" x="52"/>
        <item m="1" x="60"/>
        <item m="1" x="53"/>
        <item m="1" x="62"/>
        <item x="24"/>
        <item x="25"/>
        <item x="26"/>
        <item x="27"/>
        <item x="28"/>
        <item x="29"/>
        <item x="30"/>
        <item x="31"/>
        <item x="32"/>
        <item x="33"/>
        <item x="34"/>
        <item x="35"/>
        <item x="36"/>
        <item x="37"/>
        <item x="38"/>
        <item x="39"/>
        <item x="40"/>
        <item x="41"/>
        <item x="42"/>
        <item x="43"/>
        <item x="44"/>
        <item x="45"/>
        <item x="46"/>
        <item x="47"/>
        <item t="default"/>
      </items>
    </pivotField>
    <pivotField showAll="0"/>
    <pivotField showAll="0"/>
    <pivotField showAll="0"/>
    <pivotField showAll="0"/>
    <pivotField showAll="0"/>
    <pivotField showAll="0"/>
    <pivotField showAll="0"/>
    <pivotField showAll="0"/>
    <pivotField dataField="1" numFmtId="22" showAll="0"/>
    <pivotField numFmtId="21" showAll="0"/>
    <pivotField axis="axisCol" showAll="0">
      <items count="7">
        <item x="5"/>
        <item x="1"/>
        <item x="3"/>
        <item x="0"/>
        <item x="2"/>
        <item x="4"/>
        <item t="default"/>
      </items>
    </pivotField>
    <pivotField showAll="0"/>
  </pivotFields>
  <rowFields count="1">
    <field x="0"/>
  </rowFields>
  <rowItems count="49">
    <i>
      <x v="3"/>
    </i>
    <i>
      <x v="4"/>
    </i>
    <i>
      <x v="5"/>
    </i>
    <i>
      <x v="6"/>
    </i>
    <i>
      <x v="7"/>
    </i>
    <i>
      <x v="8"/>
    </i>
    <i>
      <x v="9"/>
    </i>
    <i>
      <x v="10"/>
    </i>
    <i>
      <x v="11"/>
    </i>
    <i>
      <x v="12"/>
    </i>
    <i>
      <x v="13"/>
    </i>
    <i>
      <x v="14"/>
    </i>
    <i>
      <x v="15"/>
    </i>
    <i>
      <x v="16"/>
    </i>
    <i>
      <x v="17"/>
    </i>
    <i>
      <x v="22"/>
    </i>
    <i>
      <x v="23"/>
    </i>
    <i>
      <x v="24"/>
    </i>
    <i>
      <x v="29"/>
    </i>
    <i>
      <x v="30"/>
    </i>
    <i>
      <x v="31"/>
    </i>
    <i>
      <x v="33"/>
    </i>
    <i>
      <x v="34"/>
    </i>
    <i>
      <x v="35"/>
    </i>
    <i>
      <x v="40"/>
    </i>
    <i>
      <x v="41"/>
    </i>
    <i>
      <x v="42"/>
    </i>
    <i>
      <x v="43"/>
    </i>
    <i>
      <x v="44"/>
    </i>
    <i>
      <x v="45"/>
    </i>
    <i>
      <x v="46"/>
    </i>
    <i>
      <x v="47"/>
    </i>
    <i>
      <x v="48"/>
    </i>
    <i>
      <x v="49"/>
    </i>
    <i>
      <x v="50"/>
    </i>
    <i>
      <x v="51"/>
    </i>
    <i>
      <x v="52"/>
    </i>
    <i>
      <x v="53"/>
    </i>
    <i>
      <x v="54"/>
    </i>
    <i>
      <x v="55"/>
    </i>
    <i>
      <x v="56"/>
    </i>
    <i>
      <x v="57"/>
    </i>
    <i>
      <x v="58"/>
    </i>
    <i>
      <x v="59"/>
    </i>
    <i>
      <x v="60"/>
    </i>
    <i>
      <x v="61"/>
    </i>
    <i>
      <x v="62"/>
    </i>
    <i>
      <x v="63"/>
    </i>
    <i t="grand">
      <x/>
    </i>
  </rowItems>
  <colFields count="1">
    <field x="11"/>
  </colFields>
  <colItems count="7">
    <i>
      <x/>
    </i>
    <i>
      <x v="1"/>
    </i>
    <i>
      <x v="2"/>
    </i>
    <i>
      <x v="3"/>
    </i>
    <i>
      <x v="4"/>
    </i>
    <i>
      <x v="5"/>
    </i>
    <i t="grand">
      <x/>
    </i>
  </colItems>
  <dataFields count="1">
    <dataField name="Sum of Date" fld="9" baseField="0" baseItem="0" numFmtId="1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0F6D30-4DD8-6049-9163-B72B28AAEBE7}" name="PivotTable4"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05" firstHeaderRow="0" firstDataRow="1" firstDataCol="1"/>
  <pivotFields count="17">
    <pivotField axis="axisRow"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pivotField showAll="0"/>
    <pivotField showAll="0"/>
    <pivotField showAll="0"/>
    <pivotField dataField="1" showAll="0"/>
    <pivotField axis="axisRow" showAll="0">
      <items count="3">
        <item x="1"/>
        <item x="0"/>
        <item t="default"/>
      </items>
    </pivotField>
    <pivotField showAll="0"/>
    <pivotField dataField="1" showAll="0"/>
    <pivotField showAll="0"/>
    <pivotField showAll="0"/>
    <pivotField showAll="0"/>
    <pivotField showAll="0"/>
    <pivotField numFmtId="22" showAll="0"/>
    <pivotField showAll="0"/>
    <pivotField showAll="0"/>
    <pivotField showAll="0"/>
  </pivotFields>
  <rowFields count="2">
    <field x="0"/>
    <field x="6"/>
  </rowFields>
  <rowItems count="102">
    <i>
      <x/>
    </i>
    <i r="1">
      <x v="1"/>
    </i>
    <i>
      <x v="1"/>
    </i>
    <i r="1">
      <x v="1"/>
    </i>
    <i>
      <x v="2"/>
    </i>
    <i r="1">
      <x v="1"/>
    </i>
    <i>
      <x v="3"/>
    </i>
    <i r="1">
      <x v="1"/>
    </i>
    <i>
      <x v="4"/>
    </i>
    <i r="1">
      <x/>
    </i>
    <i r="1">
      <x v="1"/>
    </i>
    <i>
      <x v="5"/>
    </i>
    <i r="1">
      <x/>
    </i>
    <i r="1">
      <x v="1"/>
    </i>
    <i>
      <x v="6"/>
    </i>
    <i r="1">
      <x v="1"/>
    </i>
    <i>
      <x v="7"/>
    </i>
    <i r="1">
      <x v="1"/>
    </i>
    <i>
      <x v="8"/>
    </i>
    <i r="1">
      <x/>
    </i>
    <i r="1">
      <x v="1"/>
    </i>
    <i>
      <x v="9"/>
    </i>
    <i r="1">
      <x/>
    </i>
    <i r="1">
      <x v="1"/>
    </i>
    <i>
      <x v="10"/>
    </i>
    <i r="1">
      <x v="1"/>
    </i>
    <i>
      <x v="11"/>
    </i>
    <i r="1">
      <x v="1"/>
    </i>
    <i>
      <x v="12"/>
    </i>
    <i r="1">
      <x v="1"/>
    </i>
    <i>
      <x v="13"/>
    </i>
    <i r="1">
      <x v="1"/>
    </i>
    <i>
      <x v="14"/>
    </i>
    <i r="1">
      <x v="1"/>
    </i>
    <i>
      <x v="15"/>
    </i>
    <i r="1">
      <x v="1"/>
    </i>
    <i>
      <x v="16"/>
    </i>
    <i r="1">
      <x v="1"/>
    </i>
    <i>
      <x v="17"/>
    </i>
    <i r="1">
      <x v="1"/>
    </i>
    <i>
      <x v="18"/>
    </i>
    <i r="1">
      <x v="1"/>
    </i>
    <i>
      <x v="19"/>
    </i>
    <i r="1">
      <x v="1"/>
    </i>
    <i>
      <x v="20"/>
    </i>
    <i r="1">
      <x v="1"/>
    </i>
    <i>
      <x v="21"/>
    </i>
    <i r="1">
      <x v="1"/>
    </i>
    <i>
      <x v="22"/>
    </i>
    <i r="1">
      <x v="1"/>
    </i>
    <i>
      <x v="23"/>
    </i>
    <i r="1">
      <x/>
    </i>
    <i>
      <x v="24"/>
    </i>
    <i r="1">
      <x v="1"/>
    </i>
    <i>
      <x v="25"/>
    </i>
    <i r="1">
      <x v="1"/>
    </i>
    <i>
      <x v="26"/>
    </i>
    <i r="1">
      <x/>
    </i>
    <i>
      <x v="27"/>
    </i>
    <i r="1">
      <x v="1"/>
    </i>
    <i>
      <x v="28"/>
    </i>
    <i r="1">
      <x v="1"/>
    </i>
    <i>
      <x v="29"/>
    </i>
    <i r="1">
      <x v="1"/>
    </i>
    <i>
      <x v="30"/>
    </i>
    <i r="1">
      <x v="1"/>
    </i>
    <i>
      <x v="31"/>
    </i>
    <i r="1">
      <x/>
    </i>
    <i r="1">
      <x v="1"/>
    </i>
    <i>
      <x v="32"/>
    </i>
    <i r="1">
      <x v="1"/>
    </i>
    <i>
      <x v="33"/>
    </i>
    <i r="1">
      <x/>
    </i>
    <i>
      <x v="34"/>
    </i>
    <i r="1">
      <x v="1"/>
    </i>
    <i>
      <x v="35"/>
    </i>
    <i r="1">
      <x/>
    </i>
    <i>
      <x v="36"/>
    </i>
    <i r="1">
      <x/>
    </i>
    <i>
      <x v="37"/>
    </i>
    <i r="1">
      <x v="1"/>
    </i>
    <i>
      <x v="38"/>
    </i>
    <i r="1">
      <x v="1"/>
    </i>
    <i>
      <x v="39"/>
    </i>
    <i r="1">
      <x v="1"/>
    </i>
    <i>
      <x v="40"/>
    </i>
    <i r="1">
      <x v="1"/>
    </i>
    <i>
      <x v="41"/>
    </i>
    <i r="1">
      <x v="1"/>
    </i>
    <i>
      <x v="42"/>
    </i>
    <i r="1">
      <x v="1"/>
    </i>
    <i>
      <x v="43"/>
    </i>
    <i r="1">
      <x v="1"/>
    </i>
    <i>
      <x v="44"/>
    </i>
    <i r="1">
      <x/>
    </i>
    <i>
      <x v="45"/>
    </i>
    <i r="1">
      <x/>
    </i>
    <i>
      <x v="46"/>
    </i>
    <i r="1">
      <x v="1"/>
    </i>
    <i>
      <x v="47"/>
    </i>
    <i r="1">
      <x v="1"/>
    </i>
    <i t="grand">
      <x/>
    </i>
  </rowItems>
  <colFields count="1">
    <field x="-2"/>
  </colFields>
  <colItems count="2">
    <i>
      <x/>
    </i>
    <i i="1">
      <x v="1"/>
    </i>
  </colItems>
  <dataFields count="2">
    <dataField name="Sum of Initial Amount" fld="5" baseField="0" baseItem="0" numFmtId="2"/>
    <dataField name="Sum of Charges" fld="8"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reped_data2" connectionId="1" xr16:uid="{58B253C5-8056-034B-AEEF-7F37014DBB16}"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E4426-8AAE-C640-BE2C-96D19AD64328}">
  <dimension ref="A3:H57"/>
  <sheetViews>
    <sheetView topLeftCell="A10" workbookViewId="0">
      <selection activeCell="B21" sqref="B21"/>
    </sheetView>
  </sheetViews>
  <sheetFormatPr baseColWidth="10" defaultRowHeight="16" x14ac:dyDescent="0.2"/>
  <cols>
    <col min="1" max="1" width="32.83203125" bestFit="1" customWidth="1"/>
    <col min="2" max="2" width="15.5" bestFit="1" customWidth="1"/>
    <col min="3" max="3" width="11.33203125" bestFit="1" customWidth="1"/>
    <col min="4" max="6" width="10.83203125" bestFit="1" customWidth="1"/>
    <col min="7" max="7" width="11.83203125" bestFit="1" customWidth="1"/>
    <col min="8" max="8" width="10.83203125" bestFit="1" customWidth="1"/>
  </cols>
  <sheetData>
    <row r="3" spans="1:8" x14ac:dyDescent="0.2">
      <c r="A3" s="2" t="s">
        <v>127</v>
      </c>
      <c r="B3" s="2" t="s">
        <v>126</v>
      </c>
    </row>
    <row r="4" spans="1:8" x14ac:dyDescent="0.2">
      <c r="A4" s="2" t="s">
        <v>124</v>
      </c>
      <c r="B4" t="s">
        <v>69</v>
      </c>
      <c r="C4" t="s">
        <v>22</v>
      </c>
      <c r="D4" t="s">
        <v>42</v>
      </c>
      <c r="E4" t="s">
        <v>19</v>
      </c>
      <c r="F4" t="s">
        <v>27</v>
      </c>
      <c r="G4" t="s">
        <v>48</v>
      </c>
      <c r="H4" t="s">
        <v>125</v>
      </c>
    </row>
    <row r="5" spans="1:8" x14ac:dyDescent="0.2">
      <c r="A5" s="3" t="s">
        <v>137</v>
      </c>
      <c r="B5" s="4"/>
      <c r="C5" s="4">
        <v>44272</v>
      </c>
      <c r="D5" s="4"/>
      <c r="E5" s="4">
        <v>44271</v>
      </c>
      <c r="F5" s="4"/>
      <c r="G5" s="4"/>
      <c r="H5" s="4">
        <v>88543</v>
      </c>
    </row>
    <row r="6" spans="1:8" x14ac:dyDescent="0.2">
      <c r="A6" s="3" t="s">
        <v>138</v>
      </c>
      <c r="B6" s="4"/>
      <c r="C6" s="4">
        <v>44223</v>
      </c>
      <c r="D6" s="4"/>
      <c r="E6" s="4">
        <v>44217</v>
      </c>
      <c r="F6" s="4"/>
      <c r="G6" s="4"/>
      <c r="H6" s="4">
        <v>88440</v>
      </c>
    </row>
    <row r="7" spans="1:8" x14ac:dyDescent="0.2">
      <c r="A7" s="3" t="s">
        <v>117</v>
      </c>
      <c r="B7" s="4"/>
      <c r="C7" s="4">
        <v>44550</v>
      </c>
      <c r="D7" s="4"/>
      <c r="E7" s="4">
        <v>44549</v>
      </c>
      <c r="F7" s="4">
        <v>44550</v>
      </c>
      <c r="G7" s="4"/>
      <c r="H7" s="4">
        <v>133649</v>
      </c>
    </row>
    <row r="8" spans="1:8" x14ac:dyDescent="0.2">
      <c r="A8" s="3" t="s">
        <v>26</v>
      </c>
      <c r="B8" s="4"/>
      <c r="C8" s="4">
        <v>44273</v>
      </c>
      <c r="D8" s="4"/>
      <c r="E8" s="4">
        <v>44271</v>
      </c>
      <c r="F8" s="4">
        <v>44271</v>
      </c>
      <c r="G8" s="4"/>
      <c r="H8" s="4">
        <v>132815</v>
      </c>
    </row>
    <row r="9" spans="1:8" x14ac:dyDescent="0.2">
      <c r="A9" s="3" t="s">
        <v>31</v>
      </c>
      <c r="B9" s="4"/>
      <c r="C9" s="4">
        <v>44503</v>
      </c>
      <c r="D9" s="4"/>
      <c r="E9" s="4">
        <v>44502</v>
      </c>
      <c r="F9" s="4">
        <v>44503</v>
      </c>
      <c r="G9" s="4"/>
      <c r="H9" s="4">
        <v>133508</v>
      </c>
    </row>
    <row r="10" spans="1:8" x14ac:dyDescent="0.2">
      <c r="A10" s="3" t="s">
        <v>118</v>
      </c>
      <c r="B10" s="4"/>
      <c r="C10" s="4">
        <v>44299</v>
      </c>
      <c r="D10" s="4"/>
      <c r="E10" s="4">
        <v>44297</v>
      </c>
      <c r="F10" s="4">
        <v>44297</v>
      </c>
      <c r="G10" s="4"/>
      <c r="H10" s="4">
        <v>132893</v>
      </c>
    </row>
    <row r="11" spans="1:8" x14ac:dyDescent="0.2">
      <c r="A11" s="3" t="s">
        <v>38</v>
      </c>
      <c r="B11" s="4"/>
      <c r="C11" s="4">
        <v>44271</v>
      </c>
      <c r="D11" s="4"/>
      <c r="E11" s="4">
        <v>44271</v>
      </c>
      <c r="F11" s="4"/>
      <c r="G11" s="4"/>
      <c r="H11" s="4">
        <v>88542</v>
      </c>
    </row>
    <row r="12" spans="1:8" x14ac:dyDescent="0.2">
      <c r="A12" s="3" t="s">
        <v>119</v>
      </c>
      <c r="B12" s="4"/>
      <c r="C12" s="4">
        <v>44241</v>
      </c>
      <c r="D12" s="4"/>
      <c r="E12" s="4">
        <v>44240</v>
      </c>
      <c r="F12" s="4"/>
      <c r="G12" s="4"/>
      <c r="H12" s="4">
        <v>88481</v>
      </c>
    </row>
    <row r="13" spans="1:8" x14ac:dyDescent="0.2">
      <c r="A13" s="3" t="s">
        <v>120</v>
      </c>
      <c r="B13" s="4"/>
      <c r="C13" s="4"/>
      <c r="D13" s="4">
        <v>44388</v>
      </c>
      <c r="E13" s="4">
        <v>44388</v>
      </c>
      <c r="F13" s="4"/>
      <c r="G13" s="4"/>
      <c r="H13" s="4">
        <v>88776</v>
      </c>
    </row>
    <row r="14" spans="1:8" x14ac:dyDescent="0.2">
      <c r="A14" s="3" t="s">
        <v>41</v>
      </c>
      <c r="B14" s="4"/>
      <c r="C14" s="4"/>
      <c r="D14" s="4">
        <v>44271</v>
      </c>
      <c r="E14" s="4">
        <v>44271</v>
      </c>
      <c r="F14" s="4"/>
      <c r="G14" s="4"/>
      <c r="H14" s="4">
        <v>88542</v>
      </c>
    </row>
    <row r="15" spans="1:8" x14ac:dyDescent="0.2">
      <c r="A15" s="3" t="s">
        <v>122</v>
      </c>
      <c r="B15" s="4"/>
      <c r="C15" s="4">
        <v>44306</v>
      </c>
      <c r="D15" s="4"/>
      <c r="E15" s="4"/>
      <c r="F15" s="4"/>
      <c r="G15" s="4"/>
      <c r="H15" s="4">
        <v>44306</v>
      </c>
    </row>
    <row r="16" spans="1:8" x14ac:dyDescent="0.2">
      <c r="A16" s="3" t="s">
        <v>121</v>
      </c>
      <c r="B16" s="4"/>
      <c r="C16" s="4"/>
      <c r="D16" s="4"/>
      <c r="E16" s="4">
        <v>44305</v>
      </c>
      <c r="F16" s="4"/>
      <c r="G16" s="4"/>
      <c r="H16" s="4">
        <v>44305</v>
      </c>
    </row>
    <row r="17" spans="1:8" x14ac:dyDescent="0.2">
      <c r="A17" s="3" t="s">
        <v>45</v>
      </c>
      <c r="B17" s="4"/>
      <c r="C17" s="4">
        <v>44276</v>
      </c>
      <c r="D17" s="4"/>
      <c r="E17" s="4">
        <v>44275</v>
      </c>
      <c r="F17" s="4"/>
      <c r="G17" s="4"/>
      <c r="H17" s="4">
        <v>88551</v>
      </c>
    </row>
    <row r="18" spans="1:8" x14ac:dyDescent="0.2">
      <c r="A18" s="3" t="s">
        <v>123</v>
      </c>
      <c r="B18" s="4"/>
      <c r="C18" s="4"/>
      <c r="D18" s="4">
        <v>44390</v>
      </c>
      <c r="E18" s="4">
        <v>44388</v>
      </c>
      <c r="F18" s="4">
        <v>44389</v>
      </c>
      <c r="G18" s="4"/>
      <c r="H18" s="4">
        <v>133167</v>
      </c>
    </row>
    <row r="19" spans="1:8" x14ac:dyDescent="0.2">
      <c r="A19" s="3" t="s">
        <v>51</v>
      </c>
      <c r="B19" s="4"/>
      <c r="C19" s="4"/>
      <c r="D19" s="4">
        <v>44253</v>
      </c>
      <c r="E19" s="4">
        <v>44253</v>
      </c>
      <c r="F19" s="4">
        <v>44253</v>
      </c>
      <c r="G19" s="4"/>
      <c r="H19" s="4">
        <v>132759</v>
      </c>
    </row>
    <row r="20" spans="1:8" x14ac:dyDescent="0.2">
      <c r="A20" s="3" t="s">
        <v>128</v>
      </c>
      <c r="B20" s="4"/>
      <c r="C20" s="4"/>
      <c r="D20" s="4"/>
      <c r="E20" s="4">
        <v>44454</v>
      </c>
      <c r="F20" s="4"/>
      <c r="G20" s="4"/>
      <c r="H20" s="4">
        <v>44454</v>
      </c>
    </row>
    <row r="21" spans="1:8" x14ac:dyDescent="0.2">
      <c r="A21" s="3" t="s">
        <v>129</v>
      </c>
      <c r="B21" s="4"/>
      <c r="C21" s="4"/>
      <c r="D21" s="4"/>
      <c r="E21" s="4"/>
      <c r="F21" s="4"/>
      <c r="G21" s="4">
        <v>44455</v>
      </c>
      <c r="H21" s="4">
        <v>44455</v>
      </c>
    </row>
    <row r="22" spans="1:8" x14ac:dyDescent="0.2">
      <c r="A22" s="3" t="s">
        <v>130</v>
      </c>
      <c r="B22" s="4"/>
      <c r="C22" s="4"/>
      <c r="D22" s="4"/>
      <c r="E22" s="4"/>
      <c r="F22" s="4"/>
      <c r="G22" s="4">
        <v>44455</v>
      </c>
      <c r="H22" s="4">
        <v>44455</v>
      </c>
    </row>
    <row r="23" spans="1:8" x14ac:dyDescent="0.2">
      <c r="A23" s="3" t="s">
        <v>134</v>
      </c>
      <c r="B23" s="4"/>
      <c r="C23" s="4"/>
      <c r="D23" s="4"/>
      <c r="E23" s="4">
        <v>44248</v>
      </c>
      <c r="F23" s="4"/>
      <c r="G23" s="4"/>
      <c r="H23" s="4">
        <v>44248</v>
      </c>
    </row>
    <row r="24" spans="1:8" x14ac:dyDescent="0.2">
      <c r="A24" s="3" t="s">
        <v>135</v>
      </c>
      <c r="B24" s="4"/>
      <c r="C24" s="4"/>
      <c r="D24" s="4"/>
      <c r="E24" s="4"/>
      <c r="F24" s="4"/>
      <c r="G24" s="4">
        <v>44248</v>
      </c>
      <c r="H24" s="4">
        <v>44248</v>
      </c>
    </row>
    <row r="25" spans="1:8" x14ac:dyDescent="0.2">
      <c r="A25" s="3" t="s">
        <v>136</v>
      </c>
      <c r="B25" s="4"/>
      <c r="C25" s="4"/>
      <c r="D25" s="4"/>
      <c r="E25" s="4"/>
      <c r="F25" s="4"/>
      <c r="G25" s="4">
        <v>44248</v>
      </c>
      <c r="H25" s="4">
        <v>44248</v>
      </c>
    </row>
    <row r="26" spans="1:8" x14ac:dyDescent="0.2">
      <c r="A26" s="3" t="s">
        <v>141</v>
      </c>
      <c r="B26" s="4"/>
      <c r="C26" s="4"/>
      <c r="D26" s="4"/>
      <c r="E26" s="4">
        <v>44474</v>
      </c>
      <c r="F26" s="4"/>
      <c r="G26" s="4"/>
      <c r="H26" s="4">
        <v>44474</v>
      </c>
    </row>
    <row r="27" spans="1:8" x14ac:dyDescent="0.2">
      <c r="A27" s="3" t="s">
        <v>142</v>
      </c>
      <c r="B27" s="4"/>
      <c r="C27" s="4"/>
      <c r="D27" s="4"/>
      <c r="E27" s="4"/>
      <c r="F27" s="4">
        <v>44474</v>
      </c>
      <c r="G27" s="4"/>
      <c r="H27" s="4">
        <v>44474</v>
      </c>
    </row>
    <row r="28" spans="1:8" x14ac:dyDescent="0.2">
      <c r="A28" s="3" t="s">
        <v>143</v>
      </c>
      <c r="B28" s="4"/>
      <c r="C28" s="4"/>
      <c r="D28" s="4"/>
      <c r="E28" s="4"/>
      <c r="F28" s="4">
        <v>44476</v>
      </c>
      <c r="G28" s="4"/>
      <c r="H28" s="4">
        <v>44476</v>
      </c>
    </row>
    <row r="29" spans="1:8" x14ac:dyDescent="0.2">
      <c r="A29" s="3" t="s">
        <v>132</v>
      </c>
      <c r="B29" s="4"/>
      <c r="C29" s="4"/>
      <c r="D29" s="4"/>
      <c r="E29" s="4"/>
      <c r="F29" s="4">
        <v>44572</v>
      </c>
      <c r="G29" s="4"/>
      <c r="H29" s="4">
        <v>44572</v>
      </c>
    </row>
    <row r="30" spans="1:8" x14ac:dyDescent="0.2">
      <c r="A30" s="3" t="s">
        <v>133</v>
      </c>
      <c r="B30" s="4"/>
      <c r="C30" s="4"/>
      <c r="D30" s="4"/>
      <c r="E30" s="4"/>
      <c r="F30" s="4">
        <v>44572</v>
      </c>
      <c r="G30" s="4"/>
      <c r="H30" s="4">
        <v>44572</v>
      </c>
    </row>
    <row r="31" spans="1:8" x14ac:dyDescent="0.2">
      <c r="A31" s="3" t="s">
        <v>131</v>
      </c>
      <c r="B31" s="4"/>
      <c r="C31" s="4"/>
      <c r="D31" s="4"/>
      <c r="E31" s="4">
        <v>44571</v>
      </c>
      <c r="F31" s="4"/>
      <c r="G31" s="4"/>
      <c r="H31" s="4">
        <v>44571</v>
      </c>
    </row>
    <row r="32" spans="1:8" x14ac:dyDescent="0.2">
      <c r="A32" s="3" t="s">
        <v>55</v>
      </c>
      <c r="B32" s="4"/>
      <c r="C32" s="4">
        <v>44235</v>
      </c>
      <c r="D32" s="4"/>
      <c r="E32" s="4">
        <v>44234</v>
      </c>
      <c r="F32" s="4"/>
      <c r="G32" s="4"/>
      <c r="H32" s="4">
        <v>88469</v>
      </c>
    </row>
    <row r="33" spans="1:8" x14ac:dyDescent="0.2">
      <c r="A33" s="3" t="s">
        <v>65</v>
      </c>
      <c r="B33" s="4"/>
      <c r="C33" s="4">
        <v>44521</v>
      </c>
      <c r="D33" s="4"/>
      <c r="E33" s="4">
        <v>44520</v>
      </c>
      <c r="F33" s="4"/>
      <c r="G33" s="4"/>
      <c r="H33" s="4">
        <v>89041</v>
      </c>
    </row>
    <row r="34" spans="1:8" x14ac:dyDescent="0.2">
      <c r="A34" s="3" t="s">
        <v>63</v>
      </c>
      <c r="B34" s="4"/>
      <c r="C34" s="4">
        <v>44524</v>
      </c>
      <c r="D34" s="4"/>
      <c r="E34" s="4">
        <v>44522</v>
      </c>
      <c r="F34" s="4"/>
      <c r="G34" s="4"/>
      <c r="H34" s="4">
        <v>89046</v>
      </c>
    </row>
    <row r="35" spans="1:8" x14ac:dyDescent="0.2">
      <c r="A35" s="3" t="s">
        <v>68</v>
      </c>
      <c r="B35" s="4">
        <v>44211</v>
      </c>
      <c r="C35" s="4"/>
      <c r="D35" s="4"/>
      <c r="E35" s="4">
        <v>44211</v>
      </c>
      <c r="F35" s="4"/>
      <c r="G35" s="4"/>
      <c r="H35" s="4">
        <v>88422</v>
      </c>
    </row>
    <row r="36" spans="1:8" x14ac:dyDescent="0.2">
      <c r="A36" s="3" t="s">
        <v>72</v>
      </c>
      <c r="B36" s="4"/>
      <c r="C36" s="4">
        <v>44209</v>
      </c>
      <c r="D36" s="4"/>
      <c r="E36" s="4">
        <v>44209</v>
      </c>
      <c r="F36" s="4"/>
      <c r="G36" s="4"/>
      <c r="H36" s="4">
        <v>88418</v>
      </c>
    </row>
    <row r="37" spans="1:8" x14ac:dyDescent="0.2">
      <c r="A37" s="3" t="s">
        <v>60</v>
      </c>
      <c r="B37" s="4"/>
      <c r="C37" s="4">
        <v>44258</v>
      </c>
      <c r="D37" s="4"/>
      <c r="E37" s="4">
        <v>44257</v>
      </c>
      <c r="F37" s="4">
        <v>44257</v>
      </c>
      <c r="G37" s="4"/>
      <c r="H37" s="4">
        <v>132772</v>
      </c>
    </row>
    <row r="38" spans="1:8" x14ac:dyDescent="0.2">
      <c r="A38" s="3" t="s">
        <v>77</v>
      </c>
      <c r="B38" s="4"/>
      <c r="C38" s="4">
        <v>44210</v>
      </c>
      <c r="D38" s="4"/>
      <c r="E38" s="4">
        <v>44210</v>
      </c>
      <c r="F38" s="4"/>
      <c r="G38" s="4"/>
      <c r="H38" s="4">
        <v>88420</v>
      </c>
    </row>
    <row r="39" spans="1:8" x14ac:dyDescent="0.2">
      <c r="A39" s="3" t="s">
        <v>82</v>
      </c>
      <c r="B39" s="4"/>
      <c r="C39" s="4"/>
      <c r="D39" s="4">
        <v>44201</v>
      </c>
      <c r="E39" s="4">
        <v>44201</v>
      </c>
      <c r="F39" s="4">
        <v>44201</v>
      </c>
      <c r="G39" s="4"/>
      <c r="H39" s="4">
        <v>132603</v>
      </c>
    </row>
    <row r="40" spans="1:8" x14ac:dyDescent="0.2">
      <c r="A40" s="3" t="s">
        <v>84</v>
      </c>
      <c r="B40" s="4"/>
      <c r="C40" s="4">
        <v>44224</v>
      </c>
      <c r="D40" s="4"/>
      <c r="E40" s="4">
        <v>44224</v>
      </c>
      <c r="F40" s="4"/>
      <c r="G40" s="4"/>
      <c r="H40" s="4">
        <v>88448</v>
      </c>
    </row>
    <row r="41" spans="1:8" x14ac:dyDescent="0.2">
      <c r="A41" s="3" t="s">
        <v>87</v>
      </c>
      <c r="B41" s="4"/>
      <c r="C41" s="4">
        <v>44209</v>
      </c>
      <c r="D41" s="4"/>
      <c r="E41" s="4">
        <v>44209</v>
      </c>
      <c r="F41" s="4"/>
      <c r="G41" s="4"/>
      <c r="H41" s="4">
        <v>88418</v>
      </c>
    </row>
    <row r="42" spans="1:8" x14ac:dyDescent="0.2">
      <c r="A42" s="3" t="s">
        <v>90</v>
      </c>
      <c r="B42" s="4"/>
      <c r="C42" s="4">
        <v>44277</v>
      </c>
      <c r="D42" s="4"/>
      <c r="E42" s="4">
        <v>44277</v>
      </c>
      <c r="F42" s="4"/>
      <c r="G42" s="4"/>
      <c r="H42" s="4">
        <v>88554</v>
      </c>
    </row>
    <row r="43" spans="1:8" x14ac:dyDescent="0.2">
      <c r="A43" s="3" t="s">
        <v>92</v>
      </c>
      <c r="B43" s="4"/>
      <c r="C43" s="4">
        <v>44157</v>
      </c>
      <c r="D43" s="4"/>
      <c r="E43" s="4">
        <v>44155</v>
      </c>
      <c r="F43" s="4"/>
      <c r="G43" s="4"/>
      <c r="H43" s="4">
        <v>88312</v>
      </c>
    </row>
    <row r="44" spans="1:8" x14ac:dyDescent="0.2">
      <c r="A44" s="3" t="s">
        <v>95</v>
      </c>
      <c r="B44" s="4"/>
      <c r="C44" s="4">
        <v>44155</v>
      </c>
      <c r="D44" s="4"/>
      <c r="E44" s="4">
        <v>44155</v>
      </c>
      <c r="F44" s="4"/>
      <c r="G44" s="4"/>
      <c r="H44" s="4">
        <v>88310</v>
      </c>
    </row>
    <row r="45" spans="1:8" x14ac:dyDescent="0.2">
      <c r="A45" s="3" t="s">
        <v>97</v>
      </c>
      <c r="B45" s="4"/>
      <c r="C45" s="4">
        <v>44156</v>
      </c>
      <c r="D45" s="4"/>
      <c r="E45" s="4">
        <v>44156</v>
      </c>
      <c r="F45" s="4"/>
      <c r="G45" s="4"/>
      <c r="H45" s="4">
        <v>88312</v>
      </c>
    </row>
    <row r="46" spans="1:8" x14ac:dyDescent="0.2">
      <c r="A46" s="3" t="s">
        <v>100</v>
      </c>
      <c r="B46" s="4"/>
      <c r="C46" s="4">
        <v>44162</v>
      </c>
      <c r="D46" s="4"/>
      <c r="E46" s="4">
        <v>44162</v>
      </c>
      <c r="F46" s="4"/>
      <c r="G46" s="4"/>
      <c r="H46" s="4">
        <v>88324</v>
      </c>
    </row>
    <row r="47" spans="1:8" x14ac:dyDescent="0.2">
      <c r="A47" s="3" t="s">
        <v>103</v>
      </c>
      <c r="B47" s="4"/>
      <c r="C47" s="4"/>
      <c r="D47" s="4">
        <v>44256</v>
      </c>
      <c r="E47" s="4">
        <v>44256</v>
      </c>
      <c r="F47" s="4"/>
      <c r="G47" s="4"/>
      <c r="H47" s="4">
        <v>88512</v>
      </c>
    </row>
    <row r="48" spans="1:8" x14ac:dyDescent="0.2">
      <c r="A48" s="3" t="s">
        <v>106</v>
      </c>
      <c r="B48" s="4"/>
      <c r="C48" s="4">
        <v>44256</v>
      </c>
      <c r="D48" s="4"/>
      <c r="E48" s="4">
        <v>44256</v>
      </c>
      <c r="F48" s="4"/>
      <c r="G48" s="4"/>
      <c r="H48" s="4">
        <v>88512</v>
      </c>
    </row>
    <row r="49" spans="1:8" x14ac:dyDescent="0.2">
      <c r="A49" s="3" t="s">
        <v>109</v>
      </c>
      <c r="B49" s="4"/>
      <c r="C49" s="4">
        <v>44211</v>
      </c>
      <c r="D49" s="4"/>
      <c r="E49" s="4">
        <v>44211</v>
      </c>
      <c r="F49" s="4"/>
      <c r="G49" s="4"/>
      <c r="H49" s="4">
        <v>88422</v>
      </c>
    </row>
    <row r="50" spans="1:8" x14ac:dyDescent="0.2">
      <c r="A50" s="3" t="s">
        <v>112</v>
      </c>
      <c r="B50" s="4"/>
      <c r="C50" s="4">
        <v>44218</v>
      </c>
      <c r="D50" s="4"/>
      <c r="E50" s="4">
        <v>44217</v>
      </c>
      <c r="F50" s="4"/>
      <c r="G50" s="4"/>
      <c r="H50" s="4">
        <v>88435</v>
      </c>
    </row>
    <row r="51" spans="1:8" ht="16" customHeight="1" x14ac:dyDescent="0.2">
      <c r="A51" s="3" t="s">
        <v>113</v>
      </c>
      <c r="B51" s="4"/>
      <c r="C51" s="4"/>
      <c r="D51" s="4"/>
      <c r="E51" s="4">
        <v>44257</v>
      </c>
      <c r="F51" s="4">
        <v>44258</v>
      </c>
      <c r="G51" s="4"/>
      <c r="H51" s="4">
        <v>88515</v>
      </c>
    </row>
    <row r="52" spans="1:8" x14ac:dyDescent="0.2">
      <c r="A52" s="3" t="s">
        <v>116</v>
      </c>
      <c r="B52" s="4"/>
      <c r="C52" s="4">
        <v>44278</v>
      </c>
      <c r="D52" s="4"/>
      <c r="E52" s="4">
        <v>44278</v>
      </c>
      <c r="F52" s="4"/>
      <c r="G52" s="4"/>
      <c r="H52" s="4">
        <v>88556</v>
      </c>
    </row>
    <row r="53" spans="1:8" x14ac:dyDescent="0.2">
      <c r="A53" s="3" t="s">
        <v>125</v>
      </c>
      <c r="B53" s="4">
        <v>44211</v>
      </c>
      <c r="C53" s="4">
        <v>1195474</v>
      </c>
      <c r="D53" s="4">
        <v>265759</v>
      </c>
      <c r="E53" s="4">
        <v>1727422</v>
      </c>
      <c r="F53" s="4">
        <v>577073</v>
      </c>
      <c r="G53" s="4">
        <v>177406</v>
      </c>
      <c r="H53" s="4">
        <v>3987345</v>
      </c>
    </row>
    <row r="54" spans="1:8" ht="96" customHeight="1" x14ac:dyDescent="0.2">
      <c r="A54" s="10" t="s">
        <v>140</v>
      </c>
      <c r="B54" s="10"/>
      <c r="C54" s="10"/>
      <c r="D54" s="10"/>
      <c r="E54" s="5"/>
      <c r="F54" s="5"/>
      <c r="G54" s="5"/>
    </row>
    <row r="55" spans="1:8" x14ac:dyDescent="0.2">
      <c r="A55" s="5"/>
      <c r="B55" s="5"/>
      <c r="C55" s="5"/>
      <c r="D55" s="5"/>
      <c r="E55" s="5"/>
      <c r="F55" s="5"/>
      <c r="G55" s="5"/>
    </row>
    <row r="56" spans="1:8" x14ac:dyDescent="0.2">
      <c r="A56" s="5"/>
      <c r="B56" s="5"/>
      <c r="C56" s="5"/>
      <c r="D56" s="5"/>
      <c r="E56" s="5"/>
      <c r="F56" s="5"/>
      <c r="G56" s="5"/>
    </row>
    <row r="57" spans="1:8" x14ac:dyDescent="0.2">
      <c r="A57" s="5"/>
      <c r="B57" s="5"/>
      <c r="C57" s="5"/>
      <c r="D57" s="5"/>
      <c r="E57" s="5"/>
      <c r="F57" s="5"/>
      <c r="G57" s="5"/>
    </row>
  </sheetData>
  <mergeCells count="1">
    <mergeCell ref="A54:D5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A956C-197A-9C48-82E1-D4916467E128}">
  <dimension ref="A1:D105"/>
  <sheetViews>
    <sheetView topLeftCell="A2" workbookViewId="0">
      <selection activeCell="B19" sqref="B19"/>
    </sheetView>
  </sheetViews>
  <sheetFormatPr baseColWidth="10" defaultRowHeight="16" x14ac:dyDescent="0.2"/>
  <cols>
    <col min="1" max="1" width="35.1640625" bestFit="1" customWidth="1"/>
    <col min="2" max="2" width="19.33203125" bestFit="1" customWidth="1"/>
    <col min="3" max="3" width="14" bestFit="1" customWidth="1"/>
    <col min="4" max="4" width="15.6640625" bestFit="1" customWidth="1"/>
    <col min="5" max="5" width="5.33203125" bestFit="1" customWidth="1"/>
    <col min="6" max="6" width="9" bestFit="1" customWidth="1"/>
    <col min="7" max="7" width="11.83203125" bestFit="1" customWidth="1"/>
    <col min="8" max="8" width="7" bestFit="1" customWidth="1"/>
    <col min="9" max="9" width="10.83203125" bestFit="1" customWidth="1"/>
    <col min="10" max="10" width="18.1640625" bestFit="1" customWidth="1"/>
    <col min="11" max="11" width="14" bestFit="1" customWidth="1"/>
    <col min="12" max="12" width="18.1640625" bestFit="1" customWidth="1"/>
    <col min="13" max="13" width="14" bestFit="1" customWidth="1"/>
    <col min="14" max="14" width="18.1640625" bestFit="1" customWidth="1"/>
    <col min="15" max="15" width="14" bestFit="1" customWidth="1"/>
    <col min="16" max="16" width="23" bestFit="1" customWidth="1"/>
    <col min="17" max="17" width="18.83203125" bestFit="1" customWidth="1"/>
  </cols>
  <sheetData>
    <row r="1" spans="1:4" x14ac:dyDescent="0.2">
      <c r="C1" t="s">
        <v>17</v>
      </c>
      <c r="D1">
        <v>1</v>
      </c>
    </row>
    <row r="2" spans="1:4" x14ac:dyDescent="0.2">
      <c r="C2" t="s">
        <v>32</v>
      </c>
      <c r="D2">
        <v>0.95</v>
      </c>
    </row>
    <row r="3" spans="1:4" x14ac:dyDescent="0.2">
      <c r="A3" s="2" t="s">
        <v>124</v>
      </c>
      <c r="B3" t="s">
        <v>161</v>
      </c>
      <c r="C3" t="s">
        <v>160</v>
      </c>
    </row>
    <row r="4" spans="1:4" x14ac:dyDescent="0.2">
      <c r="A4" s="3" t="s">
        <v>137</v>
      </c>
      <c r="B4" s="6">
        <v>20000</v>
      </c>
      <c r="C4" s="6">
        <v>3.5000000000000003E-2</v>
      </c>
    </row>
    <row r="5" spans="1:4" x14ac:dyDescent="0.2">
      <c r="A5" s="9" t="s">
        <v>17</v>
      </c>
      <c r="B5" s="6">
        <v>20000</v>
      </c>
      <c r="C5" s="6">
        <v>3.5000000000000003E-2</v>
      </c>
    </row>
    <row r="6" spans="1:4" x14ac:dyDescent="0.2">
      <c r="A6" s="3" t="s">
        <v>138</v>
      </c>
      <c r="B6" s="6">
        <v>20000</v>
      </c>
      <c r="C6" s="6">
        <v>3.5000000000000003E-2</v>
      </c>
    </row>
    <row r="7" spans="1:4" x14ac:dyDescent="0.2">
      <c r="A7" s="9" t="s">
        <v>17</v>
      </c>
      <c r="B7" s="6">
        <v>20000</v>
      </c>
      <c r="C7" s="6">
        <v>3.5000000000000003E-2</v>
      </c>
    </row>
    <row r="8" spans="1:4" x14ac:dyDescent="0.2">
      <c r="A8" s="3" t="s">
        <v>117</v>
      </c>
      <c r="B8" s="6">
        <v>7035</v>
      </c>
      <c r="C8" s="6">
        <v>0.05</v>
      </c>
    </row>
    <row r="9" spans="1:4" x14ac:dyDescent="0.2">
      <c r="A9" s="9" t="s">
        <v>17</v>
      </c>
      <c r="B9" s="6">
        <v>7035</v>
      </c>
      <c r="C9" s="6">
        <v>0.05</v>
      </c>
    </row>
    <row r="10" spans="1:4" x14ac:dyDescent="0.2">
      <c r="A10" s="3" t="s">
        <v>26</v>
      </c>
      <c r="B10" s="6">
        <v>13611</v>
      </c>
      <c r="C10" s="6">
        <v>0.05</v>
      </c>
    </row>
    <row r="11" spans="1:4" x14ac:dyDescent="0.2">
      <c r="A11" s="9" t="s">
        <v>17</v>
      </c>
      <c r="B11" s="6">
        <v>13611</v>
      </c>
      <c r="C11" s="6">
        <v>0.05</v>
      </c>
    </row>
    <row r="12" spans="1:4" x14ac:dyDescent="0.2">
      <c r="A12" s="3" t="s">
        <v>31</v>
      </c>
      <c r="B12" s="6">
        <v>3000000</v>
      </c>
      <c r="C12" s="6">
        <v>0.04</v>
      </c>
    </row>
    <row r="13" spans="1:4" x14ac:dyDescent="0.2">
      <c r="A13" s="9" t="s">
        <v>32</v>
      </c>
      <c r="B13" s="6">
        <v>2000000</v>
      </c>
      <c r="C13" s="6">
        <v>0.03</v>
      </c>
    </row>
    <row r="14" spans="1:4" x14ac:dyDescent="0.2">
      <c r="A14" s="9" t="s">
        <v>17</v>
      </c>
      <c r="B14" s="6">
        <v>1000000</v>
      </c>
      <c r="C14" s="6">
        <v>0.01</v>
      </c>
    </row>
    <row r="15" spans="1:4" x14ac:dyDescent="0.2">
      <c r="A15" s="3" t="s">
        <v>118</v>
      </c>
      <c r="B15" s="6">
        <v>23670</v>
      </c>
      <c r="C15" s="6">
        <v>0.04</v>
      </c>
    </row>
    <row r="16" spans="1:4" x14ac:dyDescent="0.2">
      <c r="A16" s="9" t="s">
        <v>32</v>
      </c>
      <c r="B16" s="6">
        <v>15780</v>
      </c>
      <c r="C16" s="6">
        <v>0.03</v>
      </c>
    </row>
    <row r="17" spans="1:3" x14ac:dyDescent="0.2">
      <c r="A17" s="9" t="s">
        <v>17</v>
      </c>
      <c r="B17" s="6">
        <v>7890</v>
      </c>
      <c r="C17" s="6">
        <v>0.01</v>
      </c>
    </row>
    <row r="18" spans="1:3" x14ac:dyDescent="0.2">
      <c r="A18" s="3" t="s">
        <v>38</v>
      </c>
      <c r="B18" s="6">
        <v>22000</v>
      </c>
      <c r="C18" s="6">
        <v>0.03</v>
      </c>
    </row>
    <row r="19" spans="1:3" x14ac:dyDescent="0.2">
      <c r="A19" s="9" t="s">
        <v>17</v>
      </c>
      <c r="B19" s="6">
        <v>22000</v>
      </c>
      <c r="C19" s="6">
        <v>0.03</v>
      </c>
    </row>
    <row r="20" spans="1:3" x14ac:dyDescent="0.2">
      <c r="A20" s="3" t="s">
        <v>119</v>
      </c>
      <c r="B20" s="6">
        <v>24000</v>
      </c>
      <c r="C20" s="6">
        <v>0.03</v>
      </c>
    </row>
    <row r="21" spans="1:3" x14ac:dyDescent="0.2">
      <c r="A21" s="9" t="s">
        <v>17</v>
      </c>
      <c r="B21" s="6">
        <v>24000</v>
      </c>
      <c r="C21" s="6">
        <v>0.03</v>
      </c>
    </row>
    <row r="22" spans="1:3" x14ac:dyDescent="0.2">
      <c r="A22" s="3" t="s">
        <v>120</v>
      </c>
      <c r="B22" s="6">
        <v>24000</v>
      </c>
      <c r="C22" s="6">
        <v>0.05</v>
      </c>
    </row>
    <row r="23" spans="1:3" x14ac:dyDescent="0.2">
      <c r="A23" s="9" t="s">
        <v>32</v>
      </c>
      <c r="B23" s="6">
        <v>12000</v>
      </c>
      <c r="C23" s="6">
        <v>0.03</v>
      </c>
    </row>
    <row r="24" spans="1:3" x14ac:dyDescent="0.2">
      <c r="A24" s="9" t="s">
        <v>17</v>
      </c>
      <c r="B24" s="6">
        <v>12000</v>
      </c>
      <c r="C24" s="6">
        <v>0.02</v>
      </c>
    </row>
    <row r="25" spans="1:3" x14ac:dyDescent="0.2">
      <c r="A25" s="3" t="s">
        <v>41</v>
      </c>
      <c r="B25" s="6">
        <v>47800</v>
      </c>
      <c r="C25" s="6">
        <v>0.05</v>
      </c>
    </row>
    <row r="26" spans="1:3" x14ac:dyDescent="0.2">
      <c r="A26" s="9" t="s">
        <v>32</v>
      </c>
      <c r="B26" s="6">
        <v>23900</v>
      </c>
      <c r="C26" s="6">
        <v>0.03</v>
      </c>
    </row>
    <row r="27" spans="1:3" x14ac:dyDescent="0.2">
      <c r="A27" s="9" t="s">
        <v>17</v>
      </c>
      <c r="B27" s="6">
        <v>23900</v>
      </c>
      <c r="C27" s="6">
        <v>0.02</v>
      </c>
    </row>
    <row r="28" spans="1:3" x14ac:dyDescent="0.2">
      <c r="A28" s="3" t="s">
        <v>122</v>
      </c>
      <c r="B28" s="6">
        <v>3000</v>
      </c>
      <c r="C28" s="6">
        <v>0.01</v>
      </c>
    </row>
    <row r="29" spans="1:3" x14ac:dyDescent="0.2">
      <c r="A29" s="9" t="s">
        <v>17</v>
      </c>
      <c r="B29" s="6">
        <v>3000</v>
      </c>
      <c r="C29" s="6">
        <v>0.01</v>
      </c>
    </row>
    <row r="30" spans="1:3" x14ac:dyDescent="0.2">
      <c r="A30" s="3" t="s">
        <v>121</v>
      </c>
      <c r="B30" s="6">
        <v>30000</v>
      </c>
      <c r="C30" s="6">
        <v>0.02</v>
      </c>
    </row>
    <row r="31" spans="1:3" x14ac:dyDescent="0.2">
      <c r="A31" s="9" t="s">
        <v>17</v>
      </c>
      <c r="B31" s="6">
        <v>30000</v>
      </c>
      <c r="C31" s="6">
        <v>0.02</v>
      </c>
    </row>
    <row r="32" spans="1:3" x14ac:dyDescent="0.2">
      <c r="A32" s="3" t="s">
        <v>45</v>
      </c>
      <c r="B32" s="6">
        <v>11286</v>
      </c>
      <c r="C32" s="6">
        <v>0.03</v>
      </c>
    </row>
    <row r="33" spans="1:3" x14ac:dyDescent="0.2">
      <c r="A33" s="9" t="s">
        <v>17</v>
      </c>
      <c r="B33" s="6">
        <v>11286</v>
      </c>
      <c r="C33" s="6">
        <v>0.03</v>
      </c>
    </row>
    <row r="34" spans="1:3" x14ac:dyDescent="0.2">
      <c r="A34" s="3" t="s">
        <v>123</v>
      </c>
      <c r="B34" s="6">
        <v>52290</v>
      </c>
      <c r="C34" s="6">
        <v>0.04</v>
      </c>
    </row>
    <row r="35" spans="1:3" x14ac:dyDescent="0.2">
      <c r="A35" s="9" t="s">
        <v>17</v>
      </c>
      <c r="B35" s="6">
        <v>52290</v>
      </c>
      <c r="C35" s="6">
        <v>0.04</v>
      </c>
    </row>
    <row r="36" spans="1:3" x14ac:dyDescent="0.2">
      <c r="A36" s="3" t="s">
        <v>51</v>
      </c>
      <c r="B36" s="6">
        <v>1368</v>
      </c>
      <c r="C36" s="6">
        <v>0.04</v>
      </c>
    </row>
    <row r="37" spans="1:3" x14ac:dyDescent="0.2">
      <c r="A37" s="9" t="s">
        <v>17</v>
      </c>
      <c r="B37" s="6">
        <v>1368</v>
      </c>
      <c r="C37" s="6">
        <v>0.04</v>
      </c>
    </row>
    <row r="38" spans="1:3" x14ac:dyDescent="0.2">
      <c r="A38" s="3" t="s">
        <v>148</v>
      </c>
      <c r="B38" s="6">
        <v>12400</v>
      </c>
      <c r="C38" s="6">
        <v>0.02</v>
      </c>
    </row>
    <row r="39" spans="1:3" x14ac:dyDescent="0.2">
      <c r="A39" s="9" t="s">
        <v>17</v>
      </c>
      <c r="B39" s="6">
        <v>12400</v>
      </c>
      <c r="C39" s="6">
        <v>0.02</v>
      </c>
    </row>
    <row r="40" spans="1:3" x14ac:dyDescent="0.2">
      <c r="A40" s="3" t="s">
        <v>149</v>
      </c>
      <c r="B40" s="6">
        <v>12400</v>
      </c>
      <c r="C40" s="6">
        <v>0.01</v>
      </c>
    </row>
    <row r="41" spans="1:3" x14ac:dyDescent="0.2">
      <c r="A41" s="9" t="s">
        <v>17</v>
      </c>
      <c r="B41" s="6">
        <v>12400</v>
      </c>
      <c r="C41" s="6">
        <v>0.01</v>
      </c>
    </row>
    <row r="42" spans="1:3" x14ac:dyDescent="0.2">
      <c r="A42" s="3" t="s">
        <v>150</v>
      </c>
      <c r="B42" s="6">
        <v>12400</v>
      </c>
      <c r="C42" s="6">
        <v>0.08</v>
      </c>
    </row>
    <row r="43" spans="1:3" x14ac:dyDescent="0.2">
      <c r="A43" s="9" t="s">
        <v>17</v>
      </c>
      <c r="B43" s="6">
        <v>12400</v>
      </c>
      <c r="C43" s="6">
        <v>0.08</v>
      </c>
    </row>
    <row r="44" spans="1:3" x14ac:dyDescent="0.2">
      <c r="A44" s="3" t="s">
        <v>134</v>
      </c>
      <c r="B44" s="6">
        <v>4569</v>
      </c>
      <c r="C44" s="6">
        <v>0.02</v>
      </c>
    </row>
    <row r="45" spans="1:3" x14ac:dyDescent="0.2">
      <c r="A45" s="9" t="s">
        <v>17</v>
      </c>
      <c r="B45" s="6">
        <v>4569</v>
      </c>
      <c r="C45" s="6">
        <v>0.02</v>
      </c>
    </row>
    <row r="46" spans="1:3" x14ac:dyDescent="0.2">
      <c r="A46" s="3" t="s">
        <v>135</v>
      </c>
      <c r="B46" s="6">
        <v>4569</v>
      </c>
      <c r="C46" s="6">
        <v>0.01</v>
      </c>
    </row>
    <row r="47" spans="1:3" x14ac:dyDescent="0.2">
      <c r="A47" s="9" t="s">
        <v>17</v>
      </c>
      <c r="B47" s="6">
        <v>4569</v>
      </c>
      <c r="C47" s="6">
        <v>0.01</v>
      </c>
    </row>
    <row r="48" spans="1:3" x14ac:dyDescent="0.2">
      <c r="A48" s="3" t="s">
        <v>136</v>
      </c>
      <c r="B48" s="6">
        <v>4569</v>
      </c>
      <c r="C48" s="6">
        <v>0.08</v>
      </c>
    </row>
    <row r="49" spans="1:3" x14ac:dyDescent="0.2">
      <c r="A49" s="9" t="s">
        <v>17</v>
      </c>
      <c r="B49" s="6">
        <v>4569</v>
      </c>
      <c r="C49" s="6">
        <v>0.08</v>
      </c>
    </row>
    <row r="50" spans="1:3" x14ac:dyDescent="0.2">
      <c r="A50" s="3" t="s">
        <v>141</v>
      </c>
      <c r="B50" s="6">
        <v>12000</v>
      </c>
      <c r="C50" s="6">
        <v>0.01</v>
      </c>
    </row>
    <row r="51" spans="1:3" x14ac:dyDescent="0.2">
      <c r="A51" s="9" t="s">
        <v>17</v>
      </c>
      <c r="B51" s="6">
        <v>12000</v>
      </c>
      <c r="C51" s="6">
        <v>0.01</v>
      </c>
    </row>
    <row r="52" spans="1:3" x14ac:dyDescent="0.2">
      <c r="A52" s="3" t="s">
        <v>142</v>
      </c>
      <c r="B52" s="6">
        <v>12000</v>
      </c>
      <c r="C52" s="6">
        <v>0.02</v>
      </c>
    </row>
    <row r="53" spans="1:3" x14ac:dyDescent="0.2">
      <c r="A53" s="9" t="s">
        <v>17</v>
      </c>
      <c r="B53" s="6">
        <v>12000</v>
      </c>
      <c r="C53" s="6">
        <v>0.02</v>
      </c>
    </row>
    <row r="54" spans="1:3" x14ac:dyDescent="0.2">
      <c r="A54" s="3" t="s">
        <v>143</v>
      </c>
      <c r="B54" s="6">
        <v>12000</v>
      </c>
      <c r="C54" s="6">
        <v>0.01</v>
      </c>
    </row>
    <row r="55" spans="1:3" x14ac:dyDescent="0.2">
      <c r="A55" s="9" t="s">
        <v>32</v>
      </c>
      <c r="B55" s="6">
        <v>12000</v>
      </c>
      <c r="C55" s="6">
        <v>0.01</v>
      </c>
    </row>
    <row r="56" spans="1:3" x14ac:dyDescent="0.2">
      <c r="A56" s="3" t="s">
        <v>131</v>
      </c>
      <c r="B56" s="6">
        <v>3326</v>
      </c>
      <c r="C56" s="6">
        <v>0.01</v>
      </c>
    </row>
    <row r="57" spans="1:3" x14ac:dyDescent="0.2">
      <c r="A57" s="9" t="s">
        <v>17</v>
      </c>
      <c r="B57" s="6">
        <v>3326</v>
      </c>
      <c r="C57" s="6">
        <v>0.01</v>
      </c>
    </row>
    <row r="58" spans="1:3" x14ac:dyDescent="0.2">
      <c r="A58" s="3" t="s">
        <v>146</v>
      </c>
      <c r="B58" s="6">
        <v>3326</v>
      </c>
      <c r="C58" s="6">
        <v>0.02</v>
      </c>
    </row>
    <row r="59" spans="1:3" x14ac:dyDescent="0.2">
      <c r="A59" s="9" t="s">
        <v>17</v>
      </c>
      <c r="B59" s="6">
        <v>3326</v>
      </c>
      <c r="C59" s="6">
        <v>0.02</v>
      </c>
    </row>
    <row r="60" spans="1:3" x14ac:dyDescent="0.2">
      <c r="A60" s="3" t="s">
        <v>147</v>
      </c>
      <c r="B60" s="6">
        <v>3326</v>
      </c>
      <c r="C60" s="6">
        <v>0.01</v>
      </c>
    </row>
    <row r="61" spans="1:3" x14ac:dyDescent="0.2">
      <c r="A61" s="9" t="s">
        <v>32</v>
      </c>
      <c r="B61" s="6">
        <v>3326</v>
      </c>
      <c r="C61" s="6">
        <v>0.01</v>
      </c>
    </row>
    <row r="62" spans="1:3" x14ac:dyDescent="0.2">
      <c r="A62" s="3" t="s">
        <v>55</v>
      </c>
      <c r="B62" s="6">
        <v>2200</v>
      </c>
      <c r="C62" s="6">
        <v>0.03</v>
      </c>
    </row>
    <row r="63" spans="1:3" x14ac:dyDescent="0.2">
      <c r="A63" s="9" t="s">
        <v>17</v>
      </c>
      <c r="B63" s="6">
        <v>2200</v>
      </c>
      <c r="C63" s="6">
        <v>0.03</v>
      </c>
    </row>
    <row r="64" spans="1:3" x14ac:dyDescent="0.2">
      <c r="A64" s="3" t="s">
        <v>65</v>
      </c>
      <c r="B64" s="6">
        <v>2050</v>
      </c>
      <c r="C64" s="6">
        <v>0.03</v>
      </c>
    </row>
    <row r="65" spans="1:3" x14ac:dyDescent="0.2">
      <c r="A65" s="9" t="s">
        <v>17</v>
      </c>
      <c r="B65" s="6">
        <v>2050</v>
      </c>
      <c r="C65" s="6">
        <v>0.03</v>
      </c>
    </row>
    <row r="66" spans="1:3" x14ac:dyDescent="0.2">
      <c r="A66" s="3" t="s">
        <v>63</v>
      </c>
      <c r="B66" s="6">
        <v>1800</v>
      </c>
      <c r="C66" s="6">
        <v>0.02</v>
      </c>
    </row>
    <row r="67" spans="1:3" x14ac:dyDescent="0.2">
      <c r="A67" s="9" t="s">
        <v>17</v>
      </c>
      <c r="B67" s="6">
        <v>1800</v>
      </c>
      <c r="C67" s="6">
        <v>0.02</v>
      </c>
    </row>
    <row r="68" spans="1:3" x14ac:dyDescent="0.2">
      <c r="A68" s="3" t="s">
        <v>68</v>
      </c>
      <c r="B68" s="6">
        <v>476</v>
      </c>
      <c r="C68" s="6">
        <v>0.16</v>
      </c>
    </row>
    <row r="69" spans="1:3" x14ac:dyDescent="0.2">
      <c r="A69" s="9" t="s">
        <v>17</v>
      </c>
      <c r="B69" s="6">
        <v>476</v>
      </c>
      <c r="C69" s="6">
        <v>0.16</v>
      </c>
    </row>
    <row r="70" spans="1:3" x14ac:dyDescent="0.2">
      <c r="A70" s="3" t="s">
        <v>72</v>
      </c>
      <c r="B70" s="6">
        <v>13418</v>
      </c>
      <c r="C70" s="6">
        <v>0.04</v>
      </c>
    </row>
    <row r="71" spans="1:3" x14ac:dyDescent="0.2">
      <c r="A71" s="9" t="s">
        <v>32</v>
      </c>
      <c r="B71" s="6">
        <v>6709</v>
      </c>
      <c r="C71" s="6">
        <v>0.03</v>
      </c>
    </row>
    <row r="72" spans="1:3" x14ac:dyDescent="0.2">
      <c r="A72" s="9" t="s">
        <v>17</v>
      </c>
      <c r="B72" s="6">
        <v>6709</v>
      </c>
      <c r="C72" s="6">
        <v>0.01</v>
      </c>
    </row>
    <row r="73" spans="1:3" x14ac:dyDescent="0.2">
      <c r="A73" s="3" t="s">
        <v>60</v>
      </c>
      <c r="B73" s="6">
        <v>3300</v>
      </c>
      <c r="C73" s="6">
        <v>0.11</v>
      </c>
    </row>
    <row r="74" spans="1:3" x14ac:dyDescent="0.2">
      <c r="A74" s="9" t="s">
        <v>17</v>
      </c>
      <c r="B74" s="6">
        <v>3300</v>
      </c>
      <c r="C74" s="6">
        <v>0.11</v>
      </c>
    </row>
    <row r="75" spans="1:3" x14ac:dyDescent="0.2">
      <c r="A75" s="3" t="s">
        <v>77</v>
      </c>
      <c r="B75" s="6">
        <v>10376</v>
      </c>
      <c r="C75" s="6">
        <v>0.02</v>
      </c>
    </row>
    <row r="76" spans="1:3" x14ac:dyDescent="0.2">
      <c r="A76" s="9" t="s">
        <v>32</v>
      </c>
      <c r="B76" s="6">
        <v>10376</v>
      </c>
      <c r="C76" s="6">
        <v>0.02</v>
      </c>
    </row>
    <row r="77" spans="1:3" x14ac:dyDescent="0.2">
      <c r="A77" s="3" t="s">
        <v>82</v>
      </c>
      <c r="B77" s="6">
        <v>360</v>
      </c>
      <c r="C77" s="6">
        <v>0.03</v>
      </c>
    </row>
    <row r="78" spans="1:3" x14ac:dyDescent="0.2">
      <c r="A78" s="9" t="s">
        <v>17</v>
      </c>
      <c r="B78" s="6">
        <v>360</v>
      </c>
      <c r="C78" s="6">
        <v>0.03</v>
      </c>
    </row>
    <row r="79" spans="1:3" x14ac:dyDescent="0.2">
      <c r="A79" s="3" t="s">
        <v>84</v>
      </c>
      <c r="B79" s="6">
        <v>13440</v>
      </c>
      <c r="C79" s="6">
        <v>0.04</v>
      </c>
    </row>
    <row r="80" spans="1:3" x14ac:dyDescent="0.2">
      <c r="A80" s="9" t="s">
        <v>32</v>
      </c>
      <c r="B80" s="6">
        <v>13440</v>
      </c>
      <c r="C80" s="6">
        <v>0.04</v>
      </c>
    </row>
    <row r="81" spans="1:3" x14ac:dyDescent="0.2">
      <c r="A81" s="3" t="s">
        <v>87</v>
      </c>
      <c r="B81" s="6">
        <v>135138</v>
      </c>
      <c r="C81" s="6">
        <v>0.02</v>
      </c>
    </row>
    <row r="82" spans="1:3" x14ac:dyDescent="0.2">
      <c r="A82" s="9" t="s">
        <v>32</v>
      </c>
      <c r="B82" s="6">
        <v>135138</v>
      </c>
      <c r="C82" s="6">
        <v>0.02</v>
      </c>
    </row>
    <row r="83" spans="1:3" x14ac:dyDescent="0.2">
      <c r="A83" s="3" t="s">
        <v>90</v>
      </c>
      <c r="B83" s="6">
        <v>4200</v>
      </c>
      <c r="C83" s="6">
        <v>0.04</v>
      </c>
    </row>
    <row r="84" spans="1:3" x14ac:dyDescent="0.2">
      <c r="A84" s="9" t="s">
        <v>17</v>
      </c>
      <c r="B84" s="6">
        <v>4200</v>
      </c>
      <c r="C84" s="6">
        <v>0.04</v>
      </c>
    </row>
    <row r="85" spans="1:3" x14ac:dyDescent="0.2">
      <c r="A85" s="3" t="s">
        <v>92</v>
      </c>
      <c r="B85" s="6">
        <v>1600</v>
      </c>
      <c r="C85" s="6">
        <v>0.02</v>
      </c>
    </row>
    <row r="86" spans="1:3" x14ac:dyDescent="0.2">
      <c r="A86" s="9" t="s">
        <v>17</v>
      </c>
      <c r="B86" s="6">
        <v>1600</v>
      </c>
      <c r="C86" s="6">
        <v>0.02</v>
      </c>
    </row>
    <row r="87" spans="1:3" x14ac:dyDescent="0.2">
      <c r="A87" s="3" t="s">
        <v>95</v>
      </c>
      <c r="B87" s="6">
        <v>2050</v>
      </c>
      <c r="C87" s="6">
        <v>0.16</v>
      </c>
    </row>
    <row r="88" spans="1:3" x14ac:dyDescent="0.2">
      <c r="A88" s="9" t="s">
        <v>17</v>
      </c>
      <c r="B88" s="6">
        <v>2050</v>
      </c>
      <c r="C88" s="6">
        <v>0.16</v>
      </c>
    </row>
    <row r="89" spans="1:3" x14ac:dyDescent="0.2">
      <c r="A89" s="3" t="s">
        <v>97</v>
      </c>
      <c r="B89" s="6">
        <v>175200</v>
      </c>
      <c r="C89" s="6">
        <v>0.02</v>
      </c>
    </row>
    <row r="90" spans="1:3" x14ac:dyDescent="0.2">
      <c r="A90" s="9" t="s">
        <v>17</v>
      </c>
      <c r="B90" s="6">
        <v>175200</v>
      </c>
      <c r="C90" s="6">
        <v>0.02</v>
      </c>
    </row>
    <row r="91" spans="1:3" x14ac:dyDescent="0.2">
      <c r="A91" s="3" t="s">
        <v>100</v>
      </c>
      <c r="B91" s="6">
        <v>3200</v>
      </c>
      <c r="C91" s="6">
        <v>0.05</v>
      </c>
    </row>
    <row r="92" spans="1:3" x14ac:dyDescent="0.2">
      <c r="A92" s="9" t="s">
        <v>17</v>
      </c>
      <c r="B92" s="6">
        <v>3200</v>
      </c>
      <c r="C92" s="6">
        <v>0.05</v>
      </c>
    </row>
    <row r="93" spans="1:3" x14ac:dyDescent="0.2">
      <c r="A93" s="3" t="s">
        <v>103</v>
      </c>
      <c r="B93" s="6">
        <v>6200</v>
      </c>
      <c r="C93" s="6">
        <v>0.09</v>
      </c>
    </row>
    <row r="94" spans="1:3" x14ac:dyDescent="0.2">
      <c r="A94" s="9" t="s">
        <v>17</v>
      </c>
      <c r="B94" s="6">
        <v>6200</v>
      </c>
      <c r="C94" s="6">
        <v>0.09</v>
      </c>
    </row>
    <row r="95" spans="1:3" x14ac:dyDescent="0.2">
      <c r="A95" s="3" t="s">
        <v>106</v>
      </c>
      <c r="B95" s="6">
        <v>912</v>
      </c>
      <c r="C95" s="6">
        <v>0.03</v>
      </c>
    </row>
    <row r="96" spans="1:3" x14ac:dyDescent="0.2">
      <c r="A96" s="9" t="s">
        <v>17</v>
      </c>
      <c r="B96" s="6">
        <v>912</v>
      </c>
      <c r="C96" s="6">
        <v>0.03</v>
      </c>
    </row>
    <row r="97" spans="1:3" x14ac:dyDescent="0.2">
      <c r="A97" s="3" t="s">
        <v>109</v>
      </c>
      <c r="B97" s="6">
        <v>696</v>
      </c>
      <c r="C97" s="6">
        <v>0.08</v>
      </c>
    </row>
    <row r="98" spans="1:3" x14ac:dyDescent="0.2">
      <c r="A98" s="9" t="s">
        <v>32</v>
      </c>
      <c r="B98" s="6">
        <v>696</v>
      </c>
      <c r="C98" s="6">
        <v>0.08</v>
      </c>
    </row>
    <row r="99" spans="1:3" x14ac:dyDescent="0.2">
      <c r="A99" s="3" t="s">
        <v>112</v>
      </c>
      <c r="B99" s="6">
        <v>135138</v>
      </c>
      <c r="C99" s="6">
        <v>0.09</v>
      </c>
    </row>
    <row r="100" spans="1:3" x14ac:dyDescent="0.2">
      <c r="A100" s="9" t="s">
        <v>32</v>
      </c>
      <c r="B100" s="6">
        <v>135138</v>
      </c>
      <c r="C100" s="6">
        <v>0.09</v>
      </c>
    </row>
    <row r="101" spans="1:3" x14ac:dyDescent="0.2">
      <c r="A101" s="3" t="s">
        <v>113</v>
      </c>
      <c r="B101" s="6">
        <v>2200</v>
      </c>
      <c r="C101" s="6">
        <v>0.02</v>
      </c>
    </row>
    <row r="102" spans="1:3" x14ac:dyDescent="0.2">
      <c r="A102" s="9" t="s">
        <v>17</v>
      </c>
      <c r="B102" s="6">
        <v>2200</v>
      </c>
      <c r="C102" s="6">
        <v>0.02</v>
      </c>
    </row>
    <row r="103" spans="1:3" x14ac:dyDescent="0.2">
      <c r="A103" s="3" t="s">
        <v>116</v>
      </c>
      <c r="B103" s="6">
        <v>24200</v>
      </c>
      <c r="C103" s="6">
        <v>0.16</v>
      </c>
    </row>
    <row r="104" spans="1:3" x14ac:dyDescent="0.2">
      <c r="A104" s="9" t="s">
        <v>17</v>
      </c>
      <c r="B104" s="6">
        <v>24200</v>
      </c>
      <c r="C104" s="6">
        <v>0.16</v>
      </c>
    </row>
    <row r="105" spans="1:3" x14ac:dyDescent="0.2">
      <c r="A105" s="3" t="s">
        <v>125</v>
      </c>
      <c r="B105" s="6">
        <v>3935099</v>
      </c>
      <c r="C105" s="6">
        <v>2.1100000000000008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96C9B-1910-5947-B812-F8347FCB85FD}">
  <dimension ref="A1:E49"/>
  <sheetViews>
    <sheetView workbookViewId="0">
      <selection activeCell="I4" sqref="I4"/>
    </sheetView>
  </sheetViews>
  <sheetFormatPr baseColWidth="10" defaultRowHeight="16" x14ac:dyDescent="0.2"/>
  <cols>
    <col min="1" max="1" width="32.83203125" bestFit="1" customWidth="1"/>
    <col min="2" max="2" width="19.33203125" bestFit="1" customWidth="1"/>
    <col min="3" max="3" width="14" bestFit="1" customWidth="1"/>
    <col min="4" max="4" width="15.33203125" customWidth="1"/>
    <col min="5" max="5" width="13.1640625" customWidth="1"/>
  </cols>
  <sheetData>
    <row r="1" spans="1:5" x14ac:dyDescent="0.2">
      <c r="A1" t="s">
        <v>11</v>
      </c>
      <c r="B1" t="s">
        <v>161</v>
      </c>
      <c r="C1" t="s">
        <v>160</v>
      </c>
      <c r="D1" t="s">
        <v>162</v>
      </c>
      <c r="E1" t="s">
        <v>163</v>
      </c>
    </row>
    <row r="2" spans="1:5" x14ac:dyDescent="0.2">
      <c r="A2" t="s">
        <v>137</v>
      </c>
      <c r="B2">
        <v>20000</v>
      </c>
      <c r="C2">
        <v>3.5000000000000003E-2</v>
      </c>
      <c r="D2" s="6">
        <f>B2*(1-C2)</f>
        <v>19300</v>
      </c>
      <c r="E2" s="6">
        <f>B2-D2</f>
        <v>700</v>
      </c>
    </row>
    <row r="3" spans="1:5" x14ac:dyDescent="0.2">
      <c r="A3" t="s">
        <v>138</v>
      </c>
      <c r="B3">
        <v>20000</v>
      </c>
      <c r="C3">
        <v>3.5000000000000003E-2</v>
      </c>
      <c r="D3" s="6">
        <f t="shared" ref="D3:D9" si="0">B3*(1-C3)</f>
        <v>19300</v>
      </c>
      <c r="E3" s="6">
        <f t="shared" ref="E3:E49" si="1">B3-D3</f>
        <v>700</v>
      </c>
    </row>
    <row r="4" spans="1:5" x14ac:dyDescent="0.2">
      <c r="A4" t="s">
        <v>117</v>
      </c>
      <c r="B4">
        <v>7035</v>
      </c>
      <c r="C4">
        <v>0.05</v>
      </c>
      <c r="D4" s="6">
        <f t="shared" si="0"/>
        <v>6683.25</v>
      </c>
      <c r="E4" s="6">
        <f t="shared" si="1"/>
        <v>351.75</v>
      </c>
    </row>
    <row r="5" spans="1:5" x14ac:dyDescent="0.2">
      <c r="A5" t="s">
        <v>26</v>
      </c>
      <c r="B5">
        <v>13611</v>
      </c>
      <c r="C5">
        <v>0.05</v>
      </c>
      <c r="D5" s="6">
        <f t="shared" si="0"/>
        <v>12930.449999999999</v>
      </c>
      <c r="E5" s="6">
        <f t="shared" si="1"/>
        <v>680.55000000000109</v>
      </c>
    </row>
    <row r="6" spans="1:5" x14ac:dyDescent="0.2">
      <c r="A6" t="s">
        <v>31</v>
      </c>
      <c r="B6">
        <v>3000000</v>
      </c>
      <c r="C6">
        <v>0.04</v>
      </c>
      <c r="D6" s="6">
        <f>2000000*(1-0.03)*0.95+1000000*(1-0.01)</f>
        <v>2833000</v>
      </c>
      <c r="E6" s="6">
        <f t="shared" si="1"/>
        <v>167000</v>
      </c>
    </row>
    <row r="7" spans="1:5" x14ac:dyDescent="0.2">
      <c r="A7" t="s">
        <v>118</v>
      </c>
      <c r="B7">
        <v>23670</v>
      </c>
      <c r="C7">
        <v>0.04</v>
      </c>
      <c r="D7" s="6">
        <f>15780*(1-0.03)*0.95+7890*(1-0.01)</f>
        <v>22352.370000000003</v>
      </c>
      <c r="E7" s="6">
        <f t="shared" si="1"/>
        <v>1317.6299999999974</v>
      </c>
    </row>
    <row r="8" spans="1:5" x14ac:dyDescent="0.2">
      <c r="A8" t="s">
        <v>38</v>
      </c>
      <c r="B8">
        <v>22000</v>
      </c>
      <c r="C8">
        <v>0.03</v>
      </c>
      <c r="D8" s="6">
        <f t="shared" si="0"/>
        <v>21340</v>
      </c>
      <c r="E8" s="6">
        <f t="shared" si="1"/>
        <v>660</v>
      </c>
    </row>
    <row r="9" spans="1:5" x14ac:dyDescent="0.2">
      <c r="A9" t="s">
        <v>119</v>
      </c>
      <c r="B9">
        <v>24000</v>
      </c>
      <c r="C9">
        <v>0.03</v>
      </c>
      <c r="D9" s="6">
        <f t="shared" si="0"/>
        <v>23280</v>
      </c>
      <c r="E9" s="6">
        <f t="shared" si="1"/>
        <v>720</v>
      </c>
    </row>
    <row r="10" spans="1:5" x14ac:dyDescent="0.2">
      <c r="A10" t="s">
        <v>120</v>
      </c>
      <c r="B10">
        <v>24000</v>
      </c>
      <c r="C10">
        <v>0.05</v>
      </c>
      <c r="D10" s="6">
        <f>12000*(1-0.03)*0.95+12000*(1-0.02)</f>
        <v>22818</v>
      </c>
      <c r="E10" s="6">
        <f t="shared" si="1"/>
        <v>1182</v>
      </c>
    </row>
    <row r="11" spans="1:5" x14ac:dyDescent="0.2">
      <c r="A11" t="s">
        <v>41</v>
      </c>
      <c r="B11">
        <v>47800</v>
      </c>
      <c r="C11">
        <v>0.05</v>
      </c>
      <c r="D11" s="6">
        <f>23900*(1-0.03)*0.95+23900*(1-0.02)</f>
        <v>45445.85</v>
      </c>
      <c r="E11" s="6">
        <f t="shared" si="1"/>
        <v>2354.1500000000015</v>
      </c>
    </row>
    <row r="12" spans="1:5" x14ac:dyDescent="0.2">
      <c r="A12" t="s">
        <v>122</v>
      </c>
      <c r="B12">
        <v>3000</v>
      </c>
      <c r="C12">
        <v>0.01</v>
      </c>
      <c r="D12" s="6">
        <f t="shared" ref="D12:D36" si="2">B12*(1-C12)</f>
        <v>2970</v>
      </c>
      <c r="E12" s="6">
        <f t="shared" si="1"/>
        <v>30</v>
      </c>
    </row>
    <row r="13" spans="1:5" x14ac:dyDescent="0.2">
      <c r="A13" t="s">
        <v>121</v>
      </c>
      <c r="B13">
        <v>30000</v>
      </c>
      <c r="C13">
        <v>0.02</v>
      </c>
      <c r="D13" s="6">
        <f t="shared" si="2"/>
        <v>29400</v>
      </c>
      <c r="E13" s="6">
        <f t="shared" si="1"/>
        <v>600</v>
      </c>
    </row>
    <row r="14" spans="1:5" x14ac:dyDescent="0.2">
      <c r="A14" t="s">
        <v>45</v>
      </c>
      <c r="B14">
        <v>11286</v>
      </c>
      <c r="C14">
        <v>0.03</v>
      </c>
      <c r="D14" s="6">
        <f t="shared" si="2"/>
        <v>10947.42</v>
      </c>
      <c r="E14" s="6">
        <f t="shared" si="1"/>
        <v>338.57999999999993</v>
      </c>
    </row>
    <row r="15" spans="1:5" x14ac:dyDescent="0.2">
      <c r="A15" t="s">
        <v>123</v>
      </c>
      <c r="B15">
        <v>52290</v>
      </c>
      <c r="C15">
        <v>0.04</v>
      </c>
      <c r="D15" s="6">
        <f t="shared" si="2"/>
        <v>50198.400000000001</v>
      </c>
      <c r="E15" s="6">
        <f t="shared" si="1"/>
        <v>2091.5999999999985</v>
      </c>
    </row>
    <row r="16" spans="1:5" x14ac:dyDescent="0.2">
      <c r="A16" t="s">
        <v>51</v>
      </c>
      <c r="B16">
        <v>1368</v>
      </c>
      <c r="C16">
        <v>0.04</v>
      </c>
      <c r="D16" s="6">
        <f t="shared" si="2"/>
        <v>1313.28</v>
      </c>
      <c r="E16" s="6">
        <f t="shared" si="1"/>
        <v>54.720000000000027</v>
      </c>
    </row>
    <row r="17" spans="1:5" x14ac:dyDescent="0.2">
      <c r="A17" t="s">
        <v>148</v>
      </c>
      <c r="B17">
        <v>12400</v>
      </c>
      <c r="C17">
        <v>0.02</v>
      </c>
      <c r="D17" s="6">
        <f t="shared" si="2"/>
        <v>12152</v>
      </c>
      <c r="E17" s="6">
        <f t="shared" si="1"/>
        <v>248</v>
      </c>
    </row>
    <row r="18" spans="1:5" x14ac:dyDescent="0.2">
      <c r="A18" t="s">
        <v>149</v>
      </c>
      <c r="B18">
        <v>12400</v>
      </c>
      <c r="C18">
        <v>0.01</v>
      </c>
      <c r="D18" s="6">
        <f t="shared" si="2"/>
        <v>12276</v>
      </c>
      <c r="E18" s="6">
        <f t="shared" si="1"/>
        <v>124</v>
      </c>
    </row>
    <row r="19" spans="1:5" x14ac:dyDescent="0.2">
      <c r="A19" t="s">
        <v>150</v>
      </c>
      <c r="B19">
        <v>12400</v>
      </c>
      <c r="C19">
        <v>0.08</v>
      </c>
      <c r="D19" s="6">
        <f t="shared" si="2"/>
        <v>11408</v>
      </c>
      <c r="E19" s="6">
        <f t="shared" si="1"/>
        <v>992</v>
      </c>
    </row>
    <row r="20" spans="1:5" x14ac:dyDescent="0.2">
      <c r="A20" t="s">
        <v>134</v>
      </c>
      <c r="B20">
        <v>4569</v>
      </c>
      <c r="C20">
        <v>0.02</v>
      </c>
      <c r="D20" s="6">
        <f t="shared" si="2"/>
        <v>4477.62</v>
      </c>
      <c r="E20" s="6">
        <f t="shared" si="1"/>
        <v>91.380000000000109</v>
      </c>
    </row>
    <row r="21" spans="1:5" x14ac:dyDescent="0.2">
      <c r="A21" t="s">
        <v>135</v>
      </c>
      <c r="B21">
        <v>4569</v>
      </c>
      <c r="C21">
        <v>0.01</v>
      </c>
      <c r="D21" s="6">
        <f t="shared" si="2"/>
        <v>4523.3100000000004</v>
      </c>
      <c r="E21" s="6">
        <f t="shared" si="1"/>
        <v>45.6899999999996</v>
      </c>
    </row>
    <row r="22" spans="1:5" x14ac:dyDescent="0.2">
      <c r="A22" t="s">
        <v>136</v>
      </c>
      <c r="B22">
        <v>4569</v>
      </c>
      <c r="C22">
        <v>0.08</v>
      </c>
      <c r="D22" s="6">
        <f t="shared" si="2"/>
        <v>4203.4800000000005</v>
      </c>
      <c r="E22" s="6">
        <f t="shared" si="1"/>
        <v>365.51999999999953</v>
      </c>
    </row>
    <row r="23" spans="1:5" x14ac:dyDescent="0.2">
      <c r="A23" t="s">
        <v>141</v>
      </c>
      <c r="B23">
        <v>12000</v>
      </c>
      <c r="C23">
        <v>0.01</v>
      </c>
      <c r="D23" s="6">
        <f t="shared" si="2"/>
        <v>11880</v>
      </c>
      <c r="E23" s="6">
        <f t="shared" si="1"/>
        <v>120</v>
      </c>
    </row>
    <row r="24" spans="1:5" x14ac:dyDescent="0.2">
      <c r="A24" t="s">
        <v>142</v>
      </c>
      <c r="B24">
        <v>12000</v>
      </c>
      <c r="C24">
        <v>0.02</v>
      </c>
      <c r="D24" s="6">
        <f t="shared" si="2"/>
        <v>11760</v>
      </c>
      <c r="E24" s="6">
        <f t="shared" si="1"/>
        <v>240</v>
      </c>
    </row>
    <row r="25" spans="1:5" x14ac:dyDescent="0.2">
      <c r="A25" t="s">
        <v>143</v>
      </c>
      <c r="B25">
        <v>12000</v>
      </c>
      <c r="C25">
        <v>0.01</v>
      </c>
      <c r="D25" s="6">
        <f>B25*(1-C25)*0.95</f>
        <v>11286</v>
      </c>
      <c r="E25" s="6">
        <f t="shared" si="1"/>
        <v>714</v>
      </c>
    </row>
    <row r="26" spans="1:5" x14ac:dyDescent="0.2">
      <c r="A26" t="s">
        <v>131</v>
      </c>
      <c r="B26">
        <v>3326</v>
      </c>
      <c r="C26">
        <v>0.01</v>
      </c>
      <c r="D26" s="6">
        <f t="shared" si="2"/>
        <v>3292.74</v>
      </c>
      <c r="E26" s="6">
        <f t="shared" si="1"/>
        <v>33.260000000000218</v>
      </c>
    </row>
    <row r="27" spans="1:5" x14ac:dyDescent="0.2">
      <c r="A27" t="s">
        <v>146</v>
      </c>
      <c r="B27">
        <v>3326</v>
      </c>
      <c r="C27">
        <v>0.02</v>
      </c>
      <c r="D27" s="6">
        <f t="shared" si="2"/>
        <v>3259.48</v>
      </c>
      <c r="E27" s="6">
        <f t="shared" si="1"/>
        <v>66.519999999999982</v>
      </c>
    </row>
    <row r="28" spans="1:5" x14ac:dyDescent="0.2">
      <c r="A28" t="s">
        <v>147</v>
      </c>
      <c r="B28">
        <v>3326</v>
      </c>
      <c r="C28">
        <v>0.01</v>
      </c>
      <c r="D28" s="6">
        <f>B28*(1-C28)*0.95</f>
        <v>3128.1029999999996</v>
      </c>
      <c r="E28" s="6">
        <f t="shared" si="1"/>
        <v>197.89700000000039</v>
      </c>
    </row>
    <row r="29" spans="1:5" x14ac:dyDescent="0.2">
      <c r="A29" t="s">
        <v>55</v>
      </c>
      <c r="B29">
        <v>2200</v>
      </c>
      <c r="C29">
        <v>0.03</v>
      </c>
      <c r="D29" s="6">
        <f t="shared" si="2"/>
        <v>2134</v>
      </c>
      <c r="E29" s="6">
        <f t="shared" si="1"/>
        <v>66</v>
      </c>
    </row>
    <row r="30" spans="1:5" x14ac:dyDescent="0.2">
      <c r="A30" t="s">
        <v>65</v>
      </c>
      <c r="B30">
        <v>2050</v>
      </c>
      <c r="C30">
        <v>0.03</v>
      </c>
      <c r="D30" s="6">
        <f t="shared" si="2"/>
        <v>1988.5</v>
      </c>
      <c r="E30" s="6">
        <f t="shared" si="1"/>
        <v>61.5</v>
      </c>
    </row>
    <row r="31" spans="1:5" x14ac:dyDescent="0.2">
      <c r="A31" t="s">
        <v>63</v>
      </c>
      <c r="B31">
        <v>1800</v>
      </c>
      <c r="C31">
        <v>0.02</v>
      </c>
      <c r="D31" s="6">
        <f t="shared" si="2"/>
        <v>1764</v>
      </c>
      <c r="E31" s="6">
        <f t="shared" si="1"/>
        <v>36</v>
      </c>
    </row>
    <row r="32" spans="1:5" x14ac:dyDescent="0.2">
      <c r="A32" t="s">
        <v>68</v>
      </c>
      <c r="B32">
        <v>476</v>
      </c>
      <c r="C32">
        <v>0.16</v>
      </c>
      <c r="D32" s="6">
        <f t="shared" si="2"/>
        <v>399.84</v>
      </c>
      <c r="E32" s="6">
        <f t="shared" si="1"/>
        <v>76.160000000000025</v>
      </c>
    </row>
    <row r="33" spans="1:5" x14ac:dyDescent="0.2">
      <c r="A33" t="s">
        <v>72</v>
      </c>
      <c r="B33">
        <v>13418</v>
      </c>
      <c r="C33">
        <v>0.04</v>
      </c>
      <c r="D33" s="6">
        <f>(B33/2)*(1-(C33-0.01))*0.95+(B33/2)*(1-(C33-0.03))</f>
        <v>12824.253499999999</v>
      </c>
      <c r="E33" s="6">
        <f t="shared" si="1"/>
        <v>593.74650000000111</v>
      </c>
    </row>
    <row r="34" spans="1:5" x14ac:dyDescent="0.2">
      <c r="A34" t="s">
        <v>60</v>
      </c>
      <c r="B34">
        <v>3300</v>
      </c>
      <c r="C34">
        <v>0.11</v>
      </c>
      <c r="D34" s="6">
        <f t="shared" si="2"/>
        <v>2937</v>
      </c>
      <c r="E34" s="6">
        <f t="shared" si="1"/>
        <v>363</v>
      </c>
    </row>
    <row r="35" spans="1:5" x14ac:dyDescent="0.2">
      <c r="A35" t="s">
        <v>77</v>
      </c>
      <c r="B35">
        <v>10376</v>
      </c>
      <c r="C35">
        <v>0.02</v>
      </c>
      <c r="D35" s="6">
        <f>B35*(1-C35)*0.95</f>
        <v>9660.0559999999987</v>
      </c>
      <c r="E35" s="6">
        <f t="shared" si="1"/>
        <v>715.94400000000132</v>
      </c>
    </row>
    <row r="36" spans="1:5" x14ac:dyDescent="0.2">
      <c r="A36" t="s">
        <v>82</v>
      </c>
      <c r="B36">
        <v>360</v>
      </c>
      <c r="C36">
        <v>0.03</v>
      </c>
      <c r="D36" s="6">
        <f t="shared" si="2"/>
        <v>349.2</v>
      </c>
      <c r="E36" s="6">
        <f t="shared" si="1"/>
        <v>10.800000000000011</v>
      </c>
    </row>
    <row r="37" spans="1:5" x14ac:dyDescent="0.2">
      <c r="A37" t="s">
        <v>84</v>
      </c>
      <c r="B37">
        <v>13440</v>
      </c>
      <c r="C37">
        <v>0.04</v>
      </c>
      <c r="D37" s="6">
        <f>B37*(1-C37)*0.95</f>
        <v>12257.279999999999</v>
      </c>
      <c r="E37" s="6">
        <f t="shared" si="1"/>
        <v>1182.7200000000012</v>
      </c>
    </row>
    <row r="38" spans="1:5" x14ac:dyDescent="0.2">
      <c r="A38" t="s">
        <v>87</v>
      </c>
      <c r="B38">
        <v>135138</v>
      </c>
      <c r="C38">
        <v>0.02</v>
      </c>
      <c r="D38" s="6">
        <f>B38*(1-C38)*0.95</f>
        <v>125813.47799999999</v>
      </c>
      <c r="E38" s="6">
        <f t="shared" si="1"/>
        <v>9324.5220000000118</v>
      </c>
    </row>
    <row r="39" spans="1:5" x14ac:dyDescent="0.2">
      <c r="A39" t="s">
        <v>90</v>
      </c>
      <c r="B39">
        <v>4200</v>
      </c>
      <c r="C39">
        <v>0.04</v>
      </c>
      <c r="D39" s="6">
        <f t="shared" ref="D39:D45" si="3">B39*(1-C39)</f>
        <v>4032</v>
      </c>
      <c r="E39" s="6">
        <f t="shared" si="1"/>
        <v>168</v>
      </c>
    </row>
    <row r="40" spans="1:5" x14ac:dyDescent="0.2">
      <c r="A40" t="s">
        <v>92</v>
      </c>
      <c r="B40">
        <v>1600</v>
      </c>
      <c r="C40">
        <v>0.02</v>
      </c>
      <c r="D40" s="6">
        <f t="shared" si="3"/>
        <v>1568</v>
      </c>
      <c r="E40" s="6">
        <f t="shared" si="1"/>
        <v>32</v>
      </c>
    </row>
    <row r="41" spans="1:5" x14ac:dyDescent="0.2">
      <c r="A41" t="s">
        <v>95</v>
      </c>
      <c r="B41">
        <v>2050</v>
      </c>
      <c r="C41">
        <v>0.16</v>
      </c>
      <c r="D41" s="6">
        <f t="shared" si="3"/>
        <v>1722</v>
      </c>
      <c r="E41" s="6">
        <f t="shared" si="1"/>
        <v>328</v>
      </c>
    </row>
    <row r="42" spans="1:5" x14ac:dyDescent="0.2">
      <c r="A42" t="s">
        <v>97</v>
      </c>
      <c r="B42">
        <v>175200</v>
      </c>
      <c r="C42">
        <v>0.02</v>
      </c>
      <c r="D42" s="6">
        <f t="shared" si="3"/>
        <v>171696</v>
      </c>
      <c r="E42" s="6">
        <f t="shared" si="1"/>
        <v>3504</v>
      </c>
    </row>
    <row r="43" spans="1:5" x14ac:dyDescent="0.2">
      <c r="A43" t="s">
        <v>100</v>
      </c>
      <c r="B43">
        <v>3200</v>
      </c>
      <c r="C43">
        <v>0.05</v>
      </c>
      <c r="D43" s="6">
        <f t="shared" si="3"/>
        <v>3040</v>
      </c>
      <c r="E43" s="6">
        <f t="shared" si="1"/>
        <v>160</v>
      </c>
    </row>
    <row r="44" spans="1:5" x14ac:dyDescent="0.2">
      <c r="A44" t="s">
        <v>103</v>
      </c>
      <c r="B44">
        <v>6200</v>
      </c>
      <c r="C44">
        <v>0.09</v>
      </c>
      <c r="D44" s="6">
        <f t="shared" si="3"/>
        <v>5642</v>
      </c>
      <c r="E44" s="6">
        <f t="shared" si="1"/>
        <v>558</v>
      </c>
    </row>
    <row r="45" spans="1:5" x14ac:dyDescent="0.2">
      <c r="A45" t="s">
        <v>106</v>
      </c>
      <c r="B45">
        <v>912</v>
      </c>
      <c r="C45">
        <v>0.03</v>
      </c>
      <c r="D45" s="6">
        <f t="shared" si="3"/>
        <v>884.64</v>
      </c>
      <c r="E45" s="6">
        <f t="shared" si="1"/>
        <v>27.360000000000014</v>
      </c>
    </row>
    <row r="46" spans="1:5" x14ac:dyDescent="0.2">
      <c r="A46" t="s">
        <v>109</v>
      </c>
      <c r="B46">
        <v>696</v>
      </c>
      <c r="C46">
        <v>0.08</v>
      </c>
      <c r="D46" s="6">
        <f>B46*(1-C46)*0.95</f>
        <v>608.30399999999997</v>
      </c>
      <c r="E46" s="6">
        <f t="shared" si="1"/>
        <v>87.696000000000026</v>
      </c>
    </row>
    <row r="47" spans="1:5" x14ac:dyDescent="0.2">
      <c r="A47" t="s">
        <v>112</v>
      </c>
      <c r="B47">
        <v>135138</v>
      </c>
      <c r="C47">
        <v>0.09</v>
      </c>
      <c r="D47" s="6">
        <f>B47*(1-C47)*0.95</f>
        <v>116826.80099999999</v>
      </c>
      <c r="E47" s="6">
        <f t="shared" si="1"/>
        <v>18311.199000000008</v>
      </c>
    </row>
    <row r="48" spans="1:5" x14ac:dyDescent="0.2">
      <c r="A48" t="s">
        <v>113</v>
      </c>
      <c r="B48">
        <v>2200</v>
      </c>
      <c r="C48">
        <v>0.02</v>
      </c>
      <c r="D48" s="6">
        <f t="shared" ref="D48:D49" si="4">B48*(1-C48)</f>
        <v>2156</v>
      </c>
      <c r="E48" s="6">
        <f t="shared" si="1"/>
        <v>44</v>
      </c>
    </row>
    <row r="49" spans="1:5" x14ac:dyDescent="0.2">
      <c r="A49" t="s">
        <v>116</v>
      </c>
      <c r="B49">
        <v>24200</v>
      </c>
      <c r="C49">
        <v>0.16</v>
      </c>
      <c r="D49" s="6">
        <f t="shared" si="4"/>
        <v>20328</v>
      </c>
      <c r="E49" s="6">
        <f t="shared" si="1"/>
        <v>3872</v>
      </c>
    </row>
  </sheetData>
  <autoFilter ref="A1:E1" xr:uid="{D0296C9B-1910-5947-B812-F8347FCB85F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4D81D-9548-1345-8195-F38CF52EE37A}">
  <dimension ref="A1:B2"/>
  <sheetViews>
    <sheetView workbookViewId="0">
      <selection sqref="A1:B2"/>
    </sheetView>
  </sheetViews>
  <sheetFormatPr baseColWidth="10" defaultRowHeight="16" x14ac:dyDescent="0.2"/>
  <sheetData>
    <row r="1" spans="1:2" x14ac:dyDescent="0.2">
      <c r="A1" t="s">
        <v>17</v>
      </c>
      <c r="B1">
        <v>1</v>
      </c>
    </row>
    <row r="2" spans="1:2" x14ac:dyDescent="0.2">
      <c r="A2" t="s">
        <v>32</v>
      </c>
      <c r="B2">
        <v>0.95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DD57-2B60-8F4B-8319-7D76CB5406B1}">
  <dimension ref="A1:K49"/>
  <sheetViews>
    <sheetView workbookViewId="0">
      <selection activeCell="C18" sqref="C18"/>
    </sheetView>
  </sheetViews>
  <sheetFormatPr baseColWidth="10" defaultRowHeight="16" x14ac:dyDescent="0.2"/>
  <cols>
    <col min="1" max="1" width="32.83203125" bestFit="1" customWidth="1"/>
    <col min="2" max="2" width="13" bestFit="1" customWidth="1"/>
    <col min="3" max="3" width="11.83203125" bestFit="1" customWidth="1"/>
    <col min="4" max="5" width="10.83203125" bestFit="1" customWidth="1"/>
    <col min="6" max="6" width="11.1640625" customWidth="1"/>
    <col min="7" max="7" width="10.83203125" bestFit="1" customWidth="1"/>
  </cols>
  <sheetData>
    <row r="1" spans="1:11" x14ac:dyDescent="0.2">
      <c r="A1" t="s">
        <v>11</v>
      </c>
      <c r="B1" t="s">
        <v>19</v>
      </c>
      <c r="C1" t="s">
        <v>48</v>
      </c>
      <c r="D1" t="s">
        <v>27</v>
      </c>
      <c r="E1" t="s">
        <v>42</v>
      </c>
      <c r="F1" t="s">
        <v>22</v>
      </c>
      <c r="G1" t="s">
        <v>69</v>
      </c>
      <c r="H1" t="s">
        <v>154</v>
      </c>
      <c r="I1" s="7" t="s">
        <v>155</v>
      </c>
      <c r="J1" s="7" t="s">
        <v>139</v>
      </c>
      <c r="K1" t="s">
        <v>144</v>
      </c>
    </row>
    <row r="2" spans="1:11" x14ac:dyDescent="0.2">
      <c r="A2" t="s">
        <v>137</v>
      </c>
      <c r="B2" s="4">
        <v>44271</v>
      </c>
      <c r="C2" s="4"/>
      <c r="D2" s="4"/>
      <c r="E2" s="4"/>
      <c r="F2" s="4">
        <v>44272</v>
      </c>
      <c r="G2" s="4"/>
      <c r="H2" s="4">
        <f t="shared" ref="H2:H49" si="0">MIN(B2:G2)</f>
        <v>44271</v>
      </c>
      <c r="I2" s="4">
        <f t="shared" ref="I2:I49" si="1">MAX(B2:G2)</f>
        <v>44272</v>
      </c>
      <c r="J2">
        <f t="shared" ref="J2:J49" si="2">IFERROR(DAY(I2-H2)+1,0)</f>
        <v>2</v>
      </c>
      <c r="K2">
        <f>COUNT(B2:G2)</f>
        <v>2</v>
      </c>
    </row>
    <row r="3" spans="1:11" x14ac:dyDescent="0.2">
      <c r="A3" t="s">
        <v>138</v>
      </c>
      <c r="B3" s="4">
        <v>44217</v>
      </c>
      <c r="C3" s="4"/>
      <c r="D3" s="4"/>
      <c r="E3" s="4"/>
      <c r="F3" s="4">
        <v>44223</v>
      </c>
      <c r="G3" s="4"/>
      <c r="H3" s="4">
        <f t="shared" si="0"/>
        <v>44217</v>
      </c>
      <c r="I3" s="4">
        <f t="shared" si="1"/>
        <v>44223</v>
      </c>
      <c r="J3">
        <f t="shared" si="2"/>
        <v>7</v>
      </c>
      <c r="K3">
        <f t="shared" ref="K3:K49" si="3">COUNT(B3:G3)</f>
        <v>2</v>
      </c>
    </row>
    <row r="4" spans="1:11" x14ac:dyDescent="0.2">
      <c r="A4" t="s">
        <v>117</v>
      </c>
      <c r="B4" s="4">
        <v>44549</v>
      </c>
      <c r="C4" s="4"/>
      <c r="D4" s="4">
        <v>44550</v>
      </c>
      <c r="E4" s="4"/>
      <c r="F4" s="4">
        <v>44550</v>
      </c>
      <c r="G4" s="4"/>
      <c r="H4" s="4">
        <f t="shared" si="0"/>
        <v>44549</v>
      </c>
      <c r="I4" s="4">
        <f t="shared" si="1"/>
        <v>44550</v>
      </c>
      <c r="J4">
        <f t="shared" si="2"/>
        <v>2</v>
      </c>
      <c r="K4">
        <f t="shared" si="3"/>
        <v>3</v>
      </c>
    </row>
    <row r="5" spans="1:11" x14ac:dyDescent="0.2">
      <c r="A5" t="s">
        <v>26</v>
      </c>
      <c r="B5" s="4">
        <v>44271</v>
      </c>
      <c r="C5" s="4"/>
      <c r="D5" s="4">
        <v>44271</v>
      </c>
      <c r="E5" s="4"/>
      <c r="F5" s="4">
        <v>44273</v>
      </c>
      <c r="G5" s="4"/>
      <c r="H5" s="4">
        <f t="shared" si="0"/>
        <v>44271</v>
      </c>
      <c r="I5" s="4">
        <f t="shared" si="1"/>
        <v>44273</v>
      </c>
      <c r="J5">
        <f t="shared" si="2"/>
        <v>3</v>
      </c>
      <c r="K5">
        <f t="shared" si="3"/>
        <v>3</v>
      </c>
    </row>
    <row r="6" spans="1:11" x14ac:dyDescent="0.2">
      <c r="A6" t="s">
        <v>31</v>
      </c>
      <c r="B6" s="4">
        <v>44502</v>
      </c>
      <c r="C6" s="4"/>
      <c r="D6" s="4">
        <v>44503</v>
      </c>
      <c r="E6" s="4"/>
      <c r="F6" s="4">
        <v>44503</v>
      </c>
      <c r="G6" s="4"/>
      <c r="H6" s="4">
        <f t="shared" si="0"/>
        <v>44502</v>
      </c>
      <c r="I6" s="4">
        <f t="shared" si="1"/>
        <v>44503</v>
      </c>
      <c r="J6">
        <f t="shared" si="2"/>
        <v>2</v>
      </c>
      <c r="K6">
        <f t="shared" si="3"/>
        <v>3</v>
      </c>
    </row>
    <row r="7" spans="1:11" x14ac:dyDescent="0.2">
      <c r="A7" t="s">
        <v>118</v>
      </c>
      <c r="B7" s="4">
        <v>44297</v>
      </c>
      <c r="C7" s="4"/>
      <c r="D7" s="4">
        <v>44297</v>
      </c>
      <c r="E7" s="4"/>
      <c r="F7" s="4">
        <v>44299</v>
      </c>
      <c r="G7" s="4"/>
      <c r="H7" s="4">
        <f t="shared" si="0"/>
        <v>44297</v>
      </c>
      <c r="I7" s="4">
        <f t="shared" si="1"/>
        <v>44299</v>
      </c>
      <c r="J7">
        <f t="shared" si="2"/>
        <v>3</v>
      </c>
      <c r="K7">
        <f t="shared" si="3"/>
        <v>3</v>
      </c>
    </row>
    <row r="8" spans="1:11" x14ac:dyDescent="0.2">
      <c r="A8" t="s">
        <v>38</v>
      </c>
      <c r="B8" s="4">
        <v>44271</v>
      </c>
      <c r="C8" s="4"/>
      <c r="D8" s="4"/>
      <c r="E8" s="4"/>
      <c r="F8" s="4">
        <v>44271</v>
      </c>
      <c r="G8" s="4"/>
      <c r="H8" s="4">
        <f t="shared" si="0"/>
        <v>44271</v>
      </c>
      <c r="I8" s="4">
        <f t="shared" si="1"/>
        <v>44271</v>
      </c>
      <c r="J8">
        <f t="shared" si="2"/>
        <v>1</v>
      </c>
      <c r="K8">
        <f t="shared" si="3"/>
        <v>2</v>
      </c>
    </row>
    <row r="9" spans="1:11" x14ac:dyDescent="0.2">
      <c r="A9" t="s">
        <v>119</v>
      </c>
      <c r="B9" s="4">
        <v>44240</v>
      </c>
      <c r="C9" s="4"/>
      <c r="D9" s="4"/>
      <c r="E9" s="4"/>
      <c r="F9" s="4">
        <v>44241</v>
      </c>
      <c r="G9" s="4"/>
      <c r="H9" s="4">
        <f t="shared" si="0"/>
        <v>44240</v>
      </c>
      <c r="I9" s="4">
        <f t="shared" si="1"/>
        <v>44241</v>
      </c>
      <c r="J9">
        <f t="shared" si="2"/>
        <v>2</v>
      </c>
      <c r="K9">
        <f t="shared" si="3"/>
        <v>2</v>
      </c>
    </row>
    <row r="10" spans="1:11" x14ac:dyDescent="0.2">
      <c r="A10" t="s">
        <v>120</v>
      </c>
      <c r="B10" s="4">
        <v>44388</v>
      </c>
      <c r="C10" s="4"/>
      <c r="D10" s="4"/>
      <c r="E10" s="4">
        <v>44388</v>
      </c>
      <c r="F10" s="4"/>
      <c r="G10" s="4"/>
      <c r="H10" s="4">
        <f t="shared" si="0"/>
        <v>44388</v>
      </c>
      <c r="I10" s="4">
        <f t="shared" si="1"/>
        <v>44388</v>
      </c>
      <c r="J10">
        <f t="shared" si="2"/>
        <v>1</v>
      </c>
      <c r="K10">
        <f t="shared" si="3"/>
        <v>2</v>
      </c>
    </row>
    <row r="11" spans="1:11" x14ac:dyDescent="0.2">
      <c r="A11" t="s">
        <v>41</v>
      </c>
      <c r="B11" s="4">
        <v>44271</v>
      </c>
      <c r="C11" s="4"/>
      <c r="D11" s="4"/>
      <c r="E11" s="4">
        <v>44271</v>
      </c>
      <c r="F11" s="4"/>
      <c r="G11" s="4"/>
      <c r="H11" s="4">
        <f t="shared" si="0"/>
        <v>44271</v>
      </c>
      <c r="I11" s="4">
        <f t="shared" si="1"/>
        <v>44271</v>
      </c>
      <c r="J11">
        <f t="shared" si="2"/>
        <v>1</v>
      </c>
      <c r="K11">
        <f t="shared" si="3"/>
        <v>2</v>
      </c>
    </row>
    <row r="12" spans="1:11" x14ac:dyDescent="0.2">
      <c r="A12" t="s">
        <v>122</v>
      </c>
      <c r="B12" s="4"/>
      <c r="C12" s="4"/>
      <c r="D12" s="4"/>
      <c r="E12" s="4"/>
      <c r="F12" s="4">
        <v>44306</v>
      </c>
      <c r="G12" s="4"/>
      <c r="H12" s="4">
        <f t="shared" si="0"/>
        <v>44306</v>
      </c>
      <c r="I12" s="4">
        <f t="shared" si="1"/>
        <v>44306</v>
      </c>
      <c r="J12">
        <f t="shared" si="2"/>
        <v>1</v>
      </c>
      <c r="K12">
        <f t="shared" si="3"/>
        <v>1</v>
      </c>
    </row>
    <row r="13" spans="1:11" x14ac:dyDescent="0.2">
      <c r="A13" t="s">
        <v>121</v>
      </c>
      <c r="B13" s="4">
        <v>44305</v>
      </c>
      <c r="C13" s="4"/>
      <c r="D13" s="4"/>
      <c r="E13" s="4"/>
      <c r="F13" s="4"/>
      <c r="G13" s="4"/>
      <c r="H13" s="4">
        <f t="shared" si="0"/>
        <v>44305</v>
      </c>
      <c r="I13" s="4">
        <f t="shared" si="1"/>
        <v>44305</v>
      </c>
      <c r="J13">
        <f t="shared" si="2"/>
        <v>1</v>
      </c>
      <c r="K13">
        <f t="shared" si="3"/>
        <v>1</v>
      </c>
    </row>
    <row r="14" spans="1:11" x14ac:dyDescent="0.2">
      <c r="A14" t="s">
        <v>45</v>
      </c>
      <c r="B14" s="4">
        <v>44275</v>
      </c>
      <c r="C14" s="4"/>
      <c r="D14" s="4"/>
      <c r="E14" s="4"/>
      <c r="F14" s="4">
        <v>44276</v>
      </c>
      <c r="G14" s="4"/>
      <c r="H14" s="4">
        <f t="shared" si="0"/>
        <v>44275</v>
      </c>
      <c r="I14" s="4">
        <f t="shared" si="1"/>
        <v>44276</v>
      </c>
      <c r="J14">
        <f t="shared" si="2"/>
        <v>2</v>
      </c>
      <c r="K14">
        <f t="shared" si="3"/>
        <v>2</v>
      </c>
    </row>
    <row r="15" spans="1:11" x14ac:dyDescent="0.2">
      <c r="A15" t="s">
        <v>123</v>
      </c>
      <c r="B15" s="4">
        <v>44388</v>
      </c>
      <c r="C15" s="4"/>
      <c r="D15" s="4">
        <v>44389</v>
      </c>
      <c r="E15" s="4">
        <v>44390</v>
      </c>
      <c r="F15" s="4"/>
      <c r="G15" s="4"/>
      <c r="H15" s="4">
        <f t="shared" si="0"/>
        <v>44388</v>
      </c>
      <c r="I15" s="4">
        <f t="shared" si="1"/>
        <v>44390</v>
      </c>
      <c r="J15">
        <f t="shared" si="2"/>
        <v>3</v>
      </c>
      <c r="K15">
        <f t="shared" si="3"/>
        <v>3</v>
      </c>
    </row>
    <row r="16" spans="1:11" x14ac:dyDescent="0.2">
      <c r="A16" t="s">
        <v>51</v>
      </c>
      <c r="B16" s="4">
        <v>44253</v>
      </c>
      <c r="C16" s="4"/>
      <c r="D16" s="4">
        <v>44253</v>
      </c>
      <c r="E16" s="4">
        <v>44253</v>
      </c>
      <c r="F16" s="4"/>
      <c r="G16" s="4"/>
      <c r="H16" s="4">
        <f t="shared" si="0"/>
        <v>44253</v>
      </c>
      <c r="I16" s="4">
        <f t="shared" si="1"/>
        <v>44253</v>
      </c>
      <c r="J16">
        <f t="shared" si="2"/>
        <v>1</v>
      </c>
      <c r="K16">
        <f t="shared" si="3"/>
        <v>3</v>
      </c>
    </row>
    <row r="17" spans="1:11" x14ac:dyDescent="0.2">
      <c r="A17" t="s">
        <v>148</v>
      </c>
      <c r="B17" s="4">
        <v>44454</v>
      </c>
      <c r="C17" s="4"/>
      <c r="D17" s="4"/>
      <c r="E17" s="4"/>
      <c r="F17" s="4"/>
      <c r="G17" s="4"/>
      <c r="H17" s="4">
        <f t="shared" si="0"/>
        <v>44454</v>
      </c>
      <c r="I17" s="4">
        <f t="shared" si="1"/>
        <v>44454</v>
      </c>
      <c r="J17">
        <f t="shared" si="2"/>
        <v>1</v>
      </c>
      <c r="K17">
        <f t="shared" si="3"/>
        <v>1</v>
      </c>
    </row>
    <row r="18" spans="1:11" x14ac:dyDescent="0.2">
      <c r="A18" t="s">
        <v>149</v>
      </c>
      <c r="B18" s="4"/>
      <c r="C18" s="4">
        <v>44455</v>
      </c>
      <c r="D18" s="4"/>
      <c r="E18" s="4"/>
      <c r="F18" s="4"/>
      <c r="G18" s="4"/>
      <c r="H18" s="4">
        <f t="shared" si="0"/>
        <v>44455</v>
      </c>
      <c r="I18" s="4">
        <f t="shared" si="1"/>
        <v>44455</v>
      </c>
      <c r="J18">
        <f t="shared" si="2"/>
        <v>1</v>
      </c>
      <c r="K18">
        <f t="shared" si="3"/>
        <v>1</v>
      </c>
    </row>
    <row r="19" spans="1:11" x14ac:dyDescent="0.2">
      <c r="A19" t="s">
        <v>150</v>
      </c>
      <c r="B19" s="4"/>
      <c r="C19" s="4">
        <v>44455</v>
      </c>
      <c r="D19" s="4"/>
      <c r="E19" s="4"/>
      <c r="F19" s="4"/>
      <c r="G19" s="4"/>
      <c r="H19" s="4">
        <f t="shared" si="0"/>
        <v>44455</v>
      </c>
      <c r="I19" s="4">
        <f t="shared" si="1"/>
        <v>44455</v>
      </c>
      <c r="J19">
        <f t="shared" si="2"/>
        <v>1</v>
      </c>
      <c r="K19">
        <f t="shared" si="3"/>
        <v>1</v>
      </c>
    </row>
    <row r="20" spans="1:11" x14ac:dyDescent="0.2">
      <c r="A20" t="s">
        <v>134</v>
      </c>
      <c r="B20" s="4">
        <v>44248</v>
      </c>
      <c r="C20" s="4"/>
      <c r="D20" s="4"/>
      <c r="E20" s="4"/>
      <c r="F20" s="4"/>
      <c r="G20" s="4"/>
      <c r="H20" s="4">
        <f t="shared" si="0"/>
        <v>44248</v>
      </c>
      <c r="I20" s="4">
        <f t="shared" si="1"/>
        <v>44248</v>
      </c>
      <c r="J20">
        <f t="shared" si="2"/>
        <v>1</v>
      </c>
      <c r="K20">
        <f t="shared" si="3"/>
        <v>1</v>
      </c>
    </row>
    <row r="21" spans="1:11" x14ac:dyDescent="0.2">
      <c r="A21" t="s">
        <v>135</v>
      </c>
      <c r="B21" s="4"/>
      <c r="C21" s="4">
        <v>44248</v>
      </c>
      <c r="D21" s="4"/>
      <c r="E21" s="4"/>
      <c r="F21" s="4"/>
      <c r="G21" s="4"/>
      <c r="H21" s="4">
        <f t="shared" si="0"/>
        <v>44248</v>
      </c>
      <c r="I21" s="4">
        <f t="shared" si="1"/>
        <v>44248</v>
      </c>
      <c r="J21">
        <f t="shared" si="2"/>
        <v>1</v>
      </c>
      <c r="K21">
        <f t="shared" si="3"/>
        <v>1</v>
      </c>
    </row>
    <row r="22" spans="1:11" x14ac:dyDescent="0.2">
      <c r="A22" t="s">
        <v>136</v>
      </c>
      <c r="B22" s="4"/>
      <c r="C22" s="4">
        <v>44248</v>
      </c>
      <c r="D22" s="4"/>
      <c r="E22" s="4"/>
      <c r="F22" s="4"/>
      <c r="G22" s="4"/>
      <c r="H22" s="4">
        <f t="shared" si="0"/>
        <v>44248</v>
      </c>
      <c r="I22" s="4">
        <f t="shared" si="1"/>
        <v>44248</v>
      </c>
      <c r="J22">
        <f t="shared" si="2"/>
        <v>1</v>
      </c>
      <c r="K22">
        <f t="shared" si="3"/>
        <v>1</v>
      </c>
    </row>
    <row r="23" spans="1:11" x14ac:dyDescent="0.2">
      <c r="A23" t="s">
        <v>141</v>
      </c>
      <c r="B23" s="4">
        <v>44474</v>
      </c>
      <c r="C23" s="4"/>
      <c r="D23" s="4"/>
      <c r="E23" s="4"/>
      <c r="F23" s="4"/>
      <c r="G23" s="4"/>
      <c r="H23" s="4">
        <f t="shared" si="0"/>
        <v>44474</v>
      </c>
      <c r="I23" s="4">
        <f t="shared" si="1"/>
        <v>44474</v>
      </c>
      <c r="J23">
        <f t="shared" si="2"/>
        <v>1</v>
      </c>
      <c r="K23">
        <f t="shared" si="3"/>
        <v>1</v>
      </c>
    </row>
    <row r="24" spans="1:11" x14ac:dyDescent="0.2">
      <c r="A24" t="s">
        <v>142</v>
      </c>
      <c r="B24" s="4"/>
      <c r="C24" s="4"/>
      <c r="D24" s="4">
        <v>44474</v>
      </c>
      <c r="E24" s="4"/>
      <c r="F24" s="4"/>
      <c r="G24" s="4"/>
      <c r="H24" s="4">
        <f t="shared" si="0"/>
        <v>44474</v>
      </c>
      <c r="I24" s="4">
        <f t="shared" si="1"/>
        <v>44474</v>
      </c>
      <c r="J24">
        <f t="shared" si="2"/>
        <v>1</v>
      </c>
      <c r="K24">
        <f t="shared" si="3"/>
        <v>1</v>
      </c>
    </row>
    <row r="25" spans="1:11" x14ac:dyDescent="0.2">
      <c r="A25" t="s">
        <v>143</v>
      </c>
      <c r="B25" s="4"/>
      <c r="C25" s="4"/>
      <c r="D25" s="4">
        <v>44476</v>
      </c>
      <c r="E25" s="4"/>
      <c r="F25" s="4"/>
      <c r="G25" s="4"/>
      <c r="H25" s="4">
        <f t="shared" si="0"/>
        <v>44476</v>
      </c>
      <c r="I25" s="4">
        <f t="shared" si="1"/>
        <v>44476</v>
      </c>
      <c r="J25">
        <f t="shared" si="2"/>
        <v>1</v>
      </c>
      <c r="K25">
        <f t="shared" si="3"/>
        <v>1</v>
      </c>
    </row>
    <row r="26" spans="1:11" x14ac:dyDescent="0.2">
      <c r="A26" t="s">
        <v>131</v>
      </c>
      <c r="B26" s="4">
        <v>44571</v>
      </c>
      <c r="C26" s="4"/>
      <c r="D26" s="4"/>
      <c r="E26" s="4"/>
      <c r="F26" s="4"/>
      <c r="G26" s="4"/>
      <c r="H26" s="4">
        <f t="shared" si="0"/>
        <v>44571</v>
      </c>
      <c r="I26" s="4">
        <f t="shared" si="1"/>
        <v>44571</v>
      </c>
      <c r="J26">
        <f t="shared" si="2"/>
        <v>1</v>
      </c>
      <c r="K26">
        <f t="shared" si="3"/>
        <v>1</v>
      </c>
    </row>
    <row r="27" spans="1:11" x14ac:dyDescent="0.2">
      <c r="A27" t="s">
        <v>146</v>
      </c>
      <c r="B27" s="4"/>
      <c r="C27" s="4"/>
      <c r="D27" s="4">
        <v>44572</v>
      </c>
      <c r="E27" s="4"/>
      <c r="F27" s="4"/>
      <c r="G27" s="4"/>
      <c r="H27" s="4">
        <f t="shared" si="0"/>
        <v>44572</v>
      </c>
      <c r="I27" s="4">
        <f t="shared" si="1"/>
        <v>44572</v>
      </c>
      <c r="J27">
        <f t="shared" si="2"/>
        <v>1</v>
      </c>
      <c r="K27">
        <f t="shared" si="3"/>
        <v>1</v>
      </c>
    </row>
    <row r="28" spans="1:11" x14ac:dyDescent="0.2">
      <c r="A28" t="s">
        <v>147</v>
      </c>
      <c r="B28" s="4"/>
      <c r="C28" s="4"/>
      <c r="D28" s="4">
        <v>44572</v>
      </c>
      <c r="E28" s="4"/>
      <c r="F28" s="4"/>
      <c r="G28" s="4"/>
      <c r="H28" s="4">
        <f t="shared" si="0"/>
        <v>44572</v>
      </c>
      <c r="I28" s="4">
        <f t="shared" si="1"/>
        <v>44572</v>
      </c>
      <c r="J28">
        <f t="shared" si="2"/>
        <v>1</v>
      </c>
      <c r="K28">
        <f t="shared" si="3"/>
        <v>1</v>
      </c>
    </row>
    <row r="29" spans="1:11" x14ac:dyDescent="0.2">
      <c r="A29" t="s">
        <v>55</v>
      </c>
      <c r="B29" s="4">
        <v>44234</v>
      </c>
      <c r="C29" s="4"/>
      <c r="D29" s="4"/>
      <c r="E29" s="4"/>
      <c r="F29" s="4">
        <v>44235</v>
      </c>
      <c r="G29" s="4"/>
      <c r="H29" s="4">
        <f t="shared" si="0"/>
        <v>44234</v>
      </c>
      <c r="I29" s="4">
        <f t="shared" si="1"/>
        <v>44235</v>
      </c>
      <c r="J29">
        <f t="shared" si="2"/>
        <v>2</v>
      </c>
      <c r="K29">
        <f t="shared" si="3"/>
        <v>2</v>
      </c>
    </row>
    <row r="30" spans="1:11" x14ac:dyDescent="0.2">
      <c r="A30" t="s">
        <v>65</v>
      </c>
      <c r="B30" s="4">
        <v>44520</v>
      </c>
      <c r="C30" s="4"/>
      <c r="D30" s="4"/>
      <c r="E30" s="4"/>
      <c r="F30" s="4">
        <v>44521</v>
      </c>
      <c r="G30" s="4"/>
      <c r="H30" s="4">
        <f t="shared" si="0"/>
        <v>44520</v>
      </c>
      <c r="I30" s="4">
        <f t="shared" si="1"/>
        <v>44521</v>
      </c>
      <c r="J30">
        <f t="shared" si="2"/>
        <v>2</v>
      </c>
      <c r="K30">
        <f t="shared" si="3"/>
        <v>2</v>
      </c>
    </row>
    <row r="31" spans="1:11" x14ac:dyDescent="0.2">
      <c r="A31" t="s">
        <v>63</v>
      </c>
      <c r="B31" s="4">
        <v>44522</v>
      </c>
      <c r="C31" s="4"/>
      <c r="D31" s="4"/>
      <c r="E31" s="4"/>
      <c r="F31" s="4">
        <v>44524</v>
      </c>
      <c r="G31" s="4"/>
      <c r="H31" s="4">
        <f t="shared" si="0"/>
        <v>44522</v>
      </c>
      <c r="I31" s="4">
        <f t="shared" si="1"/>
        <v>44524</v>
      </c>
      <c r="J31">
        <f t="shared" si="2"/>
        <v>3</v>
      </c>
      <c r="K31">
        <f t="shared" si="3"/>
        <v>2</v>
      </c>
    </row>
    <row r="32" spans="1:11" x14ac:dyDescent="0.2">
      <c r="A32" t="s">
        <v>68</v>
      </c>
      <c r="B32" s="4">
        <v>44211</v>
      </c>
      <c r="C32" s="4"/>
      <c r="D32" s="4"/>
      <c r="E32" s="4"/>
      <c r="F32" s="4"/>
      <c r="G32" s="4">
        <v>44211</v>
      </c>
      <c r="H32" s="4">
        <f t="shared" si="0"/>
        <v>44211</v>
      </c>
      <c r="I32" s="4">
        <f t="shared" si="1"/>
        <v>44211</v>
      </c>
      <c r="J32">
        <f t="shared" si="2"/>
        <v>1</v>
      </c>
      <c r="K32">
        <f t="shared" si="3"/>
        <v>2</v>
      </c>
    </row>
    <row r="33" spans="1:11" x14ac:dyDescent="0.2">
      <c r="A33" t="s">
        <v>72</v>
      </c>
      <c r="B33" s="4">
        <v>44209</v>
      </c>
      <c r="C33" s="4"/>
      <c r="D33" s="4"/>
      <c r="E33" s="4"/>
      <c r="F33" s="4">
        <v>44209</v>
      </c>
      <c r="G33" s="4"/>
      <c r="H33" s="4">
        <f t="shared" si="0"/>
        <v>44209</v>
      </c>
      <c r="I33" s="4">
        <f t="shared" si="1"/>
        <v>44209</v>
      </c>
      <c r="J33">
        <f t="shared" si="2"/>
        <v>1</v>
      </c>
      <c r="K33">
        <f t="shared" si="3"/>
        <v>2</v>
      </c>
    </row>
    <row r="34" spans="1:11" x14ac:dyDescent="0.2">
      <c r="A34" t="s">
        <v>60</v>
      </c>
      <c r="B34" s="4">
        <v>44257</v>
      </c>
      <c r="C34" s="4"/>
      <c r="D34" s="4">
        <v>44257</v>
      </c>
      <c r="E34" s="4"/>
      <c r="F34" s="4">
        <v>44258</v>
      </c>
      <c r="G34" s="4"/>
      <c r="H34" s="4">
        <f t="shared" si="0"/>
        <v>44257</v>
      </c>
      <c r="I34" s="4">
        <f t="shared" si="1"/>
        <v>44258</v>
      </c>
      <c r="J34">
        <f t="shared" si="2"/>
        <v>2</v>
      </c>
      <c r="K34">
        <f t="shared" si="3"/>
        <v>3</v>
      </c>
    </row>
    <row r="35" spans="1:11" x14ac:dyDescent="0.2">
      <c r="A35" t="s">
        <v>77</v>
      </c>
      <c r="B35" s="4">
        <v>44210</v>
      </c>
      <c r="C35" s="4"/>
      <c r="D35" s="4"/>
      <c r="E35" s="4"/>
      <c r="F35" s="4">
        <v>44210</v>
      </c>
      <c r="G35" s="4"/>
      <c r="H35" s="4">
        <f t="shared" si="0"/>
        <v>44210</v>
      </c>
      <c r="I35" s="4">
        <f t="shared" si="1"/>
        <v>44210</v>
      </c>
      <c r="J35">
        <f t="shared" si="2"/>
        <v>1</v>
      </c>
      <c r="K35">
        <f t="shared" si="3"/>
        <v>2</v>
      </c>
    </row>
    <row r="36" spans="1:11" x14ac:dyDescent="0.2">
      <c r="A36" t="s">
        <v>82</v>
      </c>
      <c r="B36" s="4">
        <v>44201</v>
      </c>
      <c r="C36" s="4"/>
      <c r="D36" s="4">
        <v>44201</v>
      </c>
      <c r="E36" s="4">
        <v>44201</v>
      </c>
      <c r="F36" s="4"/>
      <c r="G36" s="4"/>
      <c r="H36" s="4">
        <f t="shared" si="0"/>
        <v>44201</v>
      </c>
      <c r="I36" s="4">
        <f t="shared" si="1"/>
        <v>44201</v>
      </c>
      <c r="J36">
        <f t="shared" si="2"/>
        <v>1</v>
      </c>
      <c r="K36">
        <f t="shared" si="3"/>
        <v>3</v>
      </c>
    </row>
    <row r="37" spans="1:11" x14ac:dyDescent="0.2">
      <c r="A37" t="s">
        <v>84</v>
      </c>
      <c r="B37" s="4">
        <v>44224</v>
      </c>
      <c r="C37" s="4"/>
      <c r="D37" s="4"/>
      <c r="E37" s="4"/>
      <c r="F37" s="4">
        <v>44224</v>
      </c>
      <c r="G37" s="4"/>
      <c r="H37" s="4">
        <f t="shared" si="0"/>
        <v>44224</v>
      </c>
      <c r="I37" s="4">
        <f t="shared" si="1"/>
        <v>44224</v>
      </c>
      <c r="J37">
        <f t="shared" si="2"/>
        <v>1</v>
      </c>
      <c r="K37">
        <f t="shared" si="3"/>
        <v>2</v>
      </c>
    </row>
    <row r="38" spans="1:11" x14ac:dyDescent="0.2">
      <c r="A38" t="s">
        <v>87</v>
      </c>
      <c r="B38" s="4">
        <v>44209</v>
      </c>
      <c r="C38" s="4"/>
      <c r="D38" s="4"/>
      <c r="E38" s="4"/>
      <c r="F38" s="4">
        <v>44209</v>
      </c>
      <c r="G38" s="4"/>
      <c r="H38" s="4">
        <f t="shared" si="0"/>
        <v>44209</v>
      </c>
      <c r="I38" s="4">
        <f t="shared" si="1"/>
        <v>44209</v>
      </c>
      <c r="J38">
        <f t="shared" si="2"/>
        <v>1</v>
      </c>
      <c r="K38">
        <f t="shared" si="3"/>
        <v>2</v>
      </c>
    </row>
    <row r="39" spans="1:11" x14ac:dyDescent="0.2">
      <c r="A39" t="s">
        <v>90</v>
      </c>
      <c r="B39" s="4">
        <v>44277</v>
      </c>
      <c r="C39" s="4"/>
      <c r="D39" s="4"/>
      <c r="E39" s="4"/>
      <c r="F39" s="4">
        <v>44277</v>
      </c>
      <c r="G39" s="4"/>
      <c r="H39" s="4">
        <f t="shared" si="0"/>
        <v>44277</v>
      </c>
      <c r="I39" s="4">
        <f t="shared" si="1"/>
        <v>44277</v>
      </c>
      <c r="J39">
        <f t="shared" si="2"/>
        <v>1</v>
      </c>
      <c r="K39">
        <f t="shared" si="3"/>
        <v>2</v>
      </c>
    </row>
    <row r="40" spans="1:11" x14ac:dyDescent="0.2">
      <c r="A40" t="s">
        <v>92</v>
      </c>
      <c r="B40" s="4">
        <v>44155</v>
      </c>
      <c r="C40" s="4"/>
      <c r="D40" s="4"/>
      <c r="E40" s="4"/>
      <c r="F40" s="4">
        <v>44157</v>
      </c>
      <c r="G40" s="4"/>
      <c r="H40" s="4">
        <f t="shared" si="0"/>
        <v>44155</v>
      </c>
      <c r="I40" s="4">
        <f t="shared" si="1"/>
        <v>44157</v>
      </c>
      <c r="J40">
        <f t="shared" si="2"/>
        <v>3</v>
      </c>
      <c r="K40">
        <f t="shared" si="3"/>
        <v>2</v>
      </c>
    </row>
    <row r="41" spans="1:11" x14ac:dyDescent="0.2">
      <c r="A41" t="s">
        <v>95</v>
      </c>
      <c r="B41" s="4">
        <v>44155</v>
      </c>
      <c r="C41" s="4"/>
      <c r="D41" s="4"/>
      <c r="E41" s="4"/>
      <c r="F41" s="4">
        <v>44155</v>
      </c>
      <c r="G41" s="4"/>
      <c r="H41" s="4">
        <f t="shared" si="0"/>
        <v>44155</v>
      </c>
      <c r="I41" s="4">
        <f t="shared" si="1"/>
        <v>44155</v>
      </c>
      <c r="J41">
        <f t="shared" si="2"/>
        <v>1</v>
      </c>
      <c r="K41">
        <f t="shared" si="3"/>
        <v>2</v>
      </c>
    </row>
    <row r="42" spans="1:11" x14ac:dyDescent="0.2">
      <c r="A42" t="s">
        <v>97</v>
      </c>
      <c r="B42" s="4">
        <v>44156</v>
      </c>
      <c r="C42" s="4"/>
      <c r="D42" s="4"/>
      <c r="E42" s="4"/>
      <c r="F42" s="4">
        <v>44156</v>
      </c>
      <c r="G42" s="4"/>
      <c r="H42" s="4">
        <f t="shared" si="0"/>
        <v>44156</v>
      </c>
      <c r="I42" s="4">
        <f t="shared" si="1"/>
        <v>44156</v>
      </c>
      <c r="J42">
        <f t="shared" si="2"/>
        <v>1</v>
      </c>
      <c r="K42">
        <f t="shared" si="3"/>
        <v>2</v>
      </c>
    </row>
    <row r="43" spans="1:11" x14ac:dyDescent="0.2">
      <c r="A43" t="s">
        <v>100</v>
      </c>
      <c r="B43" s="4">
        <v>44162</v>
      </c>
      <c r="C43" s="4"/>
      <c r="D43" s="4"/>
      <c r="E43" s="4"/>
      <c r="F43" s="4">
        <v>44162</v>
      </c>
      <c r="G43" s="4"/>
      <c r="H43" s="4">
        <f t="shared" si="0"/>
        <v>44162</v>
      </c>
      <c r="I43" s="4">
        <f t="shared" si="1"/>
        <v>44162</v>
      </c>
      <c r="J43">
        <f t="shared" si="2"/>
        <v>1</v>
      </c>
      <c r="K43">
        <f t="shared" si="3"/>
        <v>2</v>
      </c>
    </row>
    <row r="44" spans="1:11" x14ac:dyDescent="0.2">
      <c r="A44" t="s">
        <v>103</v>
      </c>
      <c r="B44" s="4">
        <v>44256</v>
      </c>
      <c r="C44" s="4"/>
      <c r="D44" s="4"/>
      <c r="E44" s="4">
        <v>44256</v>
      </c>
      <c r="F44" s="4"/>
      <c r="G44" s="4"/>
      <c r="H44" s="4">
        <f t="shared" si="0"/>
        <v>44256</v>
      </c>
      <c r="I44" s="4">
        <f t="shared" si="1"/>
        <v>44256</v>
      </c>
      <c r="J44">
        <f t="shared" si="2"/>
        <v>1</v>
      </c>
      <c r="K44">
        <f t="shared" si="3"/>
        <v>2</v>
      </c>
    </row>
    <row r="45" spans="1:11" x14ac:dyDescent="0.2">
      <c r="A45" t="s">
        <v>106</v>
      </c>
      <c r="B45" s="4">
        <v>44256</v>
      </c>
      <c r="C45" s="4"/>
      <c r="D45" s="4"/>
      <c r="E45" s="4"/>
      <c r="F45" s="4">
        <v>44256</v>
      </c>
      <c r="G45" s="4"/>
      <c r="H45" s="4">
        <f t="shared" si="0"/>
        <v>44256</v>
      </c>
      <c r="I45" s="4">
        <f t="shared" si="1"/>
        <v>44256</v>
      </c>
      <c r="J45">
        <f t="shared" si="2"/>
        <v>1</v>
      </c>
      <c r="K45">
        <f t="shared" si="3"/>
        <v>2</v>
      </c>
    </row>
    <row r="46" spans="1:11" x14ac:dyDescent="0.2">
      <c r="A46" t="s">
        <v>109</v>
      </c>
      <c r="B46" s="4">
        <v>44211</v>
      </c>
      <c r="C46" s="4"/>
      <c r="D46" s="4"/>
      <c r="E46" s="4"/>
      <c r="F46" s="4">
        <v>44211</v>
      </c>
      <c r="G46" s="4"/>
      <c r="H46" s="4">
        <f t="shared" si="0"/>
        <v>44211</v>
      </c>
      <c r="I46" s="4">
        <f t="shared" si="1"/>
        <v>44211</v>
      </c>
      <c r="J46">
        <f t="shared" si="2"/>
        <v>1</v>
      </c>
      <c r="K46">
        <f t="shared" si="3"/>
        <v>2</v>
      </c>
    </row>
    <row r="47" spans="1:11" x14ac:dyDescent="0.2">
      <c r="A47" t="s">
        <v>112</v>
      </c>
      <c r="B47" s="4">
        <v>44217</v>
      </c>
      <c r="C47" s="4"/>
      <c r="D47" s="4"/>
      <c r="E47" s="4"/>
      <c r="F47" s="4">
        <v>44218</v>
      </c>
      <c r="G47" s="4"/>
      <c r="H47" s="4">
        <f t="shared" si="0"/>
        <v>44217</v>
      </c>
      <c r="I47" s="4">
        <f t="shared" si="1"/>
        <v>44218</v>
      </c>
      <c r="J47">
        <f t="shared" si="2"/>
        <v>2</v>
      </c>
      <c r="K47">
        <f t="shared" si="3"/>
        <v>2</v>
      </c>
    </row>
    <row r="48" spans="1:11" x14ac:dyDescent="0.2">
      <c r="A48" t="s">
        <v>113</v>
      </c>
      <c r="B48" s="4">
        <v>44257</v>
      </c>
      <c r="C48" s="4"/>
      <c r="D48" s="4">
        <v>44258</v>
      </c>
      <c r="E48" s="4"/>
      <c r="F48" s="4"/>
      <c r="G48" s="4"/>
      <c r="H48" s="4">
        <f t="shared" si="0"/>
        <v>44257</v>
      </c>
      <c r="I48" s="4">
        <f t="shared" si="1"/>
        <v>44258</v>
      </c>
      <c r="J48">
        <f t="shared" si="2"/>
        <v>2</v>
      </c>
      <c r="K48">
        <f t="shared" si="3"/>
        <v>2</v>
      </c>
    </row>
    <row r="49" spans="1:11" x14ac:dyDescent="0.2">
      <c r="A49" t="s">
        <v>116</v>
      </c>
      <c r="B49" s="4">
        <v>44278</v>
      </c>
      <c r="C49" s="4"/>
      <c r="D49" s="4"/>
      <c r="E49" s="4"/>
      <c r="F49" s="4">
        <v>44278</v>
      </c>
      <c r="G49" s="4"/>
      <c r="H49" s="4">
        <f t="shared" si="0"/>
        <v>44278</v>
      </c>
      <c r="I49" s="4">
        <f t="shared" si="1"/>
        <v>44278</v>
      </c>
      <c r="J49">
        <f t="shared" si="2"/>
        <v>1</v>
      </c>
      <c r="K49">
        <f t="shared" si="3"/>
        <v>2</v>
      </c>
    </row>
  </sheetData>
  <autoFilter ref="A1:K1" xr:uid="{7864DD57-2B60-8F4B-8319-7D76CB5406B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5FE16-9C59-7D4E-90B7-DE656396F69C}">
  <dimension ref="A1:J49"/>
  <sheetViews>
    <sheetView tabSelected="1" workbookViewId="0">
      <selection activeCell="K2" sqref="K2"/>
    </sheetView>
  </sheetViews>
  <sheetFormatPr baseColWidth="10" defaultRowHeight="16" x14ac:dyDescent="0.2"/>
  <cols>
    <col min="1" max="1" width="32.83203125" bestFit="1" customWidth="1"/>
    <col min="10" max="10" width="20" customWidth="1"/>
  </cols>
  <sheetData>
    <row r="1" spans="1:10" x14ac:dyDescent="0.2">
      <c r="A1" t="s">
        <v>11</v>
      </c>
      <c r="B1" t="s">
        <v>19</v>
      </c>
      <c r="C1" t="s">
        <v>48</v>
      </c>
      <c r="D1" t="s">
        <v>27</v>
      </c>
      <c r="E1" t="s">
        <v>42</v>
      </c>
      <c r="F1" t="s">
        <v>22</v>
      </c>
      <c r="G1" t="s">
        <v>69</v>
      </c>
      <c r="H1" t="s">
        <v>157</v>
      </c>
      <c r="I1" t="s">
        <v>158</v>
      </c>
      <c r="J1" t="s">
        <v>159</v>
      </c>
    </row>
    <row r="2" spans="1:10" x14ac:dyDescent="0.2">
      <c r="A2" t="s">
        <v>137</v>
      </c>
      <c r="B2" s="4">
        <v>44271.34375</v>
      </c>
      <c r="C2" s="4"/>
      <c r="D2" s="4"/>
      <c r="E2" s="4"/>
      <c r="F2" s="4">
        <v>44272.65625</v>
      </c>
      <c r="G2" s="4"/>
      <c r="H2" s="4">
        <f t="shared" ref="H2" si="0">MIN(B2:G2)</f>
        <v>44271.34375</v>
      </c>
      <c r="I2" s="4">
        <f t="shared" ref="I2" si="1">MAX(B2:G2)</f>
        <v>44272.65625</v>
      </c>
      <c r="J2" s="6">
        <f>(I2-H2)*24</f>
        <v>31.5</v>
      </c>
    </row>
    <row r="3" spans="1:10" x14ac:dyDescent="0.2">
      <c r="A3" t="s">
        <v>138</v>
      </c>
      <c r="B3" s="4">
        <v>44217.40625</v>
      </c>
      <c r="C3" s="4"/>
      <c r="D3" s="4"/>
      <c r="E3" s="4"/>
      <c r="F3" s="4">
        <v>44223.533333333333</v>
      </c>
      <c r="G3" s="4"/>
      <c r="H3" s="4">
        <f t="shared" ref="H3:H49" si="2">MIN(B3:G3)</f>
        <v>44217.40625</v>
      </c>
      <c r="I3" s="4">
        <f t="shared" ref="I3:I49" si="3">MAX(B3:G3)</f>
        <v>44223.533333333333</v>
      </c>
      <c r="J3" s="6">
        <f t="shared" ref="J3:J49" si="4">(I3-H3)*24</f>
        <v>147.04999999998836</v>
      </c>
    </row>
    <row r="4" spans="1:10" x14ac:dyDescent="0.2">
      <c r="A4" t="s">
        <v>117</v>
      </c>
      <c r="B4" s="4">
        <v>44549.425000000003</v>
      </c>
      <c r="C4" s="4"/>
      <c r="D4" s="4">
        <v>44550.561805555553</v>
      </c>
      <c r="E4" s="4"/>
      <c r="F4" s="4">
        <v>44550</v>
      </c>
      <c r="G4" s="4"/>
      <c r="H4" s="4">
        <f t="shared" si="2"/>
        <v>44549.425000000003</v>
      </c>
      <c r="I4" s="4">
        <f t="shared" si="3"/>
        <v>44550.561805555553</v>
      </c>
      <c r="J4" s="6">
        <f t="shared" si="4"/>
        <v>27.283333333209157</v>
      </c>
    </row>
    <row r="5" spans="1:10" x14ac:dyDescent="0.2">
      <c r="A5" t="s">
        <v>26</v>
      </c>
      <c r="B5" s="4">
        <v>44271</v>
      </c>
      <c r="C5" s="4"/>
      <c r="D5" s="4">
        <v>44271.53125</v>
      </c>
      <c r="E5" s="4"/>
      <c r="F5" s="4">
        <v>44273.59375</v>
      </c>
      <c r="G5" s="4"/>
      <c r="H5" s="4">
        <f t="shared" si="2"/>
        <v>44271</v>
      </c>
      <c r="I5" s="4">
        <f t="shared" si="3"/>
        <v>44273.59375</v>
      </c>
      <c r="J5" s="6">
        <f t="shared" si="4"/>
        <v>62.25</v>
      </c>
    </row>
    <row r="6" spans="1:10" x14ac:dyDescent="0.2">
      <c r="A6" t="s">
        <v>31</v>
      </c>
      <c r="B6" s="4">
        <v>44502.356944444444</v>
      </c>
      <c r="C6" s="4"/>
      <c r="D6" s="4">
        <v>44503.527777777781</v>
      </c>
      <c r="E6" s="4"/>
      <c r="F6" s="4">
        <v>44503.731944444444</v>
      </c>
      <c r="G6" s="4"/>
      <c r="H6" s="4">
        <f t="shared" si="2"/>
        <v>44502.356944444444</v>
      </c>
      <c r="I6" s="4">
        <f t="shared" si="3"/>
        <v>44503.731944444444</v>
      </c>
      <c r="J6" s="6">
        <f t="shared" si="4"/>
        <v>33</v>
      </c>
    </row>
    <row r="7" spans="1:10" x14ac:dyDescent="0.2">
      <c r="A7" t="s">
        <v>118</v>
      </c>
      <c r="B7" s="4">
        <v>44297.523611111108</v>
      </c>
      <c r="C7" s="4"/>
      <c r="D7" s="4">
        <v>44297.716666666667</v>
      </c>
      <c r="E7" s="4"/>
      <c r="F7" s="4">
        <v>44299.756944444445</v>
      </c>
      <c r="G7" s="4"/>
      <c r="H7" s="4">
        <f t="shared" si="2"/>
        <v>44297.523611111108</v>
      </c>
      <c r="I7" s="4">
        <f t="shared" si="3"/>
        <v>44299.756944444445</v>
      </c>
      <c r="J7" s="6">
        <f t="shared" si="4"/>
        <v>53.600000000093132</v>
      </c>
    </row>
    <row r="8" spans="1:10" x14ac:dyDescent="0.2">
      <c r="A8" t="s">
        <v>38</v>
      </c>
      <c r="B8" s="4">
        <v>44271.386111111111</v>
      </c>
      <c r="C8" s="4"/>
      <c r="D8" s="4"/>
      <c r="E8" s="4"/>
      <c r="F8" s="4">
        <v>44271.522222222222</v>
      </c>
      <c r="G8" s="4"/>
      <c r="H8" s="4">
        <f t="shared" si="2"/>
        <v>44271.386111111111</v>
      </c>
      <c r="I8" s="4">
        <f t="shared" si="3"/>
        <v>44271.522222222222</v>
      </c>
      <c r="J8" s="6">
        <f t="shared" si="4"/>
        <v>3.2666666666627862</v>
      </c>
    </row>
    <row r="9" spans="1:10" x14ac:dyDescent="0.2">
      <c r="A9" t="s">
        <v>119</v>
      </c>
      <c r="B9" s="4">
        <v>44240.386111111111</v>
      </c>
      <c r="C9" s="4"/>
      <c r="D9" s="4"/>
      <c r="E9" s="4"/>
      <c r="F9" s="4">
        <v>44241.522222222222</v>
      </c>
      <c r="G9" s="4"/>
      <c r="H9" s="4">
        <f t="shared" si="2"/>
        <v>44240.386111111111</v>
      </c>
      <c r="I9" s="4">
        <f t="shared" si="3"/>
        <v>44241.522222222222</v>
      </c>
      <c r="J9" s="6">
        <f t="shared" si="4"/>
        <v>27.266666666662786</v>
      </c>
    </row>
    <row r="10" spans="1:10" x14ac:dyDescent="0.2">
      <c r="A10" t="s">
        <v>120</v>
      </c>
      <c r="B10" s="4">
        <v>44388.424305555556</v>
      </c>
      <c r="C10" s="4"/>
      <c r="D10" s="4"/>
      <c r="E10" s="4">
        <v>44388.731944444444</v>
      </c>
      <c r="F10" s="4"/>
      <c r="G10" s="4"/>
      <c r="H10" s="4">
        <f t="shared" si="2"/>
        <v>44388.424305555556</v>
      </c>
      <c r="I10" s="4">
        <f t="shared" si="3"/>
        <v>44388.731944444444</v>
      </c>
      <c r="J10" s="6">
        <f t="shared" si="4"/>
        <v>7.3833333333022892</v>
      </c>
    </row>
    <row r="11" spans="1:10" x14ac:dyDescent="0.2">
      <c r="A11" t="s">
        <v>41</v>
      </c>
      <c r="B11" s="4">
        <v>44271.424305555556</v>
      </c>
      <c r="C11" s="4"/>
      <c r="D11" s="4"/>
      <c r="E11" s="4">
        <v>44271.731944444444</v>
      </c>
      <c r="F11" s="4"/>
      <c r="G11" s="4"/>
      <c r="H11" s="4">
        <f t="shared" si="2"/>
        <v>44271.424305555556</v>
      </c>
      <c r="I11" s="4">
        <f t="shared" si="3"/>
        <v>44271.731944444444</v>
      </c>
      <c r="J11" s="6">
        <f t="shared" si="4"/>
        <v>7.3833333333022892</v>
      </c>
    </row>
    <row r="12" spans="1:10" x14ac:dyDescent="0.2">
      <c r="A12" t="s">
        <v>122</v>
      </c>
      <c r="B12" s="4"/>
      <c r="C12" s="4"/>
      <c r="D12" s="4"/>
      <c r="E12" s="4"/>
      <c r="F12" s="4">
        <v>44306.523611111108</v>
      </c>
      <c r="G12" s="4"/>
      <c r="H12" s="4">
        <f t="shared" si="2"/>
        <v>44306.523611111108</v>
      </c>
      <c r="I12" s="4">
        <f t="shared" si="3"/>
        <v>44306.523611111108</v>
      </c>
      <c r="J12" s="6">
        <f t="shared" si="4"/>
        <v>0</v>
      </c>
    </row>
    <row r="13" spans="1:10" x14ac:dyDescent="0.2">
      <c r="A13" t="s">
        <v>121</v>
      </c>
      <c r="B13" s="4">
        <v>44305.551388888889</v>
      </c>
      <c r="C13" s="4"/>
      <c r="D13" s="4"/>
      <c r="E13" s="4"/>
      <c r="F13" s="4"/>
      <c r="G13" s="4"/>
      <c r="H13" s="4">
        <f t="shared" si="2"/>
        <v>44305.551388888889</v>
      </c>
      <c r="I13" s="4">
        <f t="shared" si="3"/>
        <v>44305.551388888889</v>
      </c>
      <c r="J13" s="6">
        <f t="shared" si="4"/>
        <v>0</v>
      </c>
    </row>
    <row r="14" spans="1:10" x14ac:dyDescent="0.2">
      <c r="A14" t="s">
        <v>45</v>
      </c>
      <c r="B14" s="4">
        <v>44275.551388888889</v>
      </c>
      <c r="C14" s="4"/>
      <c r="D14" s="4"/>
      <c r="E14" s="4"/>
      <c r="F14" s="4">
        <v>44276.523611111108</v>
      </c>
      <c r="G14" s="4"/>
      <c r="H14" s="4">
        <f t="shared" si="2"/>
        <v>44275.551388888889</v>
      </c>
      <c r="I14" s="4">
        <f t="shared" si="3"/>
        <v>44276.523611111108</v>
      </c>
      <c r="J14" s="6">
        <f t="shared" si="4"/>
        <v>23.333333333255723</v>
      </c>
    </row>
    <row r="15" spans="1:10" x14ac:dyDescent="0.2">
      <c r="A15" t="s">
        <v>123</v>
      </c>
      <c r="B15" s="4">
        <v>44388.529861111114</v>
      </c>
      <c r="C15" s="4"/>
      <c r="D15" s="4">
        <v>44389.65347222222</v>
      </c>
      <c r="E15" s="4">
        <v>44390.756944444445</v>
      </c>
      <c r="F15" s="4"/>
      <c r="G15" s="4"/>
      <c r="H15" s="4">
        <f t="shared" si="2"/>
        <v>44388.529861111114</v>
      </c>
      <c r="I15" s="4">
        <f t="shared" si="3"/>
        <v>44390.756944444445</v>
      </c>
      <c r="J15" s="6">
        <f t="shared" si="4"/>
        <v>53.449999999953434</v>
      </c>
    </row>
    <row r="16" spans="1:10" x14ac:dyDescent="0.2">
      <c r="A16" t="s">
        <v>51</v>
      </c>
      <c r="B16" s="4">
        <v>44253.529861111114</v>
      </c>
      <c r="C16" s="4"/>
      <c r="D16" s="4">
        <v>44253.65347222222</v>
      </c>
      <c r="E16" s="4">
        <v>44253.756944444445</v>
      </c>
      <c r="F16" s="4"/>
      <c r="G16" s="4"/>
      <c r="H16" s="4">
        <f t="shared" si="2"/>
        <v>44253.529861111114</v>
      </c>
      <c r="I16" s="4">
        <f t="shared" si="3"/>
        <v>44253.756944444445</v>
      </c>
      <c r="J16" s="6">
        <f t="shared" si="4"/>
        <v>5.4499999999534339</v>
      </c>
    </row>
    <row r="17" spans="1:10" x14ac:dyDescent="0.2">
      <c r="A17" t="s">
        <v>148</v>
      </c>
      <c r="B17" s="4">
        <v>44454.432638888888</v>
      </c>
      <c r="C17" s="4"/>
      <c r="D17" s="4"/>
      <c r="E17" s="4"/>
      <c r="F17" s="4"/>
      <c r="G17" s="4"/>
      <c r="H17" s="4">
        <f t="shared" si="2"/>
        <v>44454.432638888888</v>
      </c>
      <c r="I17" s="4">
        <f t="shared" si="3"/>
        <v>44454.432638888888</v>
      </c>
      <c r="J17" s="6">
        <f t="shared" si="4"/>
        <v>0</v>
      </c>
    </row>
    <row r="18" spans="1:10" x14ac:dyDescent="0.2">
      <c r="A18" t="s">
        <v>149</v>
      </c>
      <c r="B18" s="4"/>
      <c r="C18" s="4">
        <v>44455.488194444442</v>
      </c>
      <c r="D18" s="4"/>
      <c r="E18" s="4"/>
      <c r="F18" s="4"/>
      <c r="G18" s="4"/>
      <c r="H18" s="4">
        <f t="shared" si="2"/>
        <v>44455.488194444442</v>
      </c>
      <c r="I18" s="4">
        <f t="shared" si="3"/>
        <v>44455.488194444442</v>
      </c>
      <c r="J18" s="6">
        <f t="shared" si="4"/>
        <v>0</v>
      </c>
    </row>
    <row r="19" spans="1:10" x14ac:dyDescent="0.2">
      <c r="A19" t="s">
        <v>150</v>
      </c>
      <c r="B19" s="4"/>
      <c r="C19" s="4">
        <v>44455.709722222222</v>
      </c>
      <c r="D19" s="4"/>
      <c r="E19" s="4"/>
      <c r="F19" s="4"/>
      <c r="G19" s="4"/>
      <c r="H19" s="4">
        <f t="shared" si="2"/>
        <v>44455.709722222222</v>
      </c>
      <c r="I19" s="4">
        <f t="shared" si="3"/>
        <v>44455.709722222222</v>
      </c>
      <c r="J19" s="6">
        <f t="shared" si="4"/>
        <v>0</v>
      </c>
    </row>
    <row r="20" spans="1:10" x14ac:dyDescent="0.2">
      <c r="A20" t="s">
        <v>134</v>
      </c>
      <c r="B20" s="4">
        <v>44248.432638888888</v>
      </c>
      <c r="C20" s="4"/>
      <c r="D20" s="4"/>
      <c r="E20" s="4"/>
      <c r="F20" s="4"/>
      <c r="G20" s="4"/>
      <c r="H20" s="4">
        <f t="shared" si="2"/>
        <v>44248.432638888888</v>
      </c>
      <c r="I20" s="4">
        <f t="shared" si="3"/>
        <v>44248.432638888888</v>
      </c>
      <c r="J20" s="6">
        <f t="shared" si="4"/>
        <v>0</v>
      </c>
    </row>
    <row r="21" spans="1:10" x14ac:dyDescent="0.2">
      <c r="A21" t="s">
        <v>135</v>
      </c>
      <c r="B21" s="4"/>
      <c r="C21" s="4">
        <v>44248.488194444442</v>
      </c>
      <c r="D21" s="4"/>
      <c r="E21" s="4"/>
      <c r="F21" s="4"/>
      <c r="G21" s="4"/>
      <c r="H21" s="4">
        <f t="shared" si="2"/>
        <v>44248.488194444442</v>
      </c>
      <c r="I21" s="4">
        <f t="shared" si="3"/>
        <v>44248.488194444442</v>
      </c>
      <c r="J21" s="6">
        <f t="shared" si="4"/>
        <v>0</v>
      </c>
    </row>
    <row r="22" spans="1:10" x14ac:dyDescent="0.2">
      <c r="A22" t="s">
        <v>136</v>
      </c>
      <c r="B22" s="4"/>
      <c r="C22" s="4">
        <v>44248.709722222222</v>
      </c>
      <c r="D22" s="4"/>
      <c r="E22" s="4"/>
      <c r="F22" s="4"/>
      <c r="G22" s="4"/>
      <c r="H22" s="4">
        <f t="shared" si="2"/>
        <v>44248.709722222222</v>
      </c>
      <c r="I22" s="4">
        <f t="shared" si="3"/>
        <v>44248.709722222222</v>
      </c>
      <c r="J22" s="6">
        <f t="shared" si="4"/>
        <v>0</v>
      </c>
    </row>
    <row r="23" spans="1:10" x14ac:dyDescent="0.2">
      <c r="A23" t="s">
        <v>141</v>
      </c>
      <c r="B23" s="4">
        <v>44474.529861111114</v>
      </c>
      <c r="C23" s="4"/>
      <c r="D23" s="4"/>
      <c r="E23" s="4"/>
      <c r="F23" s="4"/>
      <c r="G23" s="4"/>
      <c r="H23" s="4">
        <f t="shared" si="2"/>
        <v>44474.529861111114</v>
      </c>
      <c r="I23" s="4">
        <f t="shared" si="3"/>
        <v>44474.529861111114</v>
      </c>
      <c r="J23" s="6">
        <f t="shared" si="4"/>
        <v>0</v>
      </c>
    </row>
    <row r="24" spans="1:10" x14ac:dyDescent="0.2">
      <c r="A24" t="s">
        <v>142</v>
      </c>
      <c r="B24" s="4"/>
      <c r="C24" s="4"/>
      <c r="D24" s="4">
        <v>44474.605555555558</v>
      </c>
      <c r="E24" s="4"/>
      <c r="F24" s="4"/>
      <c r="G24" s="4"/>
      <c r="H24" s="4">
        <f t="shared" si="2"/>
        <v>44474.605555555558</v>
      </c>
      <c r="I24" s="4">
        <f t="shared" si="3"/>
        <v>44474.605555555558</v>
      </c>
      <c r="J24" s="6">
        <f t="shared" si="4"/>
        <v>0</v>
      </c>
    </row>
    <row r="25" spans="1:10" x14ac:dyDescent="0.2">
      <c r="A25" t="s">
        <v>143</v>
      </c>
      <c r="B25" s="4"/>
      <c r="C25" s="4"/>
      <c r="D25" s="4">
        <v>44476.76458333333</v>
      </c>
      <c r="E25" s="4"/>
      <c r="F25" s="4"/>
      <c r="G25" s="4"/>
      <c r="H25" s="4">
        <f t="shared" si="2"/>
        <v>44476.76458333333</v>
      </c>
      <c r="I25" s="4">
        <f t="shared" si="3"/>
        <v>44476.76458333333</v>
      </c>
      <c r="J25" s="6">
        <f t="shared" si="4"/>
        <v>0</v>
      </c>
    </row>
    <row r="26" spans="1:10" x14ac:dyDescent="0.2">
      <c r="A26" t="s">
        <v>131</v>
      </c>
      <c r="B26" s="4">
        <v>44571.529861111114</v>
      </c>
      <c r="C26" s="4"/>
      <c r="D26" s="4"/>
      <c r="E26" s="4"/>
      <c r="F26" s="4"/>
      <c r="G26" s="4"/>
      <c r="H26" s="4">
        <f t="shared" si="2"/>
        <v>44571.529861111114</v>
      </c>
      <c r="I26" s="4">
        <f t="shared" si="3"/>
        <v>44571.529861111114</v>
      </c>
      <c r="J26" s="6">
        <f t="shared" si="4"/>
        <v>0</v>
      </c>
    </row>
    <row r="27" spans="1:10" x14ac:dyDescent="0.2">
      <c r="A27" t="s">
        <v>146</v>
      </c>
      <c r="B27" s="4"/>
      <c r="C27" s="4"/>
      <c r="D27" s="4">
        <v>44572.605555555558</v>
      </c>
      <c r="E27" s="4"/>
      <c r="F27" s="4"/>
      <c r="G27" s="4"/>
      <c r="H27" s="4">
        <f t="shared" si="2"/>
        <v>44572.605555555558</v>
      </c>
      <c r="I27" s="4">
        <f t="shared" si="3"/>
        <v>44572.605555555558</v>
      </c>
      <c r="J27" s="6">
        <f t="shared" si="4"/>
        <v>0</v>
      </c>
    </row>
    <row r="28" spans="1:10" x14ac:dyDescent="0.2">
      <c r="A28" t="s">
        <v>147</v>
      </c>
      <c r="B28" s="4"/>
      <c r="C28" s="4"/>
      <c r="D28" s="4">
        <v>44572.76458333333</v>
      </c>
      <c r="E28" s="4"/>
      <c r="F28" s="4"/>
      <c r="G28" s="4"/>
      <c r="H28" s="4">
        <f t="shared" si="2"/>
        <v>44572.76458333333</v>
      </c>
      <c r="I28" s="4">
        <f t="shared" si="3"/>
        <v>44572.76458333333</v>
      </c>
      <c r="J28" s="6">
        <f t="shared" si="4"/>
        <v>0</v>
      </c>
    </row>
    <row r="29" spans="1:10" x14ac:dyDescent="0.2">
      <c r="A29" t="s">
        <v>55</v>
      </c>
      <c r="B29" s="4">
        <v>44234.654861111114</v>
      </c>
      <c r="C29" s="4"/>
      <c r="D29" s="4"/>
      <c r="E29" s="4"/>
      <c r="F29" s="4">
        <v>44235.722916666666</v>
      </c>
      <c r="G29" s="4"/>
      <c r="H29" s="4">
        <f t="shared" si="2"/>
        <v>44234.654861111114</v>
      </c>
      <c r="I29" s="4">
        <f t="shared" si="3"/>
        <v>44235.722916666666</v>
      </c>
      <c r="J29" s="6">
        <f t="shared" si="4"/>
        <v>25.633333333244082</v>
      </c>
    </row>
    <row r="30" spans="1:10" x14ac:dyDescent="0.2">
      <c r="A30" t="s">
        <v>65</v>
      </c>
      <c r="B30" s="4">
        <v>44520.432638888888</v>
      </c>
      <c r="C30" s="4"/>
      <c r="D30" s="4"/>
      <c r="E30" s="4"/>
      <c r="F30" s="4">
        <v>44521.480555555558</v>
      </c>
      <c r="G30" s="4"/>
      <c r="H30" s="4">
        <f t="shared" si="2"/>
        <v>44520.432638888888</v>
      </c>
      <c r="I30" s="4">
        <f t="shared" si="3"/>
        <v>44521.480555555558</v>
      </c>
      <c r="J30" s="6">
        <f t="shared" si="4"/>
        <v>25.150000000081491</v>
      </c>
    </row>
    <row r="31" spans="1:10" x14ac:dyDescent="0.2">
      <c r="A31" t="s">
        <v>63</v>
      </c>
      <c r="B31" s="4">
        <v>44522.466666666667</v>
      </c>
      <c r="C31" s="4"/>
      <c r="D31" s="4"/>
      <c r="E31" s="4"/>
      <c r="F31" s="4">
        <v>44524.613888888889</v>
      </c>
      <c r="G31" s="4"/>
      <c r="H31" s="4">
        <f t="shared" si="2"/>
        <v>44522.466666666667</v>
      </c>
      <c r="I31" s="4">
        <f t="shared" si="3"/>
        <v>44524.613888888889</v>
      </c>
      <c r="J31" s="6">
        <f t="shared" si="4"/>
        <v>51.533333333325572</v>
      </c>
    </row>
    <row r="32" spans="1:10" x14ac:dyDescent="0.2">
      <c r="A32" t="s">
        <v>68</v>
      </c>
      <c r="B32" s="4">
        <v>44211.756944444445</v>
      </c>
      <c r="C32" s="4"/>
      <c r="D32" s="4"/>
      <c r="E32" s="4"/>
      <c r="F32" s="4"/>
      <c r="G32" s="4">
        <v>44211.529861111114</v>
      </c>
      <c r="H32" s="4">
        <f t="shared" si="2"/>
        <v>44211.529861111114</v>
      </c>
      <c r="I32" s="4">
        <f t="shared" si="3"/>
        <v>44211.756944444445</v>
      </c>
      <c r="J32" s="6">
        <f t="shared" si="4"/>
        <v>5.4499999999534339</v>
      </c>
    </row>
    <row r="33" spans="1:10" x14ac:dyDescent="0.2">
      <c r="A33" t="s">
        <v>72</v>
      </c>
      <c r="B33" s="4">
        <v>44209.605555555558</v>
      </c>
      <c r="C33" s="4"/>
      <c r="D33" s="4"/>
      <c r="E33" s="4"/>
      <c r="F33" s="4">
        <v>44209.605555555558</v>
      </c>
      <c r="G33" s="4"/>
      <c r="H33" s="4">
        <f t="shared" si="2"/>
        <v>44209.605555555558</v>
      </c>
      <c r="I33" s="4">
        <f t="shared" si="3"/>
        <v>44209.605555555558</v>
      </c>
      <c r="J33" s="6">
        <f t="shared" si="4"/>
        <v>0</v>
      </c>
    </row>
    <row r="34" spans="1:10" x14ac:dyDescent="0.2">
      <c r="A34" t="s">
        <v>60</v>
      </c>
      <c r="B34" s="4">
        <v>44257.508333333331</v>
      </c>
      <c r="C34" s="4"/>
      <c r="D34" s="4">
        <v>44257.571527777778</v>
      </c>
      <c r="E34" s="4"/>
      <c r="F34" s="4">
        <v>44258.756944444445</v>
      </c>
      <c r="G34" s="4"/>
      <c r="H34" s="4">
        <f t="shared" si="2"/>
        <v>44257.508333333331</v>
      </c>
      <c r="I34" s="4">
        <f t="shared" si="3"/>
        <v>44258.756944444445</v>
      </c>
      <c r="J34" s="6">
        <f t="shared" si="4"/>
        <v>29.966666666732635</v>
      </c>
    </row>
    <row r="35" spans="1:10" x14ac:dyDescent="0.2">
      <c r="A35" t="s">
        <v>77</v>
      </c>
      <c r="B35" s="4">
        <v>44210.654861111114</v>
      </c>
      <c r="C35" s="4"/>
      <c r="D35" s="4"/>
      <c r="E35" s="4"/>
      <c r="F35" s="4">
        <v>44210.654861111114</v>
      </c>
      <c r="G35" s="4"/>
      <c r="H35" s="4">
        <f t="shared" si="2"/>
        <v>44210.654861111114</v>
      </c>
      <c r="I35" s="4">
        <f t="shared" si="3"/>
        <v>44210.654861111114</v>
      </c>
      <c r="J35" s="6">
        <f t="shared" si="4"/>
        <v>0</v>
      </c>
    </row>
    <row r="36" spans="1:10" x14ac:dyDescent="0.2">
      <c r="A36" t="s">
        <v>82</v>
      </c>
      <c r="B36" s="4">
        <v>44201.508333333331</v>
      </c>
      <c r="C36" s="4"/>
      <c r="D36" s="4">
        <v>44201.513194444444</v>
      </c>
      <c r="E36" s="4">
        <v>44201.722222222219</v>
      </c>
      <c r="F36" s="4"/>
      <c r="G36" s="4"/>
      <c r="H36" s="4">
        <f t="shared" si="2"/>
        <v>44201.508333333331</v>
      </c>
      <c r="I36" s="4">
        <f t="shared" si="3"/>
        <v>44201.722222222219</v>
      </c>
      <c r="J36" s="6">
        <f t="shared" si="4"/>
        <v>5.1333333333022892</v>
      </c>
    </row>
    <row r="37" spans="1:10" x14ac:dyDescent="0.2">
      <c r="A37" t="s">
        <v>84</v>
      </c>
      <c r="B37" s="4">
        <v>44224.557638888888</v>
      </c>
      <c r="C37" s="4"/>
      <c r="D37" s="4"/>
      <c r="E37" s="4"/>
      <c r="F37" s="4">
        <v>44224.798611111109</v>
      </c>
      <c r="G37" s="4"/>
      <c r="H37" s="4">
        <f t="shared" si="2"/>
        <v>44224.557638888888</v>
      </c>
      <c r="I37" s="4">
        <f t="shared" si="3"/>
        <v>44224.798611111109</v>
      </c>
      <c r="J37" s="6">
        <f t="shared" si="4"/>
        <v>5.7833333333255723</v>
      </c>
    </row>
    <row r="38" spans="1:10" x14ac:dyDescent="0.2">
      <c r="A38" t="s">
        <v>87</v>
      </c>
      <c r="B38" s="4">
        <v>44209.474305555559</v>
      </c>
      <c r="C38" s="4"/>
      <c r="D38" s="4"/>
      <c r="E38" s="4"/>
      <c r="F38" s="4">
        <v>44209.53125</v>
      </c>
      <c r="G38" s="4"/>
      <c r="H38" s="4">
        <f t="shared" si="2"/>
        <v>44209.474305555559</v>
      </c>
      <c r="I38" s="4">
        <f t="shared" si="3"/>
        <v>44209.53125</v>
      </c>
      <c r="J38" s="6">
        <f t="shared" si="4"/>
        <v>1.3666666665812954</v>
      </c>
    </row>
    <row r="39" spans="1:10" x14ac:dyDescent="0.2">
      <c r="A39" t="s">
        <v>90</v>
      </c>
      <c r="B39" s="4">
        <v>44277.591666666667</v>
      </c>
      <c r="C39" s="4"/>
      <c r="D39" s="4"/>
      <c r="E39" s="4"/>
      <c r="F39" s="4">
        <v>44277.715277777781</v>
      </c>
      <c r="G39" s="4"/>
      <c r="H39" s="4">
        <f t="shared" si="2"/>
        <v>44277.591666666667</v>
      </c>
      <c r="I39" s="4">
        <f t="shared" si="3"/>
        <v>44277.715277777781</v>
      </c>
      <c r="J39" s="6">
        <f t="shared" si="4"/>
        <v>2.9666666667326353</v>
      </c>
    </row>
    <row r="40" spans="1:10" x14ac:dyDescent="0.2">
      <c r="A40" t="s">
        <v>92</v>
      </c>
      <c r="B40" s="4">
        <v>44155.383333333331</v>
      </c>
      <c r="C40" s="4"/>
      <c r="D40" s="4"/>
      <c r="E40" s="4"/>
      <c r="F40" s="4">
        <v>44157.715277777781</v>
      </c>
      <c r="G40" s="4"/>
      <c r="H40" s="4">
        <f t="shared" si="2"/>
        <v>44155.383333333331</v>
      </c>
      <c r="I40" s="4">
        <f t="shared" si="3"/>
        <v>44157.715277777781</v>
      </c>
      <c r="J40" s="6">
        <f t="shared" si="4"/>
        <v>55.966666666790843</v>
      </c>
    </row>
    <row r="41" spans="1:10" x14ac:dyDescent="0.2">
      <c r="A41" t="s">
        <v>95</v>
      </c>
      <c r="B41" s="4">
        <v>44155.47152777778</v>
      </c>
      <c r="C41" s="4"/>
      <c r="D41" s="4"/>
      <c r="E41" s="4"/>
      <c r="F41" s="4">
        <v>44155.881944444445</v>
      </c>
      <c r="G41" s="4"/>
      <c r="H41" s="4">
        <f t="shared" si="2"/>
        <v>44155.47152777778</v>
      </c>
      <c r="I41" s="4">
        <f t="shared" si="3"/>
        <v>44155.881944444445</v>
      </c>
      <c r="J41" s="6">
        <f t="shared" si="4"/>
        <v>9.8499999999767169</v>
      </c>
    </row>
    <row r="42" spans="1:10" x14ac:dyDescent="0.2">
      <c r="A42" t="s">
        <v>97</v>
      </c>
      <c r="B42" s="4">
        <v>44156.474305555559</v>
      </c>
      <c r="C42" s="4"/>
      <c r="D42" s="4"/>
      <c r="E42" s="4"/>
      <c r="F42" s="4">
        <v>44156.591666666667</v>
      </c>
      <c r="G42" s="4"/>
      <c r="H42" s="4">
        <f t="shared" si="2"/>
        <v>44156.474305555559</v>
      </c>
      <c r="I42" s="4">
        <f t="shared" si="3"/>
        <v>44156.591666666667</v>
      </c>
      <c r="J42" s="6">
        <f t="shared" si="4"/>
        <v>2.816666666592937</v>
      </c>
    </row>
    <row r="43" spans="1:10" x14ac:dyDescent="0.2">
      <c r="A43" t="s">
        <v>100</v>
      </c>
      <c r="B43" s="4">
        <v>44162.40625</v>
      </c>
      <c r="C43" s="4"/>
      <c r="D43" s="4"/>
      <c r="E43" s="4"/>
      <c r="F43" s="4">
        <v>44162.763888888891</v>
      </c>
      <c r="G43" s="4"/>
      <c r="H43" s="4">
        <f t="shared" si="2"/>
        <v>44162.40625</v>
      </c>
      <c r="I43" s="4">
        <f t="shared" si="3"/>
        <v>44162.763888888891</v>
      </c>
      <c r="J43" s="6">
        <f t="shared" si="4"/>
        <v>8.5833333333721384</v>
      </c>
    </row>
    <row r="44" spans="1:10" x14ac:dyDescent="0.2">
      <c r="A44" t="s">
        <v>103</v>
      </c>
      <c r="B44" s="4">
        <v>44256.474305555559</v>
      </c>
      <c r="C44" s="4"/>
      <c r="D44" s="4"/>
      <c r="E44" s="4">
        <v>44256.756944444445</v>
      </c>
      <c r="F44" s="4"/>
      <c r="G44" s="4"/>
      <c r="H44" s="4">
        <f t="shared" si="2"/>
        <v>44256.474305555559</v>
      </c>
      <c r="I44" s="4">
        <f t="shared" si="3"/>
        <v>44256.756944444445</v>
      </c>
      <c r="J44" s="6">
        <f t="shared" si="4"/>
        <v>6.7833333332673647</v>
      </c>
    </row>
    <row r="45" spans="1:10" x14ac:dyDescent="0.2">
      <c r="A45" t="s">
        <v>106</v>
      </c>
      <c r="B45" s="4">
        <v>44256.599305555559</v>
      </c>
      <c r="C45" s="4"/>
      <c r="D45" s="4"/>
      <c r="E45" s="4"/>
      <c r="F45" s="4">
        <v>44256.800000000003</v>
      </c>
      <c r="G45" s="4"/>
      <c r="H45" s="4">
        <f t="shared" si="2"/>
        <v>44256.599305555559</v>
      </c>
      <c r="I45" s="4">
        <f t="shared" si="3"/>
        <v>44256.800000000003</v>
      </c>
      <c r="J45" s="6">
        <f t="shared" si="4"/>
        <v>4.8166666666511446</v>
      </c>
    </row>
    <row r="46" spans="1:10" x14ac:dyDescent="0.2">
      <c r="A46" t="s">
        <v>109</v>
      </c>
      <c r="B46" s="4">
        <v>44211.356944444444</v>
      </c>
      <c r="C46" s="4"/>
      <c r="D46" s="4"/>
      <c r="E46" s="4"/>
      <c r="F46" s="4">
        <v>44211.527083333334</v>
      </c>
      <c r="G46" s="4"/>
      <c r="H46" s="4">
        <f t="shared" si="2"/>
        <v>44211.356944444444</v>
      </c>
      <c r="I46" s="4">
        <f t="shared" si="3"/>
        <v>44211.527083333334</v>
      </c>
      <c r="J46" s="6">
        <f t="shared" si="4"/>
        <v>4.0833333333721384</v>
      </c>
    </row>
    <row r="47" spans="1:10" x14ac:dyDescent="0.2">
      <c r="A47" t="s">
        <v>112</v>
      </c>
      <c r="B47" s="4">
        <v>44217.412499999999</v>
      </c>
      <c r="C47" s="4"/>
      <c r="D47" s="4"/>
      <c r="E47" s="4"/>
      <c r="F47" s="4">
        <v>44218.730555555558</v>
      </c>
      <c r="G47" s="4"/>
      <c r="H47" s="4">
        <f t="shared" si="2"/>
        <v>44217.412499999999</v>
      </c>
      <c r="I47" s="4">
        <f t="shared" si="3"/>
        <v>44218.730555555558</v>
      </c>
      <c r="J47" s="6">
        <f t="shared" si="4"/>
        <v>31.633333333418705</v>
      </c>
    </row>
    <row r="48" spans="1:10" x14ac:dyDescent="0.2">
      <c r="A48" t="s">
        <v>113</v>
      </c>
      <c r="B48" s="4">
        <v>44257.605555555558</v>
      </c>
      <c r="C48" s="4"/>
      <c r="D48" s="4">
        <v>44258.648611111108</v>
      </c>
      <c r="E48" s="4"/>
      <c r="F48" s="4"/>
      <c r="G48" s="4"/>
      <c r="H48" s="4">
        <f t="shared" si="2"/>
        <v>44257.605555555558</v>
      </c>
      <c r="I48" s="4">
        <f t="shared" si="3"/>
        <v>44258.648611111108</v>
      </c>
      <c r="J48" s="6">
        <f t="shared" si="4"/>
        <v>25.033333333209157</v>
      </c>
    </row>
    <row r="49" spans="1:10" x14ac:dyDescent="0.2">
      <c r="A49" t="s">
        <v>116</v>
      </c>
      <c r="B49" s="4">
        <v>44278.341666666667</v>
      </c>
      <c r="C49" s="4"/>
      <c r="D49" s="4"/>
      <c r="E49" s="4"/>
      <c r="F49" s="4">
        <v>44278.523611111108</v>
      </c>
      <c r="G49" s="4"/>
      <c r="H49" s="4">
        <f t="shared" si="2"/>
        <v>44278.341666666667</v>
      </c>
      <c r="I49" s="4">
        <f t="shared" si="3"/>
        <v>44278.523611111108</v>
      </c>
      <c r="J49" s="6">
        <f t="shared" si="4"/>
        <v>4.3666666665812954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8ED6B-94A9-F841-9C74-785A02B3FE06}">
  <dimension ref="A1:Q93"/>
  <sheetViews>
    <sheetView topLeftCell="A16" workbookViewId="0">
      <selection activeCell="H39" sqref="H39"/>
    </sheetView>
  </sheetViews>
  <sheetFormatPr baseColWidth="10" defaultRowHeight="16" x14ac:dyDescent="0.2"/>
  <cols>
    <col min="1" max="1" width="32.83203125" bestFit="1" customWidth="1"/>
    <col min="2" max="2" width="9.1640625" customWidth="1"/>
    <col min="3" max="3" width="17.33203125" customWidth="1"/>
    <col min="4" max="4" width="7.5" customWidth="1"/>
    <col min="5" max="5" width="12.5" customWidth="1"/>
    <col min="6" max="6" width="15.33203125" customWidth="1"/>
    <col min="7" max="7" width="10.6640625" customWidth="1"/>
    <col min="8" max="8" width="13.83203125" customWidth="1"/>
    <col min="9" max="9" width="10.1640625" customWidth="1"/>
    <col min="10" max="10" width="15.83203125" style="4" customWidth="1"/>
    <col min="11" max="11" width="13.5" style="8" customWidth="1"/>
    <col min="12" max="12" width="11.83203125" bestFit="1" customWidth="1"/>
    <col min="13" max="13" width="9.83203125" bestFit="1" customWidth="1"/>
    <col min="14" max="14" width="20" customWidth="1"/>
    <col min="15" max="15" width="17.1640625" bestFit="1" customWidth="1"/>
    <col min="16" max="16" width="14" customWidth="1"/>
  </cols>
  <sheetData>
    <row r="1" spans="1:17" x14ac:dyDescent="0.2">
      <c r="A1" t="s">
        <v>11</v>
      </c>
      <c r="B1" t="s">
        <v>0</v>
      </c>
      <c r="C1" t="s">
        <v>1</v>
      </c>
      <c r="D1" t="s">
        <v>2</v>
      </c>
      <c r="E1" t="s">
        <v>3</v>
      </c>
      <c r="F1" t="s">
        <v>4</v>
      </c>
      <c r="G1" t="s">
        <v>5</v>
      </c>
      <c r="H1" t="s">
        <v>6</v>
      </c>
      <c r="I1" t="s">
        <v>7</v>
      </c>
      <c r="J1" s="4" t="s">
        <v>8</v>
      </c>
      <c r="K1" s="8" t="s">
        <v>9</v>
      </c>
      <c r="L1" t="s">
        <v>10</v>
      </c>
      <c r="M1" t="s">
        <v>12</v>
      </c>
      <c r="N1" t="s">
        <v>156</v>
      </c>
      <c r="O1" t="s">
        <v>145</v>
      </c>
      <c r="P1" t="s">
        <v>151</v>
      </c>
      <c r="Q1" t="s">
        <v>152</v>
      </c>
    </row>
    <row r="2" spans="1:17" x14ac:dyDescent="0.2">
      <c r="A2" t="s">
        <v>137</v>
      </c>
      <c r="B2" t="s">
        <v>13</v>
      </c>
      <c r="C2" t="s">
        <v>14</v>
      </c>
      <c r="D2" t="s">
        <v>15</v>
      </c>
      <c r="E2" t="s">
        <v>16</v>
      </c>
      <c r="F2">
        <v>10000</v>
      </c>
      <c r="G2" t="s">
        <v>17</v>
      </c>
      <c r="H2" t="s">
        <v>18</v>
      </c>
      <c r="I2">
        <v>0.02</v>
      </c>
      <c r="J2" s="4">
        <v>44271</v>
      </c>
      <c r="K2" s="8">
        <v>0.34375</v>
      </c>
      <c r="L2" t="s">
        <v>19</v>
      </c>
      <c r="M2" t="s">
        <v>20</v>
      </c>
      <c r="N2" s="1">
        <f>J2+K2</f>
        <v>44271.34375</v>
      </c>
      <c r="O2">
        <v>1</v>
      </c>
      <c r="P2" s="6">
        <f>IF(O2=1,F2*(1-I2))</f>
        <v>9800</v>
      </c>
    </row>
    <row r="3" spans="1:17" x14ac:dyDescent="0.2">
      <c r="A3" t="s">
        <v>137</v>
      </c>
      <c r="B3" t="s">
        <v>13</v>
      </c>
      <c r="C3" t="s">
        <v>14</v>
      </c>
      <c r="D3" t="s">
        <v>15</v>
      </c>
      <c r="E3" t="s">
        <v>16</v>
      </c>
      <c r="F3">
        <v>10000</v>
      </c>
      <c r="G3" t="s">
        <v>17</v>
      </c>
      <c r="H3" t="s">
        <v>21</v>
      </c>
      <c r="I3">
        <v>1.4999999999999999E-2</v>
      </c>
      <c r="J3" s="4">
        <v>44272</v>
      </c>
      <c r="K3" s="8">
        <v>0.65625</v>
      </c>
      <c r="L3" t="s">
        <v>22</v>
      </c>
      <c r="M3" t="s">
        <v>23</v>
      </c>
      <c r="N3" s="1">
        <f t="shared" ref="N3:N66" si="0">J3+K3</f>
        <v>44272.65625</v>
      </c>
      <c r="O3">
        <v>2</v>
      </c>
      <c r="P3" s="6">
        <f>P2*(1-I3)</f>
        <v>9653</v>
      </c>
      <c r="Q3" s="6">
        <f>F3-P3</f>
        <v>347</v>
      </c>
    </row>
    <row r="4" spans="1:17" x14ac:dyDescent="0.2">
      <c r="A4" t="s">
        <v>138</v>
      </c>
      <c r="B4" t="s">
        <v>13</v>
      </c>
      <c r="C4" t="s">
        <v>14</v>
      </c>
      <c r="D4" t="s">
        <v>15</v>
      </c>
      <c r="E4" t="s">
        <v>16</v>
      </c>
      <c r="F4">
        <v>10000</v>
      </c>
      <c r="G4" t="s">
        <v>17</v>
      </c>
      <c r="H4" t="s">
        <v>18</v>
      </c>
      <c r="I4">
        <v>0.02</v>
      </c>
      <c r="J4" s="4">
        <v>44217</v>
      </c>
      <c r="K4" s="8">
        <v>0.40625</v>
      </c>
      <c r="L4" t="s">
        <v>19</v>
      </c>
      <c r="M4" t="s">
        <v>20</v>
      </c>
      <c r="N4" s="1">
        <f t="shared" si="0"/>
        <v>44217.40625</v>
      </c>
      <c r="O4">
        <v>1</v>
      </c>
      <c r="P4" s="6">
        <f>IF(O4=1,F4*(1-I4))</f>
        <v>9800</v>
      </c>
    </row>
    <row r="5" spans="1:17" x14ac:dyDescent="0.2">
      <c r="A5" t="s">
        <v>138</v>
      </c>
      <c r="B5" t="s">
        <v>13</v>
      </c>
      <c r="C5" t="s">
        <v>14</v>
      </c>
      <c r="D5" t="s">
        <v>15</v>
      </c>
      <c r="E5" t="s">
        <v>16</v>
      </c>
      <c r="F5">
        <v>10000</v>
      </c>
      <c r="G5" t="s">
        <v>17</v>
      </c>
      <c r="H5" t="s">
        <v>21</v>
      </c>
      <c r="I5">
        <v>1.4999999999999999E-2</v>
      </c>
      <c r="J5" s="4">
        <v>44223</v>
      </c>
      <c r="K5" s="8">
        <v>0.53333333333333333</v>
      </c>
      <c r="L5" t="s">
        <v>22</v>
      </c>
      <c r="M5" t="s">
        <v>23</v>
      </c>
      <c r="N5" s="1">
        <f t="shared" si="0"/>
        <v>44223.533333333333</v>
      </c>
      <c r="O5">
        <v>2</v>
      </c>
      <c r="P5" s="6">
        <f>P4*(1-I5)</f>
        <v>9653</v>
      </c>
      <c r="Q5" s="6">
        <f>F5-P5</f>
        <v>347</v>
      </c>
    </row>
    <row r="6" spans="1:17" x14ac:dyDescent="0.2">
      <c r="A6" t="s">
        <v>117</v>
      </c>
      <c r="B6" t="s">
        <v>13</v>
      </c>
      <c r="C6" t="s">
        <v>24</v>
      </c>
      <c r="D6" t="s">
        <v>15</v>
      </c>
      <c r="E6" t="s">
        <v>25</v>
      </c>
      <c r="F6">
        <v>2345</v>
      </c>
      <c r="G6" t="s">
        <v>17</v>
      </c>
      <c r="H6" t="s">
        <v>18</v>
      </c>
      <c r="I6">
        <v>0.02</v>
      </c>
      <c r="J6" s="4">
        <v>44549</v>
      </c>
      <c r="K6" s="8">
        <v>0.42499999999999999</v>
      </c>
      <c r="L6" t="s">
        <v>19</v>
      </c>
      <c r="M6" t="s">
        <v>20</v>
      </c>
      <c r="N6" s="1">
        <f t="shared" si="0"/>
        <v>44549.425000000003</v>
      </c>
      <c r="O6">
        <v>1</v>
      </c>
      <c r="P6" s="6">
        <f>IF(O6=1,F6*(1-I6))</f>
        <v>2298.1</v>
      </c>
    </row>
    <row r="7" spans="1:17" x14ac:dyDescent="0.2">
      <c r="A7" t="s">
        <v>117</v>
      </c>
      <c r="B7" t="s">
        <v>13</v>
      </c>
      <c r="C7" t="s">
        <v>24</v>
      </c>
      <c r="D7" t="s">
        <v>15</v>
      </c>
      <c r="E7" t="s">
        <v>25</v>
      </c>
      <c r="F7">
        <v>2345</v>
      </c>
      <c r="G7" t="s">
        <v>17</v>
      </c>
      <c r="H7" t="s">
        <v>21</v>
      </c>
      <c r="I7">
        <v>0.01</v>
      </c>
      <c r="J7" s="4">
        <v>44550</v>
      </c>
      <c r="K7" s="8">
        <v>0.56180555555555556</v>
      </c>
      <c r="L7" t="s">
        <v>27</v>
      </c>
      <c r="M7" t="s">
        <v>23</v>
      </c>
      <c r="N7" s="1">
        <f t="shared" si="0"/>
        <v>44550.561805555553</v>
      </c>
      <c r="O7">
        <v>2</v>
      </c>
      <c r="P7" s="6">
        <f>P6*(1-I7)</f>
        <v>2275.1189999999997</v>
      </c>
    </row>
    <row r="8" spans="1:17" x14ac:dyDescent="0.2">
      <c r="A8" t="s">
        <v>117</v>
      </c>
      <c r="B8" t="s">
        <v>13</v>
      </c>
      <c r="C8" t="s">
        <v>24</v>
      </c>
      <c r="D8" t="s">
        <v>15</v>
      </c>
      <c r="E8" t="s">
        <v>25</v>
      </c>
      <c r="F8">
        <v>2345</v>
      </c>
      <c r="G8" t="s">
        <v>17</v>
      </c>
      <c r="H8" t="s">
        <v>28</v>
      </c>
      <c r="I8">
        <v>0.02</v>
      </c>
      <c r="J8" s="4">
        <v>44550</v>
      </c>
      <c r="K8" s="8">
        <v>0</v>
      </c>
      <c r="L8" t="s">
        <v>22</v>
      </c>
      <c r="M8" t="s">
        <v>29</v>
      </c>
      <c r="N8" s="1">
        <f t="shared" si="0"/>
        <v>44550</v>
      </c>
      <c r="O8">
        <v>3</v>
      </c>
      <c r="P8" s="6">
        <f>P7*(1-I8)</f>
        <v>2229.6166199999998</v>
      </c>
      <c r="Q8" s="6">
        <f>F8-P8</f>
        <v>115.38338000000022</v>
      </c>
    </row>
    <row r="9" spans="1:17" x14ac:dyDescent="0.2">
      <c r="A9" t="s">
        <v>26</v>
      </c>
      <c r="B9" t="s">
        <v>13</v>
      </c>
      <c r="C9" t="s">
        <v>24</v>
      </c>
      <c r="D9" t="s">
        <v>15</v>
      </c>
      <c r="E9" t="s">
        <v>25</v>
      </c>
      <c r="F9">
        <v>4537</v>
      </c>
      <c r="G9" t="s">
        <v>17</v>
      </c>
      <c r="H9" t="s">
        <v>18</v>
      </c>
      <c r="I9">
        <v>0.02</v>
      </c>
      <c r="J9" s="4">
        <v>44271</v>
      </c>
      <c r="K9" s="8">
        <v>0</v>
      </c>
      <c r="L9" t="s">
        <v>19</v>
      </c>
      <c r="M9" t="s">
        <v>20</v>
      </c>
      <c r="N9" s="1">
        <f t="shared" si="0"/>
        <v>44271</v>
      </c>
      <c r="O9">
        <v>1</v>
      </c>
      <c r="P9" s="6">
        <f>IF(O9=1,F9*(1-I9))</f>
        <v>4446.26</v>
      </c>
    </row>
    <row r="10" spans="1:17" x14ac:dyDescent="0.2">
      <c r="A10" t="s">
        <v>26</v>
      </c>
      <c r="B10" t="s">
        <v>13</v>
      </c>
      <c r="C10" t="s">
        <v>24</v>
      </c>
      <c r="D10" t="s">
        <v>15</v>
      </c>
      <c r="E10" t="s">
        <v>25</v>
      </c>
      <c r="F10">
        <v>4537</v>
      </c>
      <c r="G10" t="s">
        <v>17</v>
      </c>
      <c r="H10" t="s">
        <v>21</v>
      </c>
      <c r="I10">
        <v>0.01</v>
      </c>
      <c r="J10" s="4">
        <v>44271</v>
      </c>
      <c r="K10" s="8">
        <v>0.53125</v>
      </c>
      <c r="L10" t="s">
        <v>27</v>
      </c>
      <c r="M10" t="s">
        <v>23</v>
      </c>
      <c r="N10" s="1">
        <f t="shared" si="0"/>
        <v>44271.53125</v>
      </c>
      <c r="O10">
        <v>2</v>
      </c>
      <c r="P10" s="6">
        <f>P9*(1-I10)</f>
        <v>4401.7974000000004</v>
      </c>
    </row>
    <row r="11" spans="1:17" x14ac:dyDescent="0.2">
      <c r="A11" t="s">
        <v>26</v>
      </c>
      <c r="B11" t="s">
        <v>13</v>
      </c>
      <c r="C11" t="s">
        <v>24</v>
      </c>
      <c r="D11" t="s">
        <v>15</v>
      </c>
      <c r="E11" t="s">
        <v>25</v>
      </c>
      <c r="F11">
        <v>4537</v>
      </c>
      <c r="G11" t="s">
        <v>17</v>
      </c>
      <c r="H11" t="s">
        <v>28</v>
      </c>
      <c r="I11">
        <v>0.02</v>
      </c>
      <c r="J11" s="4">
        <v>44273</v>
      </c>
      <c r="K11" s="8">
        <v>0.59375</v>
      </c>
      <c r="L11" t="s">
        <v>22</v>
      </c>
      <c r="M11" t="s">
        <v>29</v>
      </c>
      <c r="N11" s="1">
        <f t="shared" si="0"/>
        <v>44273.59375</v>
      </c>
      <c r="O11">
        <v>3</v>
      </c>
      <c r="P11" s="6">
        <f>P10*(1-I11)</f>
        <v>4313.7614520000006</v>
      </c>
      <c r="Q11" s="6">
        <f>F11-P11</f>
        <v>223.23854799999935</v>
      </c>
    </row>
    <row r="12" spans="1:17" x14ac:dyDescent="0.2">
      <c r="A12" t="s">
        <v>31</v>
      </c>
      <c r="B12" t="s">
        <v>13</v>
      </c>
      <c r="C12" t="s">
        <v>30</v>
      </c>
      <c r="D12" t="s">
        <v>15</v>
      </c>
      <c r="E12" t="s">
        <v>16</v>
      </c>
      <c r="F12">
        <v>1000000</v>
      </c>
      <c r="G12" t="s">
        <v>17</v>
      </c>
      <c r="H12" t="s">
        <v>18</v>
      </c>
      <c r="I12">
        <v>0.01</v>
      </c>
      <c r="J12" s="4">
        <v>44502</v>
      </c>
      <c r="K12" s="8">
        <v>0.35694444444444445</v>
      </c>
      <c r="L12" t="s">
        <v>19</v>
      </c>
      <c r="M12" t="s">
        <v>20</v>
      </c>
      <c r="N12" s="1">
        <f t="shared" si="0"/>
        <v>44502.356944444444</v>
      </c>
      <c r="O12">
        <v>1</v>
      </c>
      <c r="P12" s="6">
        <f>IF(O12=1,F12*(1-I12))</f>
        <v>990000</v>
      </c>
    </row>
    <row r="13" spans="1:17" x14ac:dyDescent="0.2">
      <c r="A13" t="s">
        <v>31</v>
      </c>
      <c r="B13" t="s">
        <v>13</v>
      </c>
      <c r="C13" t="s">
        <v>30</v>
      </c>
      <c r="D13" t="s">
        <v>15</v>
      </c>
      <c r="E13" t="s">
        <v>16</v>
      </c>
      <c r="F13">
        <v>1000000</v>
      </c>
      <c r="G13" t="s">
        <v>32</v>
      </c>
      <c r="H13" t="s">
        <v>33</v>
      </c>
      <c r="I13">
        <v>1.4999999999999999E-2</v>
      </c>
      <c r="J13" s="4">
        <v>44503</v>
      </c>
      <c r="K13" s="8">
        <v>0.52777777777777779</v>
      </c>
      <c r="L13" t="s">
        <v>27</v>
      </c>
      <c r="M13" t="s">
        <v>34</v>
      </c>
      <c r="N13" s="1">
        <f t="shared" si="0"/>
        <v>44503.527777777781</v>
      </c>
      <c r="O13">
        <v>2</v>
      </c>
      <c r="P13" s="6">
        <f>P12*(1-I13)</f>
        <v>975150</v>
      </c>
    </row>
    <row r="14" spans="1:17" x14ac:dyDescent="0.2">
      <c r="A14" t="s">
        <v>31</v>
      </c>
      <c r="B14" t="s">
        <v>13</v>
      </c>
      <c r="C14" t="s">
        <v>30</v>
      </c>
      <c r="D14" t="s">
        <v>15</v>
      </c>
      <c r="E14" t="s">
        <v>16</v>
      </c>
      <c r="F14">
        <v>1000000</v>
      </c>
      <c r="G14" t="s">
        <v>32</v>
      </c>
      <c r="H14" t="s">
        <v>35</v>
      </c>
      <c r="I14">
        <v>1.4999999999999999E-2</v>
      </c>
      <c r="J14" s="4">
        <v>44503</v>
      </c>
      <c r="K14" s="8">
        <v>0.7319444444444444</v>
      </c>
      <c r="L14" t="s">
        <v>22</v>
      </c>
      <c r="M14" t="s">
        <v>36</v>
      </c>
      <c r="N14" s="1">
        <f t="shared" si="0"/>
        <v>44503.731944444444</v>
      </c>
      <c r="O14">
        <v>3</v>
      </c>
      <c r="P14" s="6">
        <f>P13*(1-I14)</f>
        <v>960522.75</v>
      </c>
      <c r="Q14" s="6">
        <f>F14-P14</f>
        <v>39477.25</v>
      </c>
    </row>
    <row r="15" spans="1:17" x14ac:dyDescent="0.2">
      <c r="A15" t="s">
        <v>118</v>
      </c>
      <c r="B15" t="s">
        <v>13</v>
      </c>
      <c r="C15" t="s">
        <v>30</v>
      </c>
      <c r="D15" t="s">
        <v>15</v>
      </c>
      <c r="E15" t="s">
        <v>16</v>
      </c>
      <c r="F15">
        <v>7890</v>
      </c>
      <c r="G15" t="s">
        <v>17</v>
      </c>
      <c r="H15" t="s">
        <v>18</v>
      </c>
      <c r="I15">
        <v>0.01</v>
      </c>
      <c r="J15" s="4">
        <v>44297</v>
      </c>
      <c r="K15" s="8">
        <v>0.52361111111111114</v>
      </c>
      <c r="L15" t="s">
        <v>19</v>
      </c>
      <c r="M15" t="s">
        <v>20</v>
      </c>
      <c r="N15" s="1">
        <f t="shared" si="0"/>
        <v>44297.523611111108</v>
      </c>
      <c r="O15">
        <v>1</v>
      </c>
      <c r="P15" s="6">
        <f>IF(O15=1,F15*(1-I15))</f>
        <v>7811.1</v>
      </c>
    </row>
    <row r="16" spans="1:17" x14ac:dyDescent="0.2">
      <c r="A16" t="s">
        <v>118</v>
      </c>
      <c r="B16" t="s">
        <v>13</v>
      </c>
      <c r="C16" t="s">
        <v>30</v>
      </c>
      <c r="D16" t="s">
        <v>15</v>
      </c>
      <c r="E16" t="s">
        <v>16</v>
      </c>
      <c r="F16">
        <v>7890</v>
      </c>
      <c r="G16" t="s">
        <v>32</v>
      </c>
      <c r="H16" t="s">
        <v>33</v>
      </c>
      <c r="I16">
        <v>1.4999999999999999E-2</v>
      </c>
      <c r="J16" s="4">
        <v>44297</v>
      </c>
      <c r="K16" s="8">
        <v>0.71666666666666667</v>
      </c>
      <c r="L16" t="s">
        <v>27</v>
      </c>
      <c r="M16" t="s">
        <v>34</v>
      </c>
      <c r="N16" s="1">
        <f t="shared" si="0"/>
        <v>44297.716666666667</v>
      </c>
      <c r="O16">
        <v>2</v>
      </c>
      <c r="P16" s="6">
        <f>P15*(1-I16)</f>
        <v>7693.9335000000001</v>
      </c>
    </row>
    <row r="17" spans="1:17" x14ac:dyDescent="0.2">
      <c r="A17" t="s">
        <v>118</v>
      </c>
      <c r="B17" t="s">
        <v>13</v>
      </c>
      <c r="C17" t="s">
        <v>30</v>
      </c>
      <c r="D17" t="s">
        <v>15</v>
      </c>
      <c r="E17" t="s">
        <v>16</v>
      </c>
      <c r="F17">
        <v>7890</v>
      </c>
      <c r="G17" t="s">
        <v>32</v>
      </c>
      <c r="H17" t="s">
        <v>35</v>
      </c>
      <c r="I17">
        <v>1.4999999999999999E-2</v>
      </c>
      <c r="J17" s="4">
        <v>44299</v>
      </c>
      <c r="K17" s="8">
        <v>0.75694444444444453</v>
      </c>
      <c r="L17" t="s">
        <v>22</v>
      </c>
      <c r="M17" t="s">
        <v>36</v>
      </c>
      <c r="N17" s="1">
        <f t="shared" si="0"/>
        <v>44299.756944444445</v>
      </c>
      <c r="O17">
        <v>3</v>
      </c>
      <c r="P17" s="6">
        <f>P16*(1-I17)</f>
        <v>7578.5244974999996</v>
      </c>
      <c r="Q17" s="6">
        <f>F17-P17</f>
        <v>311.4755025000004</v>
      </c>
    </row>
    <row r="18" spans="1:17" x14ac:dyDescent="0.2">
      <c r="A18" t="s">
        <v>38</v>
      </c>
      <c r="B18" t="s">
        <v>13</v>
      </c>
      <c r="C18" t="s">
        <v>37</v>
      </c>
      <c r="D18" t="s">
        <v>15</v>
      </c>
      <c r="E18" t="s">
        <v>16</v>
      </c>
      <c r="F18">
        <v>11000</v>
      </c>
      <c r="G18" t="s">
        <v>17</v>
      </c>
      <c r="H18" t="s">
        <v>18</v>
      </c>
      <c r="I18">
        <v>0.02</v>
      </c>
      <c r="J18" s="4">
        <v>44271</v>
      </c>
      <c r="K18" s="8">
        <v>0.38611111111111113</v>
      </c>
      <c r="L18" t="s">
        <v>19</v>
      </c>
      <c r="M18" t="s">
        <v>20</v>
      </c>
      <c r="N18" s="1">
        <f t="shared" si="0"/>
        <v>44271.386111111111</v>
      </c>
      <c r="O18">
        <v>1</v>
      </c>
      <c r="P18" s="6">
        <f>IF(O18=1,F18*(1-I18))</f>
        <v>10780</v>
      </c>
    </row>
    <row r="19" spans="1:17" x14ac:dyDescent="0.2">
      <c r="A19" t="s">
        <v>38</v>
      </c>
      <c r="B19" t="s">
        <v>13</v>
      </c>
      <c r="C19" t="s">
        <v>37</v>
      </c>
      <c r="D19" t="s">
        <v>15</v>
      </c>
      <c r="E19" t="s">
        <v>16</v>
      </c>
      <c r="F19">
        <v>11000</v>
      </c>
      <c r="G19" t="s">
        <v>17</v>
      </c>
      <c r="H19" t="s">
        <v>33</v>
      </c>
      <c r="I19">
        <v>0.01</v>
      </c>
      <c r="J19" s="4">
        <v>44271</v>
      </c>
      <c r="K19" s="8">
        <v>0.52222222222222225</v>
      </c>
      <c r="L19" t="s">
        <v>22</v>
      </c>
      <c r="M19" t="s">
        <v>34</v>
      </c>
      <c r="N19" s="1">
        <f t="shared" si="0"/>
        <v>44271.522222222222</v>
      </c>
      <c r="O19">
        <v>2</v>
      </c>
      <c r="P19" s="6">
        <f>P18*(1-I19)</f>
        <v>10672.2</v>
      </c>
      <c r="Q19" s="6">
        <f>F19-P19</f>
        <v>327.79999999999927</v>
      </c>
    </row>
    <row r="20" spans="1:17" x14ac:dyDescent="0.2">
      <c r="A20" t="s">
        <v>119</v>
      </c>
      <c r="B20" t="s">
        <v>13</v>
      </c>
      <c r="C20" t="s">
        <v>37</v>
      </c>
      <c r="D20" t="s">
        <v>15</v>
      </c>
      <c r="E20" t="s">
        <v>16</v>
      </c>
      <c r="F20">
        <v>12000</v>
      </c>
      <c r="G20" t="s">
        <v>17</v>
      </c>
      <c r="H20" t="s">
        <v>18</v>
      </c>
      <c r="I20">
        <v>0.02</v>
      </c>
      <c r="J20" s="4">
        <v>44240</v>
      </c>
      <c r="K20" s="8">
        <v>0.38611111111111113</v>
      </c>
      <c r="L20" t="s">
        <v>19</v>
      </c>
      <c r="M20" t="s">
        <v>20</v>
      </c>
      <c r="N20" s="1">
        <f t="shared" si="0"/>
        <v>44240.386111111111</v>
      </c>
      <c r="O20">
        <v>1</v>
      </c>
      <c r="P20" s="6">
        <f>IF(O20=1,F20*(1-I20))</f>
        <v>11760</v>
      </c>
    </row>
    <row r="21" spans="1:17" x14ac:dyDescent="0.2">
      <c r="A21" t="s">
        <v>119</v>
      </c>
      <c r="B21" t="s">
        <v>13</v>
      </c>
      <c r="C21" t="s">
        <v>37</v>
      </c>
      <c r="D21" t="s">
        <v>15</v>
      </c>
      <c r="E21" t="s">
        <v>16</v>
      </c>
      <c r="F21">
        <v>12000</v>
      </c>
      <c r="G21" t="s">
        <v>17</v>
      </c>
      <c r="H21" t="s">
        <v>33</v>
      </c>
      <c r="I21">
        <v>0.01</v>
      </c>
      <c r="J21" s="4">
        <v>44241</v>
      </c>
      <c r="K21" s="8">
        <v>0.52222222222222225</v>
      </c>
      <c r="L21" t="s">
        <v>22</v>
      </c>
      <c r="M21" t="s">
        <v>34</v>
      </c>
      <c r="N21" s="1">
        <f t="shared" si="0"/>
        <v>44241.522222222222</v>
      </c>
      <c r="O21">
        <v>2</v>
      </c>
      <c r="P21" s="6">
        <f>P20*(1-I21)</f>
        <v>11642.4</v>
      </c>
      <c r="Q21" s="6">
        <f>F21-P21</f>
        <v>357.60000000000036</v>
      </c>
    </row>
    <row r="22" spans="1:17" x14ac:dyDescent="0.2">
      <c r="A22" t="s">
        <v>120</v>
      </c>
      <c r="B22" t="s">
        <v>13</v>
      </c>
      <c r="C22" t="s">
        <v>39</v>
      </c>
      <c r="D22" t="s">
        <v>15</v>
      </c>
      <c r="E22" t="s">
        <v>40</v>
      </c>
      <c r="F22">
        <v>12000</v>
      </c>
      <c r="G22" t="s">
        <v>17</v>
      </c>
      <c r="H22" t="s">
        <v>18</v>
      </c>
      <c r="I22">
        <v>0.02</v>
      </c>
      <c r="J22" s="4">
        <v>44388</v>
      </c>
      <c r="K22" s="8">
        <v>0.42430555555555555</v>
      </c>
      <c r="L22" t="s">
        <v>19</v>
      </c>
      <c r="M22" t="s">
        <v>20</v>
      </c>
      <c r="N22" s="1">
        <f t="shared" si="0"/>
        <v>44388.424305555556</v>
      </c>
      <c r="O22">
        <v>1</v>
      </c>
      <c r="P22" s="6">
        <f>IF(O22=1,F22*(1-I22))</f>
        <v>11760</v>
      </c>
    </row>
    <row r="23" spans="1:17" x14ac:dyDescent="0.2">
      <c r="A23" t="s">
        <v>120</v>
      </c>
      <c r="B23" t="s">
        <v>13</v>
      </c>
      <c r="C23" t="s">
        <v>39</v>
      </c>
      <c r="D23" t="s">
        <v>15</v>
      </c>
      <c r="E23" t="s">
        <v>40</v>
      </c>
      <c r="F23">
        <v>12000</v>
      </c>
      <c r="G23" t="s">
        <v>32</v>
      </c>
      <c r="H23" t="s">
        <v>33</v>
      </c>
      <c r="I23">
        <v>0.03</v>
      </c>
      <c r="J23" s="4">
        <v>44388</v>
      </c>
      <c r="K23" s="8">
        <v>0.7319444444444444</v>
      </c>
      <c r="L23" t="s">
        <v>42</v>
      </c>
      <c r="M23" t="s">
        <v>34</v>
      </c>
      <c r="N23" s="1">
        <f t="shared" si="0"/>
        <v>44388.731944444444</v>
      </c>
      <c r="O23">
        <v>2</v>
      </c>
      <c r="P23" s="6">
        <f>P22*(1-I23)</f>
        <v>11407.199999999999</v>
      </c>
      <c r="Q23" s="6">
        <f>F23-P23</f>
        <v>592.80000000000109</v>
      </c>
    </row>
    <row r="24" spans="1:17" x14ac:dyDescent="0.2">
      <c r="A24" t="s">
        <v>41</v>
      </c>
      <c r="B24" t="s">
        <v>13</v>
      </c>
      <c r="C24" t="s">
        <v>39</v>
      </c>
      <c r="D24" t="s">
        <v>15</v>
      </c>
      <c r="E24" t="s">
        <v>40</v>
      </c>
      <c r="F24">
        <v>23900</v>
      </c>
      <c r="G24" t="s">
        <v>17</v>
      </c>
      <c r="H24" t="s">
        <v>18</v>
      </c>
      <c r="I24">
        <v>0.02</v>
      </c>
      <c r="J24" s="4">
        <v>44271</v>
      </c>
      <c r="K24" s="8">
        <v>0.42430555555555555</v>
      </c>
      <c r="L24" t="s">
        <v>19</v>
      </c>
      <c r="M24" t="s">
        <v>20</v>
      </c>
      <c r="N24" s="1">
        <f t="shared" si="0"/>
        <v>44271.424305555556</v>
      </c>
      <c r="O24">
        <v>1</v>
      </c>
      <c r="P24" s="6">
        <f>IF(O24=1,F24*(1-I24))</f>
        <v>23422</v>
      </c>
    </row>
    <row r="25" spans="1:17" x14ac:dyDescent="0.2">
      <c r="A25" t="s">
        <v>41</v>
      </c>
      <c r="B25" t="s">
        <v>13</v>
      </c>
      <c r="C25" t="s">
        <v>39</v>
      </c>
      <c r="D25" t="s">
        <v>15</v>
      </c>
      <c r="E25" t="s">
        <v>40</v>
      </c>
      <c r="F25">
        <v>23900</v>
      </c>
      <c r="G25" t="s">
        <v>32</v>
      </c>
      <c r="H25" t="s">
        <v>33</v>
      </c>
      <c r="I25">
        <v>0.03</v>
      </c>
      <c r="J25" s="4">
        <v>44271</v>
      </c>
      <c r="K25" s="8">
        <v>0.7319444444444444</v>
      </c>
      <c r="L25" t="s">
        <v>42</v>
      </c>
      <c r="M25" t="s">
        <v>34</v>
      </c>
      <c r="N25" s="1">
        <f t="shared" si="0"/>
        <v>44271.731944444444</v>
      </c>
      <c r="O25">
        <v>2</v>
      </c>
      <c r="P25" s="6">
        <f>P24*(1-I25)</f>
        <v>22719.34</v>
      </c>
      <c r="Q25" s="6">
        <f>F25-P25</f>
        <v>1180.6599999999999</v>
      </c>
    </row>
    <row r="26" spans="1:17" x14ac:dyDescent="0.2">
      <c r="A26" t="s">
        <v>122</v>
      </c>
      <c r="B26" t="s">
        <v>13</v>
      </c>
      <c r="C26" t="s">
        <v>43</v>
      </c>
      <c r="D26" t="s">
        <v>15</v>
      </c>
      <c r="E26" t="s">
        <v>44</v>
      </c>
      <c r="F26">
        <v>3000</v>
      </c>
      <c r="G26" t="s">
        <v>17</v>
      </c>
      <c r="H26" t="s">
        <v>21</v>
      </c>
      <c r="I26">
        <v>0.01</v>
      </c>
      <c r="J26" s="4">
        <v>44306</v>
      </c>
      <c r="K26" s="8">
        <v>0.52361111111111114</v>
      </c>
      <c r="L26" t="s">
        <v>22</v>
      </c>
      <c r="M26" t="s">
        <v>23</v>
      </c>
      <c r="N26" s="1">
        <f t="shared" si="0"/>
        <v>44306.523611111108</v>
      </c>
      <c r="O26">
        <v>1</v>
      </c>
      <c r="P26" s="6">
        <f>IF(O26=1,F26*(1-I26))</f>
        <v>2970</v>
      </c>
      <c r="Q26" s="6">
        <f>F26-P26</f>
        <v>30</v>
      </c>
    </row>
    <row r="27" spans="1:17" x14ac:dyDescent="0.2">
      <c r="A27" t="s">
        <v>121</v>
      </c>
      <c r="B27" t="s">
        <v>13</v>
      </c>
      <c r="C27" t="s">
        <v>43</v>
      </c>
      <c r="D27" t="s">
        <v>15</v>
      </c>
      <c r="E27" t="s">
        <v>44</v>
      </c>
      <c r="F27">
        <v>30000</v>
      </c>
      <c r="G27" t="s">
        <v>17</v>
      </c>
      <c r="H27" t="s">
        <v>18</v>
      </c>
      <c r="I27">
        <v>0.02</v>
      </c>
      <c r="J27" s="4">
        <v>44305</v>
      </c>
      <c r="K27" s="8">
        <v>0.55138888888888882</v>
      </c>
      <c r="L27" t="s">
        <v>19</v>
      </c>
      <c r="M27" t="s">
        <v>20</v>
      </c>
      <c r="N27" s="1">
        <f t="shared" si="0"/>
        <v>44305.551388888889</v>
      </c>
      <c r="O27">
        <v>1</v>
      </c>
      <c r="P27" s="6">
        <f>IF(O27=1,F27*(1-I27))</f>
        <v>29400</v>
      </c>
      <c r="Q27" s="6">
        <f>F27-P27</f>
        <v>600</v>
      </c>
    </row>
    <row r="28" spans="1:17" x14ac:dyDescent="0.2">
      <c r="A28" t="s">
        <v>45</v>
      </c>
      <c r="B28" t="s">
        <v>13</v>
      </c>
      <c r="C28" t="s">
        <v>43</v>
      </c>
      <c r="D28" t="s">
        <v>15</v>
      </c>
      <c r="E28" t="s">
        <v>44</v>
      </c>
      <c r="F28">
        <v>5643</v>
      </c>
      <c r="G28" t="s">
        <v>17</v>
      </c>
      <c r="H28" t="s">
        <v>18</v>
      </c>
      <c r="I28">
        <v>0.02</v>
      </c>
      <c r="J28" s="4">
        <v>44275</v>
      </c>
      <c r="K28" s="8">
        <v>0.55138888888888882</v>
      </c>
      <c r="L28" t="s">
        <v>19</v>
      </c>
      <c r="M28" t="s">
        <v>20</v>
      </c>
      <c r="N28" s="1">
        <f t="shared" si="0"/>
        <v>44275.551388888889</v>
      </c>
      <c r="O28">
        <v>1</v>
      </c>
      <c r="P28" s="6">
        <f>IF(O28=1,F28*(1-I28))</f>
        <v>5530.14</v>
      </c>
      <c r="Q28" s="6"/>
    </row>
    <row r="29" spans="1:17" x14ac:dyDescent="0.2">
      <c r="A29" t="s">
        <v>45</v>
      </c>
      <c r="B29" t="s">
        <v>13</v>
      </c>
      <c r="C29" t="s">
        <v>43</v>
      </c>
      <c r="D29" t="s">
        <v>15</v>
      </c>
      <c r="E29" t="s">
        <v>44</v>
      </c>
      <c r="F29">
        <v>5643</v>
      </c>
      <c r="G29" t="s">
        <v>17</v>
      </c>
      <c r="H29" t="s">
        <v>21</v>
      </c>
      <c r="I29">
        <v>0.01</v>
      </c>
      <c r="J29" s="4">
        <v>44276</v>
      </c>
      <c r="K29" s="8">
        <v>0.52361111111111114</v>
      </c>
      <c r="L29" t="s">
        <v>22</v>
      </c>
      <c r="M29" t="s">
        <v>23</v>
      </c>
      <c r="N29" s="1">
        <f t="shared" si="0"/>
        <v>44276.523611111108</v>
      </c>
      <c r="O29">
        <v>2</v>
      </c>
      <c r="P29" s="6">
        <f>P28*(1-I29)</f>
        <v>5474.8386</v>
      </c>
      <c r="Q29" s="6">
        <f>F29-P29</f>
        <v>168.16139999999996</v>
      </c>
    </row>
    <row r="30" spans="1:17" x14ac:dyDescent="0.2">
      <c r="A30" t="s">
        <v>123</v>
      </c>
      <c r="B30" t="s">
        <v>13</v>
      </c>
      <c r="C30" t="s">
        <v>49</v>
      </c>
      <c r="D30" t="s">
        <v>15</v>
      </c>
      <c r="E30" t="s">
        <v>50</v>
      </c>
      <c r="F30">
        <v>17430</v>
      </c>
      <c r="G30" t="s">
        <v>17</v>
      </c>
      <c r="H30" t="s">
        <v>18</v>
      </c>
      <c r="I30">
        <v>0.01</v>
      </c>
      <c r="J30" s="4">
        <v>44388</v>
      </c>
      <c r="K30" s="8">
        <v>0.52986111111111112</v>
      </c>
      <c r="L30" t="s">
        <v>19</v>
      </c>
      <c r="M30" t="s">
        <v>20</v>
      </c>
      <c r="N30" s="1">
        <f t="shared" si="0"/>
        <v>44388.529861111114</v>
      </c>
      <c r="O30">
        <v>1</v>
      </c>
      <c r="P30" s="6">
        <f>IF(O30=1,F30*(1-I30))</f>
        <v>17255.7</v>
      </c>
    </row>
    <row r="31" spans="1:17" x14ac:dyDescent="0.2">
      <c r="A31" t="s">
        <v>123</v>
      </c>
      <c r="B31" t="s">
        <v>13</v>
      </c>
      <c r="C31" t="s">
        <v>49</v>
      </c>
      <c r="D31" t="s">
        <v>15</v>
      </c>
      <c r="E31" t="s">
        <v>50</v>
      </c>
      <c r="F31">
        <v>17430</v>
      </c>
      <c r="G31" t="s">
        <v>17</v>
      </c>
      <c r="H31" t="s">
        <v>18</v>
      </c>
      <c r="I31">
        <v>0.02</v>
      </c>
      <c r="J31" s="4">
        <v>44389</v>
      </c>
      <c r="K31" s="8">
        <v>0.65347222222222223</v>
      </c>
      <c r="L31" t="s">
        <v>27</v>
      </c>
      <c r="M31" t="s">
        <v>20</v>
      </c>
      <c r="N31" s="1">
        <f t="shared" si="0"/>
        <v>44389.65347222222</v>
      </c>
      <c r="O31">
        <v>2</v>
      </c>
      <c r="P31" s="6">
        <f>P30*(1-I31)</f>
        <v>16910.585999999999</v>
      </c>
      <c r="Q31" s="6"/>
    </row>
    <row r="32" spans="1:17" x14ac:dyDescent="0.2">
      <c r="A32" t="s">
        <v>123</v>
      </c>
      <c r="B32" t="s">
        <v>13</v>
      </c>
      <c r="C32" t="s">
        <v>49</v>
      </c>
      <c r="D32" t="s">
        <v>15</v>
      </c>
      <c r="E32" t="s">
        <v>50</v>
      </c>
      <c r="F32">
        <v>17430</v>
      </c>
      <c r="G32" t="s">
        <v>17</v>
      </c>
      <c r="H32" t="s">
        <v>18</v>
      </c>
      <c r="I32">
        <v>0.01</v>
      </c>
      <c r="J32" s="4">
        <v>44390</v>
      </c>
      <c r="K32" s="8">
        <v>0.75694444444444453</v>
      </c>
      <c r="L32" t="s">
        <v>42</v>
      </c>
      <c r="M32" t="s">
        <v>20</v>
      </c>
      <c r="N32" s="1">
        <f t="shared" si="0"/>
        <v>44390.756944444445</v>
      </c>
      <c r="O32">
        <v>3</v>
      </c>
      <c r="P32" s="6">
        <f>P31*(1-I32)</f>
        <v>16741.48014</v>
      </c>
      <c r="Q32" s="6">
        <f>F32-P32</f>
        <v>688.51986000000034</v>
      </c>
    </row>
    <row r="33" spans="1:17" x14ac:dyDescent="0.2">
      <c r="A33" t="s">
        <v>51</v>
      </c>
      <c r="B33" t="s">
        <v>13</v>
      </c>
      <c r="C33" t="s">
        <v>49</v>
      </c>
      <c r="D33" t="s">
        <v>15</v>
      </c>
      <c r="E33" t="s">
        <v>50</v>
      </c>
      <c r="F33">
        <v>456</v>
      </c>
      <c r="G33" t="s">
        <v>17</v>
      </c>
      <c r="H33" t="s">
        <v>18</v>
      </c>
      <c r="I33">
        <v>0.01</v>
      </c>
      <c r="J33" s="4">
        <v>44253</v>
      </c>
      <c r="K33" s="8">
        <v>0.52986111111111112</v>
      </c>
      <c r="L33" t="s">
        <v>19</v>
      </c>
      <c r="M33" t="s">
        <v>20</v>
      </c>
      <c r="N33" s="1">
        <f t="shared" si="0"/>
        <v>44253.529861111114</v>
      </c>
      <c r="O33">
        <v>1</v>
      </c>
      <c r="P33" s="6">
        <f>IF(O33=1,F33*(1-I33))</f>
        <v>451.44</v>
      </c>
    </row>
    <row r="34" spans="1:17" x14ac:dyDescent="0.2">
      <c r="A34" t="s">
        <v>51</v>
      </c>
      <c r="B34" t="s">
        <v>13</v>
      </c>
      <c r="C34" t="s">
        <v>49</v>
      </c>
      <c r="D34" t="s">
        <v>15</v>
      </c>
      <c r="E34" t="s">
        <v>50</v>
      </c>
      <c r="F34">
        <v>456</v>
      </c>
      <c r="G34" t="s">
        <v>17</v>
      </c>
      <c r="H34" t="s">
        <v>18</v>
      </c>
      <c r="I34">
        <v>0.02</v>
      </c>
      <c r="J34" s="4">
        <v>44253</v>
      </c>
      <c r="K34" s="8">
        <v>0.65347222222222223</v>
      </c>
      <c r="L34" t="s">
        <v>27</v>
      </c>
      <c r="M34" t="s">
        <v>20</v>
      </c>
      <c r="N34" s="1">
        <f t="shared" si="0"/>
        <v>44253.65347222222</v>
      </c>
      <c r="O34">
        <v>2</v>
      </c>
      <c r="P34" s="6">
        <f>P33*(1-I34)</f>
        <v>442.41120000000001</v>
      </c>
    </row>
    <row r="35" spans="1:17" x14ac:dyDescent="0.2">
      <c r="A35" t="s">
        <v>51</v>
      </c>
      <c r="B35" t="s">
        <v>13</v>
      </c>
      <c r="C35" t="s">
        <v>49</v>
      </c>
      <c r="D35" t="s">
        <v>15</v>
      </c>
      <c r="E35" t="s">
        <v>50</v>
      </c>
      <c r="F35">
        <v>456</v>
      </c>
      <c r="G35" t="s">
        <v>17</v>
      </c>
      <c r="H35" t="s">
        <v>18</v>
      </c>
      <c r="I35">
        <v>0.01</v>
      </c>
      <c r="J35" s="4">
        <v>44253</v>
      </c>
      <c r="K35" s="8">
        <v>0.75694444444444453</v>
      </c>
      <c r="L35" t="s">
        <v>42</v>
      </c>
      <c r="M35" t="s">
        <v>20</v>
      </c>
      <c r="N35" s="1">
        <f t="shared" si="0"/>
        <v>44253.756944444445</v>
      </c>
      <c r="O35">
        <v>3</v>
      </c>
      <c r="P35" s="6">
        <f>P34*(1-I35)</f>
        <v>437.98708800000003</v>
      </c>
      <c r="Q35" s="6">
        <f>F35-P35</f>
        <v>18.012911999999972</v>
      </c>
    </row>
    <row r="36" spans="1:17" x14ac:dyDescent="0.2">
      <c r="A36" t="s">
        <v>148</v>
      </c>
      <c r="B36" t="s">
        <v>13</v>
      </c>
      <c r="C36" t="s">
        <v>46</v>
      </c>
      <c r="D36" t="s">
        <v>15</v>
      </c>
      <c r="E36" t="s">
        <v>47</v>
      </c>
      <c r="F36">
        <v>12400</v>
      </c>
      <c r="G36" t="s">
        <v>17</v>
      </c>
      <c r="H36" t="s">
        <v>18</v>
      </c>
      <c r="I36">
        <v>0.02</v>
      </c>
      <c r="J36" s="4">
        <v>44454</v>
      </c>
      <c r="K36" s="8">
        <v>0.43263888888888885</v>
      </c>
      <c r="L36" t="s">
        <v>19</v>
      </c>
      <c r="M36" t="s">
        <v>20</v>
      </c>
      <c r="N36" s="1">
        <f t="shared" si="0"/>
        <v>44454.432638888888</v>
      </c>
      <c r="O36">
        <v>1</v>
      </c>
      <c r="P36" s="6">
        <f>IF(O36=1,F36*(1-I36))</f>
        <v>12152</v>
      </c>
    </row>
    <row r="37" spans="1:17" x14ac:dyDescent="0.2">
      <c r="A37" t="s">
        <v>149</v>
      </c>
      <c r="B37" t="s">
        <v>13</v>
      </c>
      <c r="C37" t="s">
        <v>46</v>
      </c>
      <c r="D37" t="s">
        <v>15</v>
      </c>
      <c r="E37" t="s">
        <v>47</v>
      </c>
      <c r="F37">
        <v>12400</v>
      </c>
      <c r="G37" t="s">
        <v>17</v>
      </c>
      <c r="H37" t="s">
        <v>33</v>
      </c>
      <c r="I37">
        <v>0.01</v>
      </c>
      <c r="J37" s="4">
        <v>44455</v>
      </c>
      <c r="K37" s="8">
        <v>0.48819444444444443</v>
      </c>
      <c r="L37" t="s">
        <v>48</v>
      </c>
      <c r="M37" t="s">
        <v>34</v>
      </c>
      <c r="N37" s="1">
        <f t="shared" si="0"/>
        <v>44455.488194444442</v>
      </c>
      <c r="O37">
        <v>2</v>
      </c>
      <c r="P37" s="6">
        <f>P36*(1-I37)</f>
        <v>12030.48</v>
      </c>
    </row>
    <row r="38" spans="1:17" x14ac:dyDescent="0.2">
      <c r="A38" t="s">
        <v>150</v>
      </c>
      <c r="B38" t="s">
        <v>13</v>
      </c>
      <c r="C38" t="s">
        <v>46</v>
      </c>
      <c r="D38" t="s">
        <v>15</v>
      </c>
      <c r="E38" t="s">
        <v>47</v>
      </c>
      <c r="F38">
        <v>12400</v>
      </c>
      <c r="G38" t="s">
        <v>17</v>
      </c>
      <c r="H38" t="s">
        <v>35</v>
      </c>
      <c r="I38">
        <v>0.08</v>
      </c>
      <c r="J38" s="4">
        <v>44455</v>
      </c>
      <c r="K38" s="8">
        <v>0.70972222222222225</v>
      </c>
      <c r="L38" t="s">
        <v>48</v>
      </c>
      <c r="M38" t="s">
        <v>36</v>
      </c>
      <c r="N38" s="1">
        <f t="shared" si="0"/>
        <v>44455.709722222222</v>
      </c>
      <c r="O38">
        <v>3</v>
      </c>
      <c r="P38" s="6">
        <f>P37*(1-I38)</f>
        <v>11068.0416</v>
      </c>
      <c r="Q38" s="6">
        <f>F38-P38</f>
        <v>1331.9583999999995</v>
      </c>
    </row>
    <row r="39" spans="1:17" x14ac:dyDescent="0.2">
      <c r="A39" t="s">
        <v>134</v>
      </c>
      <c r="B39" t="s">
        <v>13</v>
      </c>
      <c r="C39" t="s">
        <v>46</v>
      </c>
      <c r="D39" t="s">
        <v>15</v>
      </c>
      <c r="E39" t="s">
        <v>47</v>
      </c>
      <c r="F39">
        <v>4569</v>
      </c>
      <c r="G39" t="s">
        <v>17</v>
      </c>
      <c r="H39" t="s">
        <v>18</v>
      </c>
      <c r="I39">
        <v>0.02</v>
      </c>
      <c r="J39" s="4">
        <v>44248</v>
      </c>
      <c r="K39" s="8">
        <v>0.43263888888888885</v>
      </c>
      <c r="L39" t="s">
        <v>19</v>
      </c>
      <c r="M39" t="s">
        <v>20</v>
      </c>
      <c r="N39" s="1">
        <f t="shared" si="0"/>
        <v>44248.432638888888</v>
      </c>
      <c r="O39">
        <v>1</v>
      </c>
      <c r="P39" s="6">
        <f>IF(O39=1,F39*(1-I39))</f>
        <v>4477.62</v>
      </c>
    </row>
    <row r="40" spans="1:17" x14ac:dyDescent="0.2">
      <c r="A40" t="s">
        <v>135</v>
      </c>
      <c r="B40" t="s">
        <v>13</v>
      </c>
      <c r="C40" t="s">
        <v>46</v>
      </c>
      <c r="D40" t="s">
        <v>15</v>
      </c>
      <c r="E40" t="s">
        <v>47</v>
      </c>
      <c r="F40">
        <v>4569</v>
      </c>
      <c r="G40" t="s">
        <v>17</v>
      </c>
      <c r="H40" t="s">
        <v>33</v>
      </c>
      <c r="I40">
        <v>0.01</v>
      </c>
      <c r="J40" s="4">
        <v>44248</v>
      </c>
      <c r="K40" s="8">
        <v>0.48819444444444443</v>
      </c>
      <c r="L40" t="s">
        <v>48</v>
      </c>
      <c r="M40" t="s">
        <v>34</v>
      </c>
      <c r="N40" s="1">
        <f t="shared" si="0"/>
        <v>44248.488194444442</v>
      </c>
      <c r="O40">
        <v>2</v>
      </c>
      <c r="P40" s="6">
        <f>P39*(1-I40)</f>
        <v>4432.8437999999996</v>
      </c>
    </row>
    <row r="41" spans="1:17" x14ac:dyDescent="0.2">
      <c r="A41" t="s">
        <v>136</v>
      </c>
      <c r="B41" t="s">
        <v>13</v>
      </c>
      <c r="C41" t="s">
        <v>46</v>
      </c>
      <c r="D41" t="s">
        <v>15</v>
      </c>
      <c r="E41" t="s">
        <v>47</v>
      </c>
      <c r="F41">
        <v>4569</v>
      </c>
      <c r="G41" t="s">
        <v>17</v>
      </c>
      <c r="H41" t="s">
        <v>35</v>
      </c>
      <c r="I41">
        <v>0.08</v>
      </c>
      <c r="J41" s="4">
        <v>44248</v>
      </c>
      <c r="K41" s="8">
        <v>0.70972222222222225</v>
      </c>
      <c r="L41" t="s">
        <v>48</v>
      </c>
      <c r="M41" t="s">
        <v>36</v>
      </c>
      <c r="N41" s="1">
        <f t="shared" si="0"/>
        <v>44248.709722222222</v>
      </c>
      <c r="O41">
        <v>3</v>
      </c>
      <c r="P41" s="6">
        <f>P40*(1-I41)</f>
        <v>4078.2162960000001</v>
      </c>
      <c r="Q41" s="6">
        <f>F41-P41</f>
        <v>490.78370399999994</v>
      </c>
    </row>
    <row r="42" spans="1:17" x14ac:dyDescent="0.2">
      <c r="A42" t="s">
        <v>141</v>
      </c>
      <c r="B42" t="s">
        <v>13</v>
      </c>
      <c r="C42" t="s">
        <v>52</v>
      </c>
      <c r="D42" t="s">
        <v>15</v>
      </c>
      <c r="E42" t="s">
        <v>53</v>
      </c>
      <c r="F42">
        <v>12000</v>
      </c>
      <c r="G42" t="s">
        <v>17</v>
      </c>
      <c r="H42" t="s">
        <v>18</v>
      </c>
      <c r="I42">
        <v>0.01</v>
      </c>
      <c r="J42" s="4">
        <v>44474</v>
      </c>
      <c r="K42" s="8">
        <v>0.52986111111111112</v>
      </c>
      <c r="L42" t="s">
        <v>19</v>
      </c>
      <c r="M42" t="s">
        <v>20</v>
      </c>
      <c r="N42" s="1">
        <f t="shared" si="0"/>
        <v>44474.529861111114</v>
      </c>
      <c r="O42">
        <v>1</v>
      </c>
      <c r="P42" s="6">
        <f>IF(O42=1,F42*(1-I42))</f>
        <v>11880</v>
      </c>
    </row>
    <row r="43" spans="1:17" x14ac:dyDescent="0.2">
      <c r="A43" t="s">
        <v>142</v>
      </c>
      <c r="B43" t="s">
        <v>13</v>
      </c>
      <c r="C43" t="s">
        <v>52</v>
      </c>
      <c r="D43" t="s">
        <v>15</v>
      </c>
      <c r="E43" t="s">
        <v>53</v>
      </c>
      <c r="F43">
        <v>12000</v>
      </c>
      <c r="G43" t="s">
        <v>17</v>
      </c>
      <c r="H43" t="s">
        <v>18</v>
      </c>
      <c r="I43">
        <v>0.02</v>
      </c>
      <c r="J43" s="4">
        <v>44474</v>
      </c>
      <c r="K43" s="8">
        <v>0.60555555555555551</v>
      </c>
      <c r="L43" t="s">
        <v>27</v>
      </c>
      <c r="M43" t="s">
        <v>20</v>
      </c>
      <c r="N43" s="1">
        <f t="shared" si="0"/>
        <v>44474.605555555558</v>
      </c>
      <c r="O43">
        <v>2</v>
      </c>
      <c r="P43" s="6">
        <f>P42*(1-I43)</f>
        <v>11642.4</v>
      </c>
    </row>
    <row r="44" spans="1:17" x14ac:dyDescent="0.2">
      <c r="A44" t="s">
        <v>143</v>
      </c>
      <c r="B44" t="s">
        <v>13</v>
      </c>
      <c r="C44" t="s">
        <v>52</v>
      </c>
      <c r="D44" t="s">
        <v>15</v>
      </c>
      <c r="E44" t="s">
        <v>53</v>
      </c>
      <c r="F44">
        <v>12000</v>
      </c>
      <c r="G44" t="s">
        <v>32</v>
      </c>
      <c r="H44" t="s">
        <v>21</v>
      </c>
      <c r="I44">
        <v>0.01</v>
      </c>
      <c r="J44" s="4">
        <v>44476</v>
      </c>
      <c r="K44" s="8">
        <v>0.76458333333333339</v>
      </c>
      <c r="L44" t="s">
        <v>27</v>
      </c>
      <c r="M44" t="s">
        <v>23</v>
      </c>
      <c r="N44" s="1">
        <f t="shared" si="0"/>
        <v>44476.76458333333</v>
      </c>
      <c r="O44">
        <v>3</v>
      </c>
      <c r="P44" s="6">
        <f>P43*(1-I44)</f>
        <v>11525.975999999999</v>
      </c>
      <c r="Q44" s="6">
        <f>F44-P44</f>
        <v>474.02400000000125</v>
      </c>
    </row>
    <row r="45" spans="1:17" x14ac:dyDescent="0.2">
      <c r="A45" t="s">
        <v>131</v>
      </c>
      <c r="B45" t="s">
        <v>13</v>
      </c>
      <c r="C45" t="s">
        <v>52</v>
      </c>
      <c r="D45" t="s">
        <v>15</v>
      </c>
      <c r="E45" t="s">
        <v>53</v>
      </c>
      <c r="F45">
        <v>3326</v>
      </c>
      <c r="G45" t="s">
        <v>17</v>
      </c>
      <c r="H45" t="s">
        <v>18</v>
      </c>
      <c r="I45">
        <v>0.01</v>
      </c>
      <c r="J45" s="4">
        <v>44571</v>
      </c>
      <c r="K45" s="8">
        <v>0.52986111111111112</v>
      </c>
      <c r="L45" t="s">
        <v>19</v>
      </c>
      <c r="M45" t="s">
        <v>20</v>
      </c>
      <c r="N45" s="1">
        <f t="shared" si="0"/>
        <v>44571.529861111114</v>
      </c>
      <c r="O45">
        <v>1</v>
      </c>
      <c r="P45" s="6">
        <f>IF(O45=1,F45*(1-I45))</f>
        <v>3292.74</v>
      </c>
    </row>
    <row r="46" spans="1:17" x14ac:dyDescent="0.2">
      <c r="A46" t="s">
        <v>146</v>
      </c>
      <c r="B46" t="s">
        <v>13</v>
      </c>
      <c r="C46" t="s">
        <v>52</v>
      </c>
      <c r="D46" t="s">
        <v>15</v>
      </c>
      <c r="E46" t="s">
        <v>53</v>
      </c>
      <c r="F46">
        <v>3326</v>
      </c>
      <c r="G46" t="s">
        <v>17</v>
      </c>
      <c r="H46" t="s">
        <v>18</v>
      </c>
      <c r="I46">
        <v>0.02</v>
      </c>
      <c r="J46" s="4">
        <v>44572</v>
      </c>
      <c r="K46" s="8">
        <v>0.60555555555555551</v>
      </c>
      <c r="L46" t="s">
        <v>27</v>
      </c>
      <c r="M46" t="s">
        <v>20</v>
      </c>
      <c r="N46" s="1">
        <f t="shared" si="0"/>
        <v>44572.605555555558</v>
      </c>
      <c r="O46">
        <v>2</v>
      </c>
      <c r="P46" s="6">
        <f>P45*(1-I46)</f>
        <v>3226.8851999999997</v>
      </c>
    </row>
    <row r="47" spans="1:17" x14ac:dyDescent="0.2">
      <c r="A47" t="s">
        <v>147</v>
      </c>
      <c r="B47" t="s">
        <v>13</v>
      </c>
      <c r="C47" t="s">
        <v>52</v>
      </c>
      <c r="D47" t="s">
        <v>15</v>
      </c>
      <c r="E47" t="s">
        <v>53</v>
      </c>
      <c r="F47">
        <v>3326</v>
      </c>
      <c r="G47" t="s">
        <v>32</v>
      </c>
      <c r="H47" t="s">
        <v>21</v>
      </c>
      <c r="I47">
        <v>0.01</v>
      </c>
      <c r="J47" s="4">
        <v>44572</v>
      </c>
      <c r="K47" s="8">
        <v>0.76458333333333339</v>
      </c>
      <c r="L47" t="s">
        <v>27</v>
      </c>
      <c r="M47" t="s">
        <v>23</v>
      </c>
      <c r="N47" s="1">
        <f t="shared" si="0"/>
        <v>44572.76458333333</v>
      </c>
      <c r="O47">
        <v>3</v>
      </c>
      <c r="P47" s="6">
        <f>P46*(1-I47)</f>
        <v>3194.6163479999996</v>
      </c>
      <c r="Q47" s="6">
        <f>F47-P47</f>
        <v>131.38365200000044</v>
      </c>
    </row>
    <row r="48" spans="1:17" x14ac:dyDescent="0.2">
      <c r="A48" t="s">
        <v>55</v>
      </c>
      <c r="B48" t="s">
        <v>13</v>
      </c>
      <c r="C48" t="s">
        <v>52</v>
      </c>
      <c r="D48" t="s">
        <v>15</v>
      </c>
      <c r="E48" t="s">
        <v>54</v>
      </c>
      <c r="F48">
        <v>1100</v>
      </c>
      <c r="G48" t="s">
        <v>17</v>
      </c>
      <c r="H48" t="s">
        <v>18</v>
      </c>
      <c r="I48">
        <v>0.02</v>
      </c>
      <c r="J48" s="4">
        <v>44234</v>
      </c>
      <c r="K48" s="8">
        <v>0.65486111111111112</v>
      </c>
      <c r="L48" t="s">
        <v>19</v>
      </c>
      <c r="M48" t="s">
        <v>20</v>
      </c>
      <c r="N48" s="1">
        <f t="shared" si="0"/>
        <v>44234.654861111114</v>
      </c>
      <c r="O48">
        <v>1</v>
      </c>
      <c r="P48" s="6">
        <f>IF(O48=1,F48*(1-I48))</f>
        <v>1078</v>
      </c>
    </row>
    <row r="49" spans="1:17" x14ac:dyDescent="0.2">
      <c r="A49" t="s">
        <v>55</v>
      </c>
      <c r="B49" t="s">
        <v>13</v>
      </c>
      <c r="C49" t="s">
        <v>52</v>
      </c>
      <c r="D49" t="s">
        <v>15</v>
      </c>
      <c r="E49" t="s">
        <v>54</v>
      </c>
      <c r="F49">
        <v>1100</v>
      </c>
      <c r="G49" t="s">
        <v>17</v>
      </c>
      <c r="H49" t="s">
        <v>56</v>
      </c>
      <c r="I49">
        <v>0.01</v>
      </c>
      <c r="J49" s="4">
        <v>44235</v>
      </c>
      <c r="K49" s="8">
        <v>0.72291666666666676</v>
      </c>
      <c r="L49" t="s">
        <v>22</v>
      </c>
      <c r="M49" t="s">
        <v>57</v>
      </c>
      <c r="N49" s="1">
        <f t="shared" si="0"/>
        <v>44235.722916666666</v>
      </c>
      <c r="O49">
        <v>2</v>
      </c>
      <c r="P49" s="6">
        <f>P48*(1-I49)</f>
        <v>1067.22</v>
      </c>
      <c r="Q49" s="6">
        <f>F49-P49</f>
        <v>32.779999999999973</v>
      </c>
    </row>
    <row r="50" spans="1:17" x14ac:dyDescent="0.2">
      <c r="A50" t="s">
        <v>65</v>
      </c>
      <c r="B50" t="s">
        <v>13</v>
      </c>
      <c r="C50" t="s">
        <v>64</v>
      </c>
      <c r="D50" t="s">
        <v>15</v>
      </c>
      <c r="E50" t="s">
        <v>62</v>
      </c>
      <c r="F50">
        <v>1025</v>
      </c>
      <c r="G50" t="s">
        <v>17</v>
      </c>
      <c r="H50" t="s">
        <v>18</v>
      </c>
      <c r="I50">
        <v>0.02</v>
      </c>
      <c r="J50" s="4">
        <v>44520</v>
      </c>
      <c r="K50" s="8">
        <v>0.43263888888888885</v>
      </c>
      <c r="L50" t="s">
        <v>19</v>
      </c>
      <c r="M50" t="s">
        <v>20</v>
      </c>
      <c r="N50" s="1">
        <f t="shared" si="0"/>
        <v>44520.432638888888</v>
      </c>
      <c r="O50">
        <v>1</v>
      </c>
      <c r="P50" s="6">
        <f>IF(O50=1,F50*(1-I50))</f>
        <v>1004.5</v>
      </c>
    </row>
    <row r="51" spans="1:17" x14ac:dyDescent="0.2">
      <c r="A51" t="s">
        <v>65</v>
      </c>
      <c r="B51" t="s">
        <v>13</v>
      </c>
      <c r="C51" t="s">
        <v>64</v>
      </c>
      <c r="D51" t="s">
        <v>15</v>
      </c>
      <c r="E51" t="s">
        <v>62</v>
      </c>
      <c r="F51">
        <v>1025</v>
      </c>
      <c r="G51" t="s">
        <v>17</v>
      </c>
      <c r="H51" t="s">
        <v>35</v>
      </c>
      <c r="I51">
        <v>0.01</v>
      </c>
      <c r="J51" s="4">
        <v>44521</v>
      </c>
      <c r="K51" s="8">
        <v>0.48055555555555557</v>
      </c>
      <c r="L51" t="s">
        <v>22</v>
      </c>
      <c r="M51" t="s">
        <v>36</v>
      </c>
      <c r="N51" s="1">
        <f t="shared" si="0"/>
        <v>44521.480555555558</v>
      </c>
      <c r="O51">
        <v>2</v>
      </c>
      <c r="P51" s="6">
        <f>P50*(1-I51)</f>
        <v>994.45500000000004</v>
      </c>
      <c r="Q51" s="6">
        <f>F51-P51</f>
        <v>30.544999999999959</v>
      </c>
    </row>
    <row r="52" spans="1:17" x14ac:dyDescent="0.2">
      <c r="A52" t="s">
        <v>63</v>
      </c>
      <c r="B52" t="s">
        <v>13</v>
      </c>
      <c r="C52" t="s">
        <v>61</v>
      </c>
      <c r="D52" t="s">
        <v>15</v>
      </c>
      <c r="E52" t="s">
        <v>62</v>
      </c>
      <c r="F52">
        <v>900</v>
      </c>
      <c r="G52" t="s">
        <v>17</v>
      </c>
      <c r="H52" t="s">
        <v>18</v>
      </c>
      <c r="I52">
        <v>0.01</v>
      </c>
      <c r="J52" s="4">
        <v>44522</v>
      </c>
      <c r="K52" s="8">
        <v>0.46666666666666662</v>
      </c>
      <c r="L52" t="s">
        <v>19</v>
      </c>
      <c r="M52" t="s">
        <v>20</v>
      </c>
      <c r="N52" s="1">
        <f t="shared" si="0"/>
        <v>44522.466666666667</v>
      </c>
      <c r="O52">
        <v>1</v>
      </c>
      <c r="P52" s="6">
        <f>IF(O52=1,F52*(1-I52))</f>
        <v>891</v>
      </c>
    </row>
    <row r="53" spans="1:17" x14ac:dyDescent="0.2">
      <c r="A53" t="s">
        <v>63</v>
      </c>
      <c r="B53" t="s">
        <v>13</v>
      </c>
      <c r="C53" t="s">
        <v>61</v>
      </c>
      <c r="D53" t="s">
        <v>15</v>
      </c>
      <c r="E53" t="s">
        <v>62</v>
      </c>
      <c r="F53">
        <v>900</v>
      </c>
      <c r="G53" t="s">
        <v>17</v>
      </c>
      <c r="H53" t="s">
        <v>35</v>
      </c>
      <c r="I53">
        <v>0.01</v>
      </c>
      <c r="J53" s="4">
        <v>44524</v>
      </c>
      <c r="K53" s="8">
        <v>0.61388888888888882</v>
      </c>
      <c r="L53" t="s">
        <v>22</v>
      </c>
      <c r="M53" t="s">
        <v>36</v>
      </c>
      <c r="N53" s="1">
        <f t="shared" si="0"/>
        <v>44524.613888888889</v>
      </c>
      <c r="O53">
        <v>2</v>
      </c>
      <c r="P53" s="6">
        <f>P52*(1-I53)</f>
        <v>882.09</v>
      </c>
      <c r="Q53" s="6">
        <f>F53-P53</f>
        <v>17.909999999999968</v>
      </c>
    </row>
    <row r="54" spans="1:17" x14ac:dyDescent="0.2">
      <c r="A54" t="s">
        <v>68</v>
      </c>
      <c r="B54" t="s">
        <v>13</v>
      </c>
      <c r="C54" t="s">
        <v>66</v>
      </c>
      <c r="D54" t="s">
        <v>15</v>
      </c>
      <c r="E54" t="s">
        <v>67</v>
      </c>
      <c r="F54">
        <v>238</v>
      </c>
      <c r="G54" t="s">
        <v>17</v>
      </c>
      <c r="H54" t="s">
        <v>18</v>
      </c>
      <c r="I54">
        <v>0.08</v>
      </c>
      <c r="J54" s="4">
        <v>44211</v>
      </c>
      <c r="K54" s="8">
        <v>0.75694444444444453</v>
      </c>
      <c r="L54" t="s">
        <v>19</v>
      </c>
      <c r="M54" t="s">
        <v>20</v>
      </c>
      <c r="N54" s="1">
        <f t="shared" si="0"/>
        <v>44211.756944444445</v>
      </c>
      <c r="O54">
        <v>1</v>
      </c>
      <c r="P54" s="6">
        <f>IF(O54=1,F54*(1-I54))</f>
        <v>218.96</v>
      </c>
    </row>
    <row r="55" spans="1:17" x14ac:dyDescent="0.2">
      <c r="A55" t="s">
        <v>68</v>
      </c>
      <c r="B55" t="s">
        <v>13</v>
      </c>
      <c r="C55" t="s">
        <v>66</v>
      </c>
      <c r="D55" t="s">
        <v>15</v>
      </c>
      <c r="E55" t="s">
        <v>67</v>
      </c>
      <c r="F55">
        <v>238</v>
      </c>
      <c r="G55" t="s">
        <v>17</v>
      </c>
      <c r="H55" t="s">
        <v>18</v>
      </c>
      <c r="I55">
        <v>0.08</v>
      </c>
      <c r="J55" s="4">
        <v>44211</v>
      </c>
      <c r="K55" s="8">
        <v>0.52986111111111112</v>
      </c>
      <c r="L55" t="s">
        <v>69</v>
      </c>
      <c r="M55" t="s">
        <v>20</v>
      </c>
      <c r="N55" s="1">
        <f t="shared" si="0"/>
        <v>44211.529861111114</v>
      </c>
      <c r="O55">
        <v>2</v>
      </c>
      <c r="P55" s="6">
        <f>P54*(1-I55)</f>
        <v>201.44320000000002</v>
      </c>
      <c r="Q55" s="6">
        <f>F55-P55</f>
        <v>36.556799999999981</v>
      </c>
    </row>
    <row r="56" spans="1:17" x14ac:dyDescent="0.2">
      <c r="A56" t="s">
        <v>72</v>
      </c>
      <c r="B56" t="s">
        <v>13</v>
      </c>
      <c r="C56" t="s">
        <v>70</v>
      </c>
      <c r="D56" t="s">
        <v>15</v>
      </c>
      <c r="E56" t="s">
        <v>71</v>
      </c>
      <c r="F56">
        <v>6709</v>
      </c>
      <c r="G56" t="s">
        <v>17</v>
      </c>
      <c r="H56" t="s">
        <v>18</v>
      </c>
      <c r="I56">
        <v>0.01</v>
      </c>
      <c r="J56" s="4">
        <v>44209</v>
      </c>
      <c r="K56" s="8">
        <v>0.60555555555555551</v>
      </c>
      <c r="L56" t="s">
        <v>19</v>
      </c>
      <c r="M56" t="s">
        <v>20</v>
      </c>
      <c r="N56" s="1">
        <f t="shared" si="0"/>
        <v>44209.605555555558</v>
      </c>
      <c r="O56">
        <v>1</v>
      </c>
      <c r="P56" s="6">
        <f>IF(O56=1,F56*(1-I56))</f>
        <v>6641.91</v>
      </c>
    </row>
    <row r="57" spans="1:17" x14ac:dyDescent="0.2">
      <c r="A57" t="s">
        <v>72</v>
      </c>
      <c r="B57" t="s">
        <v>13</v>
      </c>
      <c r="C57" t="s">
        <v>70</v>
      </c>
      <c r="D57" t="s">
        <v>15</v>
      </c>
      <c r="E57" t="s">
        <v>71</v>
      </c>
      <c r="F57">
        <v>6709</v>
      </c>
      <c r="G57" t="s">
        <v>32</v>
      </c>
      <c r="H57" t="s">
        <v>73</v>
      </c>
      <c r="I57">
        <v>0.03</v>
      </c>
      <c r="J57" s="4">
        <v>44209</v>
      </c>
      <c r="K57" s="8">
        <v>0.60555555555555551</v>
      </c>
      <c r="L57" t="s">
        <v>22</v>
      </c>
      <c r="M57" t="s">
        <v>74</v>
      </c>
      <c r="N57" s="1">
        <f t="shared" si="0"/>
        <v>44209.605555555558</v>
      </c>
      <c r="O57">
        <v>2</v>
      </c>
      <c r="P57" s="6">
        <f>P56*(1-I57)</f>
        <v>6442.6526999999996</v>
      </c>
      <c r="Q57" s="6">
        <f>F57-P57</f>
        <v>266.34730000000036</v>
      </c>
    </row>
    <row r="58" spans="1:17" x14ac:dyDescent="0.2">
      <c r="A58" t="s">
        <v>60</v>
      </c>
      <c r="B58" t="s">
        <v>13</v>
      </c>
      <c r="C58" t="s">
        <v>58</v>
      </c>
      <c r="D58" t="s">
        <v>15</v>
      </c>
      <c r="E58" t="s">
        <v>59</v>
      </c>
      <c r="F58">
        <v>1100</v>
      </c>
      <c r="G58" t="s">
        <v>17</v>
      </c>
      <c r="H58" t="s">
        <v>18</v>
      </c>
      <c r="I58">
        <v>0.08</v>
      </c>
      <c r="J58" s="4">
        <v>44257</v>
      </c>
      <c r="K58" s="8">
        <v>0.5083333333333333</v>
      </c>
      <c r="L58" t="s">
        <v>19</v>
      </c>
      <c r="M58" t="s">
        <v>20</v>
      </c>
      <c r="N58" s="1">
        <f t="shared" si="0"/>
        <v>44257.508333333331</v>
      </c>
      <c r="O58">
        <v>1</v>
      </c>
      <c r="P58" s="6">
        <f>IF(O58=1,F58*(1-I58))</f>
        <v>1012</v>
      </c>
    </row>
    <row r="59" spans="1:17" x14ac:dyDescent="0.2">
      <c r="A59" t="s">
        <v>60</v>
      </c>
      <c r="B59" t="s">
        <v>13</v>
      </c>
      <c r="C59" t="s">
        <v>58</v>
      </c>
      <c r="D59" t="s">
        <v>15</v>
      </c>
      <c r="E59" t="s">
        <v>59</v>
      </c>
      <c r="F59">
        <v>1100</v>
      </c>
      <c r="G59" t="s">
        <v>17</v>
      </c>
      <c r="H59" t="s">
        <v>56</v>
      </c>
      <c r="I59">
        <v>0.01</v>
      </c>
      <c r="J59" s="4">
        <v>44257</v>
      </c>
      <c r="K59" s="8">
        <v>0.57152777777777775</v>
      </c>
      <c r="L59" t="s">
        <v>27</v>
      </c>
      <c r="M59" t="s">
        <v>57</v>
      </c>
      <c r="N59" s="1">
        <f t="shared" si="0"/>
        <v>44257.571527777778</v>
      </c>
      <c r="O59">
        <v>2</v>
      </c>
      <c r="P59" s="6">
        <f>P58*(1-I59)</f>
        <v>1001.88</v>
      </c>
    </row>
    <row r="60" spans="1:17" x14ac:dyDescent="0.2">
      <c r="A60" t="s">
        <v>60</v>
      </c>
      <c r="B60" t="s">
        <v>13</v>
      </c>
      <c r="C60" t="s">
        <v>58</v>
      </c>
      <c r="D60" t="s">
        <v>15</v>
      </c>
      <c r="E60" t="s">
        <v>59</v>
      </c>
      <c r="F60">
        <v>1100</v>
      </c>
      <c r="G60" t="s">
        <v>17</v>
      </c>
      <c r="H60" t="s">
        <v>56</v>
      </c>
      <c r="I60">
        <v>0.02</v>
      </c>
      <c r="J60" s="4">
        <v>44258</v>
      </c>
      <c r="K60" s="8">
        <v>0.75694444444444453</v>
      </c>
      <c r="L60" t="s">
        <v>22</v>
      </c>
      <c r="M60" t="s">
        <v>57</v>
      </c>
      <c r="N60" s="1">
        <f t="shared" si="0"/>
        <v>44258.756944444445</v>
      </c>
      <c r="O60">
        <v>3</v>
      </c>
      <c r="P60" s="6">
        <f>P59*(1-I60)</f>
        <v>981.8424</v>
      </c>
      <c r="Q60" s="6">
        <f>F60-P60</f>
        <v>118.1576</v>
      </c>
    </row>
    <row r="61" spans="1:17" x14ac:dyDescent="0.2">
      <c r="A61" t="s">
        <v>77</v>
      </c>
      <c r="B61" t="s">
        <v>13</v>
      </c>
      <c r="C61" t="s">
        <v>75</v>
      </c>
      <c r="D61" t="s">
        <v>15</v>
      </c>
      <c r="E61" t="s">
        <v>76</v>
      </c>
      <c r="F61">
        <v>5188</v>
      </c>
      <c r="G61" t="s">
        <v>32</v>
      </c>
      <c r="H61" t="s">
        <v>18</v>
      </c>
      <c r="I61">
        <v>0.01</v>
      </c>
      <c r="J61" s="4">
        <v>44210</v>
      </c>
      <c r="K61" s="8">
        <v>0.65486111111111112</v>
      </c>
      <c r="L61" t="s">
        <v>19</v>
      </c>
      <c r="M61" t="s">
        <v>20</v>
      </c>
      <c r="N61" s="1">
        <f t="shared" si="0"/>
        <v>44210.654861111114</v>
      </c>
      <c r="O61">
        <v>1</v>
      </c>
      <c r="P61" s="6">
        <f>IF(O61=1,F61*(1-I61))</f>
        <v>5136.12</v>
      </c>
    </row>
    <row r="62" spans="1:17" x14ac:dyDescent="0.2">
      <c r="A62" t="s">
        <v>77</v>
      </c>
      <c r="B62" t="s">
        <v>13</v>
      </c>
      <c r="C62" t="s">
        <v>75</v>
      </c>
      <c r="D62" t="s">
        <v>15</v>
      </c>
      <c r="E62" t="s">
        <v>76</v>
      </c>
      <c r="F62">
        <v>5188</v>
      </c>
      <c r="G62" t="s">
        <v>32</v>
      </c>
      <c r="H62" t="s">
        <v>78</v>
      </c>
      <c r="I62">
        <v>0.01</v>
      </c>
      <c r="J62" s="4">
        <v>44210</v>
      </c>
      <c r="K62" s="8">
        <v>0.65486111111111112</v>
      </c>
      <c r="L62" t="s">
        <v>22</v>
      </c>
      <c r="M62" t="s">
        <v>79</v>
      </c>
      <c r="N62" s="1">
        <f t="shared" si="0"/>
        <v>44210.654861111114</v>
      </c>
      <c r="O62">
        <v>2</v>
      </c>
      <c r="P62" s="6">
        <f>P61*(1-I62)</f>
        <v>5084.7587999999996</v>
      </c>
      <c r="Q62" s="6">
        <f>F62-P62</f>
        <v>103.24120000000039</v>
      </c>
    </row>
    <row r="63" spans="1:17" x14ac:dyDescent="0.2">
      <c r="A63" t="s">
        <v>82</v>
      </c>
      <c r="B63" t="s">
        <v>13</v>
      </c>
      <c r="C63" t="s">
        <v>80</v>
      </c>
      <c r="D63" t="s">
        <v>15</v>
      </c>
      <c r="E63" t="s">
        <v>81</v>
      </c>
      <c r="F63">
        <v>120</v>
      </c>
      <c r="G63" t="s">
        <v>17</v>
      </c>
      <c r="H63" t="s">
        <v>18</v>
      </c>
      <c r="I63">
        <v>0.01</v>
      </c>
      <c r="J63" s="4">
        <v>44201</v>
      </c>
      <c r="K63" s="8">
        <v>0.5083333333333333</v>
      </c>
      <c r="L63" t="s">
        <v>19</v>
      </c>
      <c r="M63" t="s">
        <v>20</v>
      </c>
      <c r="N63" s="1">
        <f t="shared" si="0"/>
        <v>44201.508333333331</v>
      </c>
      <c r="O63">
        <v>1</v>
      </c>
      <c r="P63" s="6">
        <f>IF(O63=1,F63*(1-I63))</f>
        <v>118.8</v>
      </c>
    </row>
    <row r="64" spans="1:17" x14ac:dyDescent="0.2">
      <c r="A64" t="s">
        <v>82</v>
      </c>
      <c r="B64" t="s">
        <v>13</v>
      </c>
      <c r="C64" t="s">
        <v>80</v>
      </c>
      <c r="D64" t="s">
        <v>15</v>
      </c>
      <c r="E64" t="s">
        <v>81</v>
      </c>
      <c r="F64">
        <v>120</v>
      </c>
      <c r="G64" t="s">
        <v>17</v>
      </c>
      <c r="H64" t="s">
        <v>73</v>
      </c>
      <c r="I64">
        <v>0.01</v>
      </c>
      <c r="J64" s="4">
        <v>44201</v>
      </c>
      <c r="K64" s="8">
        <v>0.5131944444444444</v>
      </c>
      <c r="L64" t="s">
        <v>27</v>
      </c>
      <c r="M64" t="s">
        <v>74</v>
      </c>
      <c r="N64" s="1">
        <f t="shared" si="0"/>
        <v>44201.513194444444</v>
      </c>
      <c r="O64">
        <v>2</v>
      </c>
      <c r="P64" s="6">
        <f>P63*(1-I64)</f>
        <v>117.61199999999999</v>
      </c>
    </row>
    <row r="65" spans="1:17" x14ac:dyDescent="0.2">
      <c r="A65" t="s">
        <v>82</v>
      </c>
      <c r="B65" t="s">
        <v>13</v>
      </c>
      <c r="C65" t="s">
        <v>80</v>
      </c>
      <c r="D65" t="s">
        <v>15</v>
      </c>
      <c r="E65" t="s">
        <v>81</v>
      </c>
      <c r="F65">
        <v>120</v>
      </c>
      <c r="G65" t="s">
        <v>17</v>
      </c>
      <c r="H65" t="s">
        <v>78</v>
      </c>
      <c r="I65">
        <v>0.01</v>
      </c>
      <c r="J65" s="4">
        <v>44201</v>
      </c>
      <c r="K65" s="8">
        <v>0.72222222222222221</v>
      </c>
      <c r="L65" t="s">
        <v>42</v>
      </c>
      <c r="M65" t="s">
        <v>79</v>
      </c>
      <c r="N65" s="1">
        <f t="shared" si="0"/>
        <v>44201.722222222219</v>
      </c>
      <c r="O65">
        <v>3</v>
      </c>
      <c r="P65" s="6">
        <f>P64*(1-I65)</f>
        <v>116.43588</v>
      </c>
      <c r="Q65" s="6">
        <f>F65-P65</f>
        <v>3.5641200000000026</v>
      </c>
    </row>
    <row r="66" spans="1:17" x14ac:dyDescent="0.2">
      <c r="A66" t="s">
        <v>84</v>
      </c>
      <c r="B66" t="s">
        <v>13</v>
      </c>
      <c r="C66" t="s">
        <v>83</v>
      </c>
      <c r="D66" t="s">
        <v>15</v>
      </c>
      <c r="E66" t="s">
        <v>81</v>
      </c>
      <c r="F66">
        <v>6720</v>
      </c>
      <c r="G66" t="s">
        <v>32</v>
      </c>
      <c r="H66" t="s">
        <v>18</v>
      </c>
      <c r="I66">
        <v>0.02</v>
      </c>
      <c r="J66" s="4">
        <v>44224</v>
      </c>
      <c r="K66" s="8">
        <v>0.55763888888888891</v>
      </c>
      <c r="L66" t="s">
        <v>19</v>
      </c>
      <c r="M66" t="s">
        <v>20</v>
      </c>
      <c r="N66" s="1">
        <f t="shared" si="0"/>
        <v>44224.557638888888</v>
      </c>
      <c r="O66">
        <v>1</v>
      </c>
      <c r="P66" s="6">
        <f>IF(O66=1,F66*(1-I66))</f>
        <v>6585.5999999999995</v>
      </c>
    </row>
    <row r="67" spans="1:17" x14ac:dyDescent="0.2">
      <c r="A67" t="s">
        <v>84</v>
      </c>
      <c r="B67" t="s">
        <v>13</v>
      </c>
      <c r="C67" t="s">
        <v>83</v>
      </c>
      <c r="D67" t="s">
        <v>15</v>
      </c>
      <c r="E67" t="s">
        <v>81</v>
      </c>
      <c r="F67">
        <v>6720</v>
      </c>
      <c r="G67" t="s">
        <v>32</v>
      </c>
      <c r="H67" t="s">
        <v>56</v>
      </c>
      <c r="I67">
        <v>0.02</v>
      </c>
      <c r="J67" s="4">
        <v>44224</v>
      </c>
      <c r="K67" s="8">
        <v>0.79861111111111116</v>
      </c>
      <c r="L67" t="s">
        <v>22</v>
      </c>
      <c r="M67" t="s">
        <v>57</v>
      </c>
      <c r="N67" s="1">
        <f t="shared" ref="N67:N91" si="1">J67+K67</f>
        <v>44224.798611111109</v>
      </c>
      <c r="O67">
        <v>2</v>
      </c>
      <c r="P67" s="6">
        <f>P66*(1-I67)</f>
        <v>6453.887999999999</v>
      </c>
      <c r="Q67" s="6">
        <f>F67-P67</f>
        <v>266.11200000000099</v>
      </c>
    </row>
    <row r="68" spans="1:17" x14ac:dyDescent="0.2">
      <c r="A68" t="s">
        <v>87</v>
      </c>
      <c r="B68" t="s">
        <v>13</v>
      </c>
      <c r="C68" t="s">
        <v>85</v>
      </c>
      <c r="D68" t="s">
        <v>15</v>
      </c>
      <c r="E68" t="s">
        <v>86</v>
      </c>
      <c r="F68">
        <v>67569</v>
      </c>
      <c r="G68" t="s">
        <v>32</v>
      </c>
      <c r="H68" t="s">
        <v>18</v>
      </c>
      <c r="I68">
        <v>0.01</v>
      </c>
      <c r="J68" s="4">
        <v>44209</v>
      </c>
      <c r="K68" s="8">
        <v>0.47430555555555554</v>
      </c>
      <c r="L68" t="s">
        <v>19</v>
      </c>
      <c r="M68" t="s">
        <v>20</v>
      </c>
      <c r="N68" s="1">
        <f t="shared" si="1"/>
        <v>44209.474305555559</v>
      </c>
      <c r="O68">
        <v>1</v>
      </c>
      <c r="P68" s="6">
        <f>IF(O68=1,F68*(1-I68))</f>
        <v>66893.31</v>
      </c>
    </row>
    <row r="69" spans="1:17" x14ac:dyDescent="0.2">
      <c r="A69" t="s">
        <v>87</v>
      </c>
      <c r="B69" t="s">
        <v>13</v>
      </c>
      <c r="C69" t="s">
        <v>85</v>
      </c>
      <c r="D69" t="s">
        <v>15</v>
      </c>
      <c r="E69" t="s">
        <v>86</v>
      </c>
      <c r="F69">
        <v>67569</v>
      </c>
      <c r="G69" t="s">
        <v>32</v>
      </c>
      <c r="H69" t="s">
        <v>35</v>
      </c>
      <c r="I69">
        <v>0.01</v>
      </c>
      <c r="J69" s="4">
        <v>44209</v>
      </c>
      <c r="K69" s="8">
        <v>0.53125</v>
      </c>
      <c r="L69" t="s">
        <v>22</v>
      </c>
      <c r="M69" t="s">
        <v>36</v>
      </c>
      <c r="N69" s="1">
        <f t="shared" si="1"/>
        <v>44209.53125</v>
      </c>
      <c r="O69">
        <v>2</v>
      </c>
      <c r="P69" s="6">
        <f>P68*(1-I69)</f>
        <v>66224.376900000003</v>
      </c>
      <c r="Q69" s="6">
        <f>F69-P69</f>
        <v>1344.6230999999971</v>
      </c>
    </row>
    <row r="70" spans="1:17" x14ac:dyDescent="0.2">
      <c r="A70" t="s">
        <v>90</v>
      </c>
      <c r="B70" t="s">
        <v>13</v>
      </c>
      <c r="C70" t="s">
        <v>88</v>
      </c>
      <c r="D70" t="s">
        <v>15</v>
      </c>
      <c r="E70" t="s">
        <v>89</v>
      </c>
      <c r="F70">
        <v>2100</v>
      </c>
      <c r="G70" t="s">
        <v>17</v>
      </c>
      <c r="H70" t="s">
        <v>18</v>
      </c>
      <c r="I70">
        <v>0.02</v>
      </c>
      <c r="J70" s="4">
        <v>44277</v>
      </c>
      <c r="K70" s="8">
        <v>0.59166666666666667</v>
      </c>
      <c r="L70" t="s">
        <v>19</v>
      </c>
      <c r="M70" t="s">
        <v>20</v>
      </c>
      <c r="N70" s="1">
        <f t="shared" si="1"/>
        <v>44277.591666666667</v>
      </c>
      <c r="O70">
        <v>1</v>
      </c>
      <c r="P70" s="6">
        <f>IF(O70=1,F70*(1-I70))</f>
        <v>2058</v>
      </c>
    </row>
    <row r="71" spans="1:17" x14ac:dyDescent="0.2">
      <c r="A71" t="s">
        <v>90</v>
      </c>
      <c r="B71" t="s">
        <v>13</v>
      </c>
      <c r="C71" t="s">
        <v>88</v>
      </c>
      <c r="D71" t="s">
        <v>15</v>
      </c>
      <c r="E71" t="s">
        <v>89</v>
      </c>
      <c r="F71">
        <v>2100</v>
      </c>
      <c r="G71" t="s">
        <v>17</v>
      </c>
      <c r="H71" t="s">
        <v>56</v>
      </c>
      <c r="I71">
        <v>0.02</v>
      </c>
      <c r="J71" s="4">
        <v>44277</v>
      </c>
      <c r="K71" s="8">
        <v>0.71527777777777779</v>
      </c>
      <c r="L71" t="s">
        <v>22</v>
      </c>
      <c r="M71" t="s">
        <v>57</v>
      </c>
      <c r="N71" s="1">
        <f t="shared" si="1"/>
        <v>44277.715277777781</v>
      </c>
      <c r="O71">
        <v>2</v>
      </c>
      <c r="P71" s="6">
        <f>P70*(1-I71)</f>
        <v>2016.84</v>
      </c>
      <c r="Q71" s="6">
        <f>F71-P71</f>
        <v>83.160000000000082</v>
      </c>
    </row>
    <row r="72" spans="1:17" x14ac:dyDescent="0.2">
      <c r="A72" t="s">
        <v>92</v>
      </c>
      <c r="B72" t="s">
        <v>13</v>
      </c>
      <c r="C72" t="s">
        <v>91</v>
      </c>
      <c r="D72" t="s">
        <v>15</v>
      </c>
      <c r="E72" t="s">
        <v>62</v>
      </c>
      <c r="F72">
        <v>800</v>
      </c>
      <c r="G72" t="s">
        <v>17</v>
      </c>
      <c r="H72" t="s">
        <v>18</v>
      </c>
      <c r="I72">
        <v>0.01</v>
      </c>
      <c r="J72" s="4">
        <v>44155</v>
      </c>
      <c r="K72" s="8">
        <v>0.3833333333333333</v>
      </c>
      <c r="L72" t="s">
        <v>19</v>
      </c>
      <c r="M72" t="s">
        <v>20</v>
      </c>
      <c r="N72" s="1">
        <f t="shared" si="1"/>
        <v>44155.383333333331</v>
      </c>
      <c r="O72">
        <v>1</v>
      </c>
      <c r="P72" s="6">
        <f>IF(O72=1,F72*(1-I72))</f>
        <v>792</v>
      </c>
    </row>
    <row r="73" spans="1:17" x14ac:dyDescent="0.2">
      <c r="A73" t="s">
        <v>92</v>
      </c>
      <c r="B73" t="s">
        <v>13</v>
      </c>
      <c r="C73" t="s">
        <v>91</v>
      </c>
      <c r="D73" t="s">
        <v>15</v>
      </c>
      <c r="E73" t="s">
        <v>62</v>
      </c>
      <c r="F73">
        <v>800</v>
      </c>
      <c r="G73" t="s">
        <v>17</v>
      </c>
      <c r="H73" t="s">
        <v>78</v>
      </c>
      <c r="I73">
        <v>0.01</v>
      </c>
      <c r="J73" s="4">
        <v>44157</v>
      </c>
      <c r="K73" s="8">
        <v>0.71527777777777779</v>
      </c>
      <c r="L73" t="s">
        <v>22</v>
      </c>
      <c r="M73" t="s">
        <v>79</v>
      </c>
      <c r="N73" s="1">
        <f t="shared" si="1"/>
        <v>44157.715277777781</v>
      </c>
      <c r="O73">
        <v>2</v>
      </c>
      <c r="P73" s="6">
        <f>P72*(1-I73)</f>
        <v>784.08</v>
      </c>
      <c r="Q73" s="6">
        <f>F73-P73</f>
        <v>15.919999999999959</v>
      </c>
    </row>
    <row r="74" spans="1:17" x14ac:dyDescent="0.2">
      <c r="A74" t="s">
        <v>95</v>
      </c>
      <c r="B74" t="s">
        <v>13</v>
      </c>
      <c r="C74" t="s">
        <v>93</v>
      </c>
      <c r="D74" t="s">
        <v>15</v>
      </c>
      <c r="E74" t="s">
        <v>94</v>
      </c>
      <c r="F74">
        <v>1025</v>
      </c>
      <c r="G74" t="s">
        <v>17</v>
      </c>
      <c r="H74" t="s">
        <v>18</v>
      </c>
      <c r="I74">
        <v>0.08</v>
      </c>
      <c r="J74" s="4">
        <v>44155</v>
      </c>
      <c r="K74" s="8">
        <v>0.47152777777777777</v>
      </c>
      <c r="L74" t="s">
        <v>19</v>
      </c>
      <c r="M74" t="s">
        <v>20</v>
      </c>
      <c r="N74" s="1">
        <f t="shared" si="1"/>
        <v>44155.47152777778</v>
      </c>
      <c r="O74">
        <v>1</v>
      </c>
      <c r="P74" s="6">
        <f>IF(O74=1,F74*(1-I74))</f>
        <v>943</v>
      </c>
    </row>
    <row r="75" spans="1:17" x14ac:dyDescent="0.2">
      <c r="A75" t="s">
        <v>95</v>
      </c>
      <c r="B75" t="s">
        <v>13</v>
      </c>
      <c r="C75" t="s">
        <v>93</v>
      </c>
      <c r="D75" t="s">
        <v>15</v>
      </c>
      <c r="E75" t="s">
        <v>94</v>
      </c>
      <c r="F75">
        <v>1025</v>
      </c>
      <c r="G75" t="s">
        <v>17</v>
      </c>
      <c r="H75" t="s">
        <v>35</v>
      </c>
      <c r="I75">
        <v>0.08</v>
      </c>
      <c r="J75" s="4">
        <v>44155</v>
      </c>
      <c r="K75" s="8">
        <v>0.88194444444444453</v>
      </c>
      <c r="L75" t="s">
        <v>22</v>
      </c>
      <c r="M75" t="s">
        <v>36</v>
      </c>
      <c r="N75" s="1">
        <f t="shared" si="1"/>
        <v>44155.881944444445</v>
      </c>
      <c r="O75">
        <v>2</v>
      </c>
      <c r="P75" s="6">
        <f>P74*(1-I75)</f>
        <v>867.56000000000006</v>
      </c>
      <c r="Q75" s="6">
        <f>F75-P75</f>
        <v>157.43999999999994</v>
      </c>
    </row>
    <row r="76" spans="1:17" x14ac:dyDescent="0.2">
      <c r="A76" t="s">
        <v>97</v>
      </c>
      <c r="B76" t="s">
        <v>13</v>
      </c>
      <c r="C76" t="s">
        <v>96</v>
      </c>
      <c r="D76" t="s">
        <v>15</v>
      </c>
      <c r="E76" t="s">
        <v>62</v>
      </c>
      <c r="F76">
        <v>87600</v>
      </c>
      <c r="G76" t="s">
        <v>17</v>
      </c>
      <c r="H76" t="s">
        <v>18</v>
      </c>
      <c r="I76">
        <v>0.01</v>
      </c>
      <c r="J76" s="4">
        <v>44156</v>
      </c>
      <c r="K76" s="8">
        <v>0.47430555555555554</v>
      </c>
      <c r="L76" t="s">
        <v>19</v>
      </c>
      <c r="M76" t="s">
        <v>20</v>
      </c>
      <c r="N76" s="1">
        <f t="shared" si="1"/>
        <v>44156.474305555559</v>
      </c>
      <c r="O76">
        <v>1</v>
      </c>
      <c r="P76" s="6">
        <f>IF(O76=1,F76*(1-I76))</f>
        <v>86724</v>
      </c>
    </row>
    <row r="77" spans="1:17" x14ac:dyDescent="0.2">
      <c r="A77" t="s">
        <v>97</v>
      </c>
      <c r="B77" t="s">
        <v>13</v>
      </c>
      <c r="C77" t="s">
        <v>96</v>
      </c>
      <c r="D77" t="s">
        <v>15</v>
      </c>
      <c r="E77" t="s">
        <v>62</v>
      </c>
      <c r="F77">
        <v>87600</v>
      </c>
      <c r="G77" t="s">
        <v>17</v>
      </c>
      <c r="H77" t="s">
        <v>56</v>
      </c>
      <c r="I77">
        <v>0.01</v>
      </c>
      <c r="J77" s="4">
        <v>44156</v>
      </c>
      <c r="K77" s="8">
        <v>0.59166666666666667</v>
      </c>
      <c r="L77" t="s">
        <v>22</v>
      </c>
      <c r="M77" t="s">
        <v>57</v>
      </c>
      <c r="N77" s="1">
        <f t="shared" si="1"/>
        <v>44156.591666666667</v>
      </c>
      <c r="O77">
        <v>2</v>
      </c>
      <c r="P77" s="6">
        <f>P76*(1-I77)</f>
        <v>85856.76</v>
      </c>
      <c r="Q77" s="6">
        <f>F77-P77</f>
        <v>1743.2400000000052</v>
      </c>
    </row>
    <row r="78" spans="1:17" x14ac:dyDescent="0.2">
      <c r="A78" t="s">
        <v>100</v>
      </c>
      <c r="B78" t="s">
        <v>13</v>
      </c>
      <c r="C78" t="s">
        <v>98</v>
      </c>
      <c r="D78" t="s">
        <v>15</v>
      </c>
      <c r="E78" t="s">
        <v>99</v>
      </c>
      <c r="F78">
        <v>1600</v>
      </c>
      <c r="G78" t="s">
        <v>17</v>
      </c>
      <c r="H78" t="s">
        <v>18</v>
      </c>
      <c r="I78">
        <v>0.04</v>
      </c>
      <c r="J78" s="4">
        <v>44162</v>
      </c>
      <c r="K78" s="8">
        <v>0.40625</v>
      </c>
      <c r="L78" t="s">
        <v>19</v>
      </c>
      <c r="M78" t="s">
        <v>20</v>
      </c>
      <c r="N78" s="1">
        <f t="shared" si="1"/>
        <v>44162.40625</v>
      </c>
      <c r="O78">
        <v>1</v>
      </c>
      <c r="P78" s="6">
        <f>IF(O78=1,F78*(1-I78))</f>
        <v>1536</v>
      </c>
    </row>
    <row r="79" spans="1:17" x14ac:dyDescent="0.2">
      <c r="A79" t="s">
        <v>100</v>
      </c>
      <c r="B79" t="s">
        <v>13</v>
      </c>
      <c r="C79" t="s">
        <v>98</v>
      </c>
      <c r="D79" t="s">
        <v>15</v>
      </c>
      <c r="E79" t="s">
        <v>99</v>
      </c>
      <c r="F79">
        <v>1600</v>
      </c>
      <c r="G79" t="s">
        <v>17</v>
      </c>
      <c r="H79" t="s">
        <v>78</v>
      </c>
      <c r="I79">
        <v>0.01</v>
      </c>
      <c r="J79" s="4">
        <v>44162</v>
      </c>
      <c r="K79" s="8">
        <v>0.76388888888888884</v>
      </c>
      <c r="L79" t="s">
        <v>22</v>
      </c>
      <c r="M79" t="s">
        <v>79</v>
      </c>
      <c r="N79" s="1">
        <f t="shared" si="1"/>
        <v>44162.763888888891</v>
      </c>
      <c r="O79">
        <v>2</v>
      </c>
      <c r="P79" s="6">
        <f>P78*(1-I79)</f>
        <v>1520.6399999999999</v>
      </c>
      <c r="Q79" s="6">
        <f>F79-P79</f>
        <v>79.360000000000127</v>
      </c>
    </row>
    <row r="80" spans="1:17" x14ac:dyDescent="0.2">
      <c r="A80" t="s">
        <v>103</v>
      </c>
      <c r="B80" t="s">
        <v>13</v>
      </c>
      <c r="C80" t="s">
        <v>101</v>
      </c>
      <c r="D80" t="s">
        <v>15</v>
      </c>
      <c r="E80" t="s">
        <v>102</v>
      </c>
      <c r="F80">
        <v>3100</v>
      </c>
      <c r="G80" t="s">
        <v>17</v>
      </c>
      <c r="H80" t="s">
        <v>18</v>
      </c>
      <c r="I80">
        <v>0.01</v>
      </c>
      <c r="J80" s="4">
        <v>44256</v>
      </c>
      <c r="K80" s="8">
        <v>0.47430555555555554</v>
      </c>
      <c r="L80" t="s">
        <v>19</v>
      </c>
      <c r="M80" t="s">
        <v>20</v>
      </c>
      <c r="N80" s="1">
        <f t="shared" si="1"/>
        <v>44256.474305555559</v>
      </c>
      <c r="O80">
        <v>1</v>
      </c>
      <c r="P80" s="6">
        <f>IF(O80=1,F80*(1-I80))</f>
        <v>3069</v>
      </c>
    </row>
    <row r="81" spans="1:17" x14ac:dyDescent="0.2">
      <c r="A81" t="s">
        <v>103</v>
      </c>
      <c r="B81" t="s">
        <v>13</v>
      </c>
      <c r="C81" t="s">
        <v>101</v>
      </c>
      <c r="D81" t="s">
        <v>15</v>
      </c>
      <c r="E81" t="s">
        <v>102</v>
      </c>
      <c r="F81">
        <v>3100</v>
      </c>
      <c r="G81" t="s">
        <v>17</v>
      </c>
      <c r="H81" t="s">
        <v>78</v>
      </c>
      <c r="I81">
        <v>0.08</v>
      </c>
      <c r="J81" s="4">
        <v>44256</v>
      </c>
      <c r="K81" s="8">
        <v>0.75694444444444453</v>
      </c>
      <c r="L81" t="s">
        <v>42</v>
      </c>
      <c r="M81" t="s">
        <v>79</v>
      </c>
      <c r="N81" s="1">
        <f t="shared" si="1"/>
        <v>44256.756944444445</v>
      </c>
      <c r="O81">
        <v>2</v>
      </c>
      <c r="P81" s="6">
        <f>P80*(1-I81)</f>
        <v>2823.48</v>
      </c>
      <c r="Q81" s="6">
        <f>F81-P81</f>
        <v>276.52</v>
      </c>
    </row>
    <row r="82" spans="1:17" x14ac:dyDescent="0.2">
      <c r="A82" t="s">
        <v>106</v>
      </c>
      <c r="B82" t="s">
        <v>13</v>
      </c>
      <c r="C82" t="s">
        <v>104</v>
      </c>
      <c r="D82" t="s">
        <v>15</v>
      </c>
      <c r="E82" t="s">
        <v>105</v>
      </c>
      <c r="F82">
        <v>456</v>
      </c>
      <c r="G82" t="s">
        <v>17</v>
      </c>
      <c r="H82" t="s">
        <v>18</v>
      </c>
      <c r="I82">
        <v>0.02</v>
      </c>
      <c r="J82" s="4">
        <v>44256</v>
      </c>
      <c r="K82" s="8">
        <v>0.59930555555555554</v>
      </c>
      <c r="L82" t="s">
        <v>19</v>
      </c>
      <c r="M82" t="s">
        <v>20</v>
      </c>
      <c r="N82" s="1">
        <f t="shared" si="1"/>
        <v>44256.599305555559</v>
      </c>
      <c r="O82">
        <v>1</v>
      </c>
      <c r="P82" s="6">
        <f>IF(O82=1,F82*(1-I82))</f>
        <v>446.88</v>
      </c>
    </row>
    <row r="83" spans="1:17" x14ac:dyDescent="0.2">
      <c r="A83" t="s">
        <v>106</v>
      </c>
      <c r="B83" t="s">
        <v>13</v>
      </c>
      <c r="C83" t="s">
        <v>104</v>
      </c>
      <c r="D83" t="s">
        <v>15</v>
      </c>
      <c r="E83" t="s">
        <v>105</v>
      </c>
      <c r="F83">
        <v>456</v>
      </c>
      <c r="G83" t="s">
        <v>17</v>
      </c>
      <c r="H83" t="s">
        <v>35</v>
      </c>
      <c r="I83">
        <v>0.01</v>
      </c>
      <c r="J83" s="4">
        <v>44256</v>
      </c>
      <c r="K83" s="8">
        <v>0.79999999999999993</v>
      </c>
      <c r="L83" t="s">
        <v>22</v>
      </c>
      <c r="M83" t="s">
        <v>36</v>
      </c>
      <c r="N83" s="1">
        <f t="shared" si="1"/>
        <v>44256.800000000003</v>
      </c>
      <c r="O83">
        <v>2</v>
      </c>
      <c r="P83" s="6">
        <f>P82*(1-I83)</f>
        <v>442.41120000000001</v>
      </c>
      <c r="Q83" s="6">
        <f>F83-P83</f>
        <v>13.588799999999992</v>
      </c>
    </row>
    <row r="84" spans="1:17" x14ac:dyDescent="0.2">
      <c r="A84" t="s">
        <v>109</v>
      </c>
      <c r="B84" t="s">
        <v>13</v>
      </c>
      <c r="C84" t="s">
        <v>107</v>
      </c>
      <c r="D84" t="s">
        <v>15</v>
      </c>
      <c r="E84" t="s">
        <v>108</v>
      </c>
      <c r="F84">
        <v>348</v>
      </c>
      <c r="G84" t="s">
        <v>32</v>
      </c>
      <c r="H84" t="s">
        <v>18</v>
      </c>
      <c r="I84">
        <v>7.0000000000000007E-2</v>
      </c>
      <c r="J84" s="4">
        <v>44211</v>
      </c>
      <c r="K84" s="8">
        <v>0.35694444444444445</v>
      </c>
      <c r="L84" t="s">
        <v>19</v>
      </c>
      <c r="M84" t="s">
        <v>20</v>
      </c>
      <c r="N84" s="1">
        <f t="shared" si="1"/>
        <v>44211.356944444444</v>
      </c>
      <c r="O84">
        <v>1</v>
      </c>
      <c r="P84" s="6">
        <f>IF(O84=1,F84*(1-I84))</f>
        <v>323.64</v>
      </c>
    </row>
    <row r="85" spans="1:17" x14ac:dyDescent="0.2">
      <c r="A85" t="s">
        <v>109</v>
      </c>
      <c r="B85" t="s">
        <v>13</v>
      </c>
      <c r="C85" t="s">
        <v>107</v>
      </c>
      <c r="D85" t="s">
        <v>15</v>
      </c>
      <c r="E85" t="s">
        <v>108</v>
      </c>
      <c r="F85">
        <v>348</v>
      </c>
      <c r="G85" t="s">
        <v>32</v>
      </c>
      <c r="H85" t="s">
        <v>78</v>
      </c>
      <c r="I85">
        <v>0.01</v>
      </c>
      <c r="J85" s="4">
        <v>44211</v>
      </c>
      <c r="K85" s="8">
        <v>0.52708333333333335</v>
      </c>
      <c r="L85" t="s">
        <v>22</v>
      </c>
      <c r="M85" t="s">
        <v>79</v>
      </c>
      <c r="N85" s="1">
        <f t="shared" si="1"/>
        <v>44211.527083333334</v>
      </c>
      <c r="O85">
        <v>2</v>
      </c>
      <c r="P85" s="6">
        <f>P84*(1-I85)</f>
        <v>320.40359999999998</v>
      </c>
      <c r="Q85" s="6">
        <f>F85-P85</f>
        <v>27.596400000000017</v>
      </c>
    </row>
    <row r="86" spans="1:17" x14ac:dyDescent="0.2">
      <c r="A86" t="s">
        <v>112</v>
      </c>
      <c r="B86" t="s">
        <v>13</v>
      </c>
      <c r="C86" t="s">
        <v>110</v>
      </c>
      <c r="D86" t="s">
        <v>15</v>
      </c>
      <c r="E86" t="s">
        <v>111</v>
      </c>
      <c r="F86">
        <v>67569</v>
      </c>
      <c r="G86" t="s">
        <v>32</v>
      </c>
      <c r="H86" t="s">
        <v>18</v>
      </c>
      <c r="I86">
        <v>0.01</v>
      </c>
      <c r="J86" s="4">
        <v>44217</v>
      </c>
      <c r="K86" s="8">
        <v>0.41250000000000003</v>
      </c>
      <c r="L86" t="s">
        <v>19</v>
      </c>
      <c r="M86" t="s">
        <v>20</v>
      </c>
      <c r="N86" s="1">
        <f t="shared" si="1"/>
        <v>44217.412499999999</v>
      </c>
      <c r="O86">
        <v>1</v>
      </c>
      <c r="P86" s="6">
        <f>IF(O86=1,F86*(1-I86))</f>
        <v>66893.31</v>
      </c>
    </row>
    <row r="87" spans="1:17" x14ac:dyDescent="0.2">
      <c r="A87" t="s">
        <v>112</v>
      </c>
      <c r="B87" t="s">
        <v>13</v>
      </c>
      <c r="C87" t="s">
        <v>110</v>
      </c>
      <c r="D87" t="s">
        <v>15</v>
      </c>
      <c r="E87" t="s">
        <v>111</v>
      </c>
      <c r="F87">
        <v>67569</v>
      </c>
      <c r="G87" t="s">
        <v>32</v>
      </c>
      <c r="H87" t="s">
        <v>21</v>
      </c>
      <c r="I87">
        <v>0.08</v>
      </c>
      <c r="J87" s="4">
        <v>44218</v>
      </c>
      <c r="K87" s="8">
        <v>0.73055555555555562</v>
      </c>
      <c r="L87" t="s">
        <v>22</v>
      </c>
      <c r="M87" t="s">
        <v>23</v>
      </c>
      <c r="N87" s="1">
        <f t="shared" si="1"/>
        <v>44218.730555555558</v>
      </c>
      <c r="O87">
        <v>2</v>
      </c>
      <c r="P87" s="6">
        <f>P86*(1-I87)</f>
        <v>61541.845200000003</v>
      </c>
      <c r="Q87" s="6">
        <f>F87-P87</f>
        <v>6027.1547999999966</v>
      </c>
    </row>
    <row r="88" spans="1:17" x14ac:dyDescent="0.2">
      <c r="A88" t="s">
        <v>113</v>
      </c>
      <c r="B88" t="s">
        <v>13</v>
      </c>
      <c r="C88" t="s">
        <v>110</v>
      </c>
      <c r="D88" t="s">
        <v>15</v>
      </c>
      <c r="E88" t="s">
        <v>59</v>
      </c>
      <c r="F88">
        <v>1100</v>
      </c>
      <c r="G88" t="s">
        <v>17</v>
      </c>
      <c r="H88" t="s">
        <v>18</v>
      </c>
      <c r="I88">
        <v>0.01</v>
      </c>
      <c r="J88" s="4">
        <v>44257</v>
      </c>
      <c r="K88" s="8">
        <v>0.60555555555555551</v>
      </c>
      <c r="L88" t="s">
        <v>19</v>
      </c>
      <c r="M88" t="s">
        <v>20</v>
      </c>
      <c r="N88" s="1">
        <f t="shared" si="1"/>
        <v>44257.605555555558</v>
      </c>
      <c r="O88">
        <v>1</v>
      </c>
      <c r="P88" s="6">
        <f>IF(O88=1,F88*(1-I88))</f>
        <v>1089</v>
      </c>
    </row>
    <row r="89" spans="1:17" x14ac:dyDescent="0.2">
      <c r="A89" t="s">
        <v>113</v>
      </c>
      <c r="B89" t="s">
        <v>13</v>
      </c>
      <c r="C89" t="s">
        <v>110</v>
      </c>
      <c r="D89" t="s">
        <v>15</v>
      </c>
      <c r="E89" t="s">
        <v>59</v>
      </c>
      <c r="F89">
        <v>1100</v>
      </c>
      <c r="G89" t="s">
        <v>17</v>
      </c>
      <c r="H89" t="s">
        <v>35</v>
      </c>
      <c r="I89">
        <v>0.01</v>
      </c>
      <c r="J89" s="4">
        <v>44258</v>
      </c>
      <c r="K89" s="8">
        <v>0.64861111111111114</v>
      </c>
      <c r="L89" t="s">
        <v>27</v>
      </c>
      <c r="M89" t="s">
        <v>36</v>
      </c>
      <c r="N89" s="1">
        <f t="shared" si="1"/>
        <v>44258.648611111108</v>
      </c>
      <c r="O89">
        <v>2</v>
      </c>
      <c r="P89" s="6">
        <f>P88*(1-I89)</f>
        <v>1078.1099999999999</v>
      </c>
      <c r="Q89" s="6">
        <f>F89-P89</f>
        <v>21.8900000000001</v>
      </c>
    </row>
    <row r="90" spans="1:17" x14ac:dyDescent="0.2">
      <c r="A90" t="s">
        <v>116</v>
      </c>
      <c r="B90" t="s">
        <v>13</v>
      </c>
      <c r="C90" t="s">
        <v>114</v>
      </c>
      <c r="D90" t="s">
        <v>15</v>
      </c>
      <c r="E90" t="s">
        <v>115</v>
      </c>
      <c r="F90">
        <v>12100</v>
      </c>
      <c r="G90" t="s">
        <v>17</v>
      </c>
      <c r="H90" t="s">
        <v>18</v>
      </c>
      <c r="I90">
        <v>0.08</v>
      </c>
      <c r="J90" s="4">
        <v>44278</v>
      </c>
      <c r="K90" s="8">
        <v>0.34166666666666662</v>
      </c>
      <c r="L90" t="s">
        <v>19</v>
      </c>
      <c r="M90" t="s">
        <v>20</v>
      </c>
      <c r="N90" s="1">
        <f t="shared" si="1"/>
        <v>44278.341666666667</v>
      </c>
      <c r="O90">
        <v>1</v>
      </c>
      <c r="P90" s="6">
        <f>IF(O90=1,F90*(1-I90))</f>
        <v>11132</v>
      </c>
    </row>
    <row r="91" spans="1:17" x14ac:dyDescent="0.2">
      <c r="A91" t="s">
        <v>116</v>
      </c>
      <c r="B91" t="s">
        <v>13</v>
      </c>
      <c r="C91" t="s">
        <v>114</v>
      </c>
      <c r="D91" t="s">
        <v>15</v>
      </c>
      <c r="E91" t="s">
        <v>115</v>
      </c>
      <c r="F91">
        <v>12100</v>
      </c>
      <c r="G91" t="s">
        <v>17</v>
      </c>
      <c r="H91" t="s">
        <v>35</v>
      </c>
      <c r="I91">
        <v>0.08</v>
      </c>
      <c r="J91" s="4">
        <v>44278</v>
      </c>
      <c r="K91" s="8">
        <v>0.52361111111111114</v>
      </c>
      <c r="L91" t="s">
        <v>22</v>
      </c>
      <c r="M91" t="s">
        <v>36</v>
      </c>
      <c r="N91" s="1">
        <f t="shared" si="1"/>
        <v>44278.523611111108</v>
      </c>
      <c r="O91">
        <v>2</v>
      </c>
      <c r="P91" s="6">
        <f>P90*(1-I91)</f>
        <v>10241.44</v>
      </c>
      <c r="Q91" s="6">
        <f>F91-P91</f>
        <v>1858.5599999999995</v>
      </c>
    </row>
    <row r="92" spans="1:17" x14ac:dyDescent="0.2">
      <c r="N92" s="1"/>
    </row>
    <row r="93" spans="1:17" x14ac:dyDescent="0.2">
      <c r="P93" t="s">
        <v>153</v>
      </c>
    </row>
  </sheetData>
  <autoFilter ref="A1:Q91" xr:uid="{C1C8ED6B-94A9-F841-9C74-785A02B3FE0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Pivot</vt:lpstr>
      <vt:lpstr>Pivot2</vt:lpstr>
      <vt:lpstr>Final Amout_Charges</vt:lpstr>
      <vt:lpstr>USD_EUR</vt:lpstr>
      <vt:lpstr>Steps_Duration</vt:lpstr>
      <vt:lpstr>Time</vt:lpstr>
      <vt:lpstr>Data</vt:lpstr>
      <vt:lpstr>Data!preped_data2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Utilizador do Microsoft Office</cp:lastModifiedBy>
  <dcterms:created xsi:type="dcterms:W3CDTF">2022-06-18T08:17:14Z</dcterms:created>
  <dcterms:modified xsi:type="dcterms:W3CDTF">2022-06-18T19:16:25Z</dcterms:modified>
</cp:coreProperties>
</file>