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VER\Desktop\"/>
    </mc:Choice>
  </mc:AlternateContent>
  <xr:revisionPtr revIDLastSave="0" documentId="13_ncr:1_{6AE08A28-71EC-4F29-9BDE-B0B1801F4226}" xr6:coauthVersionLast="47" xr6:coauthVersionMax="47" xr10:uidLastSave="{00000000-0000-0000-0000-000000000000}"/>
  <bookViews>
    <workbookView xWindow="-108" yWindow="-108" windowWidth="23256" windowHeight="12456" tabRatio="467" activeTab="1" xr2:uid="{00000000-000D-0000-FFFF-FFFF00000000}"/>
  </bookViews>
  <sheets>
    <sheet name="Raw Data" sheetId="8" r:id="rId1"/>
    <sheet name="Sheet1" sheetId="9" r:id="rId2"/>
    <sheet name="Sample" sheetId="10" r:id="rId3"/>
  </sheets>
  <definedNames>
    <definedName name="Billa">#REF!</definedName>
    <definedName name="PVER4">#REF!</definedName>
    <definedName name="theend">#REF!</definedName>
    <definedName name="xuv500">#REF!</definedName>
    <definedName name="xyz1">#REF!</definedName>
    <definedName name="zaa1">#REF!</definedName>
    <definedName name="zza1">#REF!</definedName>
    <definedName name="zzz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B2" i="10"/>
  <c r="D2" i="10"/>
  <c r="K1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" i="9"/>
  <c r="J2" i="9"/>
  <c r="D2" i="9" s="1"/>
  <c r="K1" i="9"/>
  <c r="G2" i="10" l="1"/>
  <c r="C2" i="10"/>
  <c r="E2" i="10" s="1"/>
  <c r="D3" i="10"/>
  <c r="G2" i="9"/>
  <c r="C2" i="9"/>
  <c r="E2" i="9" s="1"/>
  <c r="D3" i="9"/>
  <c r="B3" i="9" l="1"/>
  <c r="D4" i="9" s="1"/>
  <c r="B3" i="10"/>
  <c r="C3" i="10" s="1"/>
  <c r="E3" i="10" s="1"/>
  <c r="F3" i="10" s="1"/>
  <c r="F2" i="10"/>
  <c r="F2" i="9"/>
  <c r="C3" i="9" l="1"/>
  <c r="E3" i="9" s="1"/>
  <c r="F3" i="9" s="1"/>
  <c r="G3" i="9"/>
  <c r="G3" i="10"/>
  <c r="B4" i="10" s="1"/>
  <c r="G4" i="10" s="1"/>
  <c r="B5" i="10" s="1"/>
  <c r="D4" i="10"/>
  <c r="B4" i="9" l="1"/>
  <c r="G4" i="9" s="1"/>
  <c r="B5" i="9" s="1"/>
  <c r="D5" i="10"/>
  <c r="C4" i="10"/>
  <c r="E4" i="10" s="1"/>
  <c r="F4" i="10" s="1"/>
  <c r="C5" i="10"/>
  <c r="D6" i="10"/>
  <c r="G5" i="10"/>
  <c r="B6" i="10" s="1"/>
  <c r="C4" i="9" l="1"/>
  <c r="E4" i="9" s="1"/>
  <c r="F4" i="9" s="1"/>
  <c r="C5" i="9"/>
  <c r="D6" i="9"/>
  <c r="G5" i="9"/>
  <c r="D5" i="9"/>
  <c r="E5" i="10"/>
  <c r="F5" i="10" s="1"/>
  <c r="C6" i="10"/>
  <c r="E6" i="10" s="1"/>
  <c r="D7" i="10"/>
  <c r="G6" i="10"/>
  <c r="B7" i="10" s="1"/>
  <c r="B6" i="9" l="1"/>
  <c r="D7" i="9" s="1"/>
  <c r="E5" i="9"/>
  <c r="F5" i="9" s="1"/>
  <c r="C7" i="10"/>
  <c r="E7" i="10" s="1"/>
  <c r="D8" i="10"/>
  <c r="G7" i="10"/>
  <c r="B8" i="10" s="1"/>
  <c r="F6" i="10"/>
  <c r="C6" i="9" l="1"/>
  <c r="E6" i="9" s="1"/>
  <c r="G6" i="9"/>
  <c r="D9" i="10"/>
  <c r="C8" i="10"/>
  <c r="E8" i="10" s="1"/>
  <c r="G8" i="10"/>
  <c r="B9" i="10" s="1"/>
  <c r="F7" i="10"/>
  <c r="F6" i="9" l="1"/>
  <c r="B7" i="9"/>
  <c r="C7" i="9" s="1"/>
  <c r="E7" i="9" s="1"/>
  <c r="F7" i="9" s="1"/>
  <c r="C9" i="10"/>
  <c r="E9" i="10" s="1"/>
  <c r="D10" i="10"/>
  <c r="F8" i="10"/>
  <c r="G9" i="10"/>
  <c r="B10" i="10" s="1"/>
  <c r="D8" i="9" l="1"/>
  <c r="G7" i="9"/>
  <c r="B8" i="9" s="1"/>
  <c r="F9" i="10"/>
  <c r="D11" i="10"/>
  <c r="C10" i="10"/>
  <c r="E10" i="10" s="1"/>
  <c r="G10" i="10"/>
  <c r="B11" i="10" s="1"/>
  <c r="C8" i="9" l="1"/>
  <c r="E8" i="9" s="1"/>
  <c r="D9" i="9"/>
  <c r="G8" i="9"/>
  <c r="B9" i="9" s="1"/>
  <c r="C11" i="10"/>
  <c r="E11" i="10" s="1"/>
  <c r="D12" i="10"/>
  <c r="G11" i="10"/>
  <c r="B12" i="10" s="1"/>
  <c r="F10" i="10"/>
  <c r="D10" i="9" l="1"/>
  <c r="C9" i="9"/>
  <c r="E9" i="9" s="1"/>
  <c r="F9" i="9" s="1"/>
  <c r="G9" i="9"/>
  <c r="F8" i="9"/>
  <c r="F11" i="10"/>
  <c r="G12" i="10"/>
  <c r="B13" i="10" s="1"/>
  <c r="D13" i="10"/>
  <c r="C12" i="10"/>
  <c r="E12" i="10" s="1"/>
  <c r="B10" i="9" l="1"/>
  <c r="F12" i="10"/>
  <c r="C13" i="10"/>
  <c r="E13" i="10" s="1"/>
  <c r="D14" i="10"/>
  <c r="G13" i="10"/>
  <c r="B14" i="10" s="1"/>
  <c r="D11" i="9" l="1"/>
  <c r="C10" i="9"/>
  <c r="E10" i="9" s="1"/>
  <c r="G10" i="9"/>
  <c r="B11" i="9" s="1"/>
  <c r="F13" i="10"/>
  <c r="D15" i="10"/>
  <c r="C14" i="10"/>
  <c r="E14" i="10" s="1"/>
  <c r="G14" i="10"/>
  <c r="B15" i="10" s="1"/>
  <c r="C11" i="9" l="1"/>
  <c r="D12" i="9"/>
  <c r="G11" i="9"/>
  <c r="F10" i="9"/>
  <c r="E11" i="9"/>
  <c r="F11" i="9" s="1"/>
  <c r="F14" i="10"/>
  <c r="C15" i="10"/>
  <c r="E15" i="10" s="1"/>
  <c r="F15" i="10" s="1"/>
  <c r="D16" i="10"/>
  <c r="G15" i="10"/>
  <c r="B16" i="10" s="1"/>
  <c r="B12" i="9" l="1"/>
  <c r="D17" i="10"/>
  <c r="C16" i="10"/>
  <c r="E16" i="10" s="1"/>
  <c r="F16" i="10" s="1"/>
  <c r="G16" i="10"/>
  <c r="B17" i="10" s="1"/>
  <c r="C12" i="9" l="1"/>
  <c r="E12" i="9" s="1"/>
  <c r="D13" i="9"/>
  <c r="G12" i="9"/>
  <c r="B13" i="9" s="1"/>
  <c r="G13" i="9" s="1"/>
  <c r="B14" i="9" s="1"/>
  <c r="C17" i="10"/>
  <c r="E17" i="10" s="1"/>
  <c r="F17" i="10" s="1"/>
  <c r="D18" i="10"/>
  <c r="G17" i="10"/>
  <c r="B18" i="10" s="1"/>
  <c r="C14" i="9" l="1"/>
  <c r="D15" i="9"/>
  <c r="D14" i="9"/>
  <c r="C13" i="9"/>
  <c r="E13" i="9" s="1"/>
  <c r="G14" i="9"/>
  <c r="B15" i="9" s="1"/>
  <c r="F12" i="9"/>
  <c r="D19" i="10"/>
  <c r="C18" i="10"/>
  <c r="E18" i="10" s="1"/>
  <c r="F18" i="10" s="1"/>
  <c r="G18" i="10"/>
  <c r="B19" i="10" s="1"/>
  <c r="F13" i="9" l="1"/>
  <c r="D16" i="9"/>
  <c r="C15" i="9"/>
  <c r="E15" i="9" s="1"/>
  <c r="G15" i="9"/>
  <c r="B16" i="9" s="1"/>
  <c r="E14" i="9"/>
  <c r="F14" i="9" s="1"/>
  <c r="C19" i="10"/>
  <c r="E19" i="10" s="1"/>
  <c r="F19" i="10" s="1"/>
  <c r="D20" i="10"/>
  <c r="G19" i="10"/>
  <c r="B20" i="10" s="1"/>
  <c r="F15" i="9" l="1"/>
  <c r="C16" i="9"/>
  <c r="E16" i="9" s="1"/>
  <c r="F16" i="9" s="1"/>
  <c r="D17" i="9"/>
  <c r="G16" i="9"/>
  <c r="B17" i="9" s="1"/>
  <c r="G17" i="9" s="1"/>
  <c r="B18" i="9" s="1"/>
  <c r="D21" i="10"/>
  <c r="C20" i="10"/>
  <c r="E20" i="10" s="1"/>
  <c r="F20" i="10" s="1"/>
  <c r="G20" i="10"/>
  <c r="B21" i="10" s="1"/>
  <c r="C18" i="9" l="1"/>
  <c r="D19" i="9"/>
  <c r="C17" i="9"/>
  <c r="E17" i="9" s="1"/>
  <c r="F17" i="9" s="1"/>
  <c r="D18" i="9"/>
  <c r="G18" i="9"/>
  <c r="B19" i="9" s="1"/>
  <c r="C21" i="10"/>
  <c r="E21" i="10" s="1"/>
  <c r="F21" i="10" s="1"/>
  <c r="D22" i="10"/>
  <c r="G21" i="10"/>
  <c r="B22" i="10" s="1"/>
  <c r="C19" i="9" l="1"/>
  <c r="E19" i="9" s="1"/>
  <c r="D20" i="9"/>
  <c r="G19" i="9"/>
  <c r="B20" i="9" s="1"/>
  <c r="E18" i="9"/>
  <c r="F18" i="9" s="1"/>
  <c r="D23" i="10"/>
  <c r="C22" i="10"/>
  <c r="E22" i="10" s="1"/>
  <c r="F22" i="10" s="1"/>
  <c r="G22" i="10"/>
  <c r="B23" i="10" s="1"/>
  <c r="C20" i="9" l="1"/>
  <c r="E20" i="9" s="1"/>
  <c r="F20" i="9" s="1"/>
  <c r="D21" i="9"/>
  <c r="G20" i="9"/>
  <c r="B21" i="9" s="1"/>
  <c r="G21" i="9" s="1"/>
  <c r="B22" i="9" s="1"/>
  <c r="F19" i="9"/>
  <c r="C23" i="10"/>
  <c r="E23" i="10" s="1"/>
  <c r="F23" i="10" s="1"/>
  <c r="D24" i="10"/>
  <c r="G23" i="10"/>
  <c r="B24" i="10" s="1"/>
  <c r="D23" i="9" l="1"/>
  <c r="C22" i="9"/>
  <c r="C21" i="9"/>
  <c r="E21" i="9" s="1"/>
  <c r="F21" i="9" s="1"/>
  <c r="D22" i="9"/>
  <c r="G22" i="9"/>
  <c r="B23" i="9" s="1"/>
  <c r="D25" i="10"/>
  <c r="C24" i="10"/>
  <c r="E24" i="10" s="1"/>
  <c r="F24" i="10" s="1"/>
  <c r="G24" i="10"/>
  <c r="B25" i="10" s="1"/>
  <c r="C23" i="9" l="1"/>
  <c r="E23" i="9" s="1"/>
  <c r="D24" i="9"/>
  <c r="G23" i="9"/>
  <c r="B24" i="9" s="1"/>
  <c r="G24" i="9" s="1"/>
  <c r="B25" i="9" s="1"/>
  <c r="E22" i="9"/>
  <c r="F22" i="9" s="1"/>
  <c r="C25" i="10"/>
  <c r="E25" i="10" s="1"/>
  <c r="F25" i="10" s="1"/>
  <c r="D26" i="10"/>
  <c r="G25" i="10"/>
  <c r="B26" i="10" s="1"/>
  <c r="C25" i="9" l="1"/>
  <c r="D26" i="9"/>
  <c r="G25" i="9"/>
  <c r="B26" i="9" s="1"/>
  <c r="G26" i="9"/>
  <c r="B27" i="9" s="1"/>
  <c r="C24" i="9"/>
  <c r="E24" i="9" s="1"/>
  <c r="F24" i="9" s="1"/>
  <c r="D25" i="9"/>
  <c r="F23" i="9"/>
  <c r="D27" i="10"/>
  <c r="C26" i="10"/>
  <c r="E26" i="10" s="1"/>
  <c r="F26" i="10" s="1"/>
  <c r="G26" i="10"/>
  <c r="B27" i="10" s="1"/>
  <c r="D27" i="9" l="1"/>
  <c r="C26" i="9"/>
  <c r="E26" i="9" s="1"/>
  <c r="D28" i="9"/>
  <c r="C27" i="9"/>
  <c r="G27" i="9"/>
  <c r="B28" i="9" s="1"/>
  <c r="G28" i="9" s="1"/>
  <c r="B29" i="9" s="1"/>
  <c r="E25" i="9"/>
  <c r="F25" i="9" s="1"/>
  <c r="C27" i="10"/>
  <c r="E27" i="10" s="1"/>
  <c r="F27" i="10" s="1"/>
  <c r="D28" i="10"/>
  <c r="G27" i="10"/>
  <c r="B28" i="10" s="1"/>
  <c r="E27" i="9" l="1"/>
  <c r="F27" i="9" s="1"/>
  <c r="C29" i="9"/>
  <c r="D30" i="9"/>
  <c r="D29" i="9"/>
  <c r="C28" i="9"/>
  <c r="E28" i="9" s="1"/>
  <c r="F28" i="9" s="1"/>
  <c r="F26" i="9"/>
  <c r="G29" i="9"/>
  <c r="B30" i="9" s="1"/>
  <c r="D29" i="10"/>
  <c r="C28" i="10"/>
  <c r="E28" i="10" s="1"/>
  <c r="F28" i="10" s="1"/>
  <c r="G28" i="10"/>
  <c r="B29" i="10" s="1"/>
  <c r="D31" i="9" l="1"/>
  <c r="C30" i="9"/>
  <c r="E30" i="9" s="1"/>
  <c r="G30" i="9"/>
  <c r="B31" i="9" s="1"/>
  <c r="G31" i="9"/>
  <c r="B32" i="9" s="1"/>
  <c r="G32" i="9" s="1"/>
  <c r="E29" i="9"/>
  <c r="F29" i="9" s="1"/>
  <c r="K3" i="9"/>
  <c r="M4" i="9" s="1"/>
  <c r="C29" i="10"/>
  <c r="E29" i="10" s="1"/>
  <c r="F29" i="10" s="1"/>
  <c r="D30" i="10"/>
  <c r="G29" i="10"/>
  <c r="B30" i="10" s="1"/>
  <c r="M5" i="9" l="1"/>
  <c r="M6" i="9" s="1"/>
  <c r="C32" i="9"/>
  <c r="F30" i="9"/>
  <c r="C31" i="9"/>
  <c r="E31" i="9" s="1"/>
  <c r="F31" i="9" s="1"/>
  <c r="D32" i="9"/>
  <c r="D31" i="10"/>
  <c r="C30" i="10"/>
  <c r="E30" i="10" s="1"/>
  <c r="F30" i="10" s="1"/>
  <c r="G30" i="10"/>
  <c r="B31" i="10" s="1"/>
  <c r="E32" i="9" l="1"/>
  <c r="F32" i="9" s="1"/>
  <c r="M3" i="9" s="1"/>
  <c r="C31" i="10"/>
  <c r="E31" i="10" s="1"/>
  <c r="F31" i="10" s="1"/>
  <c r="D32" i="10"/>
  <c r="G31" i="10"/>
  <c r="B32" i="10" s="1"/>
  <c r="M10" i="9" l="1"/>
  <c r="M9" i="9" s="1"/>
  <c r="M7" i="9"/>
  <c r="K2" i="9" s="1"/>
  <c r="M8" i="9" s="1"/>
  <c r="C32" i="10"/>
  <c r="E32" i="10" s="1"/>
  <c r="G32" i="10"/>
  <c r="M5" i="10"/>
  <c r="K3" i="10"/>
  <c r="M4" i="10" s="1"/>
  <c r="M6" i="10" l="1"/>
  <c r="F32" i="10"/>
  <c r="M10" i="10"/>
  <c r="M3" i="10" l="1"/>
  <c r="M9" i="10" s="1"/>
  <c r="M7" i="10"/>
  <c r="K2" i="10" s="1"/>
  <c r="M8" i="10" s="1"/>
</calcChain>
</file>

<file path=xl/sharedStrings.xml><?xml version="1.0" encoding="utf-8"?>
<sst xmlns="http://schemas.openxmlformats.org/spreadsheetml/2006/main" count="37" uniqueCount="18">
  <si>
    <t>Date</t>
  </si>
  <si>
    <t>Volume</t>
  </si>
  <si>
    <t>Price</t>
  </si>
  <si>
    <t>Effect on Balance</t>
  </si>
  <si>
    <t>Remaining Stock:</t>
  </si>
  <si>
    <t>Profit Net</t>
  </si>
  <si>
    <t>Budget:</t>
  </si>
  <si>
    <t>Change in Profit</t>
  </si>
  <si>
    <t>Max profit:</t>
  </si>
  <si>
    <t>Max profit on:</t>
  </si>
  <si>
    <t>Profit Percent:</t>
  </si>
  <si>
    <t>Change in Stock</t>
  </si>
  <si>
    <t>Trade</t>
  </si>
  <si>
    <t>Current Value:</t>
  </si>
  <si>
    <t>Mphasis</t>
  </si>
  <si>
    <t>TCS</t>
  </si>
  <si>
    <t>VI</t>
  </si>
  <si>
    <t>Stock worth: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</si>
</sst>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3" borderId="0" xfId="0" applyFont="1" applyFill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0" fontId="2" fillId="2" borderId="5" xfId="2" applyBorder="1"/>
    <xf numFmtId="44" fontId="2" fillId="2" borderId="6" xfId="2" applyNumberFormat="1" applyBorder="1"/>
    <xf numFmtId="44" fontId="0" fillId="0" borderId="4" xfId="1" applyFont="1" applyBorder="1"/>
    <xf numFmtId="0" fontId="0" fillId="0" borderId="5" xfId="0" applyBorder="1"/>
    <xf numFmtId="10" fontId="0" fillId="0" borderId="6" xfId="3" applyNumberFormat="1" applyFont="1" applyBorder="1"/>
    <xf numFmtId="14" fontId="0" fillId="0" borderId="4" xfId="0" applyNumberFormat="1" applyBorder="1"/>
    <xf numFmtId="0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44" fontId="0" fillId="0" borderId="4" xfId="0" applyNumberForma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">
    <cellStyle name="Currency" xfId="1" builtinId="4"/>
    <cellStyle name="Good" xfId="2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01B-2DCD-4C95-84AA-30FD2EB4899C}">
  <dimension ref="A1:J61"/>
  <sheetViews>
    <sheetView workbookViewId="0">
      <selection activeCell="N3" sqref="N3"/>
    </sheetView>
  </sheetViews>
  <sheetFormatPr defaultRowHeight="14.4" x14ac:dyDescent="0.3"/>
  <cols>
    <col min="1" max="1" width="10.33203125" bestFit="1" customWidth="1"/>
    <col min="3" max="3" width="10.6640625" customWidth="1"/>
    <col min="4" max="4" width="10.33203125" bestFit="1" customWidth="1"/>
    <col min="6" max="6" width="10.33203125" bestFit="1" customWidth="1"/>
    <col min="8" max="10" width="10.33203125" bestFit="1" customWidth="1"/>
  </cols>
  <sheetData>
    <row r="1" spans="1:10" x14ac:dyDescent="0.3">
      <c r="C1" s="18" t="s">
        <v>15</v>
      </c>
      <c r="D1" s="18"/>
      <c r="F1" s="16" t="s">
        <v>16</v>
      </c>
      <c r="G1" s="16"/>
      <c r="I1" s="16" t="s">
        <v>14</v>
      </c>
      <c r="J1" s="16"/>
    </row>
    <row r="2" spans="1:10" x14ac:dyDescent="0.3">
      <c r="A2" t="s">
        <v>14</v>
      </c>
      <c r="C2" s="1">
        <v>45236</v>
      </c>
      <c r="D2">
        <v>3369.5</v>
      </c>
      <c r="F2" s="1">
        <v>45236</v>
      </c>
      <c r="G2">
        <v>13.6</v>
      </c>
      <c r="I2" s="1">
        <v>45236</v>
      </c>
      <c r="J2" s="15">
        <v>2197</v>
      </c>
    </row>
    <row r="3" spans="1:10" x14ac:dyDescent="0.3">
      <c r="A3" t="s">
        <v>15</v>
      </c>
      <c r="C3" s="1">
        <v>45237</v>
      </c>
      <c r="D3">
        <v>3392.45</v>
      </c>
      <c r="F3" s="1">
        <v>45237</v>
      </c>
      <c r="G3">
        <v>13.85</v>
      </c>
      <c r="I3" s="1">
        <v>45237</v>
      </c>
      <c r="J3" s="15">
        <v>2192.9499999999998</v>
      </c>
    </row>
    <row r="4" spans="1:10" x14ac:dyDescent="0.3">
      <c r="A4" t="s">
        <v>16</v>
      </c>
      <c r="C4" s="1">
        <v>45238</v>
      </c>
      <c r="D4">
        <v>3393.6</v>
      </c>
      <c r="F4" s="1">
        <v>45238</v>
      </c>
      <c r="G4">
        <v>13.75</v>
      </c>
      <c r="I4" s="1">
        <v>45238</v>
      </c>
      <c r="J4" s="15">
        <v>2208.9499999999998</v>
      </c>
    </row>
    <row r="5" spans="1:10" x14ac:dyDescent="0.3">
      <c r="C5" s="1">
        <v>45239</v>
      </c>
      <c r="D5">
        <v>3375</v>
      </c>
      <c r="F5" s="1">
        <v>45239</v>
      </c>
      <c r="G5">
        <v>13.85</v>
      </c>
      <c r="I5" s="1">
        <v>45239</v>
      </c>
      <c r="J5" s="15">
        <v>2190.25</v>
      </c>
    </row>
    <row r="6" spans="1:10" x14ac:dyDescent="0.3">
      <c r="C6" s="1">
        <v>45240</v>
      </c>
      <c r="D6">
        <v>3333.15</v>
      </c>
      <c r="F6" s="1">
        <v>45240</v>
      </c>
      <c r="G6">
        <v>14.1</v>
      </c>
      <c r="I6" s="1">
        <v>45240</v>
      </c>
      <c r="J6" s="15">
        <v>2190.1999999999998</v>
      </c>
    </row>
    <row r="7" spans="1:10" x14ac:dyDescent="0.3">
      <c r="C7" s="1">
        <v>45241</v>
      </c>
      <c r="D7">
        <v>3333.15</v>
      </c>
      <c r="F7" s="1">
        <v>45241</v>
      </c>
      <c r="G7">
        <v>14.1</v>
      </c>
      <c r="I7" s="1">
        <v>45241</v>
      </c>
      <c r="J7" s="15">
        <v>2190.1999999999998</v>
      </c>
    </row>
    <row r="8" spans="1:10" x14ac:dyDescent="0.3">
      <c r="C8" s="1">
        <v>45242</v>
      </c>
      <c r="D8">
        <v>3333.15</v>
      </c>
      <c r="F8" s="1">
        <v>45242</v>
      </c>
      <c r="G8">
        <v>14.1</v>
      </c>
      <c r="I8" s="1">
        <v>45242</v>
      </c>
      <c r="J8" s="15">
        <v>2190.1999999999998</v>
      </c>
    </row>
    <row r="9" spans="1:10" x14ac:dyDescent="0.3">
      <c r="C9" s="1">
        <v>45243</v>
      </c>
      <c r="D9">
        <v>3333.6</v>
      </c>
      <c r="F9" s="1">
        <v>45243</v>
      </c>
      <c r="G9">
        <v>13.75</v>
      </c>
      <c r="I9" s="1">
        <v>45243</v>
      </c>
      <c r="J9" s="15">
        <v>2162.5500000000002</v>
      </c>
    </row>
    <row r="10" spans="1:10" x14ac:dyDescent="0.3">
      <c r="C10" s="1">
        <v>45244</v>
      </c>
      <c r="D10">
        <v>3333.6</v>
      </c>
      <c r="F10" s="1">
        <v>45244</v>
      </c>
      <c r="G10">
        <v>13.75</v>
      </c>
      <c r="I10" s="1">
        <v>45244</v>
      </c>
      <c r="J10" s="15">
        <v>2162.5500000000002</v>
      </c>
    </row>
    <row r="11" spans="1:10" x14ac:dyDescent="0.3">
      <c r="C11" s="1">
        <v>45245</v>
      </c>
      <c r="D11">
        <v>3390.7</v>
      </c>
      <c r="F11" s="1">
        <v>45245</v>
      </c>
      <c r="G11">
        <v>14.1</v>
      </c>
      <c r="I11" s="1">
        <v>45245</v>
      </c>
      <c r="J11" s="15">
        <v>2251</v>
      </c>
    </row>
    <row r="12" spans="1:10" x14ac:dyDescent="0.3">
      <c r="C12" s="1">
        <v>45246</v>
      </c>
      <c r="D12">
        <v>3512.45</v>
      </c>
      <c r="F12" s="1">
        <v>45246</v>
      </c>
      <c r="G12">
        <v>14.55</v>
      </c>
      <c r="I12" s="1">
        <v>45246</v>
      </c>
      <c r="J12" s="15">
        <v>2351.8000000000002</v>
      </c>
    </row>
    <row r="13" spans="1:10" x14ac:dyDescent="0.3">
      <c r="C13" s="1">
        <v>45247</v>
      </c>
      <c r="D13">
        <v>3519.95</v>
      </c>
      <c r="F13" s="1">
        <v>45247</v>
      </c>
      <c r="G13">
        <v>14.6</v>
      </c>
      <c r="I13" s="1">
        <v>45247</v>
      </c>
      <c r="J13" s="15">
        <v>2331.5</v>
      </c>
    </row>
    <row r="14" spans="1:10" x14ac:dyDescent="0.3">
      <c r="C14" s="1">
        <v>45248</v>
      </c>
      <c r="D14">
        <v>3519.95</v>
      </c>
      <c r="F14" s="1">
        <v>45248</v>
      </c>
      <c r="G14">
        <v>14.6</v>
      </c>
      <c r="I14" s="1">
        <v>45248</v>
      </c>
      <c r="J14" s="15">
        <v>2331.5</v>
      </c>
    </row>
    <row r="15" spans="1:10" x14ac:dyDescent="0.3">
      <c r="C15" s="1">
        <v>45249</v>
      </c>
      <c r="D15">
        <v>3519.95</v>
      </c>
      <c r="F15" s="1">
        <v>45249</v>
      </c>
      <c r="G15">
        <v>14.6</v>
      </c>
      <c r="I15" s="1">
        <v>45249</v>
      </c>
      <c r="J15" s="15">
        <v>2331.5</v>
      </c>
    </row>
    <row r="16" spans="1:10" x14ac:dyDescent="0.3">
      <c r="C16" s="1">
        <v>45250</v>
      </c>
      <c r="D16">
        <v>3516.9</v>
      </c>
      <c r="F16" s="1">
        <v>45250</v>
      </c>
      <c r="G16">
        <v>14.15</v>
      </c>
      <c r="I16" s="1">
        <v>45250</v>
      </c>
      <c r="J16" s="15">
        <v>2349.9499999999998</v>
      </c>
    </row>
    <row r="17" spans="3:10" x14ac:dyDescent="0.3">
      <c r="C17" s="1">
        <v>45251</v>
      </c>
      <c r="D17">
        <v>3529.95</v>
      </c>
      <c r="F17" s="1">
        <v>45251</v>
      </c>
      <c r="G17">
        <v>13.95</v>
      </c>
      <c r="I17" s="1">
        <v>45251</v>
      </c>
      <c r="J17" s="15">
        <v>2350.9</v>
      </c>
    </row>
    <row r="18" spans="3:10" x14ac:dyDescent="0.3">
      <c r="C18" s="1">
        <v>45252</v>
      </c>
      <c r="D18">
        <v>3507.75</v>
      </c>
      <c r="F18" s="1">
        <v>45252</v>
      </c>
      <c r="G18">
        <v>13.6</v>
      </c>
      <c r="I18" s="1">
        <v>45252</v>
      </c>
      <c r="J18" s="15">
        <v>2356.5</v>
      </c>
    </row>
    <row r="19" spans="3:10" x14ac:dyDescent="0.3">
      <c r="C19" s="1">
        <v>45253</v>
      </c>
      <c r="D19">
        <v>3531</v>
      </c>
      <c r="F19" s="1">
        <v>45253</v>
      </c>
      <c r="G19">
        <v>13.65</v>
      </c>
      <c r="I19" s="1">
        <v>45253</v>
      </c>
      <c r="J19" s="15">
        <v>2355</v>
      </c>
    </row>
    <row r="20" spans="3:10" x14ac:dyDescent="0.3">
      <c r="C20" s="1">
        <v>45254</v>
      </c>
      <c r="D20">
        <v>3482.35</v>
      </c>
      <c r="F20" s="1">
        <v>45254</v>
      </c>
      <c r="G20">
        <v>13.55</v>
      </c>
      <c r="I20" s="1">
        <v>45254</v>
      </c>
      <c r="J20" s="15">
        <v>2333.65</v>
      </c>
    </row>
    <row r="21" spans="3:10" x14ac:dyDescent="0.3">
      <c r="C21" s="1">
        <v>45255</v>
      </c>
      <c r="D21">
        <v>3482.35</v>
      </c>
      <c r="F21" s="1">
        <v>45255</v>
      </c>
      <c r="G21">
        <v>13.55</v>
      </c>
      <c r="I21" s="1">
        <v>45255</v>
      </c>
      <c r="J21" s="15">
        <v>2333.65</v>
      </c>
    </row>
    <row r="22" spans="3:10" x14ac:dyDescent="0.3">
      <c r="C22" s="1">
        <v>45256</v>
      </c>
      <c r="D22">
        <v>3482.35</v>
      </c>
      <c r="F22" s="1">
        <v>45256</v>
      </c>
      <c r="G22">
        <v>13.55</v>
      </c>
      <c r="I22" s="1">
        <v>45256</v>
      </c>
      <c r="J22" s="15">
        <v>2333.65</v>
      </c>
    </row>
    <row r="23" spans="3:10" x14ac:dyDescent="0.3">
      <c r="C23" s="1">
        <v>45257</v>
      </c>
      <c r="D23">
        <v>3482.35</v>
      </c>
      <c r="F23" s="1">
        <v>45257</v>
      </c>
      <c r="G23">
        <v>13.55</v>
      </c>
      <c r="I23" s="1">
        <v>45257</v>
      </c>
      <c r="J23" s="15">
        <v>2333.65</v>
      </c>
    </row>
    <row r="24" spans="3:10" x14ac:dyDescent="0.3">
      <c r="C24" s="1">
        <v>45258</v>
      </c>
      <c r="D24">
        <v>3436.05</v>
      </c>
      <c r="F24" s="1">
        <v>45258</v>
      </c>
      <c r="G24">
        <v>13.25</v>
      </c>
      <c r="I24" s="1">
        <v>45258</v>
      </c>
      <c r="J24" s="15">
        <v>2279.5500000000002</v>
      </c>
    </row>
    <row r="25" spans="3:10" x14ac:dyDescent="0.3">
      <c r="C25" s="1">
        <v>45259</v>
      </c>
      <c r="D25">
        <v>3504.85</v>
      </c>
      <c r="F25" s="1">
        <v>45259</v>
      </c>
      <c r="G25">
        <v>13.2</v>
      </c>
      <c r="I25" s="1">
        <v>45259</v>
      </c>
      <c r="J25" s="15">
        <v>2344.85</v>
      </c>
    </row>
    <row r="26" spans="3:10" x14ac:dyDescent="0.3">
      <c r="C26" s="1">
        <v>45260</v>
      </c>
      <c r="D26">
        <v>3499.15</v>
      </c>
      <c r="F26" s="1">
        <v>45260</v>
      </c>
      <c r="G26">
        <v>12.95</v>
      </c>
      <c r="I26" s="1">
        <v>45260</v>
      </c>
      <c r="J26" s="15">
        <v>2347.85</v>
      </c>
    </row>
    <row r="27" spans="3:10" x14ac:dyDescent="0.3">
      <c r="C27" s="1">
        <v>45261</v>
      </c>
      <c r="D27">
        <v>3500.7</v>
      </c>
      <c r="F27" s="1">
        <v>45261</v>
      </c>
      <c r="G27">
        <v>13.35</v>
      </c>
      <c r="I27" s="1">
        <v>45261</v>
      </c>
      <c r="J27" s="15">
        <v>2353.6999999999998</v>
      </c>
    </row>
    <row r="28" spans="3:10" x14ac:dyDescent="0.3">
      <c r="C28" s="1">
        <v>45262</v>
      </c>
      <c r="D28">
        <v>3500.7</v>
      </c>
      <c r="F28" s="1">
        <v>45262</v>
      </c>
      <c r="G28">
        <v>13.35</v>
      </c>
      <c r="I28" s="1">
        <v>45262</v>
      </c>
      <c r="J28" s="15">
        <v>2353.6999999999998</v>
      </c>
    </row>
    <row r="29" spans="3:10" x14ac:dyDescent="0.3">
      <c r="C29" s="1">
        <v>45263</v>
      </c>
      <c r="D29">
        <v>3500.7</v>
      </c>
      <c r="F29" s="1">
        <v>45263</v>
      </c>
      <c r="G29">
        <v>13.35</v>
      </c>
      <c r="I29" s="1">
        <v>45263</v>
      </c>
      <c r="J29" s="15">
        <v>2353.6999999999998</v>
      </c>
    </row>
    <row r="30" spans="3:10" x14ac:dyDescent="0.3">
      <c r="C30" s="1">
        <v>45264</v>
      </c>
      <c r="D30">
        <v>3517</v>
      </c>
      <c r="F30" s="1">
        <v>45264</v>
      </c>
      <c r="G30">
        <v>13.3</v>
      </c>
      <c r="I30" s="1">
        <v>45264</v>
      </c>
      <c r="J30" s="15">
        <v>2373.1999999999998</v>
      </c>
    </row>
    <row r="31" spans="3:10" x14ac:dyDescent="0.3">
      <c r="C31" s="1">
        <v>45265</v>
      </c>
      <c r="D31">
        <v>3511.45</v>
      </c>
      <c r="F31" s="1">
        <v>45265</v>
      </c>
      <c r="G31">
        <v>12.9</v>
      </c>
      <c r="I31" s="1">
        <v>45265</v>
      </c>
      <c r="J31" s="15">
        <v>2361.5500000000002</v>
      </c>
    </row>
    <row r="32" spans="3:10" x14ac:dyDescent="0.3">
      <c r="C32" s="1">
        <v>45266</v>
      </c>
      <c r="D32">
        <v>3571.9</v>
      </c>
      <c r="F32" s="1">
        <v>45266</v>
      </c>
      <c r="G32">
        <v>13</v>
      </c>
      <c r="I32" s="1">
        <v>45266</v>
      </c>
      <c r="J32" s="15">
        <v>2380.3000000000002</v>
      </c>
    </row>
    <row r="33" spans="8:8" x14ac:dyDescent="0.3">
      <c r="H33" s="1"/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  <row r="43" spans="8:8" x14ac:dyDescent="0.3">
      <c r="H43" s="1"/>
    </row>
    <row r="44" spans="8:8" x14ac:dyDescent="0.3">
      <c r="H44" s="1"/>
    </row>
    <row r="45" spans="8:8" x14ac:dyDescent="0.3">
      <c r="H45" s="1"/>
    </row>
    <row r="46" spans="8:8" x14ac:dyDescent="0.3">
      <c r="H46" s="1"/>
    </row>
    <row r="47" spans="8:8" x14ac:dyDescent="0.3">
      <c r="H47" s="1"/>
    </row>
    <row r="48" spans="8:8" x14ac:dyDescent="0.3">
      <c r="H48" s="1"/>
    </row>
    <row r="49" spans="8:8" x14ac:dyDescent="0.3">
      <c r="H49" s="1"/>
    </row>
    <row r="50" spans="8:8" x14ac:dyDescent="0.3">
      <c r="H50" s="1"/>
    </row>
    <row r="51" spans="8:8" x14ac:dyDescent="0.3">
      <c r="H51" s="1"/>
    </row>
    <row r="52" spans="8:8" x14ac:dyDescent="0.3">
      <c r="H52" s="1"/>
    </row>
    <row r="53" spans="8:8" x14ac:dyDescent="0.3">
      <c r="H53" s="1"/>
    </row>
    <row r="54" spans="8:8" x14ac:dyDescent="0.3">
      <c r="H54" s="1"/>
    </row>
    <row r="55" spans="8:8" x14ac:dyDescent="0.3">
      <c r="H55" s="1"/>
    </row>
    <row r="56" spans="8:8" x14ac:dyDescent="0.3">
      <c r="H56" s="1"/>
    </row>
    <row r="57" spans="8:8" x14ac:dyDescent="0.3">
      <c r="H57" s="1"/>
    </row>
    <row r="58" spans="8:8" x14ac:dyDescent="0.3">
      <c r="H58" s="1"/>
    </row>
    <row r="59" spans="8:8" x14ac:dyDescent="0.3">
      <c r="H59" s="1"/>
    </row>
    <row r="60" spans="8:8" x14ac:dyDescent="0.3">
      <c r="H60" s="1"/>
    </row>
    <row r="61" spans="8:8" x14ac:dyDescent="0.3">
      <c r="H61" s="1"/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46D3-4A63-4866-A12E-0AC5AA9EF81E}">
  <dimension ref="A1:M32"/>
  <sheetViews>
    <sheetView tabSelected="1" workbookViewId="0">
      <selection activeCell="L2" sqref="L2:M2"/>
    </sheetView>
  </sheetViews>
  <sheetFormatPr defaultRowHeight="14.4" x14ac:dyDescent="0.3"/>
  <cols>
    <col min="1" max="1" width="10.33203125" bestFit="1" customWidth="1"/>
    <col min="4" max="4" width="12.44140625" bestFit="1" customWidth="1"/>
    <col min="5" max="6" width="16" bestFit="1" customWidth="1"/>
    <col min="7" max="7" width="14" bestFit="1" customWidth="1"/>
    <col min="9" max="9" width="8.88671875" customWidth="1"/>
    <col min="10" max="10" width="9.33203125" hidden="1" customWidth="1"/>
    <col min="11" max="11" width="8.21875" hidden="1" customWidth="1"/>
    <col min="12" max="12" width="15" bestFit="1" customWidth="1"/>
    <col min="13" max="13" width="16" bestFit="1" customWidth="1"/>
    <col min="14" max="14" width="11.77734375" customWidth="1"/>
  </cols>
  <sheetData>
    <row r="1" spans="1:13" x14ac:dyDescent="0.3">
      <c r="A1" s="3" t="s">
        <v>0</v>
      </c>
      <c r="B1" s="3" t="s">
        <v>1</v>
      </c>
      <c r="C1" s="3" t="s">
        <v>12</v>
      </c>
      <c r="D1" s="3" t="s">
        <v>2</v>
      </c>
      <c r="E1" s="3" t="s">
        <v>3</v>
      </c>
      <c r="F1" s="3" t="s">
        <v>7</v>
      </c>
      <c r="G1" s="3" t="s">
        <v>11</v>
      </c>
      <c r="K1">
        <f>MAX(A:A)</f>
        <v>45266</v>
      </c>
    </row>
    <row r="2" spans="1:13" x14ac:dyDescent="0.3">
      <c r="A2" s="1">
        <v>45236</v>
      </c>
      <c r="B2">
        <f ca="1">RANDBETWEEN(2,5)</f>
        <v>4</v>
      </c>
      <c r="C2" t="str">
        <f t="shared" ref="C2:C32" ca="1" si="0">IF(B2&lt;0,"Sell","Buy")</f>
        <v>Buy</v>
      </c>
      <c r="D2" s="2">
        <f>J2</f>
        <v>2197</v>
      </c>
      <c r="E2" s="2">
        <f ca="1">IF(C2="Sell",ABS(B2)*D2,0-(ABS(B2)*D2))</f>
        <v>-8788</v>
      </c>
      <c r="F2" s="2">
        <f ca="1">E2</f>
        <v>-8788</v>
      </c>
      <c r="G2" s="14">
        <f ca="1">B2</f>
        <v>4</v>
      </c>
      <c r="J2" s="15">
        <f>_xlfn.IFS($L$2="Mphasis",'Raw Data'!$J2,$L$2="TCS",'Raw Data'!$D2,$L$2="VI",'Raw Data'!$G2)</f>
        <v>2197</v>
      </c>
      <c r="K2">
        <f ca="1">MATCH(M7,F:F,0)</f>
        <v>25</v>
      </c>
      <c r="L2" s="19" t="s">
        <v>14</v>
      </c>
      <c r="M2" s="19"/>
    </row>
    <row r="3" spans="1:13" x14ac:dyDescent="0.3">
      <c r="A3" s="1">
        <v>45237</v>
      </c>
      <c r="B3">
        <f ca="1">RANDBETWEEN(0-G2,2)</f>
        <v>-3</v>
      </c>
      <c r="C3" t="str">
        <f t="shared" ca="1" si="0"/>
        <v>Sell</v>
      </c>
      <c r="D3" s="2">
        <f t="shared" ref="D3:D32" ca="1" si="1">_xlfn.IFS($B2&lt;&gt;0,J3,$B2=0,"Hidden")</f>
        <v>2192.9499999999998</v>
      </c>
      <c r="E3" s="2">
        <f t="shared" ref="E3:E32" ca="1" si="2">_xlfn.IFS(D3="Hidden",0,C3="Buy",0-(ABS(B3)*D3),C3="Sell",ABS(B3)*D3)</f>
        <v>6578.8499999999995</v>
      </c>
      <c r="F3" s="2">
        <f ca="1">SUM(E$2:E3)</f>
        <v>-2209.1500000000005</v>
      </c>
      <c r="G3" s="14">
        <f ca="1">SUM(B$2:B3)</f>
        <v>1</v>
      </c>
      <c r="J3" s="15">
        <f>_xlfn.IFS($L$2="Mphasis",'Raw Data'!$J3,$L$2="TCS",'Raw Data'!$D3,$L$2="VI",'Raw Data'!$G3)</f>
        <v>2192.9499999999998</v>
      </c>
      <c r="K3">
        <f ca="1">MATCH("Hidden",D:D,0)-1</f>
        <v>4</v>
      </c>
      <c r="L3" s="4" t="s">
        <v>6</v>
      </c>
      <c r="M3" s="5">
        <f ca="1">ABS(MIN(F:F))</f>
        <v>8788</v>
      </c>
    </row>
    <row r="4" spans="1:13" x14ac:dyDescent="0.3">
      <c r="A4" s="1">
        <v>45238</v>
      </c>
      <c r="B4">
        <f ca="1">RANDBETWEEN(0-G3,2)</f>
        <v>0</v>
      </c>
      <c r="C4" t="str">
        <f t="shared" ca="1" si="0"/>
        <v>Buy</v>
      </c>
      <c r="D4" s="2">
        <f t="shared" ca="1" si="1"/>
        <v>2208.9499999999998</v>
      </c>
      <c r="E4" s="2">
        <f t="shared" ca="1" si="2"/>
        <v>0</v>
      </c>
      <c r="F4" s="2">
        <f ca="1">SUM(E$2:E4)</f>
        <v>-2209.1500000000005</v>
      </c>
      <c r="G4" s="14">
        <f ca="1">SUM(B$2:B4)</f>
        <v>1</v>
      </c>
      <c r="J4" s="15">
        <f>_xlfn.IFS($L$2="Mphasis",'Raw Data'!$J4,$L$2="TCS",'Raw Data'!$D4,$L$2="VI",'Raw Data'!$G4)</f>
        <v>2208.9499999999998</v>
      </c>
      <c r="L4" s="6" t="s">
        <v>13</v>
      </c>
      <c r="M4" s="10">
        <f ca="1">IFERROR(INDEX(A1:G32,K3,4),INDEX(A1:G32,32,4))</f>
        <v>2208.9499999999998</v>
      </c>
    </row>
    <row r="5" spans="1:13" x14ac:dyDescent="0.3">
      <c r="A5" s="1">
        <v>45239</v>
      </c>
      <c r="B5">
        <f t="shared" ref="B5:B32" ca="1" si="3">RANDBETWEEN(0-G4,2)</f>
        <v>0</v>
      </c>
      <c r="C5" t="str">
        <f t="shared" ca="1" si="0"/>
        <v>Buy</v>
      </c>
      <c r="D5" s="2" t="str">
        <f t="shared" ca="1" si="1"/>
        <v>Hidden</v>
      </c>
      <c r="E5" s="2">
        <f t="shared" ca="1" si="2"/>
        <v>0</v>
      </c>
      <c r="F5" s="2">
        <f ca="1">SUM(E$2:E5)</f>
        <v>-2209.1500000000005</v>
      </c>
      <c r="G5" s="14">
        <f ca="1">SUM(B$2:B5)</f>
        <v>1</v>
      </c>
      <c r="J5" s="15">
        <f>_xlfn.IFS($L$2="Mphasis",'Raw Data'!$J5,$L$2="TCS",'Raw Data'!$D5,$L$2="VI",'Raw Data'!$G5)</f>
        <v>2190.25</v>
      </c>
      <c r="L5" s="6" t="s">
        <v>4</v>
      </c>
      <c r="M5" s="7">
        <f ca="1">SUM(B$2:B$1048576)</f>
        <v>2</v>
      </c>
    </row>
    <row r="6" spans="1:13" x14ac:dyDescent="0.3">
      <c r="A6" s="1">
        <v>45240</v>
      </c>
      <c r="B6">
        <f t="shared" ca="1" si="3"/>
        <v>0</v>
      </c>
      <c r="C6" t="str">
        <f t="shared" ca="1" si="0"/>
        <v>Buy</v>
      </c>
      <c r="D6" s="2" t="str">
        <f t="shared" ca="1" si="1"/>
        <v>Hidden</v>
      </c>
      <c r="E6" s="2">
        <f t="shared" ca="1" si="2"/>
        <v>0</v>
      </c>
      <c r="F6" s="2">
        <f ca="1">SUM(E$2:E6)</f>
        <v>-2209.1500000000005</v>
      </c>
      <c r="G6" s="14">
        <f ca="1">SUM(B$2:B6)</f>
        <v>1</v>
      </c>
      <c r="J6" s="15">
        <f>_xlfn.IFS($L$2="Mphasis",'Raw Data'!$J6,$L$2="TCS",'Raw Data'!$D6,$L$2="VI",'Raw Data'!$G6)</f>
        <v>2190.1999999999998</v>
      </c>
      <c r="L6" s="6" t="s">
        <v>17</v>
      </c>
      <c r="M6" s="17">
        <f ca="1">M4*M5</f>
        <v>4417.8999999999996</v>
      </c>
    </row>
    <row r="7" spans="1:13" x14ac:dyDescent="0.3">
      <c r="A7" s="1">
        <v>45241</v>
      </c>
      <c r="B7">
        <f t="shared" ca="1" si="3"/>
        <v>1</v>
      </c>
      <c r="C7" t="str">
        <f t="shared" ca="1" si="0"/>
        <v>Buy</v>
      </c>
      <c r="D7" s="2" t="str">
        <f t="shared" ca="1" si="1"/>
        <v>Hidden</v>
      </c>
      <c r="E7" s="2">
        <f t="shared" ca="1" si="2"/>
        <v>0</v>
      </c>
      <c r="F7" s="2">
        <f ca="1">SUM(E$2:E7)</f>
        <v>-2209.1500000000005</v>
      </c>
      <c r="G7" s="14">
        <f ca="1">SUM(B$2:B7)</f>
        <v>2</v>
      </c>
      <c r="J7" s="15">
        <f>_xlfn.IFS($L$2="Mphasis",'Raw Data'!$J7,$L$2="TCS",'Raw Data'!$D7,$L$2="VI",'Raw Data'!$G7)</f>
        <v>2190.1999999999998</v>
      </c>
      <c r="L7" s="6" t="s">
        <v>8</v>
      </c>
      <c r="M7" s="10">
        <f ca="1">MAX(F:F)</f>
        <v>7140.4500000000007</v>
      </c>
    </row>
    <row r="8" spans="1:13" x14ac:dyDescent="0.3">
      <c r="A8" s="1">
        <v>45242</v>
      </c>
      <c r="B8">
        <f t="shared" ca="1" si="3"/>
        <v>2</v>
      </c>
      <c r="C8" t="str">
        <f t="shared" ca="1" si="0"/>
        <v>Buy</v>
      </c>
      <c r="D8" s="2">
        <f t="shared" ca="1" si="1"/>
        <v>2190.1999999999998</v>
      </c>
      <c r="E8" s="2">
        <f t="shared" ca="1" si="2"/>
        <v>-4380.3999999999996</v>
      </c>
      <c r="F8" s="2">
        <f ca="1">SUM(E$2:E8)</f>
        <v>-6589.55</v>
      </c>
      <c r="G8" s="14">
        <f ca="1">SUM(B$2:B8)</f>
        <v>4</v>
      </c>
      <c r="J8" s="15">
        <f>_xlfn.IFS($L$2="Mphasis",'Raw Data'!$J8,$L$2="TCS",'Raw Data'!$D8,$L$2="VI",'Raw Data'!$G8)</f>
        <v>2190.1999999999998</v>
      </c>
      <c r="L8" s="6" t="s">
        <v>9</v>
      </c>
      <c r="M8" s="13">
        <f ca="1">INDEX(A1:G32,K2,1)</f>
        <v>45259</v>
      </c>
    </row>
    <row r="9" spans="1:13" x14ac:dyDescent="0.3">
      <c r="A9" s="1">
        <v>45243</v>
      </c>
      <c r="B9">
        <f t="shared" ca="1" si="3"/>
        <v>1</v>
      </c>
      <c r="C9" t="str">
        <f t="shared" ca="1" si="0"/>
        <v>Buy</v>
      </c>
      <c r="D9" s="2">
        <f t="shared" ca="1" si="1"/>
        <v>2162.5500000000002</v>
      </c>
      <c r="E9" s="2">
        <f t="shared" ca="1" si="2"/>
        <v>-2162.5500000000002</v>
      </c>
      <c r="F9" s="2">
        <f ca="1">SUM(E$2:E9)</f>
        <v>-8752.1</v>
      </c>
      <c r="G9" s="14">
        <f ca="1">SUM(B$2:B9)</f>
        <v>5</v>
      </c>
      <c r="J9" s="15">
        <f>_xlfn.IFS($L$2="Mphasis",'Raw Data'!$J9,$L$2="TCS",'Raw Data'!$D9,$L$2="VI",'Raw Data'!$G9)</f>
        <v>2162.5500000000002</v>
      </c>
      <c r="L9" s="11" t="s">
        <v>10</v>
      </c>
      <c r="M9" s="12">
        <f ca="1">IF(M3=0,0,M10/M3)</f>
        <v>7.908511606736458E-3</v>
      </c>
    </row>
    <row r="10" spans="1:13" x14ac:dyDescent="0.3">
      <c r="A10" s="1">
        <v>45244</v>
      </c>
      <c r="B10">
        <f t="shared" ca="1" si="3"/>
        <v>-1</v>
      </c>
      <c r="C10" t="str">
        <f t="shared" ca="1" si="0"/>
        <v>Sell</v>
      </c>
      <c r="D10" s="2">
        <f t="shared" ca="1" si="1"/>
        <v>2162.5500000000002</v>
      </c>
      <c r="E10" s="2">
        <f t="shared" ca="1" si="2"/>
        <v>2162.5500000000002</v>
      </c>
      <c r="F10" s="2">
        <f ca="1">SUM(E$2:E10)</f>
        <v>-6589.55</v>
      </c>
      <c r="G10" s="14">
        <f ca="1">SUM(B$2:B10)</f>
        <v>4</v>
      </c>
      <c r="J10" s="15">
        <f>_xlfn.IFS($L$2="Mphasis",'Raw Data'!$J10,$L$2="TCS",'Raw Data'!$D10,$L$2="VI",'Raw Data'!$G10)</f>
        <v>2162.5500000000002</v>
      </c>
      <c r="L10" s="8" t="s">
        <v>5</v>
      </c>
      <c r="M10" s="9">
        <f ca="1">SUM(E:E)</f>
        <v>69.5</v>
      </c>
    </row>
    <row r="11" spans="1:13" x14ac:dyDescent="0.3">
      <c r="A11" s="1">
        <v>45245</v>
      </c>
      <c r="B11">
        <f t="shared" ca="1" si="3"/>
        <v>-4</v>
      </c>
      <c r="C11" t="str">
        <f t="shared" ca="1" si="0"/>
        <v>Sell</v>
      </c>
      <c r="D11" s="2">
        <f t="shared" ca="1" si="1"/>
        <v>2251</v>
      </c>
      <c r="E11" s="2">
        <f t="shared" ca="1" si="2"/>
        <v>9004</v>
      </c>
      <c r="F11" s="2">
        <f ca="1">SUM(E$2:E11)</f>
        <v>2414.4499999999998</v>
      </c>
      <c r="G11" s="14">
        <f ca="1">SUM(B$2:B11)</f>
        <v>0</v>
      </c>
      <c r="J11" s="15">
        <f>_xlfn.IFS($L$2="Mphasis",'Raw Data'!$J11,$L$2="TCS",'Raw Data'!$D11,$L$2="VI",'Raw Data'!$G11)</f>
        <v>2251</v>
      </c>
    </row>
    <row r="12" spans="1:13" x14ac:dyDescent="0.3">
      <c r="A12" s="1">
        <v>45246</v>
      </c>
      <c r="B12">
        <f t="shared" ca="1" si="3"/>
        <v>2</v>
      </c>
      <c r="C12" t="str">
        <f t="shared" ca="1" si="0"/>
        <v>Buy</v>
      </c>
      <c r="D12" s="2">
        <f t="shared" ca="1" si="1"/>
        <v>2351.8000000000002</v>
      </c>
      <c r="E12" s="2">
        <f t="shared" ca="1" si="2"/>
        <v>-4703.6000000000004</v>
      </c>
      <c r="F12" s="2">
        <f ca="1">SUM(E$2:E12)</f>
        <v>-2289.1500000000005</v>
      </c>
      <c r="G12" s="14">
        <f ca="1">SUM(B$2:B12)</f>
        <v>2</v>
      </c>
      <c r="J12" s="15">
        <f>_xlfn.IFS($L$2="Mphasis",'Raw Data'!$J12,$L$2="TCS",'Raw Data'!$D12,$L$2="VI",'Raw Data'!$G12)</f>
        <v>2351.8000000000002</v>
      </c>
    </row>
    <row r="13" spans="1:13" x14ac:dyDescent="0.3">
      <c r="A13" s="1">
        <v>45247</v>
      </c>
      <c r="B13">
        <f t="shared" ca="1" si="3"/>
        <v>0</v>
      </c>
      <c r="C13" t="str">
        <f t="shared" ca="1" si="0"/>
        <v>Buy</v>
      </c>
      <c r="D13" s="2">
        <f t="shared" ca="1" si="1"/>
        <v>2331.5</v>
      </c>
      <c r="E13" s="2">
        <f t="shared" ca="1" si="2"/>
        <v>0</v>
      </c>
      <c r="F13" s="2">
        <f ca="1">SUM(E$2:E13)</f>
        <v>-2289.1500000000005</v>
      </c>
      <c r="G13" s="14">
        <f ca="1">SUM(B$2:B13)</f>
        <v>2</v>
      </c>
      <c r="J13" s="15">
        <f>_xlfn.IFS($L$2="Mphasis",'Raw Data'!$J13,$L$2="TCS",'Raw Data'!$D13,$L$2="VI",'Raw Data'!$G13)</f>
        <v>2331.5</v>
      </c>
    </row>
    <row r="14" spans="1:13" x14ac:dyDescent="0.3">
      <c r="A14" s="1">
        <v>45248</v>
      </c>
      <c r="B14">
        <f t="shared" ca="1" si="3"/>
        <v>1</v>
      </c>
      <c r="C14" t="str">
        <f t="shared" ca="1" si="0"/>
        <v>Buy</v>
      </c>
      <c r="D14" s="2" t="str">
        <f t="shared" ca="1" si="1"/>
        <v>Hidden</v>
      </c>
      <c r="E14" s="2">
        <f t="shared" ca="1" si="2"/>
        <v>0</v>
      </c>
      <c r="F14" s="2">
        <f ca="1">SUM(E$2:E14)</f>
        <v>-2289.1500000000005</v>
      </c>
      <c r="G14" s="14">
        <f ca="1">SUM(B$2:B14)</f>
        <v>3</v>
      </c>
      <c r="J14" s="15">
        <f>_xlfn.IFS($L$2="Mphasis",'Raw Data'!$J14,$L$2="TCS",'Raw Data'!$D14,$L$2="VI",'Raw Data'!$G14)</f>
        <v>2331.5</v>
      </c>
    </row>
    <row r="15" spans="1:13" x14ac:dyDescent="0.3">
      <c r="A15" s="1">
        <v>45249</v>
      </c>
      <c r="B15">
        <f t="shared" ca="1" si="3"/>
        <v>-1</v>
      </c>
      <c r="C15" t="str">
        <f t="shared" ca="1" si="0"/>
        <v>Sell</v>
      </c>
      <c r="D15" s="2">
        <f t="shared" ca="1" si="1"/>
        <v>2331.5</v>
      </c>
      <c r="E15" s="2">
        <f t="shared" ca="1" si="2"/>
        <v>2331.5</v>
      </c>
      <c r="F15" s="2">
        <f ca="1">SUM(E$2:E15)</f>
        <v>42.349999999999454</v>
      </c>
      <c r="G15" s="14">
        <f ca="1">SUM(B$2:B15)</f>
        <v>2</v>
      </c>
      <c r="J15" s="15">
        <f>_xlfn.IFS($L$2="Mphasis",'Raw Data'!$J15,$L$2="TCS",'Raw Data'!$D15,$L$2="VI",'Raw Data'!$G15)</f>
        <v>2331.5</v>
      </c>
    </row>
    <row r="16" spans="1:13" x14ac:dyDescent="0.3">
      <c r="A16" s="1">
        <v>45250</v>
      </c>
      <c r="B16">
        <f t="shared" ca="1" si="3"/>
        <v>2</v>
      </c>
      <c r="C16" t="str">
        <f t="shared" ca="1" si="0"/>
        <v>Buy</v>
      </c>
      <c r="D16" s="2">
        <f t="shared" ca="1" si="1"/>
        <v>2349.9499999999998</v>
      </c>
      <c r="E16" s="2">
        <f t="shared" ca="1" si="2"/>
        <v>-4699.8999999999996</v>
      </c>
      <c r="F16" s="2">
        <f ca="1">SUM(E$2:E16)</f>
        <v>-4657.55</v>
      </c>
      <c r="G16" s="14">
        <f ca="1">SUM(B$2:B16)</f>
        <v>4</v>
      </c>
      <c r="J16" s="15">
        <f>_xlfn.IFS($L$2="Mphasis",'Raw Data'!$J16,$L$2="TCS",'Raw Data'!$D16,$L$2="VI",'Raw Data'!$G16)</f>
        <v>2349.9499999999998</v>
      </c>
    </row>
    <row r="17" spans="1:10" x14ac:dyDescent="0.3">
      <c r="A17" s="1">
        <v>45251</v>
      </c>
      <c r="B17">
        <f t="shared" ca="1" si="3"/>
        <v>-3</v>
      </c>
      <c r="C17" t="str">
        <f t="shared" ca="1" si="0"/>
        <v>Sell</v>
      </c>
      <c r="D17" s="2">
        <f t="shared" ca="1" si="1"/>
        <v>2350.9</v>
      </c>
      <c r="E17" s="2">
        <f t="shared" ca="1" si="2"/>
        <v>7052.7000000000007</v>
      </c>
      <c r="F17" s="2">
        <f ca="1">SUM(E$2:E17)</f>
        <v>2395.1500000000005</v>
      </c>
      <c r="G17" s="14">
        <f ca="1">SUM(B$2:B17)</f>
        <v>1</v>
      </c>
      <c r="J17" s="15">
        <f>_xlfn.IFS($L$2="Mphasis",'Raw Data'!$J17,$L$2="TCS",'Raw Data'!$D17,$L$2="VI",'Raw Data'!$G17)</f>
        <v>2350.9</v>
      </c>
    </row>
    <row r="18" spans="1:10" x14ac:dyDescent="0.3">
      <c r="A18" s="1">
        <v>45252</v>
      </c>
      <c r="B18">
        <f t="shared" ca="1" si="3"/>
        <v>-1</v>
      </c>
      <c r="C18" t="str">
        <f t="shared" ca="1" si="0"/>
        <v>Sell</v>
      </c>
      <c r="D18" s="2">
        <f t="shared" ca="1" si="1"/>
        <v>2356.5</v>
      </c>
      <c r="E18" s="2">
        <f t="shared" ca="1" si="2"/>
        <v>2356.5</v>
      </c>
      <c r="F18" s="2">
        <f ca="1">SUM(E$2:E18)</f>
        <v>4751.6500000000005</v>
      </c>
      <c r="G18" s="14">
        <f ca="1">SUM(B$2:B18)</f>
        <v>0</v>
      </c>
      <c r="J18" s="15">
        <f>_xlfn.IFS($L$2="Mphasis",'Raw Data'!$J18,$L$2="TCS",'Raw Data'!$D18,$L$2="VI",'Raw Data'!$G18)</f>
        <v>2356.5</v>
      </c>
    </row>
    <row r="19" spans="1:10" x14ac:dyDescent="0.3">
      <c r="A19" s="1">
        <v>45253</v>
      </c>
      <c r="B19">
        <f t="shared" ca="1" si="3"/>
        <v>1</v>
      </c>
      <c r="C19" t="str">
        <f t="shared" ca="1" si="0"/>
        <v>Buy</v>
      </c>
      <c r="D19" s="2">
        <f t="shared" ca="1" si="1"/>
        <v>2355</v>
      </c>
      <c r="E19" s="2">
        <f t="shared" ca="1" si="2"/>
        <v>-2355</v>
      </c>
      <c r="F19" s="2">
        <f ca="1">SUM(E$2:E19)</f>
        <v>2396.6500000000005</v>
      </c>
      <c r="G19" s="14">
        <f ca="1">SUM(B$2:B19)</f>
        <v>1</v>
      </c>
      <c r="J19" s="15">
        <f>_xlfn.IFS($L$2="Mphasis",'Raw Data'!$J19,$L$2="TCS",'Raw Data'!$D19,$L$2="VI",'Raw Data'!$G19)</f>
        <v>2355</v>
      </c>
    </row>
    <row r="20" spans="1:10" x14ac:dyDescent="0.3">
      <c r="A20" s="1">
        <v>45254</v>
      </c>
      <c r="B20">
        <f t="shared" ca="1" si="3"/>
        <v>-1</v>
      </c>
      <c r="C20" t="str">
        <f t="shared" ca="1" si="0"/>
        <v>Sell</v>
      </c>
      <c r="D20" s="2">
        <f t="shared" ca="1" si="1"/>
        <v>2333.65</v>
      </c>
      <c r="E20" s="2">
        <f t="shared" ca="1" si="2"/>
        <v>2333.65</v>
      </c>
      <c r="F20" s="2">
        <f ca="1">SUM(E$2:E20)</f>
        <v>4730.3000000000011</v>
      </c>
      <c r="G20" s="14">
        <f ca="1">SUM(B$2:B20)</f>
        <v>0</v>
      </c>
      <c r="J20" s="15">
        <f>_xlfn.IFS($L$2="Mphasis",'Raw Data'!$J20,$L$2="TCS",'Raw Data'!$D20,$L$2="VI",'Raw Data'!$G20)</f>
        <v>2333.65</v>
      </c>
    </row>
    <row r="21" spans="1:10" x14ac:dyDescent="0.3">
      <c r="A21" s="1">
        <v>45255</v>
      </c>
      <c r="B21">
        <f t="shared" ca="1" si="3"/>
        <v>0</v>
      </c>
      <c r="C21" t="str">
        <f t="shared" ca="1" si="0"/>
        <v>Buy</v>
      </c>
      <c r="D21" s="2">
        <f t="shared" ca="1" si="1"/>
        <v>2333.65</v>
      </c>
      <c r="E21" s="2">
        <f t="shared" ca="1" si="2"/>
        <v>0</v>
      </c>
      <c r="F21" s="2">
        <f ca="1">SUM(E$2:E21)</f>
        <v>4730.3000000000011</v>
      </c>
      <c r="G21" s="14">
        <f ca="1">SUM(B$2:B21)</f>
        <v>0</v>
      </c>
      <c r="J21" s="15">
        <f>_xlfn.IFS($L$2="Mphasis",'Raw Data'!$J21,$L$2="TCS",'Raw Data'!$D21,$L$2="VI",'Raw Data'!$G21)</f>
        <v>2333.65</v>
      </c>
    </row>
    <row r="22" spans="1:10" x14ac:dyDescent="0.3">
      <c r="A22" s="1">
        <v>45256</v>
      </c>
      <c r="B22">
        <f t="shared" ca="1" si="3"/>
        <v>0</v>
      </c>
      <c r="C22" t="str">
        <f t="shared" ca="1" si="0"/>
        <v>Buy</v>
      </c>
      <c r="D22" s="2" t="str">
        <f t="shared" ca="1" si="1"/>
        <v>Hidden</v>
      </c>
      <c r="E22" s="2">
        <f t="shared" ca="1" si="2"/>
        <v>0</v>
      </c>
      <c r="F22" s="2">
        <f ca="1">SUM(E$2:E22)</f>
        <v>4730.3000000000011</v>
      </c>
      <c r="G22" s="14">
        <f ca="1">SUM(B$2:B22)</f>
        <v>0</v>
      </c>
      <c r="J22" s="15">
        <f>_xlfn.IFS($L$2="Mphasis",'Raw Data'!$J22,$L$2="TCS",'Raw Data'!$D22,$L$2="VI",'Raw Data'!$G22)</f>
        <v>2333.65</v>
      </c>
    </row>
    <row r="23" spans="1:10" x14ac:dyDescent="0.3">
      <c r="A23" s="1">
        <v>45257</v>
      </c>
      <c r="B23">
        <f t="shared" ca="1" si="3"/>
        <v>2</v>
      </c>
      <c r="C23" t="str">
        <f t="shared" ca="1" si="0"/>
        <v>Buy</v>
      </c>
      <c r="D23" s="2" t="str">
        <f t="shared" ca="1" si="1"/>
        <v>Hidden</v>
      </c>
      <c r="E23" s="2">
        <f t="shared" ca="1" si="2"/>
        <v>0</v>
      </c>
      <c r="F23" s="2">
        <f ca="1">SUM(E$2:E23)</f>
        <v>4730.3000000000011</v>
      </c>
      <c r="G23" s="14">
        <f ca="1">SUM(B$2:B23)</f>
        <v>2</v>
      </c>
      <c r="J23" s="15">
        <f>_xlfn.IFS($L$2="Mphasis",'Raw Data'!$J23,$L$2="TCS",'Raw Data'!$D23,$L$2="VI",'Raw Data'!$G23)</f>
        <v>2333.65</v>
      </c>
    </row>
    <row r="24" spans="1:10" x14ac:dyDescent="0.3">
      <c r="A24" s="1">
        <v>45258</v>
      </c>
      <c r="B24">
        <f t="shared" ca="1" si="3"/>
        <v>1</v>
      </c>
      <c r="C24" t="str">
        <f t="shared" ca="1" si="0"/>
        <v>Buy</v>
      </c>
      <c r="D24" s="2">
        <f t="shared" ca="1" si="1"/>
        <v>2279.5500000000002</v>
      </c>
      <c r="E24" s="2">
        <f t="shared" ca="1" si="2"/>
        <v>-2279.5500000000002</v>
      </c>
      <c r="F24" s="2">
        <f ca="1">SUM(E$2:E24)</f>
        <v>2450.7500000000009</v>
      </c>
      <c r="G24" s="14">
        <f ca="1">SUM(B$2:B24)</f>
        <v>3</v>
      </c>
      <c r="J24" s="15">
        <f>_xlfn.IFS($L$2="Mphasis",'Raw Data'!$J24,$L$2="TCS",'Raw Data'!$D24,$L$2="VI",'Raw Data'!$G24)</f>
        <v>2279.5500000000002</v>
      </c>
    </row>
    <row r="25" spans="1:10" x14ac:dyDescent="0.3">
      <c r="A25" s="1">
        <v>45259</v>
      </c>
      <c r="B25">
        <f t="shared" ca="1" si="3"/>
        <v>-2</v>
      </c>
      <c r="C25" t="str">
        <f t="shared" ca="1" si="0"/>
        <v>Sell</v>
      </c>
      <c r="D25" s="2">
        <f t="shared" ca="1" si="1"/>
        <v>2344.85</v>
      </c>
      <c r="E25" s="2">
        <f t="shared" ca="1" si="2"/>
        <v>4689.7</v>
      </c>
      <c r="F25" s="2">
        <f ca="1">SUM(E$2:E25)</f>
        <v>7140.4500000000007</v>
      </c>
      <c r="G25" s="14">
        <f ca="1">SUM(B$2:B25)</f>
        <v>1</v>
      </c>
      <c r="J25" s="15">
        <f>_xlfn.IFS($L$2="Mphasis",'Raw Data'!$J25,$L$2="TCS",'Raw Data'!$D25,$L$2="VI",'Raw Data'!$G25)</f>
        <v>2344.85</v>
      </c>
    </row>
    <row r="26" spans="1:10" x14ac:dyDescent="0.3">
      <c r="A26" s="1">
        <v>45260</v>
      </c>
      <c r="B26">
        <f t="shared" ca="1" si="3"/>
        <v>1</v>
      </c>
      <c r="C26" t="str">
        <f t="shared" ca="1" si="0"/>
        <v>Buy</v>
      </c>
      <c r="D26" s="2">
        <f t="shared" ca="1" si="1"/>
        <v>2347.85</v>
      </c>
      <c r="E26" s="2">
        <f t="shared" ca="1" si="2"/>
        <v>-2347.85</v>
      </c>
      <c r="F26" s="2">
        <f ca="1">SUM(E$2:E26)</f>
        <v>4792.6000000000004</v>
      </c>
      <c r="G26" s="14">
        <f ca="1">SUM(B$2:B26)</f>
        <v>2</v>
      </c>
      <c r="J26" s="15">
        <f>_xlfn.IFS($L$2="Mphasis",'Raw Data'!$J26,$L$2="TCS",'Raw Data'!$D26,$L$2="VI",'Raw Data'!$G26)</f>
        <v>2347.85</v>
      </c>
    </row>
    <row r="27" spans="1:10" x14ac:dyDescent="0.3">
      <c r="A27" s="1">
        <v>45261</v>
      </c>
      <c r="B27">
        <f t="shared" ca="1" si="3"/>
        <v>0</v>
      </c>
      <c r="C27" t="str">
        <f t="shared" ca="1" si="0"/>
        <v>Buy</v>
      </c>
      <c r="D27" s="2">
        <f t="shared" ca="1" si="1"/>
        <v>2353.6999999999998</v>
      </c>
      <c r="E27" s="2">
        <f t="shared" ca="1" si="2"/>
        <v>0</v>
      </c>
      <c r="F27" s="2">
        <f ca="1">SUM(E$2:E27)</f>
        <v>4792.6000000000004</v>
      </c>
      <c r="G27" s="14">
        <f ca="1">SUM(B$2:B27)</f>
        <v>2</v>
      </c>
      <c r="J27" s="15">
        <f>_xlfn.IFS($L$2="Mphasis",'Raw Data'!$J27,$L$2="TCS",'Raw Data'!$D27,$L$2="VI",'Raw Data'!$G27)</f>
        <v>2353.6999999999998</v>
      </c>
    </row>
    <row r="28" spans="1:10" x14ac:dyDescent="0.3">
      <c r="A28" s="1">
        <v>45262</v>
      </c>
      <c r="B28">
        <f t="shared" ca="1" si="3"/>
        <v>-1</v>
      </c>
      <c r="C28" t="str">
        <f t="shared" ca="1" si="0"/>
        <v>Sell</v>
      </c>
      <c r="D28" s="2" t="str">
        <f t="shared" ca="1" si="1"/>
        <v>Hidden</v>
      </c>
      <c r="E28" s="2">
        <f t="shared" ca="1" si="2"/>
        <v>0</v>
      </c>
      <c r="F28" s="2">
        <f ca="1">SUM(E$2:E28)</f>
        <v>4792.6000000000004</v>
      </c>
      <c r="G28" s="14">
        <f ca="1">SUM(B$2:B28)</f>
        <v>1</v>
      </c>
      <c r="J28" s="15">
        <f>_xlfn.IFS($L$2="Mphasis",'Raw Data'!$J28,$L$2="TCS",'Raw Data'!$D28,$L$2="VI",'Raw Data'!$G28)</f>
        <v>2353.6999999999998</v>
      </c>
    </row>
    <row r="29" spans="1:10" x14ac:dyDescent="0.3">
      <c r="A29" s="1">
        <v>45263</v>
      </c>
      <c r="B29">
        <f t="shared" ca="1" si="3"/>
        <v>0</v>
      </c>
      <c r="C29" t="str">
        <f t="shared" ca="1" si="0"/>
        <v>Buy</v>
      </c>
      <c r="D29" s="2">
        <f t="shared" ca="1" si="1"/>
        <v>2353.6999999999998</v>
      </c>
      <c r="E29" s="2">
        <f t="shared" ca="1" si="2"/>
        <v>0</v>
      </c>
      <c r="F29" s="2">
        <f ca="1">SUM(E$2:E29)</f>
        <v>4792.6000000000004</v>
      </c>
      <c r="G29" s="14">
        <f ca="1">SUM(B$2:B29)</f>
        <v>1</v>
      </c>
      <c r="J29" s="15">
        <f>_xlfn.IFS($L$2="Mphasis",'Raw Data'!$J29,$L$2="TCS",'Raw Data'!$D29,$L$2="VI",'Raw Data'!$G29)</f>
        <v>2353.6999999999998</v>
      </c>
    </row>
    <row r="30" spans="1:10" x14ac:dyDescent="0.3">
      <c r="A30" s="1">
        <v>45264</v>
      </c>
      <c r="B30">
        <f t="shared" ca="1" si="3"/>
        <v>-1</v>
      </c>
      <c r="C30" t="str">
        <f t="shared" ca="1" si="0"/>
        <v>Sell</v>
      </c>
      <c r="D30" s="2" t="str">
        <f t="shared" ca="1" si="1"/>
        <v>Hidden</v>
      </c>
      <c r="E30" s="2">
        <f t="shared" ca="1" si="2"/>
        <v>0</v>
      </c>
      <c r="F30" s="2">
        <f ca="1">SUM(E$2:E30)</f>
        <v>4792.6000000000004</v>
      </c>
      <c r="G30" s="14">
        <f ca="1">SUM(B$2:B30)</f>
        <v>0</v>
      </c>
      <c r="J30" s="15">
        <f>_xlfn.IFS($L$2="Mphasis",'Raw Data'!$J30,$L$2="TCS",'Raw Data'!$D30,$L$2="VI",'Raw Data'!$G30)</f>
        <v>2373.1999999999998</v>
      </c>
    </row>
    <row r="31" spans="1:10" x14ac:dyDescent="0.3">
      <c r="A31" s="1">
        <v>45265</v>
      </c>
      <c r="B31">
        <f t="shared" ca="1" si="3"/>
        <v>2</v>
      </c>
      <c r="C31" t="str">
        <f t="shared" ca="1" si="0"/>
        <v>Buy</v>
      </c>
      <c r="D31" s="2">
        <f t="shared" ca="1" si="1"/>
        <v>2361.5500000000002</v>
      </c>
      <c r="E31" s="2">
        <f t="shared" ca="1" si="2"/>
        <v>-4723.1000000000004</v>
      </c>
      <c r="F31" s="2">
        <f ca="1">SUM(E$2:E31)</f>
        <v>69.5</v>
      </c>
      <c r="G31" s="14">
        <f ca="1">SUM(B$2:B31)</f>
        <v>2</v>
      </c>
      <c r="J31" s="15">
        <f>_xlfn.IFS($L$2="Mphasis",'Raw Data'!$J31,$L$2="TCS",'Raw Data'!$D31,$L$2="VI",'Raw Data'!$G31)</f>
        <v>2361.5500000000002</v>
      </c>
    </row>
    <row r="32" spans="1:10" x14ac:dyDescent="0.3">
      <c r="A32" s="1">
        <v>45266</v>
      </c>
      <c r="B32">
        <f t="shared" ca="1" si="3"/>
        <v>0</v>
      </c>
      <c r="C32" t="str">
        <f t="shared" ca="1" si="0"/>
        <v>Buy</v>
      </c>
      <c r="D32" s="2">
        <f t="shared" ca="1" si="1"/>
        <v>2380.3000000000002</v>
      </c>
      <c r="E32" s="2">
        <f t="shared" ca="1" si="2"/>
        <v>0</v>
      </c>
      <c r="F32" s="2">
        <f ca="1">SUM(E$2:E32)</f>
        <v>69.5</v>
      </c>
      <c r="G32" s="14">
        <f ca="1">SUM(B$2:B32)</f>
        <v>2</v>
      </c>
      <c r="J32" s="15">
        <f>_xlfn.IFS($L$2="Mphasis",'Raw Data'!$J32,$L$2="TCS",'Raw Data'!$D32,$L$2="VI",'Raw Data'!$G32)</f>
        <v>2380.3000000000002</v>
      </c>
    </row>
  </sheetData>
  <mergeCells count="1">
    <mergeCell ref="L2:M2"/>
  </mergeCells>
  <conditionalFormatting sqref="F2:F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9ADB3E5A-63A8-4BAC-8AA0-6816B40675B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D1:D1048576</xm:sqref>
        </x14:conditionalFormatting>
        <x14:conditionalFormatting xmlns:xm="http://schemas.microsoft.com/office/excel/2006/main">
          <x14:cfRule type="iconSet" priority="1" id="{2E7D2D20-FD03-4D5E-9937-079394B41E2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G2:G32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770F68-4D3A-46AC-A586-E5C2E0A8BD6E}">
          <x14:formula1>
            <xm:f>'Raw Data'!$A$2:$A$4</xm:f>
          </x14:formula1>
          <xm:sqref>L2:M2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AD9A6-E803-40EA-8832-F85071745F21}">
  <dimension ref="A1:M32"/>
  <sheetViews>
    <sheetView workbookViewId="0">
      <selection activeCell="B2" sqref="B2:B32"/>
    </sheetView>
  </sheetViews>
  <sheetFormatPr defaultRowHeight="14.4" x14ac:dyDescent="0.3"/>
  <cols>
    <col min="1" max="1" width="10.33203125" bestFit="1" customWidth="1"/>
    <col min="4" max="4" width="12.44140625" bestFit="1" customWidth="1"/>
    <col min="5" max="6" width="16" bestFit="1" customWidth="1"/>
    <col min="7" max="7" width="14" bestFit="1" customWidth="1"/>
    <col min="9" max="9" width="13.6640625" customWidth="1"/>
    <col min="10" max="10" width="17.109375" hidden="1" customWidth="1"/>
    <col min="11" max="11" width="17.6640625" hidden="1" customWidth="1"/>
    <col min="12" max="12" width="15" bestFit="1" customWidth="1"/>
    <col min="13" max="13" width="16" bestFit="1" customWidth="1"/>
    <col min="14" max="14" width="11.77734375" customWidth="1"/>
  </cols>
  <sheetData>
    <row r="1" spans="1:13" x14ac:dyDescent="0.3">
      <c r="A1" s="3" t="s">
        <v>0</v>
      </c>
      <c r="B1" s="3" t="s">
        <v>1</v>
      </c>
      <c r="C1" s="3" t="s">
        <v>12</v>
      </c>
      <c r="D1" s="3" t="s">
        <v>2</v>
      </c>
      <c r="E1" s="3" t="s">
        <v>3</v>
      </c>
      <c r="F1" s="3" t="s">
        <v>7</v>
      </c>
      <c r="G1" s="3" t="s">
        <v>11</v>
      </c>
      <c r="K1">
        <f>MAX(A:A)</f>
        <v>45266</v>
      </c>
    </row>
    <row r="2" spans="1:13" x14ac:dyDescent="0.3">
      <c r="A2" s="1">
        <v>45236</v>
      </c>
      <c r="B2">
        <f ca="1">RANDBETWEEN(8000,10000)</f>
        <v>8214</v>
      </c>
      <c r="C2" t="str">
        <f t="shared" ref="C2:C32" ca="1" si="0">IF(B2&lt;0,"Sell","Buy")</f>
        <v>Buy</v>
      </c>
      <c r="D2" s="2">
        <f>J2</f>
        <v>5</v>
      </c>
      <c r="E2" s="2">
        <f ca="1">IF(C2="Sell",ABS(B2)*D2,0-(ABS(B2)*D2))</f>
        <v>-41070</v>
      </c>
      <c r="F2" s="2">
        <f ca="1">E2</f>
        <v>-41070</v>
      </c>
      <c r="G2" s="14">
        <f ca="1">B2</f>
        <v>8214</v>
      </c>
      <c r="J2" s="14">
        <v>5</v>
      </c>
      <c r="K2">
        <f ca="1">MATCH(M7,F:F,0)</f>
        <v>28</v>
      </c>
      <c r="L2" s="19"/>
      <c r="M2" s="19"/>
    </row>
    <row r="3" spans="1:13" x14ac:dyDescent="0.3">
      <c r="A3" s="1">
        <v>45237</v>
      </c>
      <c r="B3">
        <f ca="1">RANDBETWEEN(0-G2,200)</f>
        <v>-5769</v>
      </c>
      <c r="C3" t="str">
        <f t="shared" ca="1" si="0"/>
        <v>Sell</v>
      </c>
      <c r="D3" s="2">
        <f t="shared" ref="D3:D32" ca="1" si="1">_xlfn.IFS($B2&lt;&gt;0,J3,$B2=0,"Hidden")</f>
        <v>6</v>
      </c>
      <c r="E3" s="2">
        <f t="shared" ref="E3:E32" ca="1" si="2">_xlfn.IFS(D3="Hidden",0,C3="Buy",0-(ABS(B3)*D3),C3="Sell",ABS(B3)*D3)</f>
        <v>34614</v>
      </c>
      <c r="F3" s="2">
        <f ca="1">SUM(E$2:E3)</f>
        <v>-6456</v>
      </c>
      <c r="G3" s="14">
        <f ca="1">SUM(B$2:B3)</f>
        <v>2445</v>
      </c>
      <c r="J3" s="14">
        <v>6</v>
      </c>
      <c r="K3" t="e">
        <f ca="1">MATCH("Hidden",D:D,0)-1</f>
        <v>#N/A</v>
      </c>
      <c r="L3" s="4" t="s">
        <v>6</v>
      </c>
      <c r="M3" s="5">
        <f ca="1">ABS(MIN(F:F))</f>
        <v>41070</v>
      </c>
    </row>
    <row r="4" spans="1:13" x14ac:dyDescent="0.3">
      <c r="A4" s="1">
        <v>45238</v>
      </c>
      <c r="B4">
        <f ca="1">RANDBETWEEN(0-G3,200)</f>
        <v>-835</v>
      </c>
      <c r="C4" t="str">
        <f t="shared" ca="1" si="0"/>
        <v>Sell</v>
      </c>
      <c r="D4" s="2">
        <f t="shared" ca="1" si="1"/>
        <v>5.9</v>
      </c>
      <c r="E4" s="2">
        <f t="shared" ca="1" si="2"/>
        <v>4926.5</v>
      </c>
      <c r="F4" s="2">
        <f ca="1">SUM(E$2:E4)</f>
        <v>-1529.5</v>
      </c>
      <c r="G4" s="14">
        <f ca="1">SUM(B$2:B4)</f>
        <v>1610</v>
      </c>
      <c r="J4" s="14">
        <v>5.9</v>
      </c>
      <c r="L4" s="6" t="s">
        <v>13</v>
      </c>
      <c r="M4" s="10">
        <f ca="1">IFERROR(INDEX(A1:G32,K3,4),INDEX(A1:G32,32,4))</f>
        <v>6.2</v>
      </c>
    </row>
    <row r="5" spans="1:13" x14ac:dyDescent="0.3">
      <c r="A5" s="1">
        <v>45239</v>
      </c>
      <c r="B5">
        <f t="shared" ref="B5:B32" ca="1" si="3">RANDBETWEEN(0-G4,200)</f>
        <v>-583</v>
      </c>
      <c r="C5" t="str">
        <f t="shared" ca="1" si="0"/>
        <v>Sell</v>
      </c>
      <c r="D5" s="2">
        <f t="shared" ca="1" si="1"/>
        <v>5.5</v>
      </c>
      <c r="E5" s="2">
        <f t="shared" ca="1" si="2"/>
        <v>3206.5</v>
      </c>
      <c r="F5" s="2">
        <f ca="1">SUM(E$2:E5)</f>
        <v>1677</v>
      </c>
      <c r="G5" s="14">
        <f ca="1">SUM(B$2:B5)</f>
        <v>1027</v>
      </c>
      <c r="J5" s="14">
        <v>5.5</v>
      </c>
      <c r="L5" s="6" t="s">
        <v>4</v>
      </c>
      <c r="M5" s="7">
        <f ca="1">SUM(B$2:B$1048576)</f>
        <v>199</v>
      </c>
    </row>
    <row r="6" spans="1:13" x14ac:dyDescent="0.3">
      <c r="A6" s="1">
        <v>45240</v>
      </c>
      <c r="B6">
        <f t="shared" ca="1" si="3"/>
        <v>-925</v>
      </c>
      <c r="C6" t="str">
        <f t="shared" ca="1" si="0"/>
        <v>Sell</v>
      </c>
      <c r="D6" s="2">
        <f t="shared" ca="1" si="1"/>
        <v>5.2</v>
      </c>
      <c r="E6" s="2">
        <f t="shared" ca="1" si="2"/>
        <v>4810</v>
      </c>
      <c r="F6" s="2">
        <f ca="1">SUM(E$2:E6)</f>
        <v>6487</v>
      </c>
      <c r="G6" s="14">
        <f ca="1">SUM(B$2:B6)</f>
        <v>102</v>
      </c>
      <c r="J6" s="14">
        <v>5.2</v>
      </c>
      <c r="L6" s="6" t="s">
        <v>17</v>
      </c>
      <c r="M6" s="17">
        <f ca="1">M4*M5</f>
        <v>1233.8</v>
      </c>
    </row>
    <row r="7" spans="1:13" x14ac:dyDescent="0.3">
      <c r="A7" s="1">
        <v>45241</v>
      </c>
      <c r="B7">
        <f t="shared" ca="1" si="3"/>
        <v>65</v>
      </c>
      <c r="C7" t="str">
        <f t="shared" ca="1" si="0"/>
        <v>Buy</v>
      </c>
      <c r="D7" s="2">
        <f t="shared" ca="1" si="1"/>
        <v>5.3</v>
      </c>
      <c r="E7" s="2">
        <f t="shared" ca="1" si="2"/>
        <v>-344.5</v>
      </c>
      <c r="F7" s="2">
        <f ca="1">SUM(E$2:E7)</f>
        <v>6142.5</v>
      </c>
      <c r="G7" s="14">
        <f ca="1">SUM(B$2:B7)</f>
        <v>167</v>
      </c>
      <c r="J7" s="14">
        <v>5.3</v>
      </c>
      <c r="L7" s="6" t="s">
        <v>8</v>
      </c>
      <c r="M7" s="10">
        <f ca="1">MAX(F:F)</f>
        <v>6871.8000000000011</v>
      </c>
    </row>
    <row r="8" spans="1:13" x14ac:dyDescent="0.3">
      <c r="A8" s="1">
        <v>45242</v>
      </c>
      <c r="B8">
        <f t="shared" ca="1" si="3"/>
        <v>-32</v>
      </c>
      <c r="C8" t="str">
        <f t="shared" ca="1" si="0"/>
        <v>Sell</v>
      </c>
      <c r="D8" s="2">
        <f t="shared" ca="1" si="1"/>
        <v>5</v>
      </c>
      <c r="E8" s="2">
        <f t="shared" ca="1" si="2"/>
        <v>160</v>
      </c>
      <c r="F8" s="2">
        <f ca="1">SUM(E$2:E8)</f>
        <v>6302.5</v>
      </c>
      <c r="G8" s="14">
        <f ca="1">SUM(B$2:B8)</f>
        <v>135</v>
      </c>
      <c r="J8" s="14">
        <v>5</v>
      </c>
      <c r="L8" s="6" t="s">
        <v>9</v>
      </c>
      <c r="M8" s="13">
        <f ca="1">INDEX(A1:G32,K2,1)</f>
        <v>45262</v>
      </c>
    </row>
    <row r="9" spans="1:13" x14ac:dyDescent="0.3">
      <c r="A9" s="1">
        <v>45243</v>
      </c>
      <c r="B9">
        <f t="shared" ca="1" si="3"/>
        <v>-6</v>
      </c>
      <c r="C9" t="str">
        <f t="shared" ca="1" si="0"/>
        <v>Sell</v>
      </c>
      <c r="D9" s="2">
        <f t="shared" ca="1" si="1"/>
        <v>5.6</v>
      </c>
      <c r="E9" s="2">
        <f t="shared" ca="1" si="2"/>
        <v>33.599999999999994</v>
      </c>
      <c r="F9" s="2">
        <f ca="1">SUM(E$2:E9)</f>
        <v>6336.1</v>
      </c>
      <c r="G9" s="14">
        <f ca="1">SUM(B$2:B9)</f>
        <v>129</v>
      </c>
      <c r="J9" s="14">
        <v>5.6</v>
      </c>
      <c r="L9" s="11" t="s">
        <v>10</v>
      </c>
      <c r="M9" s="12">
        <f ca="1">IF(M3=0,0,M10/M3)</f>
        <v>0.1498246895544193</v>
      </c>
    </row>
    <row r="10" spans="1:13" x14ac:dyDescent="0.3">
      <c r="A10" s="1">
        <v>45244</v>
      </c>
      <c r="B10">
        <f t="shared" ca="1" si="3"/>
        <v>-118</v>
      </c>
      <c r="C10" t="str">
        <f t="shared" ca="1" si="0"/>
        <v>Sell</v>
      </c>
      <c r="D10" s="2">
        <f t="shared" ca="1" si="1"/>
        <v>4.2</v>
      </c>
      <c r="E10" s="2">
        <f t="shared" ca="1" si="2"/>
        <v>495.6</v>
      </c>
      <c r="F10" s="2">
        <f ca="1">SUM(E$2:E10)</f>
        <v>6831.7000000000007</v>
      </c>
      <c r="G10" s="14">
        <f ca="1">SUM(B$2:B10)</f>
        <v>11</v>
      </c>
      <c r="J10" s="14">
        <v>4.2</v>
      </c>
      <c r="L10" s="8" t="s">
        <v>5</v>
      </c>
      <c r="M10" s="9">
        <f ca="1">SUM(E:E)</f>
        <v>6153.3000000000011</v>
      </c>
    </row>
    <row r="11" spans="1:13" x14ac:dyDescent="0.3">
      <c r="A11" s="1">
        <v>45245</v>
      </c>
      <c r="B11">
        <f t="shared" ca="1" si="3"/>
        <v>42</v>
      </c>
      <c r="C11" t="str">
        <f t="shared" ca="1" si="0"/>
        <v>Buy</v>
      </c>
      <c r="D11" s="2">
        <f t="shared" ca="1" si="1"/>
        <v>4</v>
      </c>
      <c r="E11" s="2">
        <f t="shared" ca="1" si="2"/>
        <v>-168</v>
      </c>
      <c r="F11" s="2">
        <f ca="1">SUM(E$2:E11)</f>
        <v>6663.7000000000007</v>
      </c>
      <c r="G11" s="14">
        <f ca="1">SUM(B$2:B11)</f>
        <v>53</v>
      </c>
      <c r="J11" s="14">
        <v>4</v>
      </c>
    </row>
    <row r="12" spans="1:13" x14ac:dyDescent="0.3">
      <c r="A12" s="1">
        <v>45246</v>
      </c>
      <c r="B12">
        <f t="shared" ca="1" si="3"/>
        <v>-37</v>
      </c>
      <c r="C12" t="str">
        <f t="shared" ca="1" si="0"/>
        <v>Sell</v>
      </c>
      <c r="D12" s="2">
        <f t="shared" ca="1" si="1"/>
        <v>4</v>
      </c>
      <c r="E12" s="2">
        <f t="shared" ca="1" si="2"/>
        <v>148</v>
      </c>
      <c r="F12" s="2">
        <f ca="1">SUM(E$2:E12)</f>
        <v>6811.7000000000007</v>
      </c>
      <c r="G12" s="14">
        <f ca="1">SUM(B$2:B12)</f>
        <v>16</v>
      </c>
      <c r="J12" s="14">
        <v>4</v>
      </c>
    </row>
    <row r="13" spans="1:13" x14ac:dyDescent="0.3">
      <c r="A13" s="1">
        <v>45247</v>
      </c>
      <c r="B13">
        <f t="shared" ca="1" si="3"/>
        <v>42</v>
      </c>
      <c r="C13" t="str">
        <f t="shared" ca="1" si="0"/>
        <v>Buy</v>
      </c>
      <c r="D13" s="2">
        <f t="shared" ca="1" si="1"/>
        <v>3.6</v>
      </c>
      <c r="E13" s="2">
        <f t="shared" ca="1" si="2"/>
        <v>-151.20000000000002</v>
      </c>
      <c r="F13" s="2">
        <f ca="1">SUM(E$2:E13)</f>
        <v>6660.5000000000009</v>
      </c>
      <c r="G13" s="14">
        <f ca="1">SUM(B$2:B13)</f>
        <v>58</v>
      </c>
      <c r="J13" s="14">
        <v>3.6</v>
      </c>
    </row>
    <row r="14" spans="1:13" x14ac:dyDescent="0.3">
      <c r="A14" s="1">
        <v>45248</v>
      </c>
      <c r="B14">
        <f t="shared" ca="1" si="3"/>
        <v>54</v>
      </c>
      <c r="C14" t="str">
        <f t="shared" ca="1" si="0"/>
        <v>Buy</v>
      </c>
      <c r="D14" s="2">
        <f t="shared" ca="1" si="1"/>
        <v>3.5</v>
      </c>
      <c r="E14" s="2">
        <f t="shared" ca="1" si="2"/>
        <v>-189</v>
      </c>
      <c r="F14" s="2">
        <f ca="1">SUM(E$2:E14)</f>
        <v>6471.5000000000009</v>
      </c>
      <c r="G14" s="14">
        <f ca="1">SUM(B$2:B14)</f>
        <v>112</v>
      </c>
      <c r="J14" s="14">
        <v>3.5</v>
      </c>
    </row>
    <row r="15" spans="1:13" x14ac:dyDescent="0.3">
      <c r="A15" s="1">
        <v>45249</v>
      </c>
      <c r="B15">
        <f t="shared" ca="1" si="3"/>
        <v>2</v>
      </c>
      <c r="C15" t="str">
        <f t="shared" ca="1" si="0"/>
        <v>Buy</v>
      </c>
      <c r="D15" s="2">
        <f t="shared" ca="1" si="1"/>
        <v>3.2</v>
      </c>
      <c r="E15" s="2">
        <f t="shared" ca="1" si="2"/>
        <v>-6.4</v>
      </c>
      <c r="F15" s="2">
        <f ca="1">SUM(E$2:E15)</f>
        <v>6465.1000000000013</v>
      </c>
      <c r="G15" s="14">
        <f ca="1">SUM(B$2:B15)</f>
        <v>114</v>
      </c>
      <c r="J15" s="14">
        <v>3.2</v>
      </c>
    </row>
    <row r="16" spans="1:13" x14ac:dyDescent="0.3">
      <c r="A16" s="1">
        <v>45250</v>
      </c>
      <c r="B16">
        <f t="shared" ca="1" si="3"/>
        <v>-19</v>
      </c>
      <c r="C16" t="str">
        <f t="shared" ca="1" si="0"/>
        <v>Sell</v>
      </c>
      <c r="D16" s="2">
        <f t="shared" ca="1" si="1"/>
        <v>2.2999999999999998</v>
      </c>
      <c r="E16" s="2">
        <f t="shared" ca="1" si="2"/>
        <v>43.699999999999996</v>
      </c>
      <c r="F16" s="2">
        <f ca="1">SUM(E$2:E16)</f>
        <v>6508.8000000000011</v>
      </c>
      <c r="G16" s="14">
        <f ca="1">SUM(B$2:B16)</f>
        <v>95</v>
      </c>
      <c r="J16" s="14">
        <v>2.2999999999999998</v>
      </c>
    </row>
    <row r="17" spans="1:10" x14ac:dyDescent="0.3">
      <c r="A17" s="1">
        <v>45251</v>
      </c>
      <c r="B17">
        <f t="shared" ca="1" si="3"/>
        <v>73</v>
      </c>
      <c r="C17" t="str">
        <f t="shared" ca="1" si="0"/>
        <v>Buy</v>
      </c>
      <c r="D17" s="2">
        <f t="shared" ca="1" si="1"/>
        <v>3.3</v>
      </c>
      <c r="E17" s="2">
        <f t="shared" ca="1" si="2"/>
        <v>-240.89999999999998</v>
      </c>
      <c r="F17" s="2">
        <f ca="1">SUM(E$2:E17)</f>
        <v>6267.9000000000015</v>
      </c>
      <c r="G17" s="14">
        <f ca="1">SUM(B$2:B17)</f>
        <v>168</v>
      </c>
      <c r="J17" s="14">
        <v>3.3</v>
      </c>
    </row>
    <row r="18" spans="1:10" x14ac:dyDescent="0.3">
      <c r="A18" s="1">
        <v>45252</v>
      </c>
      <c r="B18">
        <f t="shared" ca="1" si="3"/>
        <v>156</v>
      </c>
      <c r="C18" t="str">
        <f t="shared" ca="1" si="0"/>
        <v>Buy</v>
      </c>
      <c r="D18" s="2">
        <f t="shared" ca="1" si="1"/>
        <v>3.5</v>
      </c>
      <c r="E18" s="2">
        <f t="shared" ca="1" si="2"/>
        <v>-546</v>
      </c>
      <c r="F18" s="2">
        <f ca="1">SUM(E$2:E18)</f>
        <v>5721.9000000000015</v>
      </c>
      <c r="G18" s="14">
        <f ca="1">SUM(B$2:B18)</f>
        <v>324</v>
      </c>
      <c r="J18" s="14">
        <v>3.5</v>
      </c>
    </row>
    <row r="19" spans="1:10" x14ac:dyDescent="0.3">
      <c r="A19" s="1">
        <v>45253</v>
      </c>
      <c r="B19">
        <f t="shared" ca="1" si="3"/>
        <v>-200</v>
      </c>
      <c r="C19" t="str">
        <f t="shared" ca="1" si="0"/>
        <v>Sell</v>
      </c>
      <c r="D19" s="2">
        <f t="shared" ca="1" si="1"/>
        <v>3.6</v>
      </c>
      <c r="E19" s="2">
        <f t="shared" ca="1" si="2"/>
        <v>720</v>
      </c>
      <c r="F19" s="2">
        <f ca="1">SUM(E$2:E19)</f>
        <v>6441.9000000000015</v>
      </c>
      <c r="G19" s="14">
        <f ca="1">SUM(B$2:B19)</f>
        <v>124</v>
      </c>
      <c r="J19" s="14">
        <v>3.6</v>
      </c>
    </row>
    <row r="20" spans="1:10" x14ac:dyDescent="0.3">
      <c r="A20" s="1">
        <v>45254</v>
      </c>
      <c r="B20">
        <f t="shared" ca="1" si="3"/>
        <v>106</v>
      </c>
      <c r="C20" t="str">
        <f t="shared" ca="1" si="0"/>
        <v>Buy</v>
      </c>
      <c r="D20" s="2">
        <f t="shared" ca="1" si="1"/>
        <v>3.8</v>
      </c>
      <c r="E20" s="2">
        <f t="shared" ca="1" si="2"/>
        <v>-402.79999999999995</v>
      </c>
      <c r="F20" s="2">
        <f ca="1">SUM(E$2:E20)</f>
        <v>6039.1000000000013</v>
      </c>
      <c r="G20" s="14">
        <f ca="1">SUM(B$2:B20)</f>
        <v>230</v>
      </c>
      <c r="J20" s="14">
        <v>3.8</v>
      </c>
    </row>
    <row r="21" spans="1:10" x14ac:dyDescent="0.3">
      <c r="A21" s="1">
        <v>45255</v>
      </c>
      <c r="B21">
        <f t="shared" ca="1" si="3"/>
        <v>128</v>
      </c>
      <c r="C21" t="str">
        <f t="shared" ca="1" si="0"/>
        <v>Buy</v>
      </c>
      <c r="D21" s="2">
        <f t="shared" ca="1" si="1"/>
        <v>4</v>
      </c>
      <c r="E21" s="2">
        <f t="shared" ca="1" si="2"/>
        <v>-512</v>
      </c>
      <c r="F21" s="2">
        <f ca="1">SUM(E$2:E21)</f>
        <v>5527.1000000000013</v>
      </c>
      <c r="G21" s="14">
        <f ca="1">SUM(B$2:B21)</f>
        <v>358</v>
      </c>
      <c r="J21" s="14">
        <v>4</v>
      </c>
    </row>
    <row r="22" spans="1:10" x14ac:dyDescent="0.3">
      <c r="A22" s="1">
        <v>45256</v>
      </c>
      <c r="B22">
        <f t="shared" ca="1" si="3"/>
        <v>-106</v>
      </c>
      <c r="C22" t="str">
        <f t="shared" ca="1" si="0"/>
        <v>Sell</v>
      </c>
      <c r="D22" s="2">
        <f t="shared" ca="1" si="1"/>
        <v>4</v>
      </c>
      <c r="E22" s="2">
        <f t="shared" ca="1" si="2"/>
        <v>424</v>
      </c>
      <c r="F22" s="2">
        <f ca="1">SUM(E$2:E22)</f>
        <v>5951.1000000000013</v>
      </c>
      <c r="G22" s="14">
        <f ca="1">SUM(B$2:B22)</f>
        <v>252</v>
      </c>
      <c r="J22" s="14">
        <v>4</v>
      </c>
    </row>
    <row r="23" spans="1:10" x14ac:dyDescent="0.3">
      <c r="A23" s="1">
        <v>45257</v>
      </c>
      <c r="B23">
        <f t="shared" ca="1" si="3"/>
        <v>45</v>
      </c>
      <c r="C23" t="str">
        <f t="shared" ca="1" si="0"/>
        <v>Buy</v>
      </c>
      <c r="D23" s="2">
        <f t="shared" ca="1" si="1"/>
        <v>4</v>
      </c>
      <c r="E23" s="2">
        <f t="shared" ca="1" si="2"/>
        <v>-180</v>
      </c>
      <c r="F23" s="2">
        <f ca="1">SUM(E$2:E23)</f>
        <v>5771.1000000000013</v>
      </c>
      <c r="G23" s="14">
        <f ca="1">SUM(B$2:B23)</f>
        <v>297</v>
      </c>
      <c r="J23" s="14">
        <v>4</v>
      </c>
    </row>
    <row r="24" spans="1:10" x14ac:dyDescent="0.3">
      <c r="A24" s="1">
        <v>45258</v>
      </c>
      <c r="B24">
        <f t="shared" ca="1" si="3"/>
        <v>-156</v>
      </c>
      <c r="C24" t="str">
        <f t="shared" ca="1" si="0"/>
        <v>Sell</v>
      </c>
      <c r="D24" s="2">
        <f t="shared" ca="1" si="1"/>
        <v>4.2</v>
      </c>
      <c r="E24" s="2">
        <f t="shared" ca="1" si="2"/>
        <v>655.20000000000005</v>
      </c>
      <c r="F24" s="2">
        <f ca="1">SUM(E$2:E24)</f>
        <v>6426.3000000000011</v>
      </c>
      <c r="G24" s="14">
        <f ca="1">SUM(B$2:B24)</f>
        <v>141</v>
      </c>
      <c r="J24" s="14">
        <v>4.2</v>
      </c>
    </row>
    <row r="25" spans="1:10" x14ac:dyDescent="0.3">
      <c r="A25" s="1">
        <v>45259</v>
      </c>
      <c r="B25">
        <f t="shared" ca="1" si="3"/>
        <v>-63</v>
      </c>
      <c r="C25" t="str">
        <f t="shared" ca="1" si="0"/>
        <v>Sell</v>
      </c>
      <c r="D25" s="2">
        <f t="shared" ca="1" si="1"/>
        <v>4.3</v>
      </c>
      <c r="E25" s="2">
        <f t="shared" ca="1" si="2"/>
        <v>270.89999999999998</v>
      </c>
      <c r="F25" s="2">
        <f ca="1">SUM(E$2:E25)</f>
        <v>6697.2000000000007</v>
      </c>
      <c r="G25" s="14">
        <f ca="1">SUM(B$2:B25)</f>
        <v>78</v>
      </c>
      <c r="J25" s="14">
        <v>4.3</v>
      </c>
    </row>
    <row r="26" spans="1:10" x14ac:dyDescent="0.3">
      <c r="A26" s="1">
        <v>45260</v>
      </c>
      <c r="B26">
        <f t="shared" ca="1" si="3"/>
        <v>172</v>
      </c>
      <c r="C26" t="str">
        <f t="shared" ca="1" si="0"/>
        <v>Buy</v>
      </c>
      <c r="D26" s="2">
        <f t="shared" ca="1" si="1"/>
        <v>4.5</v>
      </c>
      <c r="E26" s="2">
        <f t="shared" ca="1" si="2"/>
        <v>-774</v>
      </c>
      <c r="F26" s="2">
        <f ca="1">SUM(E$2:E26)</f>
        <v>5923.2000000000007</v>
      </c>
      <c r="G26" s="14">
        <f ca="1">SUM(B$2:B26)</f>
        <v>250</v>
      </c>
      <c r="J26" s="14">
        <v>4.5</v>
      </c>
    </row>
    <row r="27" spans="1:10" x14ac:dyDescent="0.3">
      <c r="A27" s="1">
        <v>45261</v>
      </c>
      <c r="B27">
        <f t="shared" ca="1" si="3"/>
        <v>-171</v>
      </c>
      <c r="C27" t="str">
        <f t="shared" ca="1" si="0"/>
        <v>Sell</v>
      </c>
      <c r="D27" s="2">
        <f t="shared" ca="1" si="1"/>
        <v>5</v>
      </c>
      <c r="E27" s="2">
        <f t="shared" ca="1" si="2"/>
        <v>855</v>
      </c>
      <c r="F27" s="2">
        <f ca="1">SUM(E$2:E27)</f>
        <v>6778.2000000000007</v>
      </c>
      <c r="G27" s="14">
        <f ca="1">SUM(B$2:B27)</f>
        <v>79</v>
      </c>
      <c r="J27" s="14">
        <v>5</v>
      </c>
    </row>
    <row r="28" spans="1:10" x14ac:dyDescent="0.3">
      <c r="A28" s="1">
        <v>45262</v>
      </c>
      <c r="B28">
        <f t="shared" ca="1" si="3"/>
        <v>-18</v>
      </c>
      <c r="C28" t="str">
        <f t="shared" ca="1" si="0"/>
        <v>Sell</v>
      </c>
      <c r="D28" s="2">
        <f t="shared" ca="1" si="1"/>
        <v>5.2</v>
      </c>
      <c r="E28" s="2">
        <f t="shared" ca="1" si="2"/>
        <v>93.600000000000009</v>
      </c>
      <c r="F28" s="2">
        <f ca="1">SUM(E$2:E28)</f>
        <v>6871.8000000000011</v>
      </c>
      <c r="G28" s="14">
        <f ca="1">SUM(B$2:B28)</f>
        <v>61</v>
      </c>
      <c r="J28" s="14">
        <v>5.2</v>
      </c>
    </row>
    <row r="29" spans="1:10" x14ac:dyDescent="0.3">
      <c r="A29" s="1">
        <v>45263</v>
      </c>
      <c r="B29">
        <f t="shared" ca="1" si="3"/>
        <v>116</v>
      </c>
      <c r="C29" t="str">
        <f t="shared" ca="1" si="0"/>
        <v>Buy</v>
      </c>
      <c r="D29" s="2">
        <f t="shared" ca="1" si="1"/>
        <v>5.3</v>
      </c>
      <c r="E29" s="2">
        <f t="shared" ca="1" si="2"/>
        <v>-614.79999999999995</v>
      </c>
      <c r="F29" s="2">
        <f ca="1">SUM(E$2:E29)</f>
        <v>6257.0000000000009</v>
      </c>
      <c r="G29" s="14">
        <f ca="1">SUM(B$2:B29)</f>
        <v>177</v>
      </c>
      <c r="J29" s="14">
        <v>5.3</v>
      </c>
    </row>
    <row r="30" spans="1:10" x14ac:dyDescent="0.3">
      <c r="A30" s="1">
        <v>45264</v>
      </c>
      <c r="B30">
        <f t="shared" ca="1" si="3"/>
        <v>7</v>
      </c>
      <c r="C30" t="str">
        <f t="shared" ca="1" si="0"/>
        <v>Buy</v>
      </c>
      <c r="D30" s="2">
        <f t="shared" ca="1" si="1"/>
        <v>5.7</v>
      </c>
      <c r="E30" s="2">
        <f t="shared" ca="1" si="2"/>
        <v>-39.9</v>
      </c>
      <c r="F30" s="2">
        <f ca="1">SUM(E$2:E30)</f>
        <v>6217.1000000000013</v>
      </c>
      <c r="G30" s="14">
        <f ca="1">SUM(B$2:B30)</f>
        <v>184</v>
      </c>
      <c r="J30" s="14">
        <v>5.7</v>
      </c>
    </row>
    <row r="31" spans="1:10" x14ac:dyDescent="0.3">
      <c r="A31" s="1">
        <v>45265</v>
      </c>
      <c r="B31">
        <f t="shared" ca="1" si="3"/>
        <v>146</v>
      </c>
      <c r="C31" t="str">
        <f t="shared" ca="1" si="0"/>
        <v>Buy</v>
      </c>
      <c r="D31" s="2">
        <f t="shared" ca="1" si="1"/>
        <v>6</v>
      </c>
      <c r="E31" s="2">
        <f t="shared" ca="1" si="2"/>
        <v>-876</v>
      </c>
      <c r="F31" s="2">
        <f ca="1">SUM(E$2:E31)</f>
        <v>5341.1000000000013</v>
      </c>
      <c r="G31" s="14">
        <f ca="1">SUM(B$2:B31)</f>
        <v>330</v>
      </c>
      <c r="J31" s="14">
        <v>6</v>
      </c>
    </row>
    <row r="32" spans="1:10" x14ac:dyDescent="0.3">
      <c r="A32" s="1">
        <v>45266</v>
      </c>
      <c r="B32">
        <f t="shared" ca="1" si="3"/>
        <v>-131</v>
      </c>
      <c r="C32" t="str">
        <f t="shared" ca="1" si="0"/>
        <v>Sell</v>
      </c>
      <c r="D32" s="2">
        <f t="shared" ca="1" si="1"/>
        <v>6.2</v>
      </c>
      <c r="E32" s="2">
        <f t="shared" ca="1" si="2"/>
        <v>812.2</v>
      </c>
      <c r="F32" s="2">
        <f ca="1">SUM(E$2:E32)</f>
        <v>6153.3000000000011</v>
      </c>
      <c r="G32" s="14">
        <f ca="1">SUM(B$2:B32)</f>
        <v>199</v>
      </c>
      <c r="J32" s="14">
        <v>6.2</v>
      </c>
    </row>
  </sheetData>
  <mergeCells count="1">
    <mergeCell ref="L2:M2"/>
  </mergeCells>
  <conditionalFormatting sqref="F2:F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3AECA-2943-4040-8079-69728EA4DD2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D1:D1048576</xm:sqref>
        </x14:conditionalFormatting>
        <x14:conditionalFormatting xmlns:xm="http://schemas.microsoft.com/office/excel/2006/main">
          <x14:cfRule type="iconSet" priority="1" id="{03B1026D-E348-4D54-BEC1-6AD5F4C1AC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G2:G32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103C60-C7ED-4309-AAF9-6E8ED823CDA1}">
          <x14:formula1>
            <xm:f>'Raw Data'!$A$2:$A$4</xm:f>
          </x14:formula1>
          <xm:sqref>L2:M2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PVER</dc:creator>
  <cp:lastModifiedBy>Pramod Viknesh</cp:lastModifiedBy>
  <dcterms:created xsi:type="dcterms:W3CDTF">2015-06-05T18:17:20Z</dcterms:created>
  <dcterms:modified xsi:type="dcterms:W3CDTF">2023-12-08T05:55:13Z</dcterms:modified>
</cp:coreProperties>
</file>