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esktop\AÑO 2024\10. PROYECTOS A PRESENTAR 2024\"/>
    </mc:Choice>
  </mc:AlternateContent>
  <xr:revisionPtr revIDLastSave="0" documentId="8_{A03AB1D4-970A-4700-BAF3-1C7C722467BD}" xr6:coauthVersionLast="36" xr6:coauthVersionMax="36" xr10:uidLastSave="{00000000-0000-0000-0000-000000000000}"/>
  <bookViews>
    <workbookView xWindow="0" yWindow="0" windowWidth="20490" windowHeight="7545" xr2:uid="{925544E1-3B84-46EE-9EDD-58E8D04D8ED8}"/>
  </bookViews>
  <sheets>
    <sheet name="Hoja1" sheetId="1" r:id="rId1"/>
  </sheets>
  <externalReferences>
    <externalReference r:id="rId2"/>
  </externalReferences>
  <definedNames>
    <definedName name="Inflacion2">[1]Bases!$G$7</definedName>
    <definedName name="Inflacion3">[1]Bases!$H$7</definedName>
    <definedName name="Inflacion4">[1]Bases!$I$7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15" i="1"/>
  <c r="I34" i="1" l="1"/>
  <c r="J34" i="1"/>
  <c r="K34" i="1"/>
  <c r="M34" i="1"/>
  <c r="J13" i="1"/>
  <c r="K13" i="1"/>
  <c r="I13" i="1"/>
  <c r="G44" i="1"/>
  <c r="G46" i="1" s="1"/>
  <c r="G21" i="1"/>
  <c r="G23" i="1" s="1"/>
  <c r="E44" i="1"/>
  <c r="E46" i="1" s="1"/>
  <c r="E21" i="1"/>
  <c r="E23" i="1" s="1"/>
  <c r="D44" i="1"/>
  <c r="D46" i="1" s="1"/>
  <c r="D21" i="1"/>
  <c r="D23" i="1" s="1"/>
  <c r="F44" i="1"/>
  <c r="F46" i="1" s="1"/>
  <c r="F21" i="1"/>
  <c r="F23" i="1" s="1"/>
  <c r="C44" i="1"/>
  <c r="C46" i="1" s="1"/>
  <c r="C21" i="1"/>
  <c r="C23" i="1" s="1"/>
  <c r="B33" i="1"/>
  <c r="B34" i="1"/>
  <c r="B35" i="1"/>
  <c r="B36" i="1"/>
  <c r="B37" i="1" s="1"/>
  <c r="B38" i="1" s="1"/>
  <c r="B39" i="1" s="1"/>
  <c r="B40" i="1" s="1"/>
  <c r="B41" i="1" s="1"/>
  <c r="B42" i="1" s="1"/>
  <c r="B43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50" i="1" l="1"/>
  <c r="C52" i="1" s="1"/>
  <c r="F50" i="1"/>
  <c r="F52" i="1" s="1"/>
  <c r="E50" i="1"/>
  <c r="E52" i="1" s="1"/>
  <c r="G50" i="1"/>
  <c r="G52" i="1" s="1"/>
  <c r="D50" i="1"/>
  <c r="D52" i="1" s="1"/>
  <c r="L34" i="1"/>
  <c r="I52" i="1" l="1"/>
  <c r="M13" i="1"/>
  <c r="L13" i="1"/>
</calcChain>
</file>

<file path=xl/sharedStrings.xml><?xml version="1.0" encoding="utf-8"?>
<sst xmlns="http://schemas.openxmlformats.org/spreadsheetml/2006/main" count="27" uniqueCount="15">
  <si>
    <t>MESES</t>
  </si>
  <si>
    <t>año 1</t>
  </si>
  <si>
    <t>año 2</t>
  </si>
  <si>
    <t>año 3</t>
  </si>
  <si>
    <t>año 4</t>
  </si>
  <si>
    <t>año 5</t>
  </si>
  <si>
    <t>SUBTOTALES</t>
  </si>
  <si>
    <t>TOTAL EN PESOS</t>
  </si>
  <si>
    <t xml:space="preserve"> </t>
  </si>
  <si>
    <t>PROYECCIÓN MENSUAL DE PRODUCCION 2023</t>
  </si>
  <si>
    <t>PRECIO</t>
  </si>
  <si>
    <t>MERENGONES</t>
  </si>
  <si>
    <t>total</t>
  </si>
  <si>
    <t>velon molde 13 x 8</t>
  </si>
  <si>
    <t>PEMBERTY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</si>
</sst>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D4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58C"/>
        <bgColor rgb="FF000000"/>
      </patternFill>
    </fill>
    <fill>
      <patternFill patternType="solid">
        <fgColor rgb="FFFFF58C"/>
        <bgColor rgb="FFFFF58C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46">
    <xf numFmtId="0" fontId="0" fillId="0" borderId="0" xfId="0"/>
    <xf numFmtId="0" fontId="4" fillId="2" borderId="5" xfId="0" applyFont="1" applyFill="1" applyBorder="1" applyAlignment="1">
      <alignment horizontal="center"/>
    </xf>
    <xf numFmtId="3" fontId="5" fillId="2" borderId="5" xfId="0" applyNumberFormat="1" applyFont="1" applyFill="1" applyBorder="1" applyAlignment="1">
      <alignment horizontal="center"/>
    </xf>
    <xf numFmtId="3" fontId="4" fillId="2" borderId="5" xfId="0" applyNumberFormat="1" applyFont="1" applyFill="1" applyBorder="1" applyAlignment="1">
      <alignment horizontal="center"/>
    </xf>
    <xf numFmtId="3" fontId="2" fillId="2" borderId="5" xfId="0" applyNumberFormat="1" applyFont="1" applyFill="1" applyBorder="1"/>
    <xf numFmtId="0" fontId="7" fillId="0" borderId="0" xfId="0" applyFont="1"/>
    <xf numFmtId="3" fontId="8" fillId="7" borderId="11" xfId="0" applyNumberFormat="1" applyFont="1" applyFill="1" applyBorder="1" applyAlignment="1" applyProtection="1">
      <alignment horizontal="right" vertical="center"/>
      <protection locked="0"/>
    </xf>
    <xf numFmtId="3" fontId="0" fillId="0" borderId="0" xfId="0" applyNumberFormat="1"/>
    <xf numFmtId="3" fontId="9" fillId="5" borderId="5" xfId="1" applyNumberFormat="1" applyFont="1" applyFill="1" applyBorder="1" applyAlignment="1">
      <alignment horizontal="right"/>
    </xf>
    <xf numFmtId="3" fontId="10" fillId="3" borderId="5" xfId="2" applyNumberFormat="1" applyFont="1" applyFill="1" applyBorder="1" applyAlignment="1" applyProtection="1">
      <alignment horizontal="right" vertical="center"/>
      <protection hidden="1"/>
    </xf>
    <xf numFmtId="3" fontId="11" fillId="8" borderId="10" xfId="2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/>
    <xf numFmtId="0" fontId="14" fillId="2" borderId="5" xfId="0" applyFont="1" applyFill="1" applyBorder="1" applyAlignment="1">
      <alignment horizontal="center"/>
    </xf>
    <xf numFmtId="3" fontId="15" fillId="2" borderId="5" xfId="0" applyNumberFormat="1" applyFont="1" applyFill="1" applyBorder="1" applyAlignment="1">
      <alignment horizontal="center"/>
    </xf>
    <xf numFmtId="3" fontId="15" fillId="3" borderId="5" xfId="1" applyNumberFormat="1" applyFont="1" applyFill="1" applyBorder="1" applyAlignment="1">
      <alignment horizontal="center"/>
    </xf>
    <xf numFmtId="3" fontId="15" fillId="4" borderId="5" xfId="1" applyNumberFormat="1" applyFont="1" applyFill="1" applyBorder="1" applyAlignment="1">
      <alignment horizontal="center"/>
    </xf>
    <xf numFmtId="3" fontId="14" fillId="2" borderId="5" xfId="0" applyNumberFormat="1" applyFont="1" applyFill="1" applyBorder="1" applyAlignment="1">
      <alignment horizontal="center"/>
    </xf>
    <xf numFmtId="3" fontId="14" fillId="5" borderId="5" xfId="1" applyNumberFormat="1" applyFont="1" applyFill="1" applyBorder="1" applyAlignment="1">
      <alignment horizontal="right"/>
    </xf>
    <xf numFmtId="3" fontId="12" fillId="2" borderId="5" xfId="0" applyNumberFormat="1" applyFont="1" applyFill="1" applyBorder="1"/>
    <xf numFmtId="3" fontId="13" fillId="3" borderId="5" xfId="2" applyNumberFormat="1" applyFont="1" applyFill="1" applyBorder="1" applyAlignment="1" applyProtection="1">
      <alignment horizontal="right" vertical="center"/>
      <protection hidden="1"/>
    </xf>
    <xf numFmtId="3" fontId="8" fillId="6" borderId="10" xfId="2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/>
    <xf numFmtId="0" fontId="16" fillId="9" borderId="5" xfId="0" applyFont="1" applyFill="1" applyBorder="1"/>
    <xf numFmtId="3" fontId="16" fillId="9" borderId="5" xfId="0" applyNumberFormat="1" applyFont="1" applyFill="1" applyBorder="1"/>
    <xf numFmtId="3" fontId="6" fillId="10" borderId="5" xfId="2" applyNumberFormat="1" applyFont="1" applyFill="1" applyBorder="1" applyAlignment="1" applyProtection="1">
      <alignment horizontal="right" vertical="center"/>
      <protection hidden="1"/>
    </xf>
    <xf numFmtId="3" fontId="0" fillId="11" borderId="5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</cellXfs>
  <cellStyles count="3">
    <cellStyle name="Millares [0]" xfId="1" builtinId="6"/>
    <cellStyle name="Millares_Modelo Financiero ACME Final" xfId="2" xr:uid="{5C4B8CF8-1F63-471D-B841-B31A3D62905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NA/Desktop/A&#209;O%202023/01.%20SENA%202023/PLANES%20DE%20NEGOCIO%20A%20PRESENTAR%202023/CANELA%20TENTACION/HTA%20FINANCIERA%20CANELA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Manual de Instrucciones"/>
      <sheetName val="Bases"/>
      <sheetName val="Precios Ventas"/>
      <sheetName val="Costo de Mercancías"/>
      <sheetName val="Proceso Comercial"/>
      <sheetName val="Gastos Generales Admon y Ventas"/>
      <sheetName val=" Inversiones Fijas y Diferidas"/>
      <sheetName val="Capital de Trabajo"/>
      <sheetName val="Estructura de Capital"/>
      <sheetName val="Plan Inversión y Financiación"/>
      <sheetName val="Márgenes por Productos"/>
      <sheetName val="P&amp;G"/>
      <sheetName val="Balance"/>
      <sheetName val="Flujo de Caja"/>
      <sheetName val="Producción"/>
      <sheetName val="Salidas"/>
      <sheetName val="Deuda $"/>
      <sheetName val="Terrenos"/>
      <sheetName val="Construcciones"/>
      <sheetName val="Adecuaciones y Mejoras"/>
      <sheetName val="Maquinaria"/>
      <sheetName val="Muebles"/>
      <sheetName val="Transporte"/>
      <sheetName val="Oficina"/>
      <sheetName val="Semovientes"/>
      <sheetName val="Permanentes"/>
      <sheetName val="Diferidos"/>
    </sheetNames>
    <sheetDataSet>
      <sheetData sheetId="0"/>
      <sheetData sheetId="1"/>
      <sheetData sheetId="2">
        <row r="7">
          <cell r="G7">
            <v>9.8000000000000004E-2</v>
          </cell>
          <cell r="H7">
            <v>5.6000000000000001E-2</v>
          </cell>
          <cell r="I7">
            <v>0.05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1F1E-7720-4CA4-B974-7553FDB8914B}">
  <dimension ref="B2:Q52"/>
  <sheetViews>
    <sheetView tabSelected="1" topLeftCell="A25" workbookViewId="0">
      <selection activeCell="C34" sqref="C34:C43"/>
    </sheetView>
  </sheetViews>
  <sheetFormatPr baseColWidth="10" defaultRowHeight="15" x14ac:dyDescent="0.25"/>
  <cols>
    <col min="1" max="1" width="19.42578125" customWidth="1"/>
    <col min="2" max="2" width="14" customWidth="1"/>
    <col min="3" max="7" width="18" customWidth="1"/>
    <col min="8" max="8" width="4.28515625" customWidth="1"/>
    <col min="9" max="9" width="15.5703125" bestFit="1" customWidth="1"/>
    <col min="10" max="10" width="15.7109375" bestFit="1" customWidth="1"/>
    <col min="11" max="13" width="15.5703125" bestFit="1" customWidth="1"/>
  </cols>
  <sheetData>
    <row r="2" spans="2:13" ht="15.75" thickBot="1" x14ac:dyDescent="0.3"/>
    <row r="3" spans="2:13" ht="15.75" thickBot="1" x14ac:dyDescent="0.3">
      <c r="B3" s="26" t="s">
        <v>14</v>
      </c>
      <c r="C3" s="27"/>
      <c r="D3" s="27"/>
      <c r="E3" s="27"/>
      <c r="F3" s="27"/>
      <c r="G3" s="28"/>
    </row>
    <row r="4" spans="2:13" ht="15.75" thickBot="1" x14ac:dyDescent="0.3">
      <c r="B4" s="26" t="s">
        <v>9</v>
      </c>
      <c r="C4" s="27"/>
      <c r="D4" s="27"/>
      <c r="E4" s="27"/>
      <c r="F4" s="27"/>
      <c r="G4" s="28"/>
    </row>
    <row r="5" spans="2:13" x14ac:dyDescent="0.25">
      <c r="B5" s="39" t="s">
        <v>13</v>
      </c>
      <c r="C5" s="39"/>
      <c r="D5" s="39"/>
      <c r="E5" s="39"/>
      <c r="F5" s="39"/>
      <c r="G5" s="39"/>
    </row>
    <row r="6" spans="2:13" x14ac:dyDescent="0.25">
      <c r="B6" s="40"/>
      <c r="C6" s="40"/>
      <c r="D6" s="40"/>
      <c r="E6" s="40"/>
      <c r="F6" s="40"/>
      <c r="G6" s="40"/>
    </row>
    <row r="7" spans="2:13" x14ac:dyDescent="0.25">
      <c r="B7" s="41" t="s">
        <v>0</v>
      </c>
      <c r="C7" s="43" t="s">
        <v>8</v>
      </c>
      <c r="D7" s="44"/>
      <c r="E7" s="44"/>
      <c r="F7" s="44"/>
      <c r="G7" s="45"/>
    </row>
    <row r="8" spans="2:13" x14ac:dyDescent="0.25">
      <c r="B8" s="42"/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</row>
    <row r="9" spans="2:13" ht="15.75" x14ac:dyDescent="0.25">
      <c r="B9" s="2">
        <v>1</v>
      </c>
      <c r="C9" s="14">
        <v>0</v>
      </c>
      <c r="D9" s="15">
        <v>38</v>
      </c>
      <c r="E9" s="15">
        <v>39</v>
      </c>
      <c r="F9" s="15">
        <v>41</v>
      </c>
      <c r="G9" s="15">
        <v>42</v>
      </c>
    </row>
    <row r="10" spans="2:13" ht="15.75" x14ac:dyDescent="0.25">
      <c r="B10" s="2">
        <f>B9+1</f>
        <v>2</v>
      </c>
      <c r="C10" s="14">
        <v>0</v>
      </c>
      <c r="D10" s="15">
        <v>38</v>
      </c>
      <c r="E10" s="15">
        <v>39</v>
      </c>
      <c r="F10" s="15">
        <v>41</v>
      </c>
      <c r="G10" s="15">
        <v>42</v>
      </c>
      <c r="I10" s="20">
        <v>12000</v>
      </c>
      <c r="J10" s="20">
        <v>12060</v>
      </c>
      <c r="K10" s="20">
        <v>12433.86</v>
      </c>
      <c r="L10" s="20">
        <v>12931.214400000001</v>
      </c>
      <c r="M10" s="20">
        <v>12931.214400000001</v>
      </c>
    </row>
    <row r="11" spans="2:13" ht="15.75" x14ac:dyDescent="0.25">
      <c r="B11" s="2">
        <f t="shared" ref="B11:B20" si="0">B10+1</f>
        <v>3</v>
      </c>
      <c r="C11" s="15">
        <v>45</v>
      </c>
      <c r="D11" s="15">
        <v>38</v>
      </c>
      <c r="E11" s="15">
        <v>39</v>
      </c>
      <c r="F11" s="15">
        <v>41</v>
      </c>
      <c r="G11" s="15">
        <v>42</v>
      </c>
      <c r="I11" s="10">
        <v>5500</v>
      </c>
      <c r="J11" s="10">
        <v>494</v>
      </c>
      <c r="K11" s="6">
        <v>537.31392000000005</v>
      </c>
      <c r="L11" s="6">
        <v>584.42560450560006</v>
      </c>
      <c r="M11" s="6">
        <v>601.95837264076806</v>
      </c>
    </row>
    <row r="12" spans="2:13" ht="15.75" x14ac:dyDescent="0.25">
      <c r="B12" s="2">
        <f t="shared" si="0"/>
        <v>4</v>
      </c>
      <c r="C12" s="15">
        <v>45</v>
      </c>
      <c r="D12" s="15">
        <v>38</v>
      </c>
      <c r="E12" s="15">
        <v>40</v>
      </c>
      <c r="F12" s="15">
        <v>41</v>
      </c>
      <c r="G12" s="15">
        <v>42</v>
      </c>
      <c r="I12">
        <v>10</v>
      </c>
      <c r="J12">
        <v>12</v>
      </c>
      <c r="K12">
        <v>12</v>
      </c>
      <c r="L12">
        <v>12</v>
      </c>
      <c r="M12">
        <v>12</v>
      </c>
    </row>
    <row r="13" spans="2:13" ht="15.75" x14ac:dyDescent="0.25">
      <c r="B13" s="2">
        <f t="shared" si="0"/>
        <v>5</v>
      </c>
      <c r="C13" s="15">
        <v>45</v>
      </c>
      <c r="D13" s="15">
        <v>39</v>
      </c>
      <c r="E13" s="15">
        <v>40</v>
      </c>
      <c r="F13" s="15">
        <v>41</v>
      </c>
      <c r="G13" s="15">
        <v>42</v>
      </c>
      <c r="I13">
        <f>+I11/I12</f>
        <v>550</v>
      </c>
      <c r="J13">
        <f t="shared" ref="J13:M13" si="1">+J11/J12</f>
        <v>41.166666666666664</v>
      </c>
      <c r="K13">
        <f t="shared" si="1"/>
        <v>44.776160000000004</v>
      </c>
      <c r="L13">
        <f t="shared" si="1"/>
        <v>48.702133708800005</v>
      </c>
      <c r="M13">
        <f t="shared" si="1"/>
        <v>50.163197720064005</v>
      </c>
    </row>
    <row r="14" spans="2:13" ht="15.75" x14ac:dyDescent="0.25">
      <c r="B14" s="2">
        <f t="shared" si="0"/>
        <v>6</v>
      </c>
      <c r="C14" s="15">
        <v>45</v>
      </c>
      <c r="D14" s="15">
        <v>39</v>
      </c>
      <c r="E14" s="15">
        <v>40</v>
      </c>
      <c r="F14" s="15">
        <v>41</v>
      </c>
      <c r="G14" s="15">
        <v>42</v>
      </c>
    </row>
    <row r="15" spans="2:13" ht="15.75" x14ac:dyDescent="0.25">
      <c r="B15" s="2">
        <f t="shared" si="0"/>
        <v>7</v>
      </c>
      <c r="C15" s="15">
        <v>45</v>
      </c>
      <c r="D15" s="15">
        <v>39</v>
      </c>
      <c r="E15" s="15">
        <v>40</v>
      </c>
      <c r="F15" s="15">
        <v>41</v>
      </c>
      <c r="G15" s="15">
        <v>42</v>
      </c>
      <c r="I15">
        <f>506/12</f>
        <v>42.166666666666664</v>
      </c>
    </row>
    <row r="16" spans="2:13" ht="15.75" x14ac:dyDescent="0.25">
      <c r="B16" s="2">
        <f t="shared" si="0"/>
        <v>8</v>
      </c>
      <c r="C16" s="15">
        <v>45</v>
      </c>
      <c r="D16" s="15">
        <v>39</v>
      </c>
      <c r="E16" s="15">
        <v>40</v>
      </c>
      <c r="F16" s="15">
        <v>41</v>
      </c>
      <c r="G16" s="15">
        <v>42</v>
      </c>
    </row>
    <row r="17" spans="2:13" ht="15.75" x14ac:dyDescent="0.25">
      <c r="B17" s="2">
        <f t="shared" si="0"/>
        <v>9</v>
      </c>
      <c r="C17" s="15">
        <v>45</v>
      </c>
      <c r="D17" s="15">
        <v>39</v>
      </c>
      <c r="E17" s="15">
        <v>40</v>
      </c>
      <c r="F17" s="15">
        <v>41</v>
      </c>
      <c r="G17" s="15">
        <v>42</v>
      </c>
    </row>
    <row r="18" spans="2:13" ht="15.75" x14ac:dyDescent="0.25">
      <c r="B18" s="2">
        <f t="shared" si="0"/>
        <v>10</v>
      </c>
      <c r="C18" s="15">
        <v>45</v>
      </c>
      <c r="D18" s="15">
        <v>39</v>
      </c>
      <c r="E18" s="15">
        <v>40</v>
      </c>
      <c r="F18" s="15">
        <v>41</v>
      </c>
      <c r="G18" s="15">
        <v>42</v>
      </c>
    </row>
    <row r="19" spans="2:13" ht="15.75" x14ac:dyDescent="0.25">
      <c r="B19" s="2">
        <f t="shared" si="0"/>
        <v>11</v>
      </c>
      <c r="C19" s="15">
        <v>45</v>
      </c>
      <c r="D19" s="15">
        <v>39</v>
      </c>
      <c r="E19" s="15">
        <v>40</v>
      </c>
      <c r="F19" s="15">
        <v>41</v>
      </c>
      <c r="G19" s="15">
        <v>43</v>
      </c>
    </row>
    <row r="20" spans="2:13" ht="15.75" x14ac:dyDescent="0.25">
      <c r="B20" s="2">
        <f t="shared" si="0"/>
        <v>12</v>
      </c>
      <c r="C20" s="15">
        <v>45</v>
      </c>
      <c r="D20" s="15">
        <v>39</v>
      </c>
      <c r="E20" s="15">
        <v>40</v>
      </c>
      <c r="F20" s="15">
        <v>41</v>
      </c>
      <c r="G20" s="15">
        <v>43</v>
      </c>
    </row>
    <row r="21" spans="2:13" x14ac:dyDescent="0.25">
      <c r="B21" s="3" t="s">
        <v>6</v>
      </c>
      <c r="C21" s="8">
        <f>SUM(C9:C20)</f>
        <v>450</v>
      </c>
      <c r="D21" s="8">
        <f>SUM(D9:D20)</f>
        <v>464</v>
      </c>
      <c r="E21" s="8">
        <f t="shared" ref="E21:G21" si="2">SUM(E9:E20)</f>
        <v>477</v>
      </c>
      <c r="F21" s="8">
        <f t="shared" si="2"/>
        <v>492</v>
      </c>
      <c r="G21" s="8">
        <f t="shared" si="2"/>
        <v>506</v>
      </c>
    </row>
    <row r="22" spans="2:13" x14ac:dyDescent="0.25">
      <c r="B22" s="3" t="s">
        <v>10</v>
      </c>
      <c r="C22" s="20">
        <v>70000</v>
      </c>
      <c r="D22" s="6">
        <v>73080</v>
      </c>
      <c r="E22" s="6">
        <v>76003</v>
      </c>
      <c r="F22" s="6">
        <v>78815</v>
      </c>
      <c r="G22" s="6">
        <v>81731</v>
      </c>
    </row>
    <row r="23" spans="2:13" x14ac:dyDescent="0.25">
      <c r="B23" s="4" t="s">
        <v>7</v>
      </c>
      <c r="C23" s="9">
        <f>+C21*C22</f>
        <v>31500000</v>
      </c>
      <c r="D23" s="9">
        <f>+D21*D22</f>
        <v>33909120</v>
      </c>
      <c r="E23" s="9">
        <f t="shared" ref="E23:G23" si="3">+E21*E22</f>
        <v>36253431</v>
      </c>
      <c r="F23" s="9">
        <f t="shared" si="3"/>
        <v>38776980</v>
      </c>
      <c r="G23" s="9">
        <f t="shared" si="3"/>
        <v>41355886</v>
      </c>
      <c r="I23" s="7">
        <f>SUM(C23:G23)</f>
        <v>181795417</v>
      </c>
    </row>
    <row r="24" spans="2:13" x14ac:dyDescent="0.25">
      <c r="C24" s="5"/>
      <c r="D24" s="5"/>
      <c r="E24" s="5"/>
      <c r="F24" s="5"/>
      <c r="G24" s="5"/>
    </row>
    <row r="25" spans="2:13" ht="15.75" thickBot="1" x14ac:dyDescent="0.3">
      <c r="C25" s="5"/>
      <c r="D25" s="5"/>
      <c r="E25" s="5"/>
      <c r="F25" s="5"/>
      <c r="G25" s="5"/>
    </row>
    <row r="26" spans="2:13" ht="15.75" thickBot="1" x14ac:dyDescent="0.3">
      <c r="B26" s="26" t="s">
        <v>14</v>
      </c>
      <c r="C26" s="27"/>
      <c r="D26" s="27"/>
      <c r="E26" s="27"/>
      <c r="F26" s="27"/>
      <c r="G26" s="28"/>
    </row>
    <row r="27" spans="2:13" ht="16.5" thickBot="1" x14ac:dyDescent="0.3">
      <c r="B27" s="29" t="s">
        <v>9</v>
      </c>
      <c r="C27" s="30"/>
      <c r="D27" s="30"/>
      <c r="E27" s="30"/>
      <c r="F27" s="30"/>
      <c r="G27" s="31"/>
    </row>
    <row r="28" spans="2:13" x14ac:dyDescent="0.25">
      <c r="B28" s="32" t="s">
        <v>11</v>
      </c>
      <c r="C28" s="32"/>
      <c r="D28" s="32"/>
      <c r="E28" s="32"/>
      <c r="F28" s="32"/>
      <c r="G28" s="32"/>
    </row>
    <row r="29" spans="2:13" x14ac:dyDescent="0.25">
      <c r="B29" s="33"/>
      <c r="C29" s="33"/>
      <c r="D29" s="33"/>
      <c r="E29" s="33"/>
      <c r="F29" s="33"/>
      <c r="G29" s="33"/>
    </row>
    <row r="30" spans="2:13" ht="15" customHeight="1" x14ac:dyDescent="0.25">
      <c r="B30" s="34" t="s">
        <v>0</v>
      </c>
      <c r="C30" s="36" t="s">
        <v>8</v>
      </c>
      <c r="D30" s="37"/>
      <c r="E30" s="37"/>
      <c r="F30" s="37"/>
      <c r="G30" s="38"/>
    </row>
    <row r="31" spans="2:13" ht="15.75" x14ac:dyDescent="0.25">
      <c r="B31" s="35"/>
      <c r="C31" s="12" t="s">
        <v>1</v>
      </c>
      <c r="D31" s="12" t="s">
        <v>2</v>
      </c>
      <c r="E31" s="12" t="s">
        <v>3</v>
      </c>
      <c r="F31" s="12" t="s">
        <v>4</v>
      </c>
      <c r="G31" s="12" t="s">
        <v>5</v>
      </c>
      <c r="I31" s="20">
        <v>15000</v>
      </c>
      <c r="J31" s="20">
        <v>15465</v>
      </c>
      <c r="K31" s="20">
        <v>16392.900000000001</v>
      </c>
      <c r="L31" s="20">
        <v>16392.900000000001</v>
      </c>
      <c r="M31" s="20">
        <v>16392.900000000001</v>
      </c>
    </row>
    <row r="32" spans="2:13" ht="15.75" x14ac:dyDescent="0.25">
      <c r="B32" s="13">
        <v>1</v>
      </c>
      <c r="C32" s="14">
        <v>0</v>
      </c>
      <c r="D32" s="15">
        <v>0</v>
      </c>
      <c r="E32" s="15">
        <v>0</v>
      </c>
      <c r="F32" s="15">
        <v>0</v>
      </c>
      <c r="G32" s="15">
        <v>0</v>
      </c>
      <c r="I32" s="10">
        <v>2500</v>
      </c>
      <c r="J32" s="6">
        <v>70</v>
      </c>
      <c r="K32" s="6">
        <v>76.137600000000006</v>
      </c>
      <c r="L32" s="6">
        <v>82.813344768000022</v>
      </c>
      <c r="M32" s="6">
        <v>85.29774511104003</v>
      </c>
    </row>
    <row r="33" spans="2:17" ht="15.75" x14ac:dyDescent="0.25">
      <c r="B33" s="13">
        <f>B32+1</f>
        <v>2</v>
      </c>
      <c r="C33" s="14">
        <v>0</v>
      </c>
      <c r="D33" s="15">
        <v>0</v>
      </c>
      <c r="E33" s="15">
        <v>0</v>
      </c>
      <c r="F33" s="15">
        <v>0</v>
      </c>
      <c r="G33" s="15">
        <v>0</v>
      </c>
      <c r="I33">
        <v>10</v>
      </c>
      <c r="J33">
        <v>12</v>
      </c>
      <c r="K33">
        <v>12</v>
      </c>
      <c r="L33">
        <v>12</v>
      </c>
      <c r="M33">
        <v>12</v>
      </c>
      <c r="N33" s="11"/>
      <c r="O33" s="11"/>
      <c r="P33" s="11"/>
      <c r="Q33" s="11"/>
    </row>
    <row r="34" spans="2:17" ht="15.75" x14ac:dyDescent="0.25">
      <c r="B34" s="13">
        <f t="shared" ref="B34:B43" si="4">B33+1</f>
        <v>3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I34">
        <f>+I32/I33</f>
        <v>250</v>
      </c>
      <c r="J34">
        <f t="shared" ref="J34:M34" si="5">+J32/J33</f>
        <v>5.833333333333333</v>
      </c>
      <c r="K34">
        <f t="shared" si="5"/>
        <v>6.3448000000000002</v>
      </c>
      <c r="L34">
        <f t="shared" si="5"/>
        <v>6.9011120640000021</v>
      </c>
      <c r="M34">
        <f t="shared" si="5"/>
        <v>7.1081454259200028</v>
      </c>
    </row>
    <row r="35" spans="2:17" ht="15.75" x14ac:dyDescent="0.25">
      <c r="B35" s="13">
        <f t="shared" si="4"/>
        <v>4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</row>
    <row r="36" spans="2:17" ht="15.75" x14ac:dyDescent="0.25">
      <c r="B36" s="13">
        <f t="shared" si="4"/>
        <v>5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</row>
    <row r="37" spans="2:17" ht="15.75" x14ac:dyDescent="0.25">
      <c r="B37" s="13">
        <f t="shared" si="4"/>
        <v>6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</row>
    <row r="38" spans="2:17" ht="15.75" x14ac:dyDescent="0.25">
      <c r="B38" s="13">
        <f t="shared" si="4"/>
        <v>7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</row>
    <row r="39" spans="2:17" ht="15.75" x14ac:dyDescent="0.25">
      <c r="B39" s="13">
        <f t="shared" si="4"/>
        <v>8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</row>
    <row r="40" spans="2:17" ht="15.75" x14ac:dyDescent="0.25">
      <c r="B40" s="13">
        <f t="shared" si="4"/>
        <v>9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</row>
    <row r="41" spans="2:17" ht="15.75" x14ac:dyDescent="0.25">
      <c r="B41" s="13">
        <f t="shared" si="4"/>
        <v>10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</row>
    <row r="42" spans="2:17" ht="15.75" x14ac:dyDescent="0.25">
      <c r="B42" s="13">
        <f t="shared" si="4"/>
        <v>11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</row>
    <row r="43" spans="2:17" ht="15.75" x14ac:dyDescent="0.25">
      <c r="B43" s="13">
        <f t="shared" si="4"/>
        <v>12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</row>
    <row r="44" spans="2:17" ht="15.75" x14ac:dyDescent="0.25">
      <c r="B44" s="16" t="s">
        <v>6</v>
      </c>
      <c r="C44" s="17">
        <f>SUM(C32:C43)</f>
        <v>0</v>
      </c>
      <c r="D44" s="17">
        <f t="shared" ref="D44" si="6">SUM(D32:D43)</f>
        <v>0</v>
      </c>
      <c r="E44" s="17">
        <f>SUM(E32:E43)</f>
        <v>0</v>
      </c>
      <c r="F44" s="17">
        <f t="shared" ref="F44:G44" si="7">SUM(F32:F43)</f>
        <v>0</v>
      </c>
      <c r="G44" s="17">
        <f t="shared" si="7"/>
        <v>0</v>
      </c>
    </row>
    <row r="45" spans="2:17" ht="15.75" x14ac:dyDescent="0.25">
      <c r="B45" s="16" t="s">
        <v>10</v>
      </c>
      <c r="C45" s="20">
        <v>1200000</v>
      </c>
      <c r="D45" s="6">
        <v>1317600</v>
      </c>
      <c r="E45" s="6">
        <v>1391385.6000000001</v>
      </c>
      <c r="F45" s="6">
        <v>1460954.8800000001</v>
      </c>
      <c r="G45" s="6">
        <v>1534002.6240000001</v>
      </c>
    </row>
    <row r="46" spans="2:17" ht="15.75" x14ac:dyDescent="0.25">
      <c r="B46" s="18" t="s">
        <v>7</v>
      </c>
      <c r="C46" s="19">
        <f>+C44*C45</f>
        <v>0</v>
      </c>
      <c r="D46" s="19">
        <f>+D44*D45</f>
        <v>0</v>
      </c>
      <c r="E46" s="19">
        <f t="shared" ref="E46:G46" si="8">+E44*E45</f>
        <v>0</v>
      </c>
      <c r="F46" s="19">
        <f t="shared" si="8"/>
        <v>0</v>
      </c>
      <c r="G46" s="19">
        <f t="shared" si="8"/>
        <v>0</v>
      </c>
    </row>
    <row r="47" spans="2:17" x14ac:dyDescent="0.25">
      <c r="C47" s="5"/>
      <c r="D47" s="5"/>
      <c r="E47" s="5"/>
      <c r="F47" s="5"/>
      <c r="G47" s="5"/>
    </row>
    <row r="50" spans="2:9" s="21" customFormat="1" ht="15.75" x14ac:dyDescent="0.25">
      <c r="B50" s="22" t="s">
        <v>12</v>
      </c>
      <c r="C50" s="23">
        <f>+C23+C46</f>
        <v>31500000</v>
      </c>
      <c r="D50" s="23">
        <f t="shared" ref="D50:G50" si="9">+D23+D46</f>
        <v>33909120</v>
      </c>
      <c r="E50" s="23">
        <f t="shared" si="9"/>
        <v>36253431</v>
      </c>
      <c r="F50" s="23">
        <f t="shared" si="9"/>
        <v>38776980</v>
      </c>
      <c r="G50" s="23">
        <f t="shared" si="9"/>
        <v>41355886</v>
      </c>
    </row>
    <row r="51" spans="2:9" x14ac:dyDescent="0.25">
      <c r="C51" s="24">
        <v>112800000</v>
      </c>
      <c r="D51" s="24">
        <v>179017920</v>
      </c>
      <c r="E51" s="24">
        <v>205618207.05423361</v>
      </c>
      <c r="F51" s="24">
        <v>234829152.02118629</v>
      </c>
      <c r="G51" s="24">
        <v>253967727.91091299</v>
      </c>
    </row>
    <row r="52" spans="2:9" x14ac:dyDescent="0.25">
      <c r="C52" s="25">
        <f>+C50-C51</f>
        <v>-81300000</v>
      </c>
      <c r="D52" s="25">
        <f t="shared" ref="D52:G52" si="10">+D50-D51</f>
        <v>-145108800</v>
      </c>
      <c r="E52" s="25">
        <f t="shared" si="10"/>
        <v>-169364776.05423361</v>
      </c>
      <c r="F52" s="25">
        <f t="shared" si="10"/>
        <v>-196052172.02118629</v>
      </c>
      <c r="G52" s="25">
        <f t="shared" si="10"/>
        <v>-212611841.91091299</v>
      </c>
      <c r="I52" s="7">
        <f>SUM(C52:H52)</f>
        <v>-804437589.98633289</v>
      </c>
    </row>
  </sheetData>
  <mergeCells count="10">
    <mergeCell ref="B3:G3"/>
    <mergeCell ref="B4:G4"/>
    <mergeCell ref="B5:G6"/>
    <mergeCell ref="B7:B8"/>
    <mergeCell ref="C7:G7"/>
    <mergeCell ref="B26:G26"/>
    <mergeCell ref="B27:G27"/>
    <mergeCell ref="B28:G29"/>
    <mergeCell ref="B30:B31"/>
    <mergeCell ref="C30:G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2023-07-27T16:06:11Z</dcterms:created>
  <dcterms:modified xsi:type="dcterms:W3CDTF">2024-05-21T16:01:13Z</dcterms:modified>
</cp:coreProperties>
</file>